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ria\OneDrive\Documents\DNBC\2020\GINA RAMIREZ\"/>
    </mc:Choice>
  </mc:AlternateContent>
  <bookViews>
    <workbookView xWindow="0" yWindow="0" windowWidth="20490" windowHeight="7050" firstSheet="2" activeTab="2"/>
  </bookViews>
  <sheets>
    <sheet name="Hallazgos" sheetId="4" state="hidden" r:id="rId1"/>
    <sheet name="Hoja3" sheetId="12" r:id="rId2"/>
    <sheet name="PLAN DE MEJORAMIENTO" sheetId="1" r:id="rId3"/>
    <sheet name="BBDD" sheetId="2" state="hidden" r:id="rId4"/>
    <sheet name="PRIMER SEG." sheetId="5" state="hidden" r:id="rId5"/>
    <sheet name="SEGUNDO SEG. PR" sheetId="10" r:id="rId6"/>
    <sheet name="ANÁLISIS" sheetId="13" r:id="rId7"/>
    <sheet name="SEGUNDO SEG." sheetId="6" state="hidden" r:id="rId8"/>
    <sheet name="TERCER SEG." sheetId="7" state="hidden" r:id="rId9"/>
    <sheet name="CUARTO SEG." sheetId="8" state="hidden" r:id="rId10"/>
    <sheet name="CERRADOS" sheetId="9" state="hidden" r:id="rId11"/>
  </sheets>
  <externalReferences>
    <externalReference r:id="rId12"/>
  </externalReferences>
  <definedNames>
    <definedName name="_xlnm._FilterDatabase" localSheetId="2" hidden="1">'PLAN DE MEJORAMIENTO'!$A$7:$BO$507</definedName>
    <definedName name="accion">BBDD!$C$2:$C$5</definedName>
    <definedName name="dependencia">[1]bd!$E$3:$E$45</definedName>
    <definedName name="eficacia">BBDD!$H$2:$H$3</definedName>
    <definedName name="ehallazgo">BBDD!$G$2:$G$3</definedName>
    <definedName name="estadoaccion">BBDD!$F$2:$F$5</definedName>
    <definedName name="hallazgo">BBDD!$B$2:$B$4</definedName>
    <definedName name="modifica">BBDD!$E$2:$E$3</definedName>
    <definedName name="Origen">BBDD!$A$2:$A$17</definedName>
    <definedName name="proceso">BBDD!$D$2:$D$19</definedName>
    <definedName name="tipo_accion">[1]bd!$F$3:$F$5</definedName>
    <definedName name="_xlnm.Print_Titles" localSheetId="2">'PLAN DE MEJORAMIENTO'!$7:$7</definedName>
    <definedName name="ubicacion_origen">[1]bd!$D$3:$D$72</definedName>
    <definedName name="valida">[1]bd!$H$3:$H$4</definedName>
  </definedNames>
  <calcPr calcId="162913"/>
  <pivotCaches>
    <pivotCache cacheId="1" r:id="rId13"/>
    <pivotCache cacheId="2"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 i="10" l="1"/>
  <c r="R36" i="10"/>
  <c r="R34" i="10"/>
  <c r="R32" i="10"/>
  <c r="R30" i="10"/>
  <c r="R28" i="10"/>
  <c r="R26" i="10"/>
  <c r="R24" i="10"/>
  <c r="R22" i="10"/>
  <c r="R20" i="10"/>
  <c r="R18" i="10"/>
  <c r="R16" i="10"/>
  <c r="R14" i="10"/>
  <c r="R12" i="10"/>
  <c r="R8" i="10"/>
  <c r="R6" i="10"/>
  <c r="R4" i="10"/>
  <c r="Q38" i="10"/>
  <c r="Q36" i="10"/>
  <c r="Q34" i="10"/>
  <c r="Q32" i="10"/>
  <c r="Q30" i="10"/>
  <c r="Q28" i="10"/>
  <c r="Q26" i="10"/>
  <c r="Q24" i="10"/>
  <c r="Q22" i="10"/>
  <c r="Q20" i="10"/>
  <c r="Q18" i="10"/>
  <c r="Q16" i="10"/>
  <c r="Q14" i="10"/>
  <c r="Q12" i="10"/>
  <c r="Q8" i="10"/>
  <c r="Q6" i="10"/>
  <c r="Q4" i="10"/>
  <c r="R40" i="10" l="1"/>
  <c r="Q40" i="10"/>
  <c r="AP247" i="1"/>
  <c r="AP238" i="1"/>
  <c r="AP237" i="1"/>
  <c r="AP236" i="1"/>
  <c r="AP42" i="1"/>
  <c r="AP38" i="1"/>
  <c r="AP32" i="1"/>
  <c r="AP31" i="1"/>
  <c r="AP30" i="1"/>
  <c r="AP29" i="1"/>
  <c r="AP28" i="1"/>
  <c r="AP27" i="1"/>
  <c r="AP171" i="1"/>
  <c r="AP143" i="1"/>
  <c r="AP142" i="1"/>
  <c r="AP141" i="1"/>
  <c r="AP140" i="1"/>
  <c r="AP138" i="1"/>
  <c r="AP137" i="1"/>
  <c r="AP135" i="1"/>
  <c r="AP134" i="1"/>
  <c r="AP133" i="1"/>
  <c r="AP132" i="1"/>
  <c r="AP131" i="1"/>
  <c r="AP130" i="1"/>
  <c r="AP129" i="1"/>
  <c r="AP128" i="1"/>
  <c r="AP127" i="1"/>
  <c r="AP123" i="1"/>
  <c r="AP122" i="1"/>
  <c r="AP121" i="1"/>
  <c r="AP119" i="1"/>
  <c r="AP117" i="1"/>
  <c r="AP116" i="1"/>
  <c r="AP115" i="1"/>
  <c r="AP114" i="1"/>
  <c r="AP111" i="1"/>
  <c r="AP110" i="1"/>
  <c r="AP108" i="1"/>
  <c r="AP104" i="1"/>
  <c r="AP99" i="1"/>
  <c r="AP96" i="1"/>
  <c r="AP59" i="1"/>
  <c r="AP58" i="1"/>
  <c r="AP44" i="1"/>
  <c r="AP41" i="1"/>
  <c r="AP12" i="1"/>
  <c r="AP226" i="1" l="1"/>
  <c r="AP224" i="1"/>
  <c r="AP220" i="1"/>
  <c r="AP217" i="1"/>
  <c r="AP214" i="1"/>
  <c r="AP213" i="1"/>
  <c r="AP193" i="1"/>
  <c r="AP192" i="1"/>
  <c r="AP194" i="1"/>
  <c r="AP191" i="1"/>
  <c r="AP190" i="1"/>
  <c r="AP189" i="1"/>
  <c r="AP188" i="1"/>
  <c r="AP187" i="1"/>
  <c r="AP186" i="1"/>
  <c r="AP184" i="1"/>
  <c r="AP183" i="1"/>
  <c r="AP182" i="1"/>
  <c r="AP181" i="1"/>
  <c r="AP180" i="1"/>
  <c r="AP179" i="1"/>
  <c r="AP178" i="1"/>
  <c r="AP177" i="1"/>
  <c r="AP176" i="1"/>
  <c r="AP175" i="1"/>
  <c r="AP174" i="1"/>
  <c r="AP173" i="1"/>
  <c r="AP172" i="1"/>
  <c r="AP170" i="1"/>
  <c r="AP169" i="1"/>
  <c r="AP167" i="1"/>
  <c r="AP166" i="1"/>
  <c r="AP165" i="1"/>
  <c r="AP164" i="1"/>
  <c r="AP163" i="1"/>
  <c r="AP71" i="1"/>
  <c r="AP70" i="1"/>
  <c r="AP218" i="1"/>
  <c r="AP274" i="1"/>
  <c r="AP273" i="1"/>
  <c r="AP272" i="1"/>
  <c r="AP271" i="1"/>
  <c r="AP269" i="1"/>
  <c r="AP266" i="1"/>
  <c r="AP264" i="1"/>
  <c r="AP263" i="1"/>
  <c r="AP261" i="1"/>
  <c r="AP260" i="1"/>
  <c r="AP259" i="1"/>
  <c r="AP258" i="1"/>
  <c r="AP257" i="1"/>
  <c r="AP256" i="1"/>
  <c r="AP255" i="1"/>
  <c r="AP254" i="1"/>
  <c r="AP94" i="1"/>
  <c r="AP93" i="1"/>
  <c r="AP92" i="1"/>
  <c r="AP90" i="1"/>
  <c r="AP89" i="1"/>
  <c r="AP88" i="1"/>
  <c r="AP87" i="1"/>
  <c r="AP86" i="1"/>
  <c r="AP85" i="1"/>
  <c r="AP84" i="1"/>
  <c r="AP83" i="1"/>
  <c r="AP82" i="1"/>
  <c r="AP81" i="1"/>
  <c r="AP80" i="1"/>
  <c r="AP79" i="1"/>
  <c r="AP78" i="1"/>
  <c r="AP77" i="1"/>
  <c r="AP76" i="1"/>
  <c r="AP243" i="1" l="1"/>
  <c r="AP219" i="1"/>
  <c r="AP216" i="1"/>
  <c r="AP74" i="1"/>
  <c r="AP223" i="1"/>
  <c r="AP215" i="1"/>
  <c r="AP68" i="1"/>
  <c r="AP67" i="1"/>
  <c r="AP66" i="1"/>
  <c r="AP161" i="1"/>
  <c r="AP160" i="1"/>
  <c r="AP159" i="1"/>
  <c r="AP158" i="1"/>
  <c r="AP157" i="1"/>
  <c r="AP156" i="1"/>
  <c r="AP155" i="1"/>
  <c r="AP154" i="1"/>
  <c r="AP153" i="1"/>
  <c r="AP152" i="1"/>
  <c r="AP151" i="1"/>
  <c r="AP150" i="1"/>
  <c r="AP148" i="1"/>
  <c r="AP147" i="1"/>
  <c r="AP146" i="1"/>
  <c r="AP145" i="1"/>
  <c r="AP65" i="1"/>
  <c r="AP64" i="1"/>
  <c r="AP63" i="1"/>
  <c r="AP62" i="1"/>
  <c r="AP54" i="1" l="1"/>
  <c r="AP253" i="1"/>
  <c r="AP250" i="1"/>
  <c r="AP248" i="1"/>
  <c r="AP245" i="1"/>
  <c r="AP244" i="1"/>
  <c r="AP241" i="1"/>
  <c r="AP239" i="1"/>
  <c r="AP227" i="1"/>
  <c r="AP225" i="1"/>
  <c r="AP221" i="1"/>
  <c r="AP277" i="1"/>
  <c r="AP276" i="1"/>
  <c r="AP275" i="1"/>
  <c r="AP270" i="1"/>
  <c r="AP234" i="1"/>
  <c r="AP230" i="1"/>
  <c r="AP229" i="1"/>
  <c r="AP25" i="1"/>
  <c r="AP24" i="1"/>
  <c r="AP23" i="1"/>
  <c r="AP22" i="1"/>
  <c r="AP21" i="1"/>
  <c r="AP19" i="1"/>
  <c r="AP18" i="1"/>
  <c r="AP17" i="1"/>
  <c r="AP16" i="1"/>
  <c r="AP15" i="1"/>
  <c r="AP228" i="1"/>
  <c r="AP202" i="1"/>
  <c r="AP53" i="1"/>
  <c r="AP51" i="1"/>
  <c r="AP50" i="1"/>
  <c r="AP43" i="1"/>
  <c r="AP40" i="1"/>
  <c r="AP39" i="1"/>
  <c r="AP36" i="1"/>
  <c r="T38" i="10" l="1"/>
  <c r="S38" i="10"/>
  <c r="T36" i="10"/>
  <c r="C283" i="13" s="1"/>
  <c r="S36" i="10"/>
  <c r="C282" i="13" s="1"/>
  <c r="T34" i="10"/>
  <c r="C264" i="13" s="1"/>
  <c r="S34" i="10"/>
  <c r="C263" i="13" s="1"/>
  <c r="T32" i="10"/>
  <c r="C245" i="13" s="1"/>
  <c r="S32" i="10"/>
  <c r="C244" i="13" s="1"/>
  <c r="T30" i="10"/>
  <c r="C226" i="13" s="1"/>
  <c r="S30" i="10"/>
  <c r="C225" i="13" s="1"/>
  <c r="T28" i="10"/>
  <c r="C207" i="13" s="1"/>
  <c r="S28" i="10"/>
  <c r="C206" i="13" s="1"/>
  <c r="T26" i="10"/>
  <c r="C188" i="13" s="1"/>
  <c r="S26" i="10"/>
  <c r="C187" i="13" s="1"/>
  <c r="T24" i="10"/>
  <c r="C169" i="13" s="1"/>
  <c r="S24" i="10"/>
  <c r="C168" i="13" s="1"/>
  <c r="T22" i="10"/>
  <c r="C150" i="13" s="1"/>
  <c r="S22" i="10"/>
  <c r="C149" i="13" s="1"/>
  <c r="T20" i="10"/>
  <c r="C131" i="13" s="1"/>
  <c r="S20" i="10"/>
  <c r="C130" i="13" s="1"/>
  <c r="T18" i="10"/>
  <c r="S18" i="10"/>
  <c r="T16" i="10"/>
  <c r="S16" i="10"/>
  <c r="T14" i="10"/>
  <c r="C112" i="13" s="1"/>
  <c r="S14" i="10"/>
  <c r="C111" i="13" s="1"/>
  <c r="T12" i="10"/>
  <c r="C93" i="13" s="1"/>
  <c r="S12" i="10"/>
  <c r="C92" i="13" s="1"/>
  <c r="T10" i="10"/>
  <c r="S10" i="10"/>
  <c r="T8" i="10"/>
  <c r="C74" i="13" s="1"/>
  <c r="S8" i="10"/>
  <c r="C73" i="13" s="1"/>
  <c r="T6" i="10"/>
  <c r="C55" i="13" s="1"/>
  <c r="S6" i="10"/>
  <c r="C54" i="13" s="1"/>
  <c r="S4" i="10"/>
  <c r="C35" i="13" s="1"/>
  <c r="T4" i="10"/>
  <c r="C36" i="13" s="1"/>
  <c r="L4" i="10"/>
  <c r="C30" i="13" s="1"/>
  <c r="J38" i="10"/>
  <c r="I38" i="10"/>
  <c r="H38" i="10"/>
  <c r="G38" i="10"/>
  <c r="J36" i="10"/>
  <c r="C275" i="13" s="1"/>
  <c r="I36" i="10"/>
  <c r="C274" i="13" s="1"/>
  <c r="H36" i="10"/>
  <c r="C273" i="13" s="1"/>
  <c r="G36" i="10"/>
  <c r="C272" i="13" s="1"/>
  <c r="J34" i="10"/>
  <c r="C256" i="13" s="1"/>
  <c r="I34" i="10"/>
  <c r="C255" i="13" s="1"/>
  <c r="H34" i="10"/>
  <c r="C254" i="13" s="1"/>
  <c r="G34" i="10"/>
  <c r="C253" i="13" s="1"/>
  <c r="J32" i="10"/>
  <c r="C237" i="13" s="1"/>
  <c r="I32" i="10"/>
  <c r="C236" i="13" s="1"/>
  <c r="H32" i="10"/>
  <c r="C235" i="13" s="1"/>
  <c r="G32" i="10"/>
  <c r="C234" i="13" s="1"/>
  <c r="J30" i="10"/>
  <c r="C218" i="13" s="1"/>
  <c r="I30" i="10"/>
  <c r="C217" i="13" s="1"/>
  <c r="H30" i="10"/>
  <c r="C216" i="13" s="1"/>
  <c r="G30" i="10"/>
  <c r="C215" i="13" s="1"/>
  <c r="J28" i="10"/>
  <c r="C199" i="13" s="1"/>
  <c r="I28" i="10"/>
  <c r="C198" i="13" s="1"/>
  <c r="H28" i="10"/>
  <c r="C197" i="13" s="1"/>
  <c r="G28" i="10"/>
  <c r="C196" i="13" s="1"/>
  <c r="J26" i="10"/>
  <c r="C180" i="13" s="1"/>
  <c r="I26" i="10"/>
  <c r="C179" i="13" s="1"/>
  <c r="H26" i="10"/>
  <c r="C178" i="13" s="1"/>
  <c r="G26" i="10"/>
  <c r="C177" i="13" s="1"/>
  <c r="J24" i="10"/>
  <c r="C161" i="13" s="1"/>
  <c r="I24" i="10"/>
  <c r="C160" i="13" s="1"/>
  <c r="H24" i="10"/>
  <c r="C159" i="13" s="1"/>
  <c r="G24" i="10"/>
  <c r="C158" i="13" s="1"/>
  <c r="J22" i="10"/>
  <c r="C142" i="13" s="1"/>
  <c r="I22" i="10"/>
  <c r="C141" i="13" s="1"/>
  <c r="H22" i="10"/>
  <c r="C140" i="13" s="1"/>
  <c r="G22" i="10"/>
  <c r="C139" i="13" s="1"/>
  <c r="J20" i="10"/>
  <c r="C123" i="13" s="1"/>
  <c r="I20" i="10"/>
  <c r="C122" i="13" s="1"/>
  <c r="H20" i="10"/>
  <c r="C121" i="13" s="1"/>
  <c r="G20" i="10"/>
  <c r="C120" i="13" s="1"/>
  <c r="J18" i="10"/>
  <c r="I18" i="10"/>
  <c r="H18" i="10"/>
  <c r="G18" i="10"/>
  <c r="J16" i="10"/>
  <c r="I16" i="10"/>
  <c r="H16" i="10"/>
  <c r="G16" i="10"/>
  <c r="J14" i="10"/>
  <c r="C104" i="13" s="1"/>
  <c r="I14" i="10"/>
  <c r="C103" i="13" s="1"/>
  <c r="H14" i="10"/>
  <c r="C102" i="13" s="1"/>
  <c r="G14" i="10"/>
  <c r="C101" i="13" s="1"/>
  <c r="J12" i="10"/>
  <c r="C85" i="13" s="1"/>
  <c r="I12" i="10"/>
  <c r="C84" i="13" s="1"/>
  <c r="H12" i="10"/>
  <c r="C83" i="13" s="1"/>
  <c r="G12" i="10"/>
  <c r="C82" i="13" s="1"/>
  <c r="J10" i="10"/>
  <c r="I10" i="10"/>
  <c r="H10" i="10"/>
  <c r="G10" i="10"/>
  <c r="J8" i="10"/>
  <c r="C66" i="13" s="1"/>
  <c r="I8" i="10"/>
  <c r="C65" i="13" s="1"/>
  <c r="H8" i="10"/>
  <c r="C64" i="13" s="1"/>
  <c r="G8" i="10"/>
  <c r="C63" i="13" s="1"/>
  <c r="J6" i="10"/>
  <c r="C47" i="13" s="1"/>
  <c r="I6" i="10"/>
  <c r="C46" i="13" s="1"/>
  <c r="H6" i="10"/>
  <c r="C45" i="13" s="1"/>
  <c r="G6" i="10"/>
  <c r="C44" i="13" s="1"/>
  <c r="J4" i="10"/>
  <c r="C28" i="13" s="1"/>
  <c r="I4" i="10"/>
  <c r="C27" i="13" s="1"/>
  <c r="H4" i="10"/>
  <c r="C26" i="13" s="1"/>
  <c r="G4" i="10"/>
  <c r="C25" i="13" s="1"/>
  <c r="E38" i="10"/>
  <c r="D38" i="10"/>
  <c r="C38" i="10"/>
  <c r="E36" i="10"/>
  <c r="C270" i="13" s="1"/>
  <c r="D36" i="10"/>
  <c r="C269" i="13" s="1"/>
  <c r="C36" i="10"/>
  <c r="C268" i="13" s="1"/>
  <c r="E34" i="10"/>
  <c r="C251" i="13" s="1"/>
  <c r="D34" i="10"/>
  <c r="C250" i="13" s="1"/>
  <c r="C34" i="10"/>
  <c r="C249" i="13" s="1"/>
  <c r="E32" i="10"/>
  <c r="C232" i="13" s="1"/>
  <c r="D32" i="10"/>
  <c r="C231" i="13" s="1"/>
  <c r="C32" i="10"/>
  <c r="C230" i="13" s="1"/>
  <c r="E30" i="10"/>
  <c r="C213" i="13" s="1"/>
  <c r="D30" i="10"/>
  <c r="C212" i="13" s="1"/>
  <c r="C30" i="10"/>
  <c r="C211" i="13" s="1"/>
  <c r="E28" i="10"/>
  <c r="C194" i="13" s="1"/>
  <c r="D28" i="10"/>
  <c r="C193" i="13" s="1"/>
  <c r="C28" i="10"/>
  <c r="C192" i="13" s="1"/>
  <c r="E26" i="10"/>
  <c r="C175" i="13" s="1"/>
  <c r="D26" i="10"/>
  <c r="C174" i="13" s="1"/>
  <c r="C26" i="10"/>
  <c r="C173" i="13" s="1"/>
  <c r="E24" i="10"/>
  <c r="C156" i="13" s="1"/>
  <c r="D24" i="10"/>
  <c r="C155" i="13" s="1"/>
  <c r="C24" i="10"/>
  <c r="C154" i="13" s="1"/>
  <c r="E22" i="10"/>
  <c r="C137" i="13" s="1"/>
  <c r="D22" i="10"/>
  <c r="C136" i="13" s="1"/>
  <c r="C22" i="10"/>
  <c r="C135" i="13" s="1"/>
  <c r="E20" i="10"/>
  <c r="C118" i="13" s="1"/>
  <c r="D20" i="10"/>
  <c r="C117" i="13" s="1"/>
  <c r="C20" i="10"/>
  <c r="C116" i="13" s="1"/>
  <c r="E18" i="10"/>
  <c r="D18" i="10"/>
  <c r="C18" i="10"/>
  <c r="E16" i="10"/>
  <c r="D16" i="10"/>
  <c r="C16" i="10"/>
  <c r="E14" i="10"/>
  <c r="C99" i="13" s="1"/>
  <c r="D14" i="10"/>
  <c r="C98" i="13" s="1"/>
  <c r="C14" i="10"/>
  <c r="C97" i="13" s="1"/>
  <c r="E12" i="10"/>
  <c r="C80" i="13" s="1"/>
  <c r="D12" i="10"/>
  <c r="C79" i="13" s="1"/>
  <c r="C12" i="10"/>
  <c r="C78" i="13" s="1"/>
  <c r="E10" i="10"/>
  <c r="D10" i="10"/>
  <c r="C10" i="10"/>
  <c r="E8" i="10"/>
  <c r="C61" i="13" s="1"/>
  <c r="D8" i="10"/>
  <c r="C60" i="13" s="1"/>
  <c r="C8" i="10"/>
  <c r="C59" i="13" s="1"/>
  <c r="E6" i="10"/>
  <c r="C42" i="13" s="1"/>
  <c r="D6" i="10"/>
  <c r="C41" i="13" s="1"/>
  <c r="C6" i="10"/>
  <c r="C40" i="13" s="1"/>
  <c r="E4" i="10"/>
  <c r="C23" i="13" s="1"/>
  <c r="D4" i="10"/>
  <c r="C22" i="13" s="1"/>
  <c r="C4" i="10"/>
  <c r="C21" i="13" s="1"/>
  <c r="C271" i="13" l="1"/>
  <c r="D268" i="13" s="1"/>
  <c r="C284" i="13"/>
  <c r="D282" i="13" s="1"/>
  <c r="C276" i="13"/>
  <c r="D273" i="13" s="1"/>
  <c r="C265" i="13"/>
  <c r="D264" i="13" s="1"/>
  <c r="C252" i="13"/>
  <c r="D251" i="13" s="1"/>
  <c r="C257" i="13"/>
  <c r="D256" i="13" s="1"/>
  <c r="C246" i="13"/>
  <c r="D245" i="13" s="1"/>
  <c r="C233" i="13"/>
  <c r="D232" i="13" s="1"/>
  <c r="C238" i="13"/>
  <c r="D234" i="13" s="1"/>
  <c r="C227" i="13"/>
  <c r="D226" i="13" s="1"/>
  <c r="C214" i="13"/>
  <c r="D211" i="13" s="1"/>
  <c r="C219" i="13"/>
  <c r="D217" i="13" s="1"/>
  <c r="C195" i="13"/>
  <c r="D193" i="13" s="1"/>
  <c r="C208" i="13"/>
  <c r="D206" i="13" s="1"/>
  <c r="C200" i="13"/>
  <c r="D196" i="13" s="1"/>
  <c r="C176" i="13"/>
  <c r="D175" i="13" s="1"/>
  <c r="C189" i="13"/>
  <c r="D188" i="13" s="1"/>
  <c r="C181" i="13"/>
  <c r="D180" i="13" s="1"/>
  <c r="C170" i="13"/>
  <c r="D169" i="13" s="1"/>
  <c r="C157" i="13"/>
  <c r="D155" i="13" s="1"/>
  <c r="C162" i="13"/>
  <c r="D161" i="13" s="1"/>
  <c r="C132" i="13"/>
  <c r="D130" i="13" s="1"/>
  <c r="C119" i="13"/>
  <c r="D118" i="13" s="1"/>
  <c r="C124" i="13"/>
  <c r="D121" i="13" s="1"/>
  <c r="C113" i="13"/>
  <c r="D112" i="13" s="1"/>
  <c r="C100" i="13"/>
  <c r="D98" i="13" s="1"/>
  <c r="C105" i="13"/>
  <c r="D103" i="13" s="1"/>
  <c r="C81" i="13"/>
  <c r="D79" i="13" s="1"/>
  <c r="C94" i="13"/>
  <c r="D93" i="13" s="1"/>
  <c r="C86" i="13"/>
  <c r="D85" i="13" s="1"/>
  <c r="C75" i="13"/>
  <c r="D74" i="13" s="1"/>
  <c r="C62" i="13"/>
  <c r="D61" i="13" s="1"/>
  <c r="C67" i="13"/>
  <c r="D63" i="13" s="1"/>
  <c r="C43" i="13"/>
  <c r="D40" i="13" s="1"/>
  <c r="C24" i="13"/>
  <c r="D23" i="13" s="1"/>
  <c r="C37" i="13"/>
  <c r="D35" i="13" s="1"/>
  <c r="C56" i="13"/>
  <c r="D54" i="13" s="1"/>
  <c r="C29" i="13"/>
  <c r="D28" i="13" s="1"/>
  <c r="C48" i="13"/>
  <c r="D46" i="13" s="1"/>
  <c r="O38" i="10"/>
  <c r="N38" i="10"/>
  <c r="M38" i="10"/>
  <c r="L38" i="10"/>
  <c r="O36" i="10"/>
  <c r="C280" i="13" s="1"/>
  <c r="N36" i="10"/>
  <c r="C279" i="13" s="1"/>
  <c r="M36" i="10"/>
  <c r="C278" i="13" s="1"/>
  <c r="L36" i="10"/>
  <c r="C277" i="13" s="1"/>
  <c r="O34" i="10"/>
  <c r="C261" i="13" s="1"/>
  <c r="N34" i="10"/>
  <c r="C260" i="13" s="1"/>
  <c r="M34" i="10"/>
  <c r="C259" i="13" s="1"/>
  <c r="L34" i="10"/>
  <c r="C258" i="13" s="1"/>
  <c r="O32" i="10"/>
  <c r="C242" i="13" s="1"/>
  <c r="N32" i="10"/>
  <c r="C241" i="13" s="1"/>
  <c r="M32" i="10"/>
  <c r="C240" i="13" s="1"/>
  <c r="L32" i="10"/>
  <c r="C239" i="13" s="1"/>
  <c r="O30" i="10"/>
  <c r="C223" i="13" s="1"/>
  <c r="N30" i="10"/>
  <c r="C222" i="13" s="1"/>
  <c r="M30" i="10"/>
  <c r="C221" i="13" s="1"/>
  <c r="L30" i="10"/>
  <c r="C220" i="13" s="1"/>
  <c r="O28" i="10"/>
  <c r="C204" i="13" s="1"/>
  <c r="N28" i="10"/>
  <c r="C203" i="13" s="1"/>
  <c r="M28" i="10"/>
  <c r="C202" i="13" s="1"/>
  <c r="L28" i="10"/>
  <c r="C201" i="13" s="1"/>
  <c r="O26" i="10"/>
  <c r="C185" i="13" s="1"/>
  <c r="N26" i="10"/>
  <c r="C184" i="13" s="1"/>
  <c r="M26" i="10"/>
  <c r="C183" i="13" s="1"/>
  <c r="L26" i="10"/>
  <c r="C182" i="13" s="1"/>
  <c r="O24" i="10"/>
  <c r="C166" i="13" s="1"/>
  <c r="N24" i="10"/>
  <c r="C165" i="13" s="1"/>
  <c r="M24" i="10"/>
  <c r="C164" i="13" s="1"/>
  <c r="L24" i="10"/>
  <c r="C163" i="13" s="1"/>
  <c r="O22" i="10"/>
  <c r="C147" i="13" s="1"/>
  <c r="N22" i="10"/>
  <c r="C146" i="13" s="1"/>
  <c r="M22" i="10"/>
  <c r="C145" i="13" s="1"/>
  <c r="L22" i="10"/>
  <c r="C144" i="13" s="1"/>
  <c r="O20" i="10"/>
  <c r="C128" i="13" s="1"/>
  <c r="N20" i="10"/>
  <c r="C127" i="13" s="1"/>
  <c r="M20" i="10"/>
  <c r="C126" i="13" s="1"/>
  <c r="L20" i="10"/>
  <c r="C125" i="13" s="1"/>
  <c r="O18" i="10"/>
  <c r="N18" i="10"/>
  <c r="M18" i="10"/>
  <c r="L18" i="10"/>
  <c r="O16" i="10"/>
  <c r="N16" i="10"/>
  <c r="M16" i="10"/>
  <c r="L16" i="10"/>
  <c r="O14" i="10"/>
  <c r="C109" i="13" s="1"/>
  <c r="N14" i="10"/>
  <c r="C108" i="13" s="1"/>
  <c r="M14" i="10"/>
  <c r="C107" i="13" s="1"/>
  <c r="L14" i="10"/>
  <c r="C106" i="13" s="1"/>
  <c r="O12" i="10"/>
  <c r="C90" i="13" s="1"/>
  <c r="N12" i="10"/>
  <c r="C89" i="13" s="1"/>
  <c r="M12" i="10"/>
  <c r="C88" i="13" s="1"/>
  <c r="L12" i="10"/>
  <c r="C87" i="13" s="1"/>
  <c r="O10" i="10"/>
  <c r="N10" i="10"/>
  <c r="M10" i="10"/>
  <c r="L10" i="10"/>
  <c r="O8" i="10"/>
  <c r="C71" i="13" s="1"/>
  <c r="N8" i="10"/>
  <c r="C70" i="13" s="1"/>
  <c r="M8" i="10"/>
  <c r="C69" i="13" s="1"/>
  <c r="L8" i="10"/>
  <c r="C68" i="13" s="1"/>
  <c r="O6" i="10"/>
  <c r="C52" i="13" s="1"/>
  <c r="N6" i="10"/>
  <c r="C51" i="13" s="1"/>
  <c r="M6" i="10"/>
  <c r="C50" i="13" s="1"/>
  <c r="L6" i="10"/>
  <c r="C49" i="13" s="1"/>
  <c r="O4" i="10"/>
  <c r="C33" i="13" s="1"/>
  <c r="N4" i="10"/>
  <c r="C32" i="13" s="1"/>
  <c r="M4" i="10"/>
  <c r="C31" i="13"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8" i="1"/>
  <c r="C4" i="5"/>
  <c r="D270" i="13" l="1"/>
  <c r="D269" i="13"/>
  <c r="D174" i="13"/>
  <c r="D194" i="13"/>
  <c r="D198" i="13"/>
  <c r="D283" i="13"/>
  <c r="D192" i="13"/>
  <c r="D275" i="13"/>
  <c r="D272" i="13"/>
  <c r="D274" i="13"/>
  <c r="D80" i="13"/>
  <c r="D131" i="13"/>
  <c r="D158" i="13"/>
  <c r="D168" i="13"/>
  <c r="D199" i="13"/>
  <c r="C281" i="13"/>
  <c r="D280" i="13" s="1"/>
  <c r="D250" i="13"/>
  <c r="D249" i="13"/>
  <c r="D255" i="13"/>
  <c r="C262" i="13"/>
  <c r="D260" i="13" s="1"/>
  <c r="D253" i="13"/>
  <c r="D263" i="13"/>
  <c r="D254" i="13"/>
  <c r="C243" i="13"/>
  <c r="D240" i="13" s="1"/>
  <c r="D236" i="13"/>
  <c r="D235" i="13"/>
  <c r="D231" i="13"/>
  <c r="D230" i="13"/>
  <c r="D237" i="13"/>
  <c r="D244" i="13"/>
  <c r="C224" i="13"/>
  <c r="D221" i="13" s="1"/>
  <c r="D212" i="13"/>
  <c r="D215" i="13"/>
  <c r="D225" i="13"/>
  <c r="D227" i="13" s="1"/>
  <c r="D216" i="13"/>
  <c r="D213" i="13"/>
  <c r="D218" i="13"/>
  <c r="D197" i="13"/>
  <c r="C205" i="13"/>
  <c r="D203" i="13" s="1"/>
  <c r="D207" i="13"/>
  <c r="C186" i="13"/>
  <c r="D184" i="13" s="1"/>
  <c r="D187" i="13"/>
  <c r="D189" i="13" s="1"/>
  <c r="D179" i="13"/>
  <c r="D177" i="13"/>
  <c r="D173" i="13"/>
  <c r="D178" i="13"/>
  <c r="D159" i="13"/>
  <c r="C167" i="13"/>
  <c r="D166" i="13" s="1"/>
  <c r="D154" i="13"/>
  <c r="D160" i="13"/>
  <c r="D156" i="13"/>
  <c r="D47" i="13"/>
  <c r="D44" i="13"/>
  <c r="D123" i="13"/>
  <c r="D42" i="13"/>
  <c r="D78" i="13"/>
  <c r="D120" i="13"/>
  <c r="D117" i="13"/>
  <c r="D116" i="13"/>
  <c r="C129" i="13"/>
  <c r="D126" i="13" s="1"/>
  <c r="D55" i="13"/>
  <c r="D25" i="13"/>
  <c r="D22" i="13"/>
  <c r="D21" i="13"/>
  <c r="D59" i="13"/>
  <c r="D73" i="13"/>
  <c r="D75" i="13" s="1"/>
  <c r="D92" i="13"/>
  <c r="D94" i="13" s="1"/>
  <c r="D122" i="13"/>
  <c r="D45" i="13"/>
  <c r="D60" i="13"/>
  <c r="D104" i="13"/>
  <c r="D101" i="13"/>
  <c r="D97" i="13"/>
  <c r="D99" i="13"/>
  <c r="C110" i="13"/>
  <c r="D111" i="13"/>
  <c r="D102" i="13"/>
  <c r="D82" i="13"/>
  <c r="D84" i="13"/>
  <c r="C91" i="13"/>
  <c r="D90" i="13" s="1"/>
  <c r="D83" i="13"/>
  <c r="C72" i="13"/>
  <c r="D70" i="13" s="1"/>
  <c r="D66" i="13"/>
  <c r="D65" i="13"/>
  <c r="D64" i="13"/>
  <c r="C34" i="13"/>
  <c r="D30" i="13" s="1"/>
  <c r="D27" i="13"/>
  <c r="C53" i="13"/>
  <c r="D50" i="13" s="1"/>
  <c r="D26" i="13"/>
  <c r="D41" i="13"/>
  <c r="L40" i="10"/>
  <c r="C11" i="13" s="1"/>
  <c r="S40" i="10"/>
  <c r="C16" i="13" s="1"/>
  <c r="U38" i="10"/>
  <c r="S39" i="10" s="1"/>
  <c r="U34" i="10"/>
  <c r="U10" i="10"/>
  <c r="S11" i="10" s="1"/>
  <c r="U12" i="10"/>
  <c r="F4" i="10"/>
  <c r="U8" i="10"/>
  <c r="K12" i="10"/>
  <c r="J13" i="10" s="1"/>
  <c r="P12" i="10"/>
  <c r="U20" i="10"/>
  <c r="U26" i="10"/>
  <c r="I40" i="10"/>
  <c r="C8" i="13" s="1"/>
  <c r="F36" i="10"/>
  <c r="C37" i="10" s="1"/>
  <c r="K38" i="10"/>
  <c r="J39" i="10" s="1"/>
  <c r="N40" i="10"/>
  <c r="C13" i="13" s="1"/>
  <c r="U6" i="10"/>
  <c r="K16" i="10"/>
  <c r="H17" i="10" s="1"/>
  <c r="U16" i="10"/>
  <c r="S17" i="10" s="1"/>
  <c r="F20" i="10"/>
  <c r="C21" i="10" s="1"/>
  <c r="U22" i="10"/>
  <c r="U30" i="10"/>
  <c r="J40" i="10"/>
  <c r="C9" i="13" s="1"/>
  <c r="P10" i="10"/>
  <c r="O11" i="10" s="1"/>
  <c r="K10" i="10"/>
  <c r="H11" i="10" s="1"/>
  <c r="H40" i="10"/>
  <c r="C7" i="13" s="1"/>
  <c r="M40" i="10"/>
  <c r="C12" i="13" s="1"/>
  <c r="T40" i="10"/>
  <c r="C17" i="13" s="1"/>
  <c r="K6" i="10"/>
  <c r="G7" i="10" s="1"/>
  <c r="P6" i="10"/>
  <c r="F12" i="10"/>
  <c r="C13" i="10" s="1"/>
  <c r="F16" i="10"/>
  <c r="C17" i="10" s="1"/>
  <c r="K18" i="10"/>
  <c r="G19" i="10" s="1"/>
  <c r="P18" i="10"/>
  <c r="M19" i="10" s="1"/>
  <c r="U18" i="10"/>
  <c r="T19" i="10" s="1"/>
  <c r="K22" i="10"/>
  <c r="G23" i="10" s="1"/>
  <c r="K26" i="10"/>
  <c r="G27" i="10" s="1"/>
  <c r="K30" i="10"/>
  <c r="G31" i="10" s="1"/>
  <c r="K34" i="10"/>
  <c r="G35" i="10" s="1"/>
  <c r="F38" i="10"/>
  <c r="E39" i="10" s="1"/>
  <c r="F22" i="10"/>
  <c r="D23" i="10" s="1"/>
  <c r="F24" i="10"/>
  <c r="D25" i="10" s="1"/>
  <c r="F26" i="10"/>
  <c r="E27" i="10" s="1"/>
  <c r="F28" i="10"/>
  <c r="D29" i="10" s="1"/>
  <c r="F30" i="10"/>
  <c r="E31" i="10" s="1"/>
  <c r="F32" i="10"/>
  <c r="D33" i="10" s="1"/>
  <c r="F34" i="10"/>
  <c r="E35" i="10" s="1"/>
  <c r="K8" i="10"/>
  <c r="J9" i="10" s="1"/>
  <c r="P8" i="10"/>
  <c r="K14" i="10"/>
  <c r="I15" i="10" s="1"/>
  <c r="P14" i="10"/>
  <c r="U14" i="10"/>
  <c r="K20" i="10"/>
  <c r="J21" i="10" s="1"/>
  <c r="U24" i="10"/>
  <c r="U28" i="10"/>
  <c r="U32" i="10"/>
  <c r="U36" i="10"/>
  <c r="P16" i="10"/>
  <c r="P22" i="10"/>
  <c r="Q23" i="10" s="1"/>
  <c r="P26" i="10"/>
  <c r="Q27" i="10" s="1"/>
  <c r="P30" i="10"/>
  <c r="Q31" i="10" s="1"/>
  <c r="P34" i="10"/>
  <c r="Q35" i="10" s="1"/>
  <c r="P38" i="10"/>
  <c r="G40" i="10"/>
  <c r="C6" i="13" s="1"/>
  <c r="K4" i="10"/>
  <c r="O40" i="10"/>
  <c r="C14" i="13" s="1"/>
  <c r="U4" i="10"/>
  <c r="R5" i="10" s="1"/>
  <c r="P20" i="10"/>
  <c r="Q21" i="10" s="1"/>
  <c r="P4" i="10"/>
  <c r="K24" i="10"/>
  <c r="P24" i="10"/>
  <c r="Q25" i="10" s="1"/>
  <c r="K28" i="10"/>
  <c r="P28" i="10"/>
  <c r="Q29" i="10" s="1"/>
  <c r="K32" i="10"/>
  <c r="P32" i="10"/>
  <c r="Q33" i="10" s="1"/>
  <c r="K36" i="10"/>
  <c r="P36" i="10"/>
  <c r="Q37" i="10" s="1"/>
  <c r="D271" i="13" l="1"/>
  <c r="D176" i="13"/>
  <c r="D195" i="13"/>
  <c r="D252" i="13"/>
  <c r="D276" i="13"/>
  <c r="D43" i="13"/>
  <c r="D223" i="13"/>
  <c r="D222" i="13"/>
  <c r="D214" i="13"/>
  <c r="D81" i="13"/>
  <c r="D185" i="13"/>
  <c r="D182" i="13"/>
  <c r="D277" i="13"/>
  <c r="D278" i="13"/>
  <c r="D279" i="13"/>
  <c r="D48" i="13"/>
  <c r="D202" i="13"/>
  <c r="D233" i="13"/>
  <c r="D62" i="13"/>
  <c r="D241" i="13"/>
  <c r="D242" i="13"/>
  <c r="D284" i="13"/>
  <c r="D259" i="13"/>
  <c r="D258" i="13"/>
  <c r="D261" i="13"/>
  <c r="D257" i="13"/>
  <c r="D265" i="13"/>
  <c r="D239" i="13"/>
  <c r="D246" i="13"/>
  <c r="D220" i="13"/>
  <c r="D238" i="13"/>
  <c r="D201" i="13"/>
  <c r="D219" i="13"/>
  <c r="D204" i="13"/>
  <c r="D208" i="13"/>
  <c r="D181" i="13"/>
  <c r="D200" i="13"/>
  <c r="D183" i="13"/>
  <c r="D163" i="13"/>
  <c r="D164" i="13"/>
  <c r="D165" i="13"/>
  <c r="D157" i="13"/>
  <c r="D127" i="13"/>
  <c r="D128" i="13"/>
  <c r="D32" i="13"/>
  <c r="D125" i="13"/>
  <c r="D31" i="13"/>
  <c r="D69" i="13"/>
  <c r="D119" i="13"/>
  <c r="D67" i="13"/>
  <c r="D71" i="13"/>
  <c r="D24" i="13"/>
  <c r="D124" i="13"/>
  <c r="D100" i="13"/>
  <c r="D108" i="13"/>
  <c r="D109" i="13"/>
  <c r="D106" i="13"/>
  <c r="D132" i="13"/>
  <c r="D107" i="13"/>
  <c r="D88" i="13"/>
  <c r="D87" i="13"/>
  <c r="D113" i="13"/>
  <c r="D105" i="13"/>
  <c r="D89" i="13"/>
  <c r="D86" i="13"/>
  <c r="D68" i="13"/>
  <c r="D49" i="13"/>
  <c r="D52" i="13"/>
  <c r="D33" i="13"/>
  <c r="D51" i="13"/>
  <c r="C10" i="13"/>
  <c r="D6" i="13" s="1"/>
  <c r="C18" i="13"/>
  <c r="D56" i="13" s="1"/>
  <c r="C15" i="13"/>
  <c r="D12" i="13" s="1"/>
  <c r="T33" i="10"/>
  <c r="R33" i="10"/>
  <c r="S27" i="10"/>
  <c r="R27" i="10"/>
  <c r="T29" i="10"/>
  <c r="R29" i="10"/>
  <c r="M15" i="10"/>
  <c r="Q15" i="10"/>
  <c r="S21" i="10"/>
  <c r="R21" i="10"/>
  <c r="S15" i="10"/>
  <c r="R15" i="10"/>
  <c r="S35" i="10"/>
  <c r="R35" i="10"/>
  <c r="S25" i="10"/>
  <c r="R25" i="10"/>
  <c r="N7" i="10"/>
  <c r="Q7" i="10"/>
  <c r="S31" i="10"/>
  <c r="R31" i="10"/>
  <c r="O13" i="10"/>
  <c r="Q13" i="10"/>
  <c r="T13" i="10"/>
  <c r="R13" i="10"/>
  <c r="T9" i="10"/>
  <c r="R9" i="10"/>
  <c r="M5" i="10"/>
  <c r="Q5" i="10"/>
  <c r="S37" i="10"/>
  <c r="R37" i="10"/>
  <c r="O9" i="10"/>
  <c r="Q9" i="10"/>
  <c r="S23" i="10"/>
  <c r="R23" i="10"/>
  <c r="S7" i="10"/>
  <c r="R7" i="10"/>
  <c r="H39" i="10"/>
  <c r="S13" i="10"/>
  <c r="N5" i="10"/>
  <c r="T11" i="10"/>
  <c r="U11" i="10" s="1"/>
  <c r="T39" i="10"/>
  <c r="M9" i="10"/>
  <c r="H27" i="10"/>
  <c r="T27" i="10"/>
  <c r="G9" i="10"/>
  <c r="T7" i="10"/>
  <c r="G17" i="10"/>
  <c r="T35" i="10"/>
  <c r="G39" i="10"/>
  <c r="J15" i="10"/>
  <c r="I17" i="10"/>
  <c r="L13" i="10"/>
  <c r="O19" i="10"/>
  <c r="E29" i="10"/>
  <c r="E23" i="10"/>
  <c r="M13" i="10"/>
  <c r="H31" i="10"/>
  <c r="I19" i="10"/>
  <c r="H13" i="10"/>
  <c r="I31" i="10"/>
  <c r="O7" i="10"/>
  <c r="S9" i="10"/>
  <c r="T23" i="10"/>
  <c r="C31" i="10"/>
  <c r="D21" i="10"/>
  <c r="L11" i="10"/>
  <c r="H21" i="10"/>
  <c r="E13" i="10"/>
  <c r="T37" i="10"/>
  <c r="U37" i="10" s="1"/>
  <c r="T17" i="10"/>
  <c r="U17" i="10" s="1"/>
  <c r="N11" i="10"/>
  <c r="G21" i="10"/>
  <c r="L9" i="10"/>
  <c r="N19" i="10"/>
  <c r="C29" i="10"/>
  <c r="T15" i="10"/>
  <c r="H9" i="10"/>
  <c r="I13" i="10"/>
  <c r="I27" i="10"/>
  <c r="H19" i="10"/>
  <c r="L7" i="10"/>
  <c r="S33" i="10"/>
  <c r="T31" i="10"/>
  <c r="U31" i="10" s="1"/>
  <c r="I39" i="10"/>
  <c r="J17" i="10"/>
  <c r="H7" i="10"/>
  <c r="I9" i="10"/>
  <c r="G13" i="10"/>
  <c r="J27" i="10"/>
  <c r="H23" i="10"/>
  <c r="J19" i="10"/>
  <c r="M7" i="10"/>
  <c r="C39" i="10"/>
  <c r="J11" i="10"/>
  <c r="O15" i="10"/>
  <c r="H35" i="10"/>
  <c r="E25" i="10"/>
  <c r="E37" i="10"/>
  <c r="G15" i="10"/>
  <c r="I35" i="10"/>
  <c r="C33" i="10"/>
  <c r="C25" i="10"/>
  <c r="D37" i="10"/>
  <c r="D31" i="10"/>
  <c r="C23" i="10"/>
  <c r="M11" i="10"/>
  <c r="N13" i="10"/>
  <c r="I21" i="10"/>
  <c r="N9" i="10"/>
  <c r="J31" i="10"/>
  <c r="L19" i="10"/>
  <c r="T25" i="10"/>
  <c r="E33" i="10"/>
  <c r="D13" i="10"/>
  <c r="E21" i="10"/>
  <c r="T21" i="10"/>
  <c r="S19" i="10"/>
  <c r="U19" i="10" s="1"/>
  <c r="S29" i="10"/>
  <c r="D39" i="10"/>
  <c r="C35" i="10"/>
  <c r="C27" i="10"/>
  <c r="L15" i="10"/>
  <c r="I23" i="10"/>
  <c r="D35" i="10"/>
  <c r="D27" i="10"/>
  <c r="G11" i="10"/>
  <c r="J7" i="10"/>
  <c r="N15" i="10"/>
  <c r="H15" i="10"/>
  <c r="J35" i="10"/>
  <c r="J23" i="10"/>
  <c r="E17" i="10"/>
  <c r="I11" i="10"/>
  <c r="I7" i="10"/>
  <c r="D17" i="10"/>
  <c r="O37" i="10"/>
  <c r="N37" i="10"/>
  <c r="M37" i="10"/>
  <c r="L37" i="10"/>
  <c r="O29" i="10"/>
  <c r="N29" i="10"/>
  <c r="M29" i="10"/>
  <c r="L29" i="10"/>
  <c r="O21" i="10"/>
  <c r="L21" i="10"/>
  <c r="N21" i="10"/>
  <c r="M21" i="10"/>
  <c r="K40" i="10"/>
  <c r="G5" i="10"/>
  <c r="J5" i="10"/>
  <c r="I5" i="10"/>
  <c r="H5" i="10"/>
  <c r="C5" i="10"/>
  <c r="E5" i="10"/>
  <c r="D5" i="10"/>
  <c r="O17" i="10"/>
  <c r="M17" i="10"/>
  <c r="L17" i="10"/>
  <c r="N17" i="10"/>
  <c r="G33" i="10"/>
  <c r="J33" i="10"/>
  <c r="I33" i="10"/>
  <c r="H33" i="10"/>
  <c r="G37" i="10"/>
  <c r="J37" i="10"/>
  <c r="I37" i="10"/>
  <c r="H37" i="10"/>
  <c r="G29" i="10"/>
  <c r="J29" i="10"/>
  <c r="I29" i="10"/>
  <c r="H29" i="10"/>
  <c r="M39" i="10"/>
  <c r="L39" i="10"/>
  <c r="O39" i="10"/>
  <c r="N39" i="10"/>
  <c r="G25" i="10"/>
  <c r="J25" i="10"/>
  <c r="I25" i="10"/>
  <c r="H25" i="10"/>
  <c r="P40" i="10"/>
  <c r="Q41" i="10" s="1"/>
  <c r="L5" i="10"/>
  <c r="O33" i="10"/>
  <c r="N33" i="10"/>
  <c r="M33" i="10"/>
  <c r="L33" i="10"/>
  <c r="O25" i="10"/>
  <c r="N25" i="10"/>
  <c r="M25" i="10"/>
  <c r="L25" i="10"/>
  <c r="U40" i="10"/>
  <c r="R41" i="10" s="1"/>
  <c r="O5" i="10"/>
  <c r="T5" i="10"/>
  <c r="S5" i="10"/>
  <c r="M35" i="10"/>
  <c r="L35" i="10"/>
  <c r="O35" i="10"/>
  <c r="N35" i="10"/>
  <c r="M31" i="10"/>
  <c r="L31" i="10"/>
  <c r="O31" i="10"/>
  <c r="N31" i="10"/>
  <c r="M27" i="10"/>
  <c r="L27" i="10"/>
  <c r="O27" i="10"/>
  <c r="N27" i="10"/>
  <c r="M23" i="10"/>
  <c r="L23" i="10"/>
  <c r="O23" i="10"/>
  <c r="N23" i="10"/>
  <c r="G17" i="13" l="1"/>
  <c r="G16" i="13"/>
  <c r="D224" i="13"/>
  <c r="D186" i="13"/>
  <c r="D72" i="13"/>
  <c r="D281" i="13"/>
  <c r="D262" i="13"/>
  <c r="D243" i="13"/>
  <c r="D205" i="13"/>
  <c r="C148" i="13"/>
  <c r="C143" i="13"/>
  <c r="U39" i="10"/>
  <c r="C138" i="13"/>
  <c r="U23" i="10"/>
  <c r="U33" i="10"/>
  <c r="D129" i="13"/>
  <c r="D110" i="13"/>
  <c r="D8" i="13"/>
  <c r="D91" i="13"/>
  <c r="D11" i="13"/>
  <c r="D53" i="13"/>
  <c r="D16" i="13"/>
  <c r="D36" i="13"/>
  <c r="D9" i="13"/>
  <c r="D7" i="13"/>
  <c r="D14" i="13"/>
  <c r="D13" i="13"/>
  <c r="D17" i="13"/>
  <c r="U21" i="10"/>
  <c r="U25" i="10"/>
  <c r="U15" i="10"/>
  <c r="U35" i="10"/>
  <c r="U27" i="10"/>
  <c r="U13" i="10"/>
  <c r="U29" i="10"/>
  <c r="U9" i="10"/>
  <c r="U7" i="10"/>
  <c r="F29" i="10"/>
  <c r="P5" i="10"/>
  <c r="P9" i="10"/>
  <c r="K39" i="10"/>
  <c r="F21" i="10"/>
  <c r="F33" i="10"/>
  <c r="K35" i="10"/>
  <c r="K23" i="10"/>
  <c r="K15" i="10"/>
  <c r="K13" i="10"/>
  <c r="P19" i="10"/>
  <c r="P11" i="10"/>
  <c r="F23" i="10"/>
  <c r="P7" i="10"/>
  <c r="K17" i="10"/>
  <c r="K7" i="10"/>
  <c r="K31" i="10"/>
  <c r="P13" i="10"/>
  <c r="F17" i="10"/>
  <c r="P15" i="10"/>
  <c r="F13" i="10"/>
  <c r="K9" i="10"/>
  <c r="K19" i="10"/>
  <c r="K21" i="10"/>
  <c r="F31" i="10"/>
  <c r="F39" i="10"/>
  <c r="K27" i="10"/>
  <c r="F25" i="10"/>
  <c r="F37" i="10"/>
  <c r="K11" i="10"/>
  <c r="P23" i="10"/>
  <c r="P27" i="10"/>
  <c r="P31" i="10"/>
  <c r="P35" i="10"/>
  <c r="F27" i="10"/>
  <c r="F35" i="10"/>
  <c r="F5" i="10"/>
  <c r="O41" i="10"/>
  <c r="N41" i="10"/>
  <c r="M41" i="10"/>
  <c r="L41" i="10"/>
  <c r="K25" i="10"/>
  <c r="P39" i="10"/>
  <c r="K5" i="10"/>
  <c r="P21" i="10"/>
  <c r="P29" i="10"/>
  <c r="T41" i="10"/>
  <c r="S41" i="10"/>
  <c r="P25" i="10"/>
  <c r="K29" i="10"/>
  <c r="K37" i="10"/>
  <c r="K33" i="10"/>
  <c r="G41" i="10"/>
  <c r="J41" i="10"/>
  <c r="I41" i="10"/>
  <c r="H41" i="10"/>
  <c r="P37" i="10"/>
  <c r="U5" i="10"/>
  <c r="P33" i="10"/>
  <c r="P17" i="10"/>
  <c r="D135" i="13" l="1"/>
  <c r="D137" i="13"/>
  <c r="D136" i="13"/>
  <c r="D167" i="13"/>
  <c r="D146" i="13"/>
  <c r="D145" i="13"/>
  <c r="D144" i="13"/>
  <c r="D147" i="13"/>
  <c r="D140" i="13"/>
  <c r="D141" i="13"/>
  <c r="D142" i="13"/>
  <c r="D139" i="13"/>
  <c r="C151" i="13"/>
  <c r="D18" i="13"/>
  <c r="D10" i="13"/>
  <c r="D15" i="13"/>
  <c r="D37" i="13"/>
  <c r="D34" i="13"/>
  <c r="D29" i="13"/>
  <c r="U41" i="10"/>
  <c r="P41" i="10"/>
  <c r="K41" i="10"/>
  <c r="D148" i="13" l="1"/>
  <c r="D143" i="13"/>
  <c r="D170" i="13"/>
  <c r="D149" i="13"/>
  <c r="D150" i="13"/>
  <c r="D162" i="13"/>
  <c r="D138" i="13"/>
  <c r="AL106" i="1"/>
  <c r="AL105" i="1"/>
  <c r="AP105" i="1" s="1"/>
  <c r="AL97" i="1"/>
  <c r="D151" i="13" l="1"/>
  <c r="AL204" i="1"/>
  <c r="AP204" i="1" s="1"/>
  <c r="AL52" i="1" l="1"/>
  <c r="AL198" i="1"/>
  <c r="AP198" i="1" s="1"/>
  <c r="AL57" i="1"/>
  <c r="AP57" i="1" s="1"/>
  <c r="AL48" i="1"/>
  <c r="AP48" i="1" s="1"/>
  <c r="AL49" i="1" l="1"/>
  <c r="AP49" i="1" s="1"/>
  <c r="AP195" i="1" l="1"/>
  <c r="AP211" i="1"/>
  <c r="AH208" i="1" l="1"/>
  <c r="AH209" i="1"/>
  <c r="AH210" i="1"/>
  <c r="V521" i="9" l="1"/>
  <c r="V520" i="9"/>
  <c r="V519" i="9"/>
  <c r="V518" i="9"/>
  <c r="V517" i="9"/>
  <c r="V516" i="9"/>
  <c r="V515" i="9"/>
  <c r="V514" i="9"/>
  <c r="V513" i="9"/>
  <c r="V512" i="9"/>
  <c r="V511" i="9"/>
  <c r="V510" i="9"/>
  <c r="V509" i="9"/>
  <c r="V508" i="9"/>
  <c r="V507" i="9"/>
  <c r="V506" i="9"/>
  <c r="V505" i="9"/>
  <c r="V504" i="9"/>
  <c r="V503" i="9"/>
  <c r="V502" i="9"/>
  <c r="V501" i="9"/>
  <c r="V500" i="9"/>
  <c r="V499" i="9"/>
  <c r="V498" i="9"/>
  <c r="V497" i="9"/>
  <c r="V496" i="9"/>
  <c r="V495" i="9"/>
  <c r="V494" i="9"/>
  <c r="V493" i="9"/>
  <c r="V492" i="9"/>
  <c r="V491" i="9"/>
  <c r="V490" i="9"/>
  <c r="V489" i="9"/>
  <c r="V488" i="9"/>
  <c r="V487" i="9"/>
  <c r="V486" i="9"/>
  <c r="V485" i="9"/>
  <c r="V484" i="9"/>
  <c r="V483" i="9"/>
  <c r="V482" i="9"/>
  <c r="V481" i="9"/>
  <c r="V480" i="9"/>
  <c r="V479" i="9"/>
  <c r="V478" i="9"/>
  <c r="V477" i="9"/>
  <c r="V476" i="9"/>
  <c r="V475" i="9"/>
  <c r="V474" i="9"/>
  <c r="V473" i="9"/>
  <c r="V472" i="9"/>
  <c r="V471" i="9"/>
  <c r="V470" i="9"/>
  <c r="V469" i="9"/>
  <c r="V468" i="9"/>
  <c r="V467" i="9"/>
  <c r="V466" i="9"/>
  <c r="V465" i="9"/>
  <c r="V464" i="9"/>
  <c r="V463" i="9"/>
  <c r="V462" i="9"/>
  <c r="V461" i="9"/>
  <c r="V460" i="9"/>
  <c r="V459" i="9"/>
  <c r="V458" i="9"/>
  <c r="V457" i="9"/>
  <c r="V456" i="9"/>
  <c r="V455" i="9"/>
  <c r="V454" i="9"/>
  <c r="V453" i="9"/>
  <c r="V452" i="9"/>
  <c r="V451" i="9"/>
  <c r="V450" i="9"/>
  <c r="V449" i="9"/>
  <c r="V448" i="9"/>
  <c r="V447" i="9"/>
  <c r="V446" i="9"/>
  <c r="V445" i="9"/>
  <c r="V444" i="9"/>
  <c r="V443" i="9"/>
  <c r="V442" i="9"/>
  <c r="V441" i="9"/>
  <c r="V440" i="9"/>
  <c r="V439" i="9"/>
  <c r="V438" i="9"/>
  <c r="V437" i="9"/>
  <c r="V436" i="9"/>
  <c r="V435" i="9"/>
  <c r="V434" i="9"/>
  <c r="V433" i="9"/>
  <c r="V432" i="9"/>
  <c r="V431" i="9"/>
  <c r="V430" i="9"/>
  <c r="V429" i="9"/>
  <c r="V428" i="9"/>
  <c r="V427" i="9"/>
  <c r="V426" i="9"/>
  <c r="V425" i="9"/>
  <c r="V424" i="9"/>
  <c r="V423" i="9"/>
  <c r="V422" i="9"/>
  <c r="V421" i="9"/>
  <c r="V420" i="9"/>
  <c r="V419" i="9"/>
  <c r="V418" i="9"/>
  <c r="V417" i="9"/>
  <c r="V416" i="9"/>
  <c r="V415" i="9"/>
  <c r="V414" i="9"/>
  <c r="V413" i="9"/>
  <c r="V412" i="9"/>
  <c r="V411" i="9"/>
  <c r="V410" i="9"/>
  <c r="V409" i="9"/>
  <c r="V408" i="9"/>
  <c r="V407" i="9"/>
  <c r="V406" i="9"/>
  <c r="V405" i="9"/>
  <c r="V404" i="9"/>
  <c r="V403" i="9"/>
  <c r="V402" i="9"/>
  <c r="V401" i="9"/>
  <c r="V400" i="9"/>
  <c r="V399" i="9"/>
  <c r="V398" i="9"/>
  <c r="V397" i="9"/>
  <c r="V396" i="9"/>
  <c r="V395" i="9"/>
  <c r="V394" i="9"/>
  <c r="V393" i="9"/>
  <c r="V392" i="9"/>
  <c r="V391" i="9"/>
  <c r="V390" i="9"/>
  <c r="V389" i="9"/>
  <c r="V388" i="9"/>
  <c r="V387" i="9"/>
  <c r="V386" i="9"/>
  <c r="V385" i="9"/>
  <c r="V384" i="9"/>
  <c r="V383" i="9"/>
  <c r="V382" i="9"/>
  <c r="V381" i="9"/>
  <c r="V380" i="9"/>
  <c r="V379" i="9"/>
  <c r="V378" i="9"/>
  <c r="V377" i="9"/>
  <c r="V376" i="9"/>
  <c r="V375" i="9"/>
  <c r="V374" i="9"/>
  <c r="V373" i="9"/>
  <c r="V372" i="9"/>
  <c r="V371" i="9"/>
  <c r="V370" i="9"/>
  <c r="V369" i="9"/>
  <c r="V368" i="9"/>
  <c r="V367" i="9"/>
  <c r="V366" i="9"/>
  <c r="V365" i="9"/>
  <c r="V364" i="9"/>
  <c r="V363" i="9"/>
  <c r="V362" i="9"/>
  <c r="V361" i="9"/>
  <c r="V360" i="9"/>
  <c r="V359" i="9"/>
  <c r="V358" i="9"/>
  <c r="V357" i="9"/>
  <c r="V356" i="9"/>
  <c r="V355" i="9"/>
  <c r="V354" i="9"/>
  <c r="V353" i="9"/>
  <c r="V352" i="9"/>
  <c r="V351" i="9"/>
  <c r="V350" i="9"/>
  <c r="V349" i="9"/>
  <c r="V348" i="9"/>
  <c r="V347" i="9"/>
  <c r="V346" i="9"/>
  <c r="V345" i="9"/>
  <c r="V344" i="9"/>
  <c r="V343" i="9"/>
  <c r="V342" i="9"/>
  <c r="V341" i="9"/>
  <c r="V340" i="9"/>
  <c r="V339" i="9"/>
  <c r="V338" i="9"/>
  <c r="V337" i="9"/>
  <c r="V336" i="9"/>
  <c r="V335" i="9"/>
  <c r="V334" i="9"/>
  <c r="V333" i="9"/>
  <c r="V332" i="9"/>
  <c r="V331" i="9"/>
  <c r="V330" i="9"/>
  <c r="V329" i="9"/>
  <c r="V328" i="9"/>
  <c r="V327" i="9"/>
  <c r="V326" i="9"/>
  <c r="V325" i="9"/>
  <c r="V324" i="9"/>
  <c r="V323" i="9"/>
  <c r="V322" i="9"/>
  <c r="V321" i="9"/>
  <c r="V320" i="9"/>
  <c r="V319" i="9"/>
  <c r="V318" i="9"/>
  <c r="V317" i="9"/>
  <c r="V316" i="9"/>
  <c r="V315" i="9"/>
  <c r="V314" i="9"/>
  <c r="V313" i="9"/>
  <c r="V312" i="9"/>
  <c r="V311" i="9"/>
  <c r="V310" i="9"/>
  <c r="V309" i="9"/>
  <c r="V308" i="9"/>
  <c r="V307" i="9"/>
  <c r="V306" i="9"/>
  <c r="V305" i="9"/>
  <c r="V304" i="9"/>
  <c r="V303" i="9"/>
  <c r="V302" i="9"/>
  <c r="V301" i="9"/>
  <c r="V300" i="9"/>
  <c r="V299" i="9"/>
  <c r="V298" i="9"/>
  <c r="V297" i="9"/>
  <c r="V296" i="9"/>
  <c r="V295" i="9"/>
  <c r="V294" i="9"/>
  <c r="V293" i="9"/>
  <c r="V292" i="9"/>
  <c r="V291" i="9"/>
  <c r="V290" i="9"/>
  <c r="V289" i="9"/>
  <c r="V288" i="9"/>
  <c r="V287" i="9"/>
  <c r="V286" i="9"/>
  <c r="V285" i="9"/>
  <c r="V284" i="9"/>
  <c r="V283" i="9"/>
  <c r="V282" i="9"/>
  <c r="V281" i="9"/>
  <c r="V280" i="9"/>
  <c r="V279" i="9"/>
  <c r="V278" i="9"/>
  <c r="V277" i="9"/>
  <c r="V276" i="9"/>
  <c r="V275" i="9"/>
  <c r="V274" i="9"/>
  <c r="V273" i="9"/>
  <c r="V272" i="9"/>
  <c r="V271" i="9"/>
  <c r="V270" i="9"/>
  <c r="V269" i="9"/>
  <c r="V268" i="9"/>
  <c r="V267" i="9"/>
  <c r="V266" i="9"/>
  <c r="V265" i="9"/>
  <c r="V264" i="9"/>
  <c r="V263" i="9"/>
  <c r="V262" i="9"/>
  <c r="V261" i="9"/>
  <c r="V260" i="9"/>
  <c r="V259" i="9"/>
  <c r="V258" i="9"/>
  <c r="V257" i="9"/>
  <c r="V256" i="9"/>
  <c r="V255" i="9"/>
  <c r="V254" i="9"/>
  <c r="V253" i="9"/>
  <c r="V252" i="9"/>
  <c r="V251" i="9"/>
  <c r="V250" i="9"/>
  <c r="V249" i="9"/>
  <c r="V248" i="9"/>
  <c r="V247" i="9"/>
  <c r="V246" i="9"/>
  <c r="V245" i="9"/>
  <c r="V244" i="9"/>
  <c r="V243" i="9"/>
  <c r="V242" i="9"/>
  <c r="V241" i="9"/>
  <c r="V240" i="9"/>
  <c r="V239" i="9"/>
  <c r="V238" i="9"/>
  <c r="V237" i="9"/>
  <c r="V236" i="9"/>
  <c r="V235" i="9"/>
  <c r="V234" i="9"/>
  <c r="V233" i="9"/>
  <c r="V232" i="9"/>
  <c r="V231" i="9"/>
  <c r="V230" i="9"/>
  <c r="V229" i="9"/>
  <c r="V228" i="9"/>
  <c r="V227" i="9"/>
  <c r="V226" i="9"/>
  <c r="V225" i="9"/>
  <c r="V224" i="9"/>
  <c r="V223" i="9"/>
  <c r="V222" i="9"/>
  <c r="V221" i="9"/>
  <c r="V220" i="9"/>
  <c r="V219" i="9"/>
  <c r="V218" i="9"/>
  <c r="V217" i="9"/>
  <c r="V216" i="9"/>
  <c r="V215" i="9"/>
  <c r="V214" i="9"/>
  <c r="V213" i="9"/>
  <c r="V212" i="9"/>
  <c r="V211" i="9"/>
  <c r="V210" i="9"/>
  <c r="V209" i="9"/>
  <c r="V208" i="9"/>
  <c r="V207" i="9"/>
  <c r="V206" i="9"/>
  <c r="V205" i="9"/>
  <c r="V204" i="9"/>
  <c r="V203" i="9"/>
  <c r="V202" i="9"/>
  <c r="V201" i="9"/>
  <c r="V200" i="9"/>
  <c r="V199" i="9"/>
  <c r="V198" i="9"/>
  <c r="V197" i="9"/>
  <c r="V196" i="9"/>
  <c r="V195" i="9"/>
  <c r="V194" i="9"/>
  <c r="V193" i="9"/>
  <c r="V192" i="9"/>
  <c r="V191" i="9"/>
  <c r="V190" i="9"/>
  <c r="V189" i="9"/>
  <c r="V188" i="9"/>
  <c r="V187" i="9"/>
  <c r="V186" i="9"/>
  <c r="V185" i="9"/>
  <c r="V184" i="9"/>
  <c r="V183" i="9"/>
  <c r="V182" i="9"/>
  <c r="V181" i="9"/>
  <c r="V180" i="9"/>
  <c r="V179" i="9"/>
  <c r="V178" i="9"/>
  <c r="V177" i="9"/>
  <c r="V176" i="9"/>
  <c r="V175" i="9"/>
  <c r="V174" i="9"/>
  <c r="V173" i="9"/>
  <c r="V172" i="9"/>
  <c r="V171" i="9"/>
  <c r="V170" i="9"/>
  <c r="V169" i="9"/>
  <c r="V168" i="9"/>
  <c r="V167" i="9"/>
  <c r="V166" i="9"/>
  <c r="V165" i="9"/>
  <c r="V164" i="9"/>
  <c r="V163" i="9"/>
  <c r="V162" i="9"/>
  <c r="V161" i="9"/>
  <c r="V160" i="9"/>
  <c r="V159" i="9"/>
  <c r="V158" i="9"/>
  <c r="V157" i="9"/>
  <c r="V156" i="9"/>
  <c r="V155" i="9"/>
  <c r="V154" i="9"/>
  <c r="V153" i="9"/>
  <c r="V152" i="9"/>
  <c r="V151" i="9"/>
  <c r="V150" i="9"/>
  <c r="V149" i="9"/>
  <c r="V148" i="9"/>
  <c r="V147" i="9"/>
  <c r="V146" i="9"/>
  <c r="V145" i="9"/>
  <c r="V144" i="9"/>
  <c r="V143" i="9"/>
  <c r="V142" i="9"/>
  <c r="V141" i="9"/>
  <c r="V140" i="9"/>
  <c r="V139" i="9"/>
  <c r="V138" i="9"/>
  <c r="V137" i="9"/>
  <c r="V136" i="9"/>
  <c r="V135" i="9"/>
  <c r="V134" i="9"/>
  <c r="V133" i="9"/>
  <c r="V132" i="9"/>
  <c r="V131" i="9"/>
  <c r="V130" i="9"/>
  <c r="V129" i="9"/>
  <c r="V128" i="9"/>
  <c r="V127" i="9"/>
  <c r="V126" i="9"/>
  <c r="V125" i="9"/>
  <c r="V124" i="9"/>
  <c r="V123" i="9"/>
  <c r="V122" i="9"/>
  <c r="V121" i="9"/>
  <c r="V120" i="9"/>
  <c r="V119" i="9"/>
  <c r="V118" i="9"/>
  <c r="V117" i="9"/>
  <c r="V116" i="9"/>
  <c r="V115" i="9"/>
  <c r="V114" i="9"/>
  <c r="V113" i="9"/>
  <c r="V112" i="9"/>
  <c r="V111" i="9"/>
  <c r="V110" i="9"/>
  <c r="V109" i="9"/>
  <c r="V108" i="9"/>
  <c r="V107" i="9"/>
  <c r="V106" i="9"/>
  <c r="V105" i="9"/>
  <c r="V104" i="9"/>
  <c r="V103" i="9"/>
  <c r="V102" i="9"/>
  <c r="V101" i="9"/>
  <c r="V100" i="9"/>
  <c r="V99" i="9"/>
  <c r="V98" i="9"/>
  <c r="V97" i="9"/>
  <c r="V96" i="9"/>
  <c r="V95" i="9"/>
  <c r="V94" i="9"/>
  <c r="V93" i="9"/>
  <c r="V92" i="9"/>
  <c r="V91" i="9"/>
  <c r="V90" i="9"/>
  <c r="V89" i="9"/>
  <c r="V88" i="9"/>
  <c r="V87" i="9"/>
  <c r="V86" i="9"/>
  <c r="V85"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B24" i="9"/>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V23" i="9"/>
  <c r="B23" i="9"/>
  <c r="V22" i="9"/>
  <c r="R38" i="8"/>
  <c r="Q38" i="8"/>
  <c r="O38" i="8"/>
  <c r="N38" i="8"/>
  <c r="M38" i="8"/>
  <c r="L38" i="8"/>
  <c r="J38" i="8"/>
  <c r="I38" i="8"/>
  <c r="H38" i="8"/>
  <c r="G38" i="8"/>
  <c r="E38" i="8"/>
  <c r="D38" i="8"/>
  <c r="C38" i="8"/>
  <c r="R36" i="8"/>
  <c r="Q36" i="8"/>
  <c r="O36" i="8"/>
  <c r="N36" i="8"/>
  <c r="M36" i="8"/>
  <c r="L36" i="8"/>
  <c r="J36" i="8"/>
  <c r="I36" i="8"/>
  <c r="H36" i="8"/>
  <c r="G36" i="8"/>
  <c r="E36" i="8"/>
  <c r="D36" i="8"/>
  <c r="C36" i="8"/>
  <c r="R34" i="8"/>
  <c r="Q34" i="8"/>
  <c r="O34" i="8"/>
  <c r="N34" i="8"/>
  <c r="M34" i="8"/>
  <c r="L34" i="8"/>
  <c r="J34" i="8"/>
  <c r="I34" i="8"/>
  <c r="H34" i="8"/>
  <c r="G34" i="8"/>
  <c r="E34" i="8"/>
  <c r="D34" i="8"/>
  <c r="C34" i="8"/>
  <c r="R32" i="8"/>
  <c r="Q32" i="8"/>
  <c r="O32" i="8"/>
  <c r="N32" i="8"/>
  <c r="M32" i="8"/>
  <c r="L32" i="8"/>
  <c r="J32" i="8"/>
  <c r="I32" i="8"/>
  <c r="H32" i="8"/>
  <c r="G32" i="8"/>
  <c r="E32" i="8"/>
  <c r="D32" i="8"/>
  <c r="C32" i="8"/>
  <c r="R30" i="8"/>
  <c r="Q30" i="8"/>
  <c r="O30" i="8"/>
  <c r="N30" i="8"/>
  <c r="M30" i="8"/>
  <c r="L30" i="8"/>
  <c r="J30" i="8"/>
  <c r="I30" i="8"/>
  <c r="H30" i="8"/>
  <c r="G30" i="8"/>
  <c r="E30" i="8"/>
  <c r="D30" i="8"/>
  <c r="C30" i="8"/>
  <c r="R28" i="8"/>
  <c r="Q28" i="8"/>
  <c r="O28" i="8"/>
  <c r="N28" i="8"/>
  <c r="M28" i="8"/>
  <c r="L28" i="8"/>
  <c r="J28" i="8"/>
  <c r="I28" i="8"/>
  <c r="H28" i="8"/>
  <c r="G28" i="8"/>
  <c r="E28" i="8"/>
  <c r="D28" i="8"/>
  <c r="C28" i="8"/>
  <c r="R26" i="8"/>
  <c r="Q26" i="8"/>
  <c r="O26" i="8"/>
  <c r="N26" i="8"/>
  <c r="M26" i="8"/>
  <c r="L26" i="8"/>
  <c r="J26" i="8"/>
  <c r="I26" i="8"/>
  <c r="H26" i="8"/>
  <c r="G26" i="8"/>
  <c r="E26" i="8"/>
  <c r="D26" i="8"/>
  <c r="C26" i="8"/>
  <c r="R24" i="8"/>
  <c r="Q24" i="8"/>
  <c r="O24" i="8"/>
  <c r="N24" i="8"/>
  <c r="M24" i="8"/>
  <c r="L24" i="8"/>
  <c r="J24" i="8"/>
  <c r="I24" i="8"/>
  <c r="H24" i="8"/>
  <c r="G24" i="8"/>
  <c r="E24" i="8"/>
  <c r="D24" i="8"/>
  <c r="C24" i="8"/>
  <c r="R22" i="8"/>
  <c r="Q22" i="8"/>
  <c r="O22" i="8"/>
  <c r="N22" i="8"/>
  <c r="M22" i="8"/>
  <c r="L22" i="8"/>
  <c r="J22" i="8"/>
  <c r="I22" i="8"/>
  <c r="H22" i="8"/>
  <c r="G22" i="8"/>
  <c r="E22" i="8"/>
  <c r="D22" i="8"/>
  <c r="C22" i="8"/>
  <c r="R20" i="8"/>
  <c r="Q20" i="8"/>
  <c r="O20" i="8"/>
  <c r="N20" i="8"/>
  <c r="M20" i="8"/>
  <c r="L20" i="8"/>
  <c r="J20" i="8"/>
  <c r="I20" i="8"/>
  <c r="H20" i="8"/>
  <c r="G20" i="8"/>
  <c r="E20" i="8"/>
  <c r="D20" i="8"/>
  <c r="C20" i="8"/>
  <c r="R18" i="8"/>
  <c r="Q18" i="8"/>
  <c r="O18" i="8"/>
  <c r="N18" i="8"/>
  <c r="M18" i="8"/>
  <c r="L18" i="8"/>
  <c r="J18" i="8"/>
  <c r="I18" i="8"/>
  <c r="H18" i="8"/>
  <c r="G18" i="8"/>
  <c r="E18" i="8"/>
  <c r="D18" i="8"/>
  <c r="C18" i="8"/>
  <c r="R16" i="8"/>
  <c r="Q16" i="8"/>
  <c r="O16" i="8"/>
  <c r="N16" i="8"/>
  <c r="M16" i="8"/>
  <c r="L16" i="8"/>
  <c r="J16" i="8"/>
  <c r="I16" i="8"/>
  <c r="H16" i="8"/>
  <c r="G16" i="8"/>
  <c r="E16" i="8"/>
  <c r="D16" i="8"/>
  <c r="C16" i="8"/>
  <c r="R14" i="8"/>
  <c r="Q14" i="8"/>
  <c r="O14" i="8"/>
  <c r="N14" i="8"/>
  <c r="M14" i="8"/>
  <c r="L14" i="8"/>
  <c r="J14" i="8"/>
  <c r="I14" i="8"/>
  <c r="H14" i="8"/>
  <c r="G14" i="8"/>
  <c r="E14" i="8"/>
  <c r="D14" i="8"/>
  <c r="C14" i="8"/>
  <c r="R12" i="8"/>
  <c r="Q12" i="8"/>
  <c r="O12" i="8"/>
  <c r="N12" i="8"/>
  <c r="M12" i="8"/>
  <c r="L12" i="8"/>
  <c r="J12" i="8"/>
  <c r="I12" i="8"/>
  <c r="H12" i="8"/>
  <c r="G12" i="8"/>
  <c r="E12" i="8"/>
  <c r="D12" i="8"/>
  <c r="C12" i="8"/>
  <c r="R10" i="8"/>
  <c r="Q10" i="8"/>
  <c r="O10" i="8"/>
  <c r="N10" i="8"/>
  <c r="M10" i="8"/>
  <c r="L10" i="8"/>
  <c r="J10" i="8"/>
  <c r="I10" i="8"/>
  <c r="H10" i="8"/>
  <c r="G10" i="8"/>
  <c r="E10" i="8"/>
  <c r="D10" i="8"/>
  <c r="C10" i="8"/>
  <c r="R8" i="8"/>
  <c r="Q8" i="8"/>
  <c r="O8" i="8"/>
  <c r="N8" i="8"/>
  <c r="M8" i="8"/>
  <c r="L8" i="8"/>
  <c r="J8" i="8"/>
  <c r="I8" i="8"/>
  <c r="H8" i="8"/>
  <c r="G8" i="8"/>
  <c r="E8" i="8"/>
  <c r="D8" i="8"/>
  <c r="C8" i="8"/>
  <c r="R6" i="8"/>
  <c r="Q6" i="8"/>
  <c r="O6" i="8"/>
  <c r="N6" i="8"/>
  <c r="M6" i="8"/>
  <c r="L6" i="8"/>
  <c r="J6" i="8"/>
  <c r="I6" i="8"/>
  <c r="H6" i="8"/>
  <c r="G6" i="8"/>
  <c r="E6" i="8"/>
  <c r="D6" i="8"/>
  <c r="C6" i="8"/>
  <c r="R4" i="8"/>
  <c r="Q4" i="8"/>
  <c r="O4" i="8"/>
  <c r="N4" i="8"/>
  <c r="M4" i="8"/>
  <c r="L4" i="8"/>
  <c r="J4" i="8"/>
  <c r="I4" i="8"/>
  <c r="H4" i="8"/>
  <c r="G4" i="8"/>
  <c r="E4" i="8"/>
  <c r="D4" i="8"/>
  <c r="C4" i="8"/>
  <c r="R38" i="7"/>
  <c r="Q38" i="7"/>
  <c r="O38" i="7"/>
  <c r="N38" i="7"/>
  <c r="M38" i="7"/>
  <c r="L38" i="7"/>
  <c r="J38" i="7"/>
  <c r="I38" i="7"/>
  <c r="H38" i="7"/>
  <c r="G38" i="7"/>
  <c r="E38" i="7"/>
  <c r="D38" i="7"/>
  <c r="C38" i="7"/>
  <c r="R36" i="7"/>
  <c r="Q36" i="7"/>
  <c r="O36" i="7"/>
  <c r="N36" i="7"/>
  <c r="M36" i="7"/>
  <c r="L36" i="7"/>
  <c r="J36" i="7"/>
  <c r="I36" i="7"/>
  <c r="H36" i="7"/>
  <c r="G36" i="7"/>
  <c r="E36" i="7"/>
  <c r="D36" i="7"/>
  <c r="C36" i="7"/>
  <c r="R34" i="7"/>
  <c r="Q34" i="7"/>
  <c r="O34" i="7"/>
  <c r="N34" i="7"/>
  <c r="M34" i="7"/>
  <c r="L34" i="7"/>
  <c r="J34" i="7"/>
  <c r="I34" i="7"/>
  <c r="H34" i="7"/>
  <c r="G34" i="7"/>
  <c r="E34" i="7"/>
  <c r="D34" i="7"/>
  <c r="C34" i="7"/>
  <c r="R32" i="7"/>
  <c r="Q32" i="7"/>
  <c r="O32" i="7"/>
  <c r="N32" i="7"/>
  <c r="M32" i="7"/>
  <c r="L32" i="7"/>
  <c r="J32" i="7"/>
  <c r="I32" i="7"/>
  <c r="H32" i="7"/>
  <c r="G32" i="7"/>
  <c r="E32" i="7"/>
  <c r="D32" i="7"/>
  <c r="C32" i="7"/>
  <c r="R30" i="7"/>
  <c r="Q30" i="7"/>
  <c r="O30" i="7"/>
  <c r="N30" i="7"/>
  <c r="M30" i="7"/>
  <c r="L30" i="7"/>
  <c r="J30" i="7"/>
  <c r="I30" i="7"/>
  <c r="H30" i="7"/>
  <c r="G30" i="7"/>
  <c r="E30" i="7"/>
  <c r="D30" i="7"/>
  <c r="C30" i="7"/>
  <c r="R28" i="7"/>
  <c r="Q28" i="7"/>
  <c r="O28" i="7"/>
  <c r="N28" i="7"/>
  <c r="M28" i="7"/>
  <c r="L28" i="7"/>
  <c r="J28" i="7"/>
  <c r="I28" i="7"/>
  <c r="H28" i="7"/>
  <c r="G28" i="7"/>
  <c r="E28" i="7"/>
  <c r="D28" i="7"/>
  <c r="C28" i="7"/>
  <c r="R26" i="7"/>
  <c r="Q26" i="7"/>
  <c r="O26" i="7"/>
  <c r="N26" i="7"/>
  <c r="M26" i="7"/>
  <c r="L26" i="7"/>
  <c r="J26" i="7"/>
  <c r="I26" i="7"/>
  <c r="H26" i="7"/>
  <c r="G26" i="7"/>
  <c r="E26" i="7"/>
  <c r="D26" i="7"/>
  <c r="C26" i="7"/>
  <c r="R24" i="7"/>
  <c r="Q24" i="7"/>
  <c r="O24" i="7"/>
  <c r="N24" i="7"/>
  <c r="M24" i="7"/>
  <c r="L24" i="7"/>
  <c r="J24" i="7"/>
  <c r="I24" i="7"/>
  <c r="H24" i="7"/>
  <c r="G24" i="7"/>
  <c r="E24" i="7"/>
  <c r="D24" i="7"/>
  <c r="C24" i="7"/>
  <c r="R22" i="7"/>
  <c r="Q22" i="7"/>
  <c r="O22" i="7"/>
  <c r="N22" i="7"/>
  <c r="M22" i="7"/>
  <c r="L22" i="7"/>
  <c r="J22" i="7"/>
  <c r="I22" i="7"/>
  <c r="H22" i="7"/>
  <c r="G22" i="7"/>
  <c r="E22" i="7"/>
  <c r="D22" i="7"/>
  <c r="C22" i="7"/>
  <c r="R20" i="7"/>
  <c r="Q20" i="7"/>
  <c r="O20" i="7"/>
  <c r="N20" i="7"/>
  <c r="M20" i="7"/>
  <c r="L20" i="7"/>
  <c r="J20" i="7"/>
  <c r="I20" i="7"/>
  <c r="H20" i="7"/>
  <c r="G20" i="7"/>
  <c r="E20" i="7"/>
  <c r="D20" i="7"/>
  <c r="C20" i="7"/>
  <c r="R18" i="7"/>
  <c r="Q18" i="7"/>
  <c r="O18" i="7"/>
  <c r="N18" i="7"/>
  <c r="M18" i="7"/>
  <c r="L18" i="7"/>
  <c r="J18" i="7"/>
  <c r="I18" i="7"/>
  <c r="H18" i="7"/>
  <c r="G18" i="7"/>
  <c r="E18" i="7"/>
  <c r="D18" i="7"/>
  <c r="C18" i="7"/>
  <c r="R16" i="7"/>
  <c r="Q16" i="7"/>
  <c r="O16" i="7"/>
  <c r="N16" i="7"/>
  <c r="M16" i="7"/>
  <c r="L16" i="7"/>
  <c r="J16" i="7"/>
  <c r="I16" i="7"/>
  <c r="H16" i="7"/>
  <c r="G16" i="7"/>
  <c r="E16" i="7"/>
  <c r="D16" i="7"/>
  <c r="C16" i="7"/>
  <c r="R14" i="7"/>
  <c r="Q14" i="7"/>
  <c r="O14" i="7"/>
  <c r="N14" i="7"/>
  <c r="M14" i="7"/>
  <c r="L14" i="7"/>
  <c r="J14" i="7"/>
  <c r="I14" i="7"/>
  <c r="H14" i="7"/>
  <c r="G14" i="7"/>
  <c r="E14" i="7"/>
  <c r="D14" i="7"/>
  <c r="C14" i="7"/>
  <c r="R12" i="7"/>
  <c r="Q12" i="7"/>
  <c r="O12" i="7"/>
  <c r="N12" i="7"/>
  <c r="M12" i="7"/>
  <c r="L12" i="7"/>
  <c r="J12" i="7"/>
  <c r="I12" i="7"/>
  <c r="H12" i="7"/>
  <c r="G12" i="7"/>
  <c r="E12" i="7"/>
  <c r="D12" i="7"/>
  <c r="C12" i="7"/>
  <c r="R10" i="7"/>
  <c r="Q10" i="7"/>
  <c r="O10" i="7"/>
  <c r="N10" i="7"/>
  <c r="M10" i="7"/>
  <c r="L10" i="7"/>
  <c r="J10" i="7"/>
  <c r="I10" i="7"/>
  <c r="H10" i="7"/>
  <c r="G10" i="7"/>
  <c r="E10" i="7"/>
  <c r="D10" i="7"/>
  <c r="C10" i="7"/>
  <c r="R8" i="7"/>
  <c r="Q8" i="7"/>
  <c r="O8" i="7"/>
  <c r="N8" i="7"/>
  <c r="M8" i="7"/>
  <c r="L8" i="7"/>
  <c r="J8" i="7"/>
  <c r="I8" i="7"/>
  <c r="H8" i="7"/>
  <c r="G8" i="7"/>
  <c r="E8" i="7"/>
  <c r="D8" i="7"/>
  <c r="C8" i="7"/>
  <c r="R6" i="7"/>
  <c r="Q6" i="7"/>
  <c r="O6" i="7"/>
  <c r="N6" i="7"/>
  <c r="M6" i="7"/>
  <c r="L6" i="7"/>
  <c r="J6" i="7"/>
  <c r="I6" i="7"/>
  <c r="H6" i="7"/>
  <c r="G6" i="7"/>
  <c r="E6" i="7"/>
  <c r="D6" i="7"/>
  <c r="C6" i="7"/>
  <c r="R4" i="7"/>
  <c r="Q4" i="7"/>
  <c r="O4" i="7"/>
  <c r="N4" i="7"/>
  <c r="M4" i="7"/>
  <c r="L4" i="7"/>
  <c r="J4" i="7"/>
  <c r="I4" i="7"/>
  <c r="H4" i="7"/>
  <c r="G4" i="7"/>
  <c r="E4" i="7"/>
  <c r="D4" i="7"/>
  <c r="C4" i="7"/>
  <c r="R38" i="6"/>
  <c r="Q38" i="6"/>
  <c r="O38" i="6"/>
  <c r="N38" i="6"/>
  <c r="M38" i="6"/>
  <c r="L38" i="6"/>
  <c r="J38" i="6"/>
  <c r="I38" i="6"/>
  <c r="H38" i="6"/>
  <c r="G38" i="6"/>
  <c r="E38" i="6"/>
  <c r="D38" i="6"/>
  <c r="C38" i="6"/>
  <c r="R36" i="6"/>
  <c r="Q36" i="6"/>
  <c r="O36" i="6"/>
  <c r="N36" i="6"/>
  <c r="M36" i="6"/>
  <c r="L36" i="6"/>
  <c r="J36" i="6"/>
  <c r="I36" i="6"/>
  <c r="H36" i="6"/>
  <c r="G36" i="6"/>
  <c r="E36" i="6"/>
  <c r="D36" i="6"/>
  <c r="C36" i="6"/>
  <c r="R34" i="6"/>
  <c r="Q34" i="6"/>
  <c r="O34" i="6"/>
  <c r="N34" i="6"/>
  <c r="M34" i="6"/>
  <c r="L34" i="6"/>
  <c r="J34" i="6"/>
  <c r="I34" i="6"/>
  <c r="H34" i="6"/>
  <c r="G34" i="6"/>
  <c r="E34" i="6"/>
  <c r="D34" i="6"/>
  <c r="C34" i="6"/>
  <c r="R32" i="6"/>
  <c r="Q32" i="6"/>
  <c r="O32" i="6"/>
  <c r="N32" i="6"/>
  <c r="M32" i="6"/>
  <c r="L32" i="6"/>
  <c r="J32" i="6"/>
  <c r="I32" i="6"/>
  <c r="H32" i="6"/>
  <c r="G32" i="6"/>
  <c r="E32" i="6"/>
  <c r="D32" i="6"/>
  <c r="C32" i="6"/>
  <c r="R30" i="6"/>
  <c r="Q30" i="6"/>
  <c r="O30" i="6"/>
  <c r="N30" i="6"/>
  <c r="M30" i="6"/>
  <c r="L30" i="6"/>
  <c r="J30" i="6"/>
  <c r="I30" i="6"/>
  <c r="H30" i="6"/>
  <c r="G30" i="6"/>
  <c r="E30" i="6"/>
  <c r="D30" i="6"/>
  <c r="C30" i="6"/>
  <c r="R28" i="6"/>
  <c r="Q28" i="6"/>
  <c r="O28" i="6"/>
  <c r="N28" i="6"/>
  <c r="M28" i="6"/>
  <c r="L28" i="6"/>
  <c r="J28" i="6"/>
  <c r="I28" i="6"/>
  <c r="H28" i="6"/>
  <c r="G28" i="6"/>
  <c r="E28" i="6"/>
  <c r="D28" i="6"/>
  <c r="C28" i="6"/>
  <c r="R26" i="6"/>
  <c r="Q26" i="6"/>
  <c r="O26" i="6"/>
  <c r="N26" i="6"/>
  <c r="M26" i="6"/>
  <c r="L26" i="6"/>
  <c r="J26" i="6"/>
  <c r="I26" i="6"/>
  <c r="H26" i="6"/>
  <c r="G26" i="6"/>
  <c r="E26" i="6"/>
  <c r="D26" i="6"/>
  <c r="C26" i="6"/>
  <c r="R24" i="6"/>
  <c r="Q24" i="6"/>
  <c r="O24" i="6"/>
  <c r="N24" i="6"/>
  <c r="M24" i="6"/>
  <c r="L24" i="6"/>
  <c r="J24" i="6"/>
  <c r="I24" i="6"/>
  <c r="H24" i="6"/>
  <c r="G24" i="6"/>
  <c r="E24" i="6"/>
  <c r="D24" i="6"/>
  <c r="C24" i="6"/>
  <c r="R22" i="6"/>
  <c r="Q22" i="6"/>
  <c r="O22" i="6"/>
  <c r="N22" i="6"/>
  <c r="M22" i="6"/>
  <c r="L22" i="6"/>
  <c r="J22" i="6"/>
  <c r="I22" i="6"/>
  <c r="H22" i="6"/>
  <c r="G22" i="6"/>
  <c r="E22" i="6"/>
  <c r="D22" i="6"/>
  <c r="C22" i="6"/>
  <c r="R20" i="6"/>
  <c r="Q20" i="6"/>
  <c r="O20" i="6"/>
  <c r="N20" i="6"/>
  <c r="M20" i="6"/>
  <c r="L20" i="6"/>
  <c r="J20" i="6"/>
  <c r="I20" i="6"/>
  <c r="H20" i="6"/>
  <c r="G20" i="6"/>
  <c r="E20" i="6"/>
  <c r="D20" i="6"/>
  <c r="C20" i="6"/>
  <c r="R18" i="6"/>
  <c r="Q18" i="6"/>
  <c r="O18" i="6"/>
  <c r="N18" i="6"/>
  <c r="M18" i="6"/>
  <c r="L18" i="6"/>
  <c r="J18" i="6"/>
  <c r="I18" i="6"/>
  <c r="H18" i="6"/>
  <c r="G18" i="6"/>
  <c r="E18" i="6"/>
  <c r="D18" i="6"/>
  <c r="C18" i="6"/>
  <c r="R16" i="6"/>
  <c r="Q16" i="6"/>
  <c r="O16" i="6"/>
  <c r="N16" i="6"/>
  <c r="M16" i="6"/>
  <c r="L16" i="6"/>
  <c r="J16" i="6"/>
  <c r="I16" i="6"/>
  <c r="H16" i="6"/>
  <c r="G16" i="6"/>
  <c r="E16" i="6"/>
  <c r="D16" i="6"/>
  <c r="C16" i="6"/>
  <c r="R14" i="6"/>
  <c r="Q14" i="6"/>
  <c r="O14" i="6"/>
  <c r="N14" i="6"/>
  <c r="M14" i="6"/>
  <c r="L14" i="6"/>
  <c r="J14" i="6"/>
  <c r="I14" i="6"/>
  <c r="H14" i="6"/>
  <c r="G14" i="6"/>
  <c r="E14" i="6"/>
  <c r="D14" i="6"/>
  <c r="C14" i="6"/>
  <c r="R12" i="6"/>
  <c r="Q12" i="6"/>
  <c r="O12" i="6"/>
  <c r="N12" i="6"/>
  <c r="M12" i="6"/>
  <c r="L12" i="6"/>
  <c r="J12" i="6"/>
  <c r="I12" i="6"/>
  <c r="H12" i="6"/>
  <c r="G12" i="6"/>
  <c r="E12" i="6"/>
  <c r="D12" i="6"/>
  <c r="C12" i="6"/>
  <c r="R10" i="6"/>
  <c r="Q10" i="6"/>
  <c r="O10" i="6"/>
  <c r="N10" i="6"/>
  <c r="M10" i="6"/>
  <c r="L10" i="6"/>
  <c r="J10" i="6"/>
  <c r="I10" i="6"/>
  <c r="H10" i="6"/>
  <c r="G10" i="6"/>
  <c r="E10" i="6"/>
  <c r="D10" i="6"/>
  <c r="C10" i="6"/>
  <c r="R8" i="6"/>
  <c r="Q8" i="6"/>
  <c r="O8" i="6"/>
  <c r="N8" i="6"/>
  <c r="M8" i="6"/>
  <c r="L8" i="6"/>
  <c r="J8" i="6"/>
  <c r="I8" i="6"/>
  <c r="H8" i="6"/>
  <c r="G8" i="6"/>
  <c r="E8" i="6"/>
  <c r="D8" i="6"/>
  <c r="C8" i="6"/>
  <c r="R6" i="6"/>
  <c r="Q6" i="6"/>
  <c r="O6" i="6"/>
  <c r="N6" i="6"/>
  <c r="M6" i="6"/>
  <c r="L6" i="6"/>
  <c r="J6" i="6"/>
  <c r="I6" i="6"/>
  <c r="H6" i="6"/>
  <c r="G6" i="6"/>
  <c r="E6" i="6"/>
  <c r="D6" i="6"/>
  <c r="C6" i="6"/>
  <c r="R4" i="6"/>
  <c r="Q4" i="6"/>
  <c r="O4" i="6"/>
  <c r="N4" i="6"/>
  <c r="M4" i="6"/>
  <c r="L4" i="6"/>
  <c r="J4" i="6"/>
  <c r="I4" i="6"/>
  <c r="H4" i="6"/>
  <c r="G4" i="6"/>
  <c r="E4" i="6"/>
  <c r="D4" i="6"/>
  <c r="C4" i="6"/>
  <c r="R38" i="5"/>
  <c r="Q38" i="5"/>
  <c r="O38" i="5"/>
  <c r="N38" i="5"/>
  <c r="M38" i="5"/>
  <c r="L38" i="5"/>
  <c r="J38" i="5"/>
  <c r="I38" i="5"/>
  <c r="H38" i="5"/>
  <c r="G38" i="5"/>
  <c r="E38" i="5"/>
  <c r="D38" i="5"/>
  <c r="C38" i="5"/>
  <c r="R36" i="5"/>
  <c r="Q36" i="5"/>
  <c r="O36" i="5"/>
  <c r="N36" i="5"/>
  <c r="M36" i="5"/>
  <c r="L36" i="5"/>
  <c r="J36" i="5"/>
  <c r="I36" i="5"/>
  <c r="H36" i="5"/>
  <c r="G36" i="5"/>
  <c r="E36" i="5"/>
  <c r="D36" i="5"/>
  <c r="C36" i="5"/>
  <c r="R34" i="5"/>
  <c r="Q34" i="5"/>
  <c r="O34" i="5"/>
  <c r="N34" i="5"/>
  <c r="M34" i="5"/>
  <c r="L34" i="5"/>
  <c r="J34" i="5"/>
  <c r="I34" i="5"/>
  <c r="H34" i="5"/>
  <c r="G34" i="5"/>
  <c r="E34" i="5"/>
  <c r="D34" i="5"/>
  <c r="C34" i="5"/>
  <c r="R32" i="5"/>
  <c r="Q32" i="5"/>
  <c r="O32" i="5"/>
  <c r="N32" i="5"/>
  <c r="M32" i="5"/>
  <c r="L32" i="5"/>
  <c r="J32" i="5"/>
  <c r="I32" i="5"/>
  <c r="H32" i="5"/>
  <c r="G32" i="5"/>
  <c r="E32" i="5"/>
  <c r="D32" i="5"/>
  <c r="C32" i="5"/>
  <c r="R30" i="5"/>
  <c r="Q30" i="5"/>
  <c r="O30" i="5"/>
  <c r="N30" i="5"/>
  <c r="M30" i="5"/>
  <c r="L30" i="5"/>
  <c r="J30" i="5"/>
  <c r="I30" i="5"/>
  <c r="H30" i="5"/>
  <c r="G30" i="5"/>
  <c r="E30" i="5"/>
  <c r="D30" i="5"/>
  <c r="C30" i="5"/>
  <c r="R28" i="5"/>
  <c r="Q28" i="5"/>
  <c r="O28" i="5"/>
  <c r="N28" i="5"/>
  <c r="M28" i="5"/>
  <c r="L28" i="5"/>
  <c r="J28" i="5"/>
  <c r="I28" i="5"/>
  <c r="H28" i="5"/>
  <c r="G28" i="5"/>
  <c r="E28" i="5"/>
  <c r="D28" i="5"/>
  <c r="C28" i="5"/>
  <c r="R26" i="5"/>
  <c r="Q26" i="5"/>
  <c r="O26" i="5"/>
  <c r="N26" i="5"/>
  <c r="M26" i="5"/>
  <c r="L26" i="5"/>
  <c r="J26" i="5"/>
  <c r="I26" i="5"/>
  <c r="H26" i="5"/>
  <c r="G26" i="5"/>
  <c r="E26" i="5"/>
  <c r="D26" i="5"/>
  <c r="C26" i="5"/>
  <c r="R24" i="5"/>
  <c r="Q24" i="5"/>
  <c r="O24" i="5"/>
  <c r="N24" i="5"/>
  <c r="M24" i="5"/>
  <c r="L24" i="5"/>
  <c r="J24" i="5"/>
  <c r="I24" i="5"/>
  <c r="H24" i="5"/>
  <c r="G24" i="5"/>
  <c r="E24" i="5"/>
  <c r="D24" i="5"/>
  <c r="C24" i="5"/>
  <c r="R22" i="5"/>
  <c r="Q22" i="5"/>
  <c r="O22" i="5"/>
  <c r="N22" i="5"/>
  <c r="M22" i="5"/>
  <c r="L22" i="5"/>
  <c r="J22" i="5"/>
  <c r="I22" i="5"/>
  <c r="H22" i="5"/>
  <c r="G22" i="5"/>
  <c r="E22" i="5"/>
  <c r="D22" i="5"/>
  <c r="C22" i="5"/>
  <c r="R20" i="5"/>
  <c r="Q20" i="5"/>
  <c r="O20" i="5"/>
  <c r="N20" i="5"/>
  <c r="M20" i="5"/>
  <c r="L20" i="5"/>
  <c r="J20" i="5"/>
  <c r="I20" i="5"/>
  <c r="H20" i="5"/>
  <c r="G20" i="5"/>
  <c r="E20" i="5"/>
  <c r="D20" i="5"/>
  <c r="C20" i="5"/>
  <c r="R18" i="5"/>
  <c r="Q18" i="5"/>
  <c r="O18" i="5"/>
  <c r="N18" i="5"/>
  <c r="M18" i="5"/>
  <c r="L18" i="5"/>
  <c r="J18" i="5"/>
  <c r="I18" i="5"/>
  <c r="H18" i="5"/>
  <c r="G18" i="5"/>
  <c r="E18" i="5"/>
  <c r="D18" i="5"/>
  <c r="C18" i="5"/>
  <c r="R16" i="5"/>
  <c r="Q16" i="5"/>
  <c r="O16" i="5"/>
  <c r="N16" i="5"/>
  <c r="M16" i="5"/>
  <c r="L16" i="5"/>
  <c r="J16" i="5"/>
  <c r="I16" i="5"/>
  <c r="H16" i="5"/>
  <c r="G16" i="5"/>
  <c r="E16" i="5"/>
  <c r="D16" i="5"/>
  <c r="C16" i="5"/>
  <c r="R14" i="5"/>
  <c r="Q14" i="5"/>
  <c r="O14" i="5"/>
  <c r="N14" i="5"/>
  <c r="M14" i="5"/>
  <c r="L14" i="5"/>
  <c r="J14" i="5"/>
  <c r="I14" i="5"/>
  <c r="H14" i="5"/>
  <c r="G14" i="5"/>
  <c r="E14" i="5"/>
  <c r="D14" i="5"/>
  <c r="C14" i="5"/>
  <c r="R12" i="5"/>
  <c r="Q12" i="5"/>
  <c r="O12" i="5"/>
  <c r="N12" i="5"/>
  <c r="M12" i="5"/>
  <c r="L12" i="5"/>
  <c r="J12" i="5"/>
  <c r="I12" i="5"/>
  <c r="H12" i="5"/>
  <c r="G12" i="5"/>
  <c r="E12" i="5"/>
  <c r="D12" i="5"/>
  <c r="C12" i="5"/>
  <c r="R10" i="5"/>
  <c r="Q10" i="5"/>
  <c r="O10" i="5"/>
  <c r="N10" i="5"/>
  <c r="M10" i="5"/>
  <c r="L10" i="5"/>
  <c r="J10" i="5"/>
  <c r="I10" i="5"/>
  <c r="H10" i="5"/>
  <c r="G10" i="5"/>
  <c r="E10" i="5"/>
  <c r="D10" i="5"/>
  <c r="C10" i="5"/>
  <c r="R8" i="5"/>
  <c r="Q8" i="5"/>
  <c r="O8" i="5"/>
  <c r="N8" i="5"/>
  <c r="M8" i="5"/>
  <c r="L8" i="5"/>
  <c r="J8" i="5"/>
  <c r="I8" i="5"/>
  <c r="H8" i="5"/>
  <c r="G8" i="5"/>
  <c r="E8" i="5"/>
  <c r="D8" i="5"/>
  <c r="C8" i="5"/>
  <c r="R6" i="5"/>
  <c r="Q6" i="5"/>
  <c r="O6" i="5"/>
  <c r="N6" i="5"/>
  <c r="M6" i="5"/>
  <c r="L6" i="5"/>
  <c r="J6" i="5"/>
  <c r="I6" i="5"/>
  <c r="H6" i="5"/>
  <c r="G6" i="5"/>
  <c r="E6" i="5"/>
  <c r="D6" i="5"/>
  <c r="C6" i="5"/>
  <c r="R4" i="5"/>
  <c r="Q4" i="5"/>
  <c r="O4" i="5"/>
  <c r="N4" i="5"/>
  <c r="M4" i="5"/>
  <c r="L4" i="5"/>
  <c r="J4" i="5"/>
  <c r="I4" i="5"/>
  <c r="H4" i="5"/>
  <c r="G4" i="5"/>
  <c r="E4" i="5"/>
  <c r="D4" i="5"/>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H207" i="1"/>
  <c r="AA207" i="1"/>
  <c r="AH206" i="1"/>
  <c r="AA206" i="1"/>
  <c r="AH205" i="1"/>
  <c r="AA205" i="1"/>
  <c r="AH204" i="1"/>
  <c r="AA204" i="1"/>
  <c r="AH203" i="1"/>
  <c r="AA203" i="1"/>
  <c r="AH202" i="1"/>
  <c r="AA202" i="1"/>
  <c r="AH201" i="1"/>
  <c r="AA201" i="1"/>
  <c r="AH200" i="1"/>
  <c r="AA200" i="1"/>
  <c r="AH199" i="1"/>
  <c r="AA199" i="1"/>
  <c r="AH198" i="1"/>
  <c r="AA198" i="1"/>
  <c r="AH197" i="1"/>
  <c r="AA197" i="1"/>
  <c r="AH196" i="1"/>
  <c r="AA196" i="1"/>
  <c r="AH195" i="1"/>
  <c r="AA195" i="1"/>
  <c r="AH194" i="1"/>
  <c r="AA194" i="1"/>
  <c r="AH193" i="1"/>
  <c r="AA193" i="1"/>
  <c r="AH192" i="1"/>
  <c r="AA192" i="1"/>
  <c r="AH191" i="1"/>
  <c r="AA191" i="1"/>
  <c r="AH190" i="1"/>
  <c r="AA190" i="1"/>
  <c r="AH189" i="1"/>
  <c r="AA189" i="1"/>
  <c r="AH188" i="1"/>
  <c r="AA188" i="1"/>
  <c r="AH187" i="1"/>
  <c r="AA187" i="1"/>
  <c r="AH186" i="1"/>
  <c r="AA186" i="1"/>
  <c r="AH185" i="1"/>
  <c r="AA185" i="1"/>
  <c r="AH184" i="1"/>
  <c r="AA184" i="1"/>
  <c r="AH183" i="1"/>
  <c r="AA183" i="1"/>
  <c r="AH182" i="1"/>
  <c r="AA182" i="1"/>
  <c r="AH181" i="1"/>
  <c r="AA181" i="1"/>
  <c r="AH180" i="1"/>
  <c r="AA180" i="1"/>
  <c r="AH179" i="1"/>
  <c r="AA179" i="1"/>
  <c r="AH178" i="1"/>
  <c r="AA178" i="1"/>
  <c r="AH177" i="1"/>
  <c r="AA177" i="1"/>
  <c r="AH176" i="1"/>
  <c r="AA176" i="1"/>
  <c r="AH175" i="1"/>
  <c r="AA175" i="1"/>
  <c r="AH174" i="1"/>
  <c r="AA174" i="1"/>
  <c r="AH173" i="1"/>
  <c r="AA173" i="1"/>
  <c r="AH172" i="1"/>
  <c r="AA172" i="1"/>
  <c r="AH171" i="1"/>
  <c r="AA171" i="1"/>
  <c r="AH170" i="1"/>
  <c r="AA170" i="1"/>
  <c r="AH169" i="1"/>
  <c r="AA169" i="1"/>
  <c r="AH168" i="1"/>
  <c r="AA168" i="1"/>
  <c r="AH167" i="1"/>
  <c r="AA167" i="1"/>
  <c r="AH166" i="1"/>
  <c r="AA166" i="1"/>
  <c r="AH165" i="1"/>
  <c r="AA165" i="1"/>
  <c r="AH164" i="1"/>
  <c r="AA164" i="1"/>
  <c r="AH163" i="1"/>
  <c r="AA163" i="1"/>
  <c r="AH162" i="1"/>
  <c r="AA162" i="1"/>
  <c r="AH161" i="1"/>
  <c r="AA161" i="1"/>
  <c r="AH160" i="1"/>
  <c r="AA160" i="1"/>
  <c r="AH159" i="1"/>
  <c r="AA159" i="1"/>
  <c r="AH158" i="1"/>
  <c r="AA158" i="1"/>
  <c r="AH157" i="1"/>
  <c r="AA157" i="1"/>
  <c r="AH156" i="1"/>
  <c r="AA156" i="1"/>
  <c r="AH155" i="1"/>
  <c r="AA155" i="1"/>
  <c r="AH154" i="1"/>
  <c r="AA154" i="1"/>
  <c r="AH153" i="1"/>
  <c r="AA153" i="1"/>
  <c r="AH152" i="1"/>
  <c r="AA152" i="1"/>
  <c r="AH151" i="1"/>
  <c r="AA151" i="1"/>
  <c r="AH150" i="1"/>
  <c r="AA150" i="1"/>
  <c r="AH149" i="1"/>
  <c r="AA149" i="1"/>
  <c r="AH148" i="1"/>
  <c r="AA148" i="1"/>
  <c r="AH147" i="1"/>
  <c r="AA147" i="1"/>
  <c r="AH146" i="1"/>
  <c r="AA146" i="1"/>
  <c r="AH145" i="1"/>
  <c r="AA145" i="1"/>
  <c r="AH144" i="1"/>
  <c r="AA144" i="1"/>
  <c r="AH143" i="1"/>
  <c r="AA143" i="1"/>
  <c r="AH142" i="1"/>
  <c r="AA142" i="1"/>
  <c r="AH141" i="1"/>
  <c r="AA141" i="1"/>
  <c r="AH140" i="1"/>
  <c r="AA140" i="1"/>
  <c r="AH139" i="1"/>
  <c r="AA139" i="1"/>
  <c r="AH138" i="1"/>
  <c r="AA138" i="1"/>
  <c r="AH137" i="1"/>
  <c r="AA137" i="1"/>
  <c r="AH136" i="1"/>
  <c r="AA136" i="1"/>
  <c r="AH135" i="1"/>
  <c r="AA135" i="1"/>
  <c r="AH134" i="1"/>
  <c r="AA134" i="1"/>
  <c r="AH133" i="1"/>
  <c r="AA133" i="1"/>
  <c r="AH132" i="1"/>
  <c r="AA132" i="1"/>
  <c r="AH131" i="1"/>
  <c r="AA131" i="1"/>
  <c r="AH130" i="1"/>
  <c r="AA130" i="1"/>
  <c r="AH129" i="1"/>
  <c r="AA129" i="1"/>
  <c r="AH128" i="1"/>
  <c r="AA128" i="1"/>
  <c r="AH127" i="1"/>
  <c r="AA127" i="1"/>
  <c r="AH126" i="1"/>
  <c r="AA126" i="1"/>
  <c r="AH125" i="1"/>
  <c r="AA125" i="1"/>
  <c r="AH124" i="1"/>
  <c r="AA124" i="1"/>
  <c r="AH123" i="1"/>
  <c r="AA123" i="1"/>
  <c r="AH122" i="1"/>
  <c r="AA122" i="1"/>
  <c r="AH121" i="1"/>
  <c r="AA121" i="1"/>
  <c r="AH120" i="1"/>
  <c r="AA120" i="1"/>
  <c r="AH119" i="1"/>
  <c r="AA119" i="1"/>
  <c r="AH118" i="1"/>
  <c r="AA118" i="1"/>
  <c r="AH117" i="1"/>
  <c r="AA117" i="1"/>
  <c r="AH116" i="1"/>
  <c r="AA116" i="1"/>
  <c r="AH115" i="1"/>
  <c r="AA115" i="1"/>
  <c r="AH114" i="1"/>
  <c r="AA114" i="1"/>
  <c r="AH113" i="1"/>
  <c r="AA113" i="1"/>
  <c r="AH112" i="1"/>
  <c r="AA112" i="1"/>
  <c r="AH111" i="1"/>
  <c r="AA111" i="1"/>
  <c r="AH110" i="1"/>
  <c r="AA110" i="1"/>
  <c r="AH109" i="1"/>
  <c r="AA109" i="1"/>
  <c r="AH108" i="1"/>
  <c r="AA108" i="1"/>
  <c r="AH107" i="1"/>
  <c r="AA107" i="1"/>
  <c r="AH106" i="1"/>
  <c r="AA106" i="1"/>
  <c r="AH105" i="1"/>
  <c r="AA105" i="1"/>
  <c r="AH104" i="1"/>
  <c r="AA104" i="1"/>
  <c r="AH103" i="1"/>
  <c r="AA103" i="1"/>
  <c r="AH102" i="1"/>
  <c r="AA102" i="1"/>
  <c r="AH101" i="1"/>
  <c r="AA101" i="1"/>
  <c r="AH100" i="1"/>
  <c r="AA100" i="1"/>
  <c r="AH99" i="1"/>
  <c r="AA99" i="1"/>
  <c r="AH98" i="1"/>
  <c r="AA98" i="1"/>
  <c r="AH97" i="1"/>
  <c r="AA97" i="1"/>
  <c r="AH96" i="1"/>
  <c r="AA96" i="1"/>
  <c r="AH95" i="1"/>
  <c r="AA95" i="1"/>
  <c r="AH94" i="1"/>
  <c r="AA94" i="1"/>
  <c r="AH93" i="1"/>
  <c r="AA93" i="1"/>
  <c r="AH92" i="1"/>
  <c r="AA92" i="1"/>
  <c r="AH91" i="1"/>
  <c r="AA91" i="1"/>
  <c r="AH90" i="1"/>
  <c r="AA90" i="1"/>
  <c r="AH89" i="1"/>
  <c r="AA89" i="1"/>
  <c r="AH88" i="1"/>
  <c r="AA88" i="1"/>
  <c r="AH87" i="1"/>
  <c r="AA87" i="1"/>
  <c r="AH86" i="1"/>
  <c r="AA86" i="1"/>
  <c r="AH85" i="1"/>
  <c r="AA85" i="1"/>
  <c r="AH84" i="1"/>
  <c r="AA84" i="1"/>
  <c r="AH83" i="1"/>
  <c r="AA83" i="1"/>
  <c r="AH82" i="1"/>
  <c r="AA82" i="1"/>
  <c r="AH81" i="1"/>
  <c r="AA81" i="1"/>
  <c r="AH80" i="1"/>
  <c r="AA80" i="1"/>
  <c r="AH79" i="1"/>
  <c r="AA79" i="1"/>
  <c r="AH78" i="1"/>
  <c r="AA78" i="1"/>
  <c r="AH77" i="1"/>
  <c r="AA77" i="1"/>
  <c r="AH76" i="1"/>
  <c r="AA76" i="1"/>
  <c r="AH75" i="1"/>
  <c r="AA75" i="1"/>
  <c r="AH74" i="1"/>
  <c r="AA74" i="1"/>
  <c r="AH73" i="1"/>
  <c r="AA73" i="1"/>
  <c r="AH72" i="1"/>
  <c r="AA72" i="1"/>
  <c r="AH71" i="1"/>
  <c r="AA71" i="1"/>
  <c r="AH70" i="1"/>
  <c r="AA70" i="1"/>
  <c r="AH69" i="1"/>
  <c r="AA69" i="1"/>
  <c r="AH68" i="1"/>
  <c r="AA68" i="1"/>
  <c r="AH67" i="1"/>
  <c r="AA67" i="1"/>
  <c r="AH66" i="1"/>
  <c r="AA66" i="1"/>
  <c r="AH65" i="1"/>
  <c r="AA65" i="1"/>
  <c r="AH64" i="1"/>
  <c r="AA64" i="1"/>
  <c r="AH63" i="1"/>
  <c r="AA63" i="1"/>
  <c r="AH62" i="1"/>
  <c r="AA62" i="1"/>
  <c r="AH61" i="1"/>
  <c r="AA61" i="1"/>
  <c r="AH60" i="1"/>
  <c r="AA60" i="1"/>
  <c r="AH59" i="1"/>
  <c r="AA59" i="1"/>
  <c r="AH58" i="1"/>
  <c r="AA58" i="1"/>
  <c r="AH57" i="1"/>
  <c r="AA57" i="1"/>
  <c r="AH56" i="1"/>
  <c r="AA56" i="1"/>
  <c r="AH55" i="1"/>
  <c r="AA55" i="1"/>
  <c r="AH54" i="1"/>
  <c r="AA54" i="1"/>
  <c r="AH53" i="1"/>
  <c r="AA53" i="1"/>
  <c r="AH52" i="1"/>
  <c r="AA52" i="1"/>
  <c r="AH51" i="1"/>
  <c r="AA51" i="1"/>
  <c r="AH50" i="1"/>
  <c r="AA50" i="1"/>
  <c r="AH49" i="1"/>
  <c r="AA49" i="1"/>
  <c r="AH48" i="1"/>
  <c r="AA48" i="1"/>
  <c r="AH47" i="1"/>
  <c r="AA47" i="1"/>
  <c r="AH46" i="1"/>
  <c r="AA46" i="1"/>
  <c r="AH45" i="1"/>
  <c r="AA45" i="1"/>
  <c r="AH44" i="1"/>
  <c r="AA44" i="1"/>
  <c r="AH43" i="1"/>
  <c r="AA43" i="1"/>
  <c r="AH42" i="1"/>
  <c r="AA42" i="1"/>
  <c r="AH41" i="1"/>
  <c r="AA41" i="1"/>
  <c r="AH40" i="1"/>
  <c r="AA40" i="1"/>
  <c r="AH39" i="1"/>
  <c r="AA39" i="1"/>
  <c r="AH38" i="1"/>
  <c r="AA38" i="1"/>
  <c r="AH37" i="1"/>
  <c r="AA37" i="1"/>
  <c r="AH36" i="1"/>
  <c r="AA36" i="1"/>
  <c r="AH35" i="1"/>
  <c r="AA35" i="1"/>
  <c r="AH34" i="1"/>
  <c r="AA34" i="1"/>
  <c r="AH33" i="1"/>
  <c r="AA33" i="1"/>
  <c r="AH32" i="1"/>
  <c r="AA32" i="1"/>
  <c r="AH31" i="1"/>
  <c r="AA31" i="1"/>
  <c r="AH30" i="1"/>
  <c r="AA30" i="1"/>
  <c r="AH29" i="1"/>
  <c r="AA29" i="1"/>
  <c r="AH28" i="1"/>
  <c r="AA28" i="1"/>
  <c r="AH27" i="1"/>
  <c r="AA27" i="1"/>
  <c r="AH26" i="1"/>
  <c r="AA26" i="1"/>
  <c r="AH25" i="1"/>
  <c r="AA25" i="1"/>
  <c r="AH24" i="1"/>
  <c r="AA24" i="1"/>
  <c r="AH23" i="1"/>
  <c r="AA23" i="1"/>
  <c r="AH22" i="1"/>
  <c r="AA22" i="1"/>
  <c r="AH21" i="1"/>
  <c r="AA21" i="1"/>
  <c r="AH20" i="1"/>
  <c r="AA20" i="1"/>
  <c r="AH19" i="1"/>
  <c r="AA19" i="1"/>
  <c r="AH18" i="1"/>
  <c r="AA18" i="1"/>
  <c r="AH17" i="1"/>
  <c r="AA17" i="1"/>
  <c r="AH16" i="1"/>
  <c r="AA16" i="1"/>
  <c r="AH15" i="1"/>
  <c r="AA15" i="1"/>
  <c r="AH14" i="1"/>
  <c r="AA14" i="1"/>
  <c r="AH13" i="1"/>
  <c r="AA13" i="1"/>
  <c r="AH12" i="1"/>
  <c r="AA12" i="1"/>
  <c r="AH11" i="1"/>
  <c r="AA11" i="1"/>
  <c r="AH10" i="1"/>
  <c r="AA10" i="1"/>
  <c r="AH9" i="1"/>
  <c r="AA9" i="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AH8" i="1"/>
  <c r="AA8" i="1"/>
  <c r="S8" i="8" l="1"/>
  <c r="R9" i="8" s="1"/>
  <c r="S24" i="8"/>
  <c r="R25" i="8" s="1"/>
  <c r="S32" i="8"/>
  <c r="Q33" i="8" s="1"/>
  <c r="S30" i="5"/>
  <c r="R31" i="5" s="1"/>
  <c r="S38" i="5"/>
  <c r="R39" i="5" s="1"/>
  <c r="S18" i="6"/>
  <c r="R19" i="6" s="1"/>
  <c r="S28" i="8"/>
  <c r="R29" i="8" s="1"/>
  <c r="S28" i="5"/>
  <c r="R29" i="5" s="1"/>
  <c r="S20" i="6"/>
  <c r="R21" i="6" s="1"/>
  <c r="S28" i="6"/>
  <c r="R29" i="6" s="1"/>
  <c r="S36" i="6"/>
  <c r="R37" i="6" s="1"/>
  <c r="S8" i="7"/>
  <c r="Q9" i="7" s="1"/>
  <c r="S14" i="7"/>
  <c r="Q15" i="7" s="1"/>
  <c r="S16" i="7"/>
  <c r="Q17" i="7" s="1"/>
  <c r="S6" i="6"/>
  <c r="R7" i="6" s="1"/>
  <c r="M40" i="6"/>
  <c r="R40" i="6"/>
  <c r="P6" i="6"/>
  <c r="M7" i="6" s="1"/>
  <c r="P14" i="6"/>
  <c r="L15" i="6" s="1"/>
  <c r="S14" i="6"/>
  <c r="R15" i="6" s="1"/>
  <c r="P20" i="6"/>
  <c r="M21" i="6" s="1"/>
  <c r="P28" i="6"/>
  <c r="M29" i="6" s="1"/>
  <c r="P36" i="6"/>
  <c r="N37" i="6" s="1"/>
  <c r="N40" i="7"/>
  <c r="P8" i="7"/>
  <c r="O9" i="7" s="1"/>
  <c r="P16" i="7"/>
  <c r="O17" i="7" s="1"/>
  <c r="S34" i="5"/>
  <c r="Q35" i="5" s="1"/>
  <c r="S4" i="5"/>
  <c r="S12" i="5"/>
  <c r="R13" i="5" s="1"/>
  <c r="S20" i="5"/>
  <c r="R21" i="5" s="1"/>
  <c r="S6" i="7"/>
  <c r="R7" i="7" s="1"/>
  <c r="P24" i="7"/>
  <c r="M25" i="7" s="1"/>
  <c r="S24" i="7"/>
  <c r="R25" i="7" s="1"/>
  <c r="S32" i="7"/>
  <c r="Q33" i="7" s="1"/>
  <c r="P36" i="5"/>
  <c r="M37" i="5" s="1"/>
  <c r="S36" i="5"/>
  <c r="Q37" i="5" s="1"/>
  <c r="N40" i="8"/>
  <c r="P8" i="8"/>
  <c r="O9" i="8" s="1"/>
  <c r="P16" i="8"/>
  <c r="L17" i="8" s="1"/>
  <c r="P24" i="8"/>
  <c r="O25" i="8" s="1"/>
  <c r="P32" i="8"/>
  <c r="O33" i="8" s="1"/>
  <c r="S6" i="5"/>
  <c r="R7" i="5" s="1"/>
  <c r="S14" i="5"/>
  <c r="R15" i="5" s="1"/>
  <c r="S22" i="5"/>
  <c r="R23" i="5" s="1"/>
  <c r="S10" i="6"/>
  <c r="R11" i="6" s="1"/>
  <c r="S28" i="7"/>
  <c r="R29" i="7" s="1"/>
  <c r="S30" i="7"/>
  <c r="R31" i="7" s="1"/>
  <c r="S36" i="7"/>
  <c r="R37" i="7" s="1"/>
  <c r="P38" i="7"/>
  <c r="L39" i="7" s="1"/>
  <c r="S38" i="7"/>
  <c r="R39" i="7" s="1"/>
  <c r="S10" i="8"/>
  <c r="R11" i="8" s="1"/>
  <c r="S18" i="8"/>
  <c r="R19" i="8" s="1"/>
  <c r="P10" i="5"/>
  <c r="L11" i="5" s="1"/>
  <c r="S10" i="5"/>
  <c r="R11" i="5" s="1"/>
  <c r="S18" i="5"/>
  <c r="R19" i="5" s="1"/>
  <c r="P26" i="5"/>
  <c r="N27" i="5" s="1"/>
  <c r="S26" i="5"/>
  <c r="Q27" i="5" s="1"/>
  <c r="S22" i="6"/>
  <c r="R23" i="6" s="1"/>
  <c r="S30" i="6"/>
  <c r="Q31" i="6" s="1"/>
  <c r="S38" i="6"/>
  <c r="Q39" i="6" s="1"/>
  <c r="S10" i="7"/>
  <c r="Q11" i="7" s="1"/>
  <c r="S18" i="7"/>
  <c r="R19" i="7" s="1"/>
  <c r="S26" i="7"/>
  <c r="Q27" i="7" s="1"/>
  <c r="P6" i="5"/>
  <c r="N7" i="5" s="1"/>
  <c r="P12" i="5"/>
  <c r="O13" i="5" s="1"/>
  <c r="P16" i="5"/>
  <c r="N17" i="5" s="1"/>
  <c r="S16" i="5"/>
  <c r="R17" i="5" s="1"/>
  <c r="P22" i="5"/>
  <c r="L23" i="5" s="1"/>
  <c r="P28" i="5"/>
  <c r="M29" i="5" s="1"/>
  <c r="P32" i="5"/>
  <c r="O33" i="5" s="1"/>
  <c r="S32" i="5"/>
  <c r="Q33" i="5" s="1"/>
  <c r="P38" i="5"/>
  <c r="O39" i="5" s="1"/>
  <c r="N40" i="6"/>
  <c r="P8" i="6"/>
  <c r="O9" i="6" s="1"/>
  <c r="S8" i="6"/>
  <c r="R9" i="6" s="1"/>
  <c r="P16" i="6"/>
  <c r="L17" i="6" s="1"/>
  <c r="S16" i="6"/>
  <c r="Q17" i="6" s="1"/>
  <c r="P22" i="6"/>
  <c r="N23" i="6" s="1"/>
  <c r="P30" i="6"/>
  <c r="M31" i="6" s="1"/>
  <c r="P38" i="6"/>
  <c r="M39" i="6" s="1"/>
  <c r="O40" i="7"/>
  <c r="P10" i="7"/>
  <c r="L11" i="7" s="1"/>
  <c r="P18" i="7"/>
  <c r="L19" i="7" s="1"/>
  <c r="P26" i="7"/>
  <c r="L27" i="7" s="1"/>
  <c r="P32" i="7"/>
  <c r="N33" i="7" s="1"/>
  <c r="O40" i="8"/>
  <c r="P10" i="8"/>
  <c r="M11" i="8" s="1"/>
  <c r="S16" i="8"/>
  <c r="R17" i="8" s="1"/>
  <c r="P18" i="8"/>
  <c r="O19" i="8" s="1"/>
  <c r="P26" i="8"/>
  <c r="M27" i="8" s="1"/>
  <c r="S26" i="8"/>
  <c r="Q27" i="8" s="1"/>
  <c r="P34" i="8"/>
  <c r="M35" i="8" s="1"/>
  <c r="S34" i="8"/>
  <c r="Q35" i="8" s="1"/>
  <c r="P18" i="5"/>
  <c r="L19" i="5" s="1"/>
  <c r="O40" i="6"/>
  <c r="P10" i="6"/>
  <c r="M11" i="6" s="1"/>
  <c r="P18" i="6"/>
  <c r="N19" i="6" s="1"/>
  <c r="P24" i="6"/>
  <c r="M25" i="6" s="1"/>
  <c r="S24" i="6"/>
  <c r="R25" i="6" s="1"/>
  <c r="P32" i="6"/>
  <c r="L33" i="6" s="1"/>
  <c r="S32" i="6"/>
  <c r="R33" i="6" s="1"/>
  <c r="L40" i="7"/>
  <c r="Q40" i="7"/>
  <c r="P12" i="7"/>
  <c r="L13" i="7" s="1"/>
  <c r="S12" i="7"/>
  <c r="Q13" i="7" s="1"/>
  <c r="P20" i="7"/>
  <c r="L21" i="7" s="1"/>
  <c r="S20" i="7"/>
  <c r="R21" i="7" s="1"/>
  <c r="P28" i="7"/>
  <c r="L29" i="7" s="1"/>
  <c r="P34" i="7"/>
  <c r="M35" i="7" s="1"/>
  <c r="S34" i="7"/>
  <c r="Q35" i="7" s="1"/>
  <c r="P4" i="8"/>
  <c r="L5" i="8" s="1"/>
  <c r="P12" i="8"/>
  <c r="N13" i="8" s="1"/>
  <c r="S12" i="8"/>
  <c r="R13" i="8" s="1"/>
  <c r="P20" i="8"/>
  <c r="N21" i="8" s="1"/>
  <c r="S20" i="8"/>
  <c r="Q21" i="8" s="1"/>
  <c r="P28" i="8"/>
  <c r="N29" i="8" s="1"/>
  <c r="P36" i="8"/>
  <c r="N37" i="8" s="1"/>
  <c r="S36" i="8"/>
  <c r="Q37" i="8" s="1"/>
  <c r="O40" i="5"/>
  <c r="P8" i="5"/>
  <c r="O9" i="5" s="1"/>
  <c r="S8" i="5"/>
  <c r="R9" i="5" s="1"/>
  <c r="P14" i="5"/>
  <c r="M15" i="5" s="1"/>
  <c r="P20" i="5"/>
  <c r="O21" i="5" s="1"/>
  <c r="P24" i="5"/>
  <c r="M25" i="5" s="1"/>
  <c r="S24" i="5"/>
  <c r="Q25" i="5" s="1"/>
  <c r="P30" i="5"/>
  <c r="N31" i="5" s="1"/>
  <c r="P4" i="6"/>
  <c r="M5" i="6" s="1"/>
  <c r="P12" i="6"/>
  <c r="O13" i="6" s="1"/>
  <c r="S12" i="6"/>
  <c r="R13" i="6" s="1"/>
  <c r="P26" i="6"/>
  <c r="L27" i="6" s="1"/>
  <c r="S26" i="6"/>
  <c r="R27" i="6" s="1"/>
  <c r="P34" i="6"/>
  <c r="N35" i="6" s="1"/>
  <c r="S34" i="6"/>
  <c r="Q35" i="6" s="1"/>
  <c r="M40" i="7"/>
  <c r="R40" i="7"/>
  <c r="P6" i="7"/>
  <c r="N7" i="7" s="1"/>
  <c r="P14" i="7"/>
  <c r="L15" i="7" s="1"/>
  <c r="P22" i="7"/>
  <c r="L23" i="7" s="1"/>
  <c r="S22" i="7"/>
  <c r="R23" i="7" s="1"/>
  <c r="P30" i="7"/>
  <c r="M31" i="7" s="1"/>
  <c r="P36" i="7"/>
  <c r="O37" i="7" s="1"/>
  <c r="M40" i="8"/>
  <c r="R40" i="8"/>
  <c r="P6" i="8"/>
  <c r="L7" i="8" s="1"/>
  <c r="S6" i="8"/>
  <c r="R7" i="8" s="1"/>
  <c r="P14" i="8"/>
  <c r="L15" i="8" s="1"/>
  <c r="S14" i="8"/>
  <c r="R15" i="8" s="1"/>
  <c r="P22" i="8"/>
  <c r="L23" i="8" s="1"/>
  <c r="S22" i="8"/>
  <c r="R23" i="8" s="1"/>
  <c r="P30" i="8"/>
  <c r="L31" i="8" s="1"/>
  <c r="S30" i="8"/>
  <c r="R31" i="8" s="1"/>
  <c r="P38" i="8"/>
  <c r="L39" i="8" s="1"/>
  <c r="S38" i="8"/>
  <c r="R39" i="8" s="1"/>
  <c r="Q11" i="5"/>
  <c r="M37" i="6"/>
  <c r="L40" i="5"/>
  <c r="P4" i="5"/>
  <c r="M5" i="5" s="1"/>
  <c r="P34" i="5"/>
  <c r="M40" i="5"/>
  <c r="Q40" i="5"/>
  <c r="N40" i="5"/>
  <c r="R40" i="5"/>
  <c r="N5" i="6"/>
  <c r="P4" i="7"/>
  <c r="M5" i="7" s="1"/>
  <c r="S4" i="6"/>
  <c r="L40" i="6"/>
  <c r="Q40" i="6"/>
  <c r="N5" i="7"/>
  <c r="S4" i="7"/>
  <c r="N5" i="8"/>
  <c r="S4" i="8"/>
  <c r="L40" i="8"/>
  <c r="Q40" i="8"/>
  <c r="G40" i="6"/>
  <c r="I40" i="7"/>
  <c r="G40" i="8"/>
  <c r="K32" i="8"/>
  <c r="I33" i="8" s="1"/>
  <c r="K32" i="5"/>
  <c r="I33" i="5" s="1"/>
  <c r="K28" i="6"/>
  <c r="G29" i="6" s="1"/>
  <c r="K36" i="6"/>
  <c r="I37" i="6" s="1"/>
  <c r="K8" i="7"/>
  <c r="I9" i="7" s="1"/>
  <c r="K16" i="7"/>
  <c r="I17" i="7" s="1"/>
  <c r="K24" i="7"/>
  <c r="I25" i="7" s="1"/>
  <c r="K32" i="7"/>
  <c r="G33" i="7" s="1"/>
  <c r="K12" i="8"/>
  <c r="G13" i="8" s="1"/>
  <c r="K24" i="8"/>
  <c r="H25" i="8" s="1"/>
  <c r="H40" i="5"/>
  <c r="K10" i="5"/>
  <c r="I11" i="5" s="1"/>
  <c r="K18" i="5"/>
  <c r="J19" i="5" s="1"/>
  <c r="K26" i="5"/>
  <c r="H27" i="5" s="1"/>
  <c r="I40" i="5"/>
  <c r="K24" i="5"/>
  <c r="I25" i="5" s="1"/>
  <c r="K4" i="5"/>
  <c r="I5" i="5" s="1"/>
  <c r="K12" i="5"/>
  <c r="H13" i="5" s="1"/>
  <c r="K20" i="5"/>
  <c r="J21" i="5" s="1"/>
  <c r="K28" i="5"/>
  <c r="G29" i="5" s="1"/>
  <c r="K36" i="5"/>
  <c r="I37" i="5" s="1"/>
  <c r="I40" i="6"/>
  <c r="K8" i="6"/>
  <c r="H9" i="6" s="1"/>
  <c r="K24" i="6"/>
  <c r="H25" i="6" s="1"/>
  <c r="K32" i="6"/>
  <c r="J33" i="6" s="1"/>
  <c r="G40" i="7"/>
  <c r="K12" i="7"/>
  <c r="H13" i="7" s="1"/>
  <c r="K20" i="7"/>
  <c r="J21" i="7" s="1"/>
  <c r="K28" i="7"/>
  <c r="H29" i="7" s="1"/>
  <c r="K36" i="7"/>
  <c r="G37" i="7" s="1"/>
  <c r="I40" i="8"/>
  <c r="K8" i="8"/>
  <c r="H9" i="8" s="1"/>
  <c r="K16" i="8"/>
  <c r="G17" i="8" s="1"/>
  <c r="K34" i="5"/>
  <c r="H35" i="5" s="1"/>
  <c r="K6" i="6"/>
  <c r="I7" i="6" s="1"/>
  <c r="K14" i="6"/>
  <c r="H15" i="6" s="1"/>
  <c r="K22" i="6"/>
  <c r="G23" i="6" s="1"/>
  <c r="K30" i="6"/>
  <c r="J31" i="6" s="1"/>
  <c r="K38" i="6"/>
  <c r="J39" i="6" s="1"/>
  <c r="H40" i="7"/>
  <c r="K10" i="7"/>
  <c r="H11" i="7" s="1"/>
  <c r="K18" i="7"/>
  <c r="H19" i="7" s="1"/>
  <c r="K26" i="7"/>
  <c r="H27" i="7" s="1"/>
  <c r="K34" i="7"/>
  <c r="I35" i="7" s="1"/>
  <c r="J40" i="8"/>
  <c r="K6" i="8"/>
  <c r="J7" i="8" s="1"/>
  <c r="K14" i="8"/>
  <c r="J15" i="8" s="1"/>
  <c r="K22" i="8"/>
  <c r="I23" i="8" s="1"/>
  <c r="K30" i="8"/>
  <c r="H31" i="8" s="1"/>
  <c r="K38" i="8"/>
  <c r="J39" i="8" s="1"/>
  <c r="K16" i="5"/>
  <c r="H17" i="5" s="1"/>
  <c r="K20" i="8"/>
  <c r="G21" i="8" s="1"/>
  <c r="K28" i="8"/>
  <c r="G29" i="8" s="1"/>
  <c r="K36" i="8"/>
  <c r="G37" i="8" s="1"/>
  <c r="K8" i="5"/>
  <c r="H9" i="5" s="1"/>
  <c r="J40" i="5"/>
  <c r="K6" i="5"/>
  <c r="I7" i="5" s="1"/>
  <c r="K14" i="5"/>
  <c r="I15" i="5" s="1"/>
  <c r="K22" i="5"/>
  <c r="I23" i="5" s="1"/>
  <c r="K30" i="5"/>
  <c r="G31" i="5" s="1"/>
  <c r="K38" i="5"/>
  <c r="J39" i="5" s="1"/>
  <c r="H40" i="6"/>
  <c r="K10" i="6"/>
  <c r="I11" i="6" s="1"/>
  <c r="K18" i="6"/>
  <c r="G19" i="6" s="1"/>
  <c r="K26" i="6"/>
  <c r="G27" i="6" s="1"/>
  <c r="K34" i="6"/>
  <c r="I35" i="6" s="1"/>
  <c r="J40" i="7"/>
  <c r="K6" i="7"/>
  <c r="I7" i="7" s="1"/>
  <c r="K14" i="7"/>
  <c r="G15" i="7" s="1"/>
  <c r="K22" i="7"/>
  <c r="G23" i="7" s="1"/>
  <c r="K30" i="7"/>
  <c r="G31" i="7" s="1"/>
  <c r="K38" i="7"/>
  <c r="G39" i="7" s="1"/>
  <c r="H40" i="8"/>
  <c r="K10" i="8"/>
  <c r="I11" i="8" s="1"/>
  <c r="K18" i="8"/>
  <c r="I19" i="8" s="1"/>
  <c r="K26" i="8"/>
  <c r="J27" i="8" s="1"/>
  <c r="K34" i="8"/>
  <c r="G35" i="8" s="1"/>
  <c r="J13" i="5"/>
  <c r="K20" i="6"/>
  <c r="G40" i="5"/>
  <c r="J40" i="6"/>
  <c r="K12" i="6"/>
  <c r="K16" i="6"/>
  <c r="K4" i="6"/>
  <c r="K4" i="7"/>
  <c r="K4" i="8"/>
  <c r="F36" i="8"/>
  <c r="D37" i="8" s="1"/>
  <c r="F10" i="6"/>
  <c r="C11" i="6" s="1"/>
  <c r="F18" i="8"/>
  <c r="D19" i="8" s="1"/>
  <c r="F26" i="8"/>
  <c r="D27" i="8" s="1"/>
  <c r="F30" i="8"/>
  <c r="D31" i="8" s="1"/>
  <c r="F32" i="8"/>
  <c r="E33" i="8" s="1"/>
  <c r="F34" i="8"/>
  <c r="D35" i="8" s="1"/>
  <c r="E40" i="5"/>
  <c r="F12" i="6"/>
  <c r="E13" i="6" s="1"/>
  <c r="F20" i="6"/>
  <c r="E21" i="6" s="1"/>
  <c r="F28" i="6"/>
  <c r="D29" i="6" s="1"/>
  <c r="F36" i="6"/>
  <c r="D37" i="6" s="1"/>
  <c r="C40" i="7"/>
  <c r="F28" i="8"/>
  <c r="C29" i="8" s="1"/>
  <c r="F8" i="5"/>
  <c r="E9" i="5" s="1"/>
  <c r="F16" i="5"/>
  <c r="D17" i="5" s="1"/>
  <c r="F24" i="5"/>
  <c r="C25" i="5" s="1"/>
  <c r="F32" i="5"/>
  <c r="E33" i="5" s="1"/>
  <c r="F14" i="6"/>
  <c r="C15" i="6" s="1"/>
  <c r="F38" i="6"/>
  <c r="C39" i="6" s="1"/>
  <c r="F6" i="7"/>
  <c r="D7" i="7" s="1"/>
  <c r="F14" i="7"/>
  <c r="C15" i="7" s="1"/>
  <c r="F22" i="7"/>
  <c r="D23" i="7" s="1"/>
  <c r="F30" i="7"/>
  <c r="C31" i="7" s="1"/>
  <c r="F38" i="7"/>
  <c r="D39" i="7" s="1"/>
  <c r="D40" i="8"/>
  <c r="F6" i="8"/>
  <c r="D7" i="8" s="1"/>
  <c r="F14" i="8"/>
  <c r="C15" i="8" s="1"/>
  <c r="F22" i="8"/>
  <c r="D23" i="8" s="1"/>
  <c r="F38" i="8"/>
  <c r="D39" i="8" s="1"/>
  <c r="F10" i="5"/>
  <c r="C11" i="5" s="1"/>
  <c r="F18" i="5"/>
  <c r="C19" i="5" s="1"/>
  <c r="F26" i="5"/>
  <c r="E27" i="5" s="1"/>
  <c r="F34" i="5"/>
  <c r="D35" i="5" s="1"/>
  <c r="D40" i="7"/>
  <c r="F20" i="8"/>
  <c r="C21" i="8" s="1"/>
  <c r="F4" i="5"/>
  <c r="E5" i="5" s="1"/>
  <c r="F12" i="5"/>
  <c r="C13" i="5" s="1"/>
  <c r="F20" i="5"/>
  <c r="E21" i="5" s="1"/>
  <c r="F28" i="5"/>
  <c r="E29" i="5" s="1"/>
  <c r="F36" i="5"/>
  <c r="E37" i="5" s="1"/>
  <c r="C40" i="6"/>
  <c r="E40" i="7"/>
  <c r="F8" i="7"/>
  <c r="E9" i="7" s="1"/>
  <c r="F16" i="7"/>
  <c r="D17" i="7" s="1"/>
  <c r="F24" i="7"/>
  <c r="E25" i="7" s="1"/>
  <c r="F32" i="7"/>
  <c r="D33" i="7" s="1"/>
  <c r="E40" i="8"/>
  <c r="F8" i="8"/>
  <c r="E9" i="8" s="1"/>
  <c r="F16" i="8"/>
  <c r="C17" i="8" s="1"/>
  <c r="D40" i="5"/>
  <c r="F6" i="5"/>
  <c r="E7" i="5" s="1"/>
  <c r="F14" i="5"/>
  <c r="E15" i="5" s="1"/>
  <c r="F22" i="5"/>
  <c r="C23" i="5" s="1"/>
  <c r="F30" i="5"/>
  <c r="E31" i="5" s="1"/>
  <c r="F38" i="5"/>
  <c r="E39" i="5" s="1"/>
  <c r="F6" i="6"/>
  <c r="C7" i="6" s="1"/>
  <c r="F18" i="6"/>
  <c r="D19" i="6" s="1"/>
  <c r="F26" i="6"/>
  <c r="C27" i="6" s="1"/>
  <c r="F34" i="6"/>
  <c r="D35" i="6" s="1"/>
  <c r="F10" i="7"/>
  <c r="C11" i="7" s="1"/>
  <c r="F18" i="7"/>
  <c r="E19" i="7" s="1"/>
  <c r="F26" i="7"/>
  <c r="D27" i="7" s="1"/>
  <c r="F34" i="7"/>
  <c r="C35" i="7" s="1"/>
  <c r="F10" i="8"/>
  <c r="C11" i="8" s="1"/>
  <c r="F12" i="7"/>
  <c r="D13" i="7" s="1"/>
  <c r="F20" i="7"/>
  <c r="D21" i="7" s="1"/>
  <c r="F28" i="7"/>
  <c r="E29" i="7" s="1"/>
  <c r="F36" i="7"/>
  <c r="D37" i="7" s="1"/>
  <c r="C40" i="8"/>
  <c r="F12" i="8"/>
  <c r="D13" i="8" s="1"/>
  <c r="F24" i="8"/>
  <c r="D25" i="8" s="1"/>
  <c r="C40" i="5"/>
  <c r="E40" i="6"/>
  <c r="F22" i="6"/>
  <c r="F30" i="6"/>
  <c r="F4" i="6"/>
  <c r="F8" i="6"/>
  <c r="C29" i="6"/>
  <c r="D40" i="6"/>
  <c r="F16" i="6"/>
  <c r="F24" i="6"/>
  <c r="F32" i="6"/>
  <c r="F4" i="7"/>
  <c r="F4" i="8"/>
  <c r="N5" i="5" l="1"/>
  <c r="L7" i="6"/>
  <c r="R35" i="5"/>
  <c r="S35" i="5" s="1"/>
  <c r="L37" i="6"/>
  <c r="R33" i="8"/>
  <c r="S33" i="8" s="1"/>
  <c r="N15" i="6"/>
  <c r="M19" i="7"/>
  <c r="R17" i="7"/>
  <c r="S17" i="7" s="1"/>
  <c r="M17" i="8"/>
  <c r="N31" i="6"/>
  <c r="O15" i="6"/>
  <c r="Q37" i="6"/>
  <c r="S37" i="6" s="1"/>
  <c r="N11" i="8"/>
  <c r="M15" i="6"/>
  <c r="O37" i="6"/>
  <c r="M29" i="7"/>
  <c r="N35" i="8"/>
  <c r="M23" i="8"/>
  <c r="O5" i="5"/>
  <c r="M5" i="8"/>
  <c r="Q29" i="8"/>
  <c r="S29" i="8" s="1"/>
  <c r="R27" i="7"/>
  <c r="S27" i="7" s="1"/>
  <c r="R27" i="8"/>
  <c r="S27" i="8" s="1"/>
  <c r="Q15" i="5"/>
  <c r="S15" i="5" s="1"/>
  <c r="L25" i="8"/>
  <c r="M27" i="7"/>
  <c r="M33" i="6"/>
  <c r="R9" i="7"/>
  <c r="S9" i="7" s="1"/>
  <c r="Q19" i="8"/>
  <c r="S19" i="8" s="1"/>
  <c r="N25" i="7"/>
  <c r="R37" i="5"/>
  <c r="S37" i="5" s="1"/>
  <c r="R39" i="6"/>
  <c r="S39" i="6" s="1"/>
  <c r="N39" i="6"/>
  <c r="M7" i="8"/>
  <c r="O7" i="7"/>
  <c r="N11" i="6"/>
  <c r="N31" i="7"/>
  <c r="O29" i="8"/>
  <c r="O35" i="6"/>
  <c r="M39" i="8"/>
  <c r="O13" i="8"/>
  <c r="L13" i="6"/>
  <c r="N21" i="7"/>
  <c r="Q9" i="8"/>
  <c r="S9" i="8" s="1"/>
  <c r="N17" i="7"/>
  <c r="L37" i="7"/>
  <c r="M23" i="7"/>
  <c r="M13" i="7"/>
  <c r="N39" i="8"/>
  <c r="N23" i="8"/>
  <c r="N7" i="8"/>
  <c r="O31" i="7"/>
  <c r="L29" i="8"/>
  <c r="L13" i="8"/>
  <c r="N29" i="7"/>
  <c r="O35" i="8"/>
  <c r="N27" i="7"/>
  <c r="M25" i="8"/>
  <c r="O25" i="7"/>
  <c r="L7" i="7"/>
  <c r="L35" i="6"/>
  <c r="M13" i="6"/>
  <c r="N13" i="7"/>
  <c r="N33" i="6"/>
  <c r="O11" i="6"/>
  <c r="Q31" i="5"/>
  <c r="S31" i="5" s="1"/>
  <c r="O39" i="6"/>
  <c r="Q23" i="5"/>
  <c r="S23" i="5" s="1"/>
  <c r="Q15" i="6"/>
  <c r="S15" i="6" s="1"/>
  <c r="O39" i="8"/>
  <c r="O23" i="8"/>
  <c r="O7" i="8"/>
  <c r="L31" i="7"/>
  <c r="M29" i="8"/>
  <c r="M13" i="8"/>
  <c r="O29" i="7"/>
  <c r="L35" i="8"/>
  <c r="Q17" i="8"/>
  <c r="S17" i="8" s="1"/>
  <c r="O27" i="7"/>
  <c r="N25" i="8"/>
  <c r="Q37" i="7"/>
  <c r="S37" i="7" s="1"/>
  <c r="L25" i="7"/>
  <c r="M7" i="7"/>
  <c r="M35" i="6"/>
  <c r="N13" i="6"/>
  <c r="O13" i="7"/>
  <c r="O33" i="6"/>
  <c r="L11" i="6"/>
  <c r="Q29" i="5"/>
  <c r="S29" i="5" s="1"/>
  <c r="L39" i="6"/>
  <c r="M17" i="6"/>
  <c r="R5" i="5"/>
  <c r="Q5" i="5"/>
  <c r="N17" i="6"/>
  <c r="M33" i="8"/>
  <c r="Q39" i="5"/>
  <c r="S39" i="5" s="1"/>
  <c r="Q39" i="7"/>
  <c r="S39" i="7" s="1"/>
  <c r="L21" i="8"/>
  <c r="Q25" i="8"/>
  <c r="S25" i="8" s="1"/>
  <c r="N39" i="7"/>
  <c r="Q19" i="6"/>
  <c r="S19" i="6" s="1"/>
  <c r="L29" i="6"/>
  <c r="N15" i="8"/>
  <c r="O37" i="8"/>
  <c r="Q13" i="8"/>
  <c r="S13" i="8" s="1"/>
  <c r="Q21" i="5"/>
  <c r="S21" i="5" s="1"/>
  <c r="N27" i="6"/>
  <c r="N31" i="8"/>
  <c r="Q29" i="7"/>
  <c r="S29" i="7" s="1"/>
  <c r="R35" i="7"/>
  <c r="S35" i="7" s="1"/>
  <c r="N27" i="8"/>
  <c r="L19" i="8"/>
  <c r="R33" i="7"/>
  <c r="S33" i="7" s="1"/>
  <c r="L9" i="8"/>
  <c r="N25" i="6"/>
  <c r="N11" i="7"/>
  <c r="O23" i="6"/>
  <c r="L9" i="6"/>
  <c r="N29" i="6"/>
  <c r="N7" i="6"/>
  <c r="M17" i="7"/>
  <c r="Q29" i="6"/>
  <c r="S29" i="6" s="1"/>
  <c r="M15" i="8"/>
  <c r="R37" i="8"/>
  <c r="S37" i="8" s="1"/>
  <c r="O21" i="8"/>
  <c r="M21" i="7"/>
  <c r="O27" i="8"/>
  <c r="M9" i="8"/>
  <c r="M27" i="6"/>
  <c r="O25" i="6"/>
  <c r="L23" i="6"/>
  <c r="M9" i="6"/>
  <c r="Q7" i="5"/>
  <c r="S7" i="5" s="1"/>
  <c r="O29" i="6"/>
  <c r="O7" i="6"/>
  <c r="L17" i="7"/>
  <c r="M17" i="5"/>
  <c r="M31" i="8"/>
  <c r="N23" i="7"/>
  <c r="Q19" i="7"/>
  <c r="S19" i="7" s="1"/>
  <c r="M11" i="7"/>
  <c r="N15" i="7"/>
  <c r="R35" i="8"/>
  <c r="S35" i="8" s="1"/>
  <c r="L33" i="7"/>
  <c r="O17" i="6"/>
  <c r="N9" i="7"/>
  <c r="O35" i="7"/>
  <c r="L33" i="8"/>
  <c r="Q25" i="7"/>
  <c r="S25" i="7" s="1"/>
  <c r="Q13" i="5"/>
  <c r="S13" i="5" s="1"/>
  <c r="L21" i="6"/>
  <c r="L19" i="6"/>
  <c r="L9" i="7"/>
  <c r="N21" i="6"/>
  <c r="M9" i="7"/>
  <c r="O21" i="6"/>
  <c r="R15" i="7"/>
  <c r="S15" i="7" s="1"/>
  <c r="P40" i="6"/>
  <c r="L41" i="6" s="1"/>
  <c r="R25" i="5"/>
  <c r="S25" i="5" s="1"/>
  <c r="E35" i="8"/>
  <c r="R35" i="6"/>
  <c r="S35" i="6" s="1"/>
  <c r="Q21" i="6"/>
  <c r="S21" i="6" s="1"/>
  <c r="R27" i="5"/>
  <c r="S27" i="5" s="1"/>
  <c r="R13" i="7"/>
  <c r="S13" i="7" s="1"/>
  <c r="Q13" i="6"/>
  <c r="S13" i="6" s="1"/>
  <c r="R11" i="7"/>
  <c r="S11" i="7" s="1"/>
  <c r="R17" i="6"/>
  <c r="S17" i="6" s="1"/>
  <c r="Q7" i="6"/>
  <c r="S7" i="6" s="1"/>
  <c r="Q7" i="7"/>
  <c r="S7" i="7" s="1"/>
  <c r="Q19" i="5"/>
  <c r="S19" i="5" s="1"/>
  <c r="R21" i="8"/>
  <c r="S21" i="8" s="1"/>
  <c r="O25" i="5"/>
  <c r="L27" i="5"/>
  <c r="O23" i="5"/>
  <c r="M27" i="5"/>
  <c r="O17" i="5"/>
  <c r="N23" i="5"/>
  <c r="M7" i="5"/>
  <c r="M33" i="5"/>
  <c r="L33" i="5"/>
  <c r="M13" i="5"/>
  <c r="M39" i="5"/>
  <c r="O7" i="5"/>
  <c r="L39" i="5"/>
  <c r="M31" i="5"/>
  <c r="M19" i="5"/>
  <c r="L25" i="5"/>
  <c r="N9" i="5"/>
  <c r="L9" i="5"/>
  <c r="N39" i="5"/>
  <c r="N25" i="5"/>
  <c r="M23" i="5"/>
  <c r="L7" i="5"/>
  <c r="M9" i="5"/>
  <c r="O27" i="5"/>
  <c r="O11" i="5"/>
  <c r="N29" i="5"/>
  <c r="N19" i="5"/>
  <c r="L5" i="6"/>
  <c r="N21" i="5"/>
  <c r="Q17" i="5"/>
  <c r="S17" i="5" s="1"/>
  <c r="N37" i="5"/>
  <c r="R31" i="6"/>
  <c r="S31" i="6" s="1"/>
  <c r="N15" i="5"/>
  <c r="L31" i="5"/>
  <c r="L15" i="5"/>
  <c r="E29" i="8"/>
  <c r="C7" i="5"/>
  <c r="H29" i="8"/>
  <c r="Q31" i="7"/>
  <c r="S31" i="7" s="1"/>
  <c r="L37" i="8"/>
  <c r="P40" i="8"/>
  <c r="N41" i="8" s="1"/>
  <c r="N35" i="7"/>
  <c r="M19" i="8"/>
  <c r="Q11" i="8"/>
  <c r="S11" i="8" s="1"/>
  <c r="O11" i="8"/>
  <c r="O33" i="7"/>
  <c r="N19" i="7"/>
  <c r="N17" i="8"/>
  <c r="M15" i="7"/>
  <c r="Q27" i="6"/>
  <c r="S27" i="6" s="1"/>
  <c r="Q25" i="6"/>
  <c r="S25" i="6" s="1"/>
  <c r="O19" i="6"/>
  <c r="O31" i="6"/>
  <c r="Q9" i="6"/>
  <c r="S9" i="6" s="1"/>
  <c r="S40" i="5"/>
  <c r="R41" i="5" s="1"/>
  <c r="L21" i="5"/>
  <c r="L29" i="5"/>
  <c r="Q9" i="5"/>
  <c r="S9" i="5" s="1"/>
  <c r="O37" i="5"/>
  <c r="M11" i="5"/>
  <c r="Q31" i="8"/>
  <c r="S31" i="8" s="1"/>
  <c r="Q21" i="7"/>
  <c r="S21" i="7" s="1"/>
  <c r="L11" i="8"/>
  <c r="O19" i="7"/>
  <c r="O17" i="8"/>
  <c r="L31" i="6"/>
  <c r="R33" i="5"/>
  <c r="S33" i="5" s="1"/>
  <c r="M21" i="5"/>
  <c r="L37" i="5"/>
  <c r="Q15" i="8"/>
  <c r="S15" i="8" s="1"/>
  <c r="Q23" i="7"/>
  <c r="S23" i="7" s="1"/>
  <c r="M37" i="7"/>
  <c r="M39" i="7"/>
  <c r="L13" i="5"/>
  <c r="D11" i="8"/>
  <c r="J33" i="8"/>
  <c r="Q39" i="8"/>
  <c r="S39" i="8" s="1"/>
  <c r="O31" i="8"/>
  <c r="Q23" i="8"/>
  <c r="S23" i="8" s="1"/>
  <c r="O15" i="8"/>
  <c r="Q7" i="8"/>
  <c r="S7" i="8" s="1"/>
  <c r="N37" i="7"/>
  <c r="O23" i="7"/>
  <c r="M37" i="8"/>
  <c r="M21" i="8"/>
  <c r="L35" i="7"/>
  <c r="O21" i="7"/>
  <c r="L27" i="8"/>
  <c r="N19" i="8"/>
  <c r="M33" i="7"/>
  <c r="N33" i="8"/>
  <c r="N9" i="8"/>
  <c r="O39" i="7"/>
  <c r="O15" i="7"/>
  <c r="O27" i="6"/>
  <c r="Q11" i="6"/>
  <c r="S11" i="6" s="1"/>
  <c r="Q33" i="6"/>
  <c r="S33" i="6" s="1"/>
  <c r="L25" i="6"/>
  <c r="M19" i="6"/>
  <c r="O11" i="7"/>
  <c r="Q23" i="6"/>
  <c r="S23" i="6" s="1"/>
  <c r="M23" i="6"/>
  <c r="N9" i="6"/>
  <c r="O31" i="5"/>
  <c r="O15" i="5"/>
  <c r="O19" i="5"/>
  <c r="N33" i="5"/>
  <c r="O29" i="5"/>
  <c r="L17" i="5"/>
  <c r="N13" i="5"/>
  <c r="N11" i="5"/>
  <c r="C37" i="6"/>
  <c r="D31" i="7"/>
  <c r="E37" i="8"/>
  <c r="C25" i="7"/>
  <c r="Q5" i="8"/>
  <c r="O5" i="8"/>
  <c r="S40" i="8"/>
  <c r="R5" i="8"/>
  <c r="S40" i="7"/>
  <c r="O5" i="7"/>
  <c r="R5" i="7"/>
  <c r="Q5" i="7"/>
  <c r="P40" i="7"/>
  <c r="L5" i="7"/>
  <c r="N35" i="5"/>
  <c r="M35" i="5"/>
  <c r="L35" i="5"/>
  <c r="O35" i="5"/>
  <c r="Q5" i="6"/>
  <c r="O5" i="6"/>
  <c r="S40" i="6"/>
  <c r="R5" i="6"/>
  <c r="P40" i="5"/>
  <c r="L5" i="5"/>
  <c r="S11" i="5"/>
  <c r="J33" i="7"/>
  <c r="H17" i="7"/>
  <c r="H35" i="8"/>
  <c r="G33" i="6"/>
  <c r="H23" i="6"/>
  <c r="G19" i="5"/>
  <c r="J11" i="5"/>
  <c r="J9" i="7"/>
  <c r="G33" i="8"/>
  <c r="H27" i="6"/>
  <c r="H13" i="8"/>
  <c r="I31" i="8"/>
  <c r="H33" i="8"/>
  <c r="H17" i="8"/>
  <c r="G7" i="5"/>
  <c r="J37" i="5"/>
  <c r="H15" i="7"/>
  <c r="J13" i="8"/>
  <c r="G39" i="5"/>
  <c r="I11" i="7"/>
  <c r="I29" i="7"/>
  <c r="J5" i="5"/>
  <c r="H21" i="8"/>
  <c r="H35" i="7"/>
  <c r="G25" i="6"/>
  <c r="I29" i="5"/>
  <c r="G27" i="8"/>
  <c r="I37" i="8"/>
  <c r="H37" i="6"/>
  <c r="G21" i="7"/>
  <c r="G15" i="5"/>
  <c r="J7" i="7"/>
  <c r="J35" i="7"/>
  <c r="I19" i="6"/>
  <c r="J39" i="7"/>
  <c r="H7" i="7"/>
  <c r="J23" i="8"/>
  <c r="J9" i="8"/>
  <c r="H39" i="7"/>
  <c r="J21" i="8"/>
  <c r="H33" i="7"/>
  <c r="J37" i="6"/>
  <c r="H23" i="8"/>
  <c r="I25" i="6"/>
  <c r="H31" i="5"/>
  <c r="G25" i="5"/>
  <c r="H11" i="5"/>
  <c r="I27" i="8"/>
  <c r="I21" i="7"/>
  <c r="I15" i="6"/>
  <c r="J35" i="6"/>
  <c r="G17" i="7"/>
  <c r="G39" i="8"/>
  <c r="H7" i="8"/>
  <c r="G31" i="6"/>
  <c r="I37" i="7"/>
  <c r="J11" i="8"/>
  <c r="G33" i="5"/>
  <c r="J27" i="5"/>
  <c r="H27" i="8"/>
  <c r="I39" i="7"/>
  <c r="I23" i="7"/>
  <c r="G7" i="7"/>
  <c r="I21" i="8"/>
  <c r="I33" i="7"/>
  <c r="J17" i="7"/>
  <c r="G37" i="6"/>
  <c r="H39" i="8"/>
  <c r="G23" i="8"/>
  <c r="G35" i="7"/>
  <c r="I25" i="8"/>
  <c r="G9" i="8"/>
  <c r="H21" i="7"/>
  <c r="J25" i="6"/>
  <c r="J25" i="5"/>
  <c r="J15" i="6"/>
  <c r="G11" i="5"/>
  <c r="G35" i="6"/>
  <c r="H37" i="8"/>
  <c r="G7" i="8"/>
  <c r="I9" i="8"/>
  <c r="H19" i="6"/>
  <c r="I31" i="5"/>
  <c r="J33" i="5"/>
  <c r="H29" i="5"/>
  <c r="I27" i="5"/>
  <c r="I13" i="5"/>
  <c r="I19" i="7"/>
  <c r="H31" i="6"/>
  <c r="J25" i="8"/>
  <c r="H33" i="5"/>
  <c r="I35" i="5"/>
  <c r="H25" i="7"/>
  <c r="I13" i="7"/>
  <c r="J19" i="8"/>
  <c r="H23" i="7"/>
  <c r="G11" i="8"/>
  <c r="I29" i="6"/>
  <c r="G15" i="8"/>
  <c r="J19" i="7"/>
  <c r="H37" i="7"/>
  <c r="J15" i="5"/>
  <c r="J35" i="5"/>
  <c r="J7" i="6"/>
  <c r="J25" i="7"/>
  <c r="H31" i="7"/>
  <c r="G25" i="7"/>
  <c r="H29" i="6"/>
  <c r="I27" i="7"/>
  <c r="G39" i="6"/>
  <c r="J11" i="6"/>
  <c r="J23" i="5"/>
  <c r="I9" i="6"/>
  <c r="G17" i="5"/>
  <c r="H21" i="5"/>
  <c r="J29" i="6"/>
  <c r="I35" i="8"/>
  <c r="I15" i="7"/>
  <c r="I27" i="6"/>
  <c r="I29" i="8"/>
  <c r="I13" i="8"/>
  <c r="G9" i="7"/>
  <c r="J31" i="8"/>
  <c r="J11" i="7"/>
  <c r="I23" i="6"/>
  <c r="I17" i="8"/>
  <c r="J29" i="7"/>
  <c r="H33" i="6"/>
  <c r="H39" i="5"/>
  <c r="J7" i="5"/>
  <c r="G5" i="5"/>
  <c r="H19" i="5"/>
  <c r="G37" i="5"/>
  <c r="G11" i="7"/>
  <c r="J23" i="6"/>
  <c r="J17" i="8"/>
  <c r="G29" i="7"/>
  <c r="I33" i="6"/>
  <c r="I39" i="5"/>
  <c r="H7" i="5"/>
  <c r="H5" i="5"/>
  <c r="I19" i="5"/>
  <c r="H37" i="5"/>
  <c r="J35" i="8"/>
  <c r="J15" i="7"/>
  <c r="J27" i="6"/>
  <c r="J29" i="8"/>
  <c r="H9" i="7"/>
  <c r="G31" i="8"/>
  <c r="G19" i="8"/>
  <c r="J27" i="7"/>
  <c r="J13" i="7"/>
  <c r="J9" i="6"/>
  <c r="G7" i="6"/>
  <c r="H19" i="8"/>
  <c r="H11" i="8"/>
  <c r="J31" i="7"/>
  <c r="J23" i="7"/>
  <c r="H35" i="6"/>
  <c r="J37" i="8"/>
  <c r="I39" i="8"/>
  <c r="I15" i="8"/>
  <c r="I7" i="8"/>
  <c r="G27" i="7"/>
  <c r="G19" i="7"/>
  <c r="I39" i="6"/>
  <c r="I31" i="6"/>
  <c r="G25" i="8"/>
  <c r="J37" i="7"/>
  <c r="G13" i="7"/>
  <c r="H11" i="6"/>
  <c r="H23" i="5"/>
  <c r="H15" i="5"/>
  <c r="G9" i="6"/>
  <c r="I17" i="5"/>
  <c r="J9" i="5"/>
  <c r="H7" i="6"/>
  <c r="G35" i="5"/>
  <c r="G27" i="5"/>
  <c r="G13" i="5"/>
  <c r="I31" i="7"/>
  <c r="H15" i="8"/>
  <c r="H39" i="6"/>
  <c r="G11" i="6"/>
  <c r="G23" i="5"/>
  <c r="I9" i="5"/>
  <c r="J17" i="5"/>
  <c r="G9" i="5"/>
  <c r="G21" i="5"/>
  <c r="I21" i="5"/>
  <c r="J19" i="6"/>
  <c r="J31" i="5"/>
  <c r="H25" i="5"/>
  <c r="J29" i="5"/>
  <c r="G15" i="6"/>
  <c r="K40" i="5"/>
  <c r="J41" i="5" s="1"/>
  <c r="K40" i="6"/>
  <c r="J5" i="6"/>
  <c r="I5" i="6"/>
  <c r="H5" i="6"/>
  <c r="G5" i="6"/>
  <c r="J17" i="6"/>
  <c r="H17" i="6"/>
  <c r="I17" i="6"/>
  <c r="G17" i="6"/>
  <c r="H21" i="6"/>
  <c r="G21" i="6"/>
  <c r="J21" i="6"/>
  <c r="I21" i="6"/>
  <c r="K40" i="7"/>
  <c r="I5" i="7"/>
  <c r="H5" i="7"/>
  <c r="G5" i="7"/>
  <c r="J5" i="7"/>
  <c r="K40" i="8"/>
  <c r="I5" i="8"/>
  <c r="H5" i="8"/>
  <c r="G5" i="8"/>
  <c r="J5" i="8"/>
  <c r="H13" i="6"/>
  <c r="J13" i="6"/>
  <c r="I13" i="6"/>
  <c r="G13" i="6"/>
  <c r="D35" i="7"/>
  <c r="E37" i="6"/>
  <c r="D21" i="8"/>
  <c r="E31" i="7"/>
  <c r="C29" i="5"/>
  <c r="D19" i="5"/>
  <c r="E27" i="8"/>
  <c r="E21" i="8"/>
  <c r="D39" i="6"/>
  <c r="D15" i="8"/>
  <c r="E17" i="5"/>
  <c r="C39" i="5"/>
  <c r="C23" i="8"/>
  <c r="C33" i="8"/>
  <c r="C27" i="5"/>
  <c r="C19" i="8"/>
  <c r="C23" i="7"/>
  <c r="D9" i="5"/>
  <c r="D33" i="8"/>
  <c r="C7" i="8"/>
  <c r="D15" i="7"/>
  <c r="C39" i="8"/>
  <c r="E39" i="8"/>
  <c r="E37" i="7"/>
  <c r="E11" i="6"/>
  <c r="D11" i="7"/>
  <c r="E27" i="6"/>
  <c r="C21" i="5"/>
  <c r="E13" i="7"/>
  <c r="E19" i="6"/>
  <c r="E29" i="6"/>
  <c r="F29" i="6" s="1"/>
  <c r="E15" i="7"/>
  <c r="D29" i="8"/>
  <c r="C27" i="7"/>
  <c r="C13" i="6"/>
  <c r="C21" i="6"/>
  <c r="C35" i="5"/>
  <c r="C21" i="7"/>
  <c r="D25" i="7"/>
  <c r="E15" i="6"/>
  <c r="C37" i="7"/>
  <c r="E17" i="7"/>
  <c r="D15" i="5"/>
  <c r="C29" i="7"/>
  <c r="E35" i="6"/>
  <c r="C37" i="8"/>
  <c r="D9" i="8"/>
  <c r="C9" i="7"/>
  <c r="E15" i="8"/>
  <c r="E39" i="7"/>
  <c r="E39" i="6"/>
  <c r="C17" i="5"/>
  <c r="D29" i="5"/>
  <c r="F29" i="5" s="1"/>
  <c r="E19" i="5"/>
  <c r="F19" i="5" s="1"/>
  <c r="E11" i="7"/>
  <c r="C9" i="8"/>
  <c r="E7" i="7"/>
  <c r="D25" i="5"/>
  <c r="C27" i="8"/>
  <c r="F27" i="8" s="1"/>
  <c r="E25" i="8"/>
  <c r="E11" i="8"/>
  <c r="E7" i="6"/>
  <c r="F40" i="5"/>
  <c r="C41" i="5" s="1"/>
  <c r="C13" i="8"/>
  <c r="E19" i="8"/>
  <c r="E13" i="8"/>
  <c r="E21" i="7"/>
  <c r="D27" i="6"/>
  <c r="E17" i="8"/>
  <c r="C33" i="7"/>
  <c r="E7" i="8"/>
  <c r="E23" i="7"/>
  <c r="C9" i="5"/>
  <c r="D23" i="5"/>
  <c r="E35" i="5"/>
  <c r="E27" i="7"/>
  <c r="D21" i="5"/>
  <c r="C13" i="7"/>
  <c r="C19" i="7"/>
  <c r="C19" i="6"/>
  <c r="E33" i="7"/>
  <c r="C33" i="5"/>
  <c r="E13" i="5"/>
  <c r="D15" i="6"/>
  <c r="D31" i="5"/>
  <c r="D19" i="7"/>
  <c r="E23" i="5"/>
  <c r="D11" i="5"/>
  <c r="C35" i="8"/>
  <c r="D17" i="8"/>
  <c r="C17" i="7"/>
  <c r="D21" i="6"/>
  <c r="F21" i="6" s="1"/>
  <c r="D33" i="5"/>
  <c r="D7" i="6"/>
  <c r="D13" i="5"/>
  <c r="C15" i="5"/>
  <c r="E11" i="5"/>
  <c r="C31" i="5"/>
  <c r="E25" i="5"/>
  <c r="C39" i="7"/>
  <c r="C7" i="7"/>
  <c r="D7" i="5"/>
  <c r="D37" i="5"/>
  <c r="C5" i="5"/>
  <c r="D27" i="5"/>
  <c r="D39" i="5"/>
  <c r="D11" i="6"/>
  <c r="E31" i="8"/>
  <c r="D29" i="7"/>
  <c r="E35" i="7"/>
  <c r="C35" i="6"/>
  <c r="D9" i="7"/>
  <c r="F9" i="7" s="1"/>
  <c r="C37" i="5"/>
  <c r="D5" i="5"/>
  <c r="C31" i="8"/>
  <c r="C25" i="8"/>
  <c r="F25" i="8" s="1"/>
  <c r="E23" i="8"/>
  <c r="F23" i="8" s="1"/>
  <c r="D13" i="6"/>
  <c r="E17" i="6"/>
  <c r="C17" i="6"/>
  <c r="D17" i="6"/>
  <c r="E9" i="6"/>
  <c r="D9" i="6"/>
  <c r="C9" i="6"/>
  <c r="F40" i="8"/>
  <c r="E5" i="8"/>
  <c r="D5" i="8"/>
  <c r="C5" i="8"/>
  <c r="E33" i="6"/>
  <c r="C33" i="6"/>
  <c r="D33" i="6"/>
  <c r="F40" i="6"/>
  <c r="C5" i="6"/>
  <c r="E5" i="6"/>
  <c r="D5" i="6"/>
  <c r="C31" i="6"/>
  <c r="E31" i="6"/>
  <c r="D31" i="6"/>
  <c r="D5" i="7"/>
  <c r="C5" i="7"/>
  <c r="F40" i="7"/>
  <c r="E5" i="7"/>
  <c r="E25" i="6"/>
  <c r="C25" i="6"/>
  <c r="D25" i="6"/>
  <c r="C23" i="6"/>
  <c r="E23" i="6"/>
  <c r="D23" i="6"/>
  <c r="K33" i="7" l="1"/>
  <c r="P5" i="5"/>
  <c r="F15" i="6"/>
  <c r="F7" i="6"/>
  <c r="P37" i="6"/>
  <c r="P15" i="6"/>
  <c r="F13" i="5"/>
  <c r="O41" i="8"/>
  <c r="P5" i="8"/>
  <c r="P23" i="8"/>
  <c r="F25" i="7"/>
  <c r="P25" i="7"/>
  <c r="P25" i="6"/>
  <c r="N41" i="6"/>
  <c r="P37" i="8"/>
  <c r="P11" i="7"/>
  <c r="P29" i="8"/>
  <c r="P37" i="7"/>
  <c r="P9" i="8"/>
  <c r="P17" i="8"/>
  <c r="M41" i="6"/>
  <c r="P21" i="7"/>
  <c r="S5" i="5"/>
  <c r="P21" i="6"/>
  <c r="P33" i="6"/>
  <c r="P13" i="6"/>
  <c r="L41" i="8"/>
  <c r="P19" i="6"/>
  <c r="F31" i="7"/>
  <c r="M41" i="8"/>
  <c r="P19" i="8"/>
  <c r="P35" i="8"/>
  <c r="P31" i="7"/>
  <c r="P33" i="7"/>
  <c r="P17" i="7"/>
  <c r="P11" i="6"/>
  <c r="P35" i="6"/>
  <c r="P39" i="8"/>
  <c r="P39" i="6"/>
  <c r="P21" i="8"/>
  <c r="P7" i="6"/>
  <c r="P7" i="7"/>
  <c r="P31" i="6"/>
  <c r="P27" i="7"/>
  <c r="P25" i="8"/>
  <c r="P11" i="8"/>
  <c r="P9" i="7"/>
  <c r="P29" i="7"/>
  <c r="P7" i="8"/>
  <c r="P39" i="7"/>
  <c r="P23" i="7"/>
  <c r="P23" i="6"/>
  <c r="P27" i="6"/>
  <c r="P17" i="6"/>
  <c r="P13" i="7"/>
  <c r="P35" i="7"/>
  <c r="P31" i="8"/>
  <c r="P29" i="6"/>
  <c r="P13" i="8"/>
  <c r="P27" i="8"/>
  <c r="P15" i="8"/>
  <c r="P5" i="6"/>
  <c r="O41" i="6"/>
  <c r="P9" i="6"/>
  <c r="P33" i="8"/>
  <c r="K33" i="8"/>
  <c r="F15" i="8"/>
  <c r="F29" i="8"/>
  <c r="F35" i="7"/>
  <c r="F7" i="5"/>
  <c r="F37" i="8"/>
  <c r="F35" i="8"/>
  <c r="P27" i="5"/>
  <c r="F35" i="5"/>
  <c r="F39" i="6"/>
  <c r="P17" i="5"/>
  <c r="P39" i="5"/>
  <c r="P23" i="5"/>
  <c r="P13" i="5"/>
  <c r="P33" i="5"/>
  <c r="P7" i="5"/>
  <c r="P9" i="5"/>
  <c r="P31" i="5"/>
  <c r="P19" i="5"/>
  <c r="P25" i="5"/>
  <c r="P29" i="5"/>
  <c r="P15" i="5"/>
  <c r="P11" i="5"/>
  <c r="P21" i="5"/>
  <c r="P19" i="7"/>
  <c r="F17" i="8"/>
  <c r="F13" i="7"/>
  <c r="F11" i="8"/>
  <c r="P37" i="5"/>
  <c r="P15" i="7"/>
  <c r="Q41" i="5"/>
  <c r="S41" i="5" s="1"/>
  <c r="P5" i="7"/>
  <c r="F37" i="6"/>
  <c r="E41" i="5"/>
  <c r="F9" i="8"/>
  <c r="F21" i="7"/>
  <c r="F33" i="8"/>
  <c r="F21" i="5"/>
  <c r="F37" i="7"/>
  <c r="S5" i="7"/>
  <c r="K11" i="5"/>
  <c r="D41" i="5"/>
  <c r="F41" i="5" s="1"/>
  <c r="F39" i="7"/>
  <c r="F15" i="5"/>
  <c r="F27" i="6"/>
  <c r="F17" i="5"/>
  <c r="F7" i="8"/>
  <c r="F21" i="8"/>
  <c r="L41" i="5"/>
  <c r="O41" i="5"/>
  <c r="N41" i="5"/>
  <c r="M41" i="5"/>
  <c r="R41" i="6"/>
  <c r="Q41" i="6"/>
  <c r="R41" i="7"/>
  <c r="Q41" i="7"/>
  <c r="R41" i="8"/>
  <c r="Q41" i="8"/>
  <c r="F19" i="7"/>
  <c r="P35" i="5"/>
  <c r="L41" i="7"/>
  <c r="O41" i="7"/>
  <c r="N41" i="7"/>
  <c r="M41" i="7"/>
  <c r="F13" i="6"/>
  <c r="F27" i="5"/>
  <c r="F9" i="5"/>
  <c r="S5" i="6"/>
  <c r="S5" i="8"/>
  <c r="K21" i="7"/>
  <c r="K23" i="8"/>
  <c r="K21" i="8"/>
  <c r="K13" i="8"/>
  <c r="K13" i="5"/>
  <c r="K37" i="8"/>
  <c r="K19" i="7"/>
  <c r="K27" i="8"/>
  <c r="K7" i="7"/>
  <c r="K9" i="6"/>
  <c r="K27" i="6"/>
  <c r="K25" i="6"/>
  <c r="K35" i="7"/>
  <c r="K23" i="7"/>
  <c r="K15" i="6"/>
  <c r="K37" i="6"/>
  <c r="K39" i="7"/>
  <c r="K39" i="8"/>
  <c r="K25" i="5"/>
  <c r="K9" i="8"/>
  <c r="K31" i="5"/>
  <c r="K7" i="6"/>
  <c r="K17" i="8"/>
  <c r="K15" i="7"/>
  <c r="K15" i="5"/>
  <c r="K29" i="6"/>
  <c r="K19" i="6"/>
  <c r="K17" i="7"/>
  <c r="K37" i="7"/>
  <c r="K21" i="5"/>
  <c r="K25" i="8"/>
  <c r="K11" i="8"/>
  <c r="H41" i="5"/>
  <c r="K29" i="5"/>
  <c r="K39" i="6"/>
  <c r="K27" i="5"/>
  <c r="K11" i="6"/>
  <c r="K31" i="6"/>
  <c r="K7" i="8"/>
  <c r="K35" i="6"/>
  <c r="K37" i="5"/>
  <c r="K23" i="6"/>
  <c r="K5" i="5"/>
  <c r="K29" i="7"/>
  <c r="K31" i="8"/>
  <c r="K25" i="7"/>
  <c r="K35" i="5"/>
  <c r="K33" i="5"/>
  <c r="G41" i="5"/>
  <c r="K15" i="8"/>
  <c r="K31" i="7"/>
  <c r="K39" i="5"/>
  <c r="I41" i="5"/>
  <c r="K9" i="5"/>
  <c r="K23" i="5"/>
  <c r="K27" i="7"/>
  <c r="K9" i="7"/>
  <c r="K35" i="8"/>
  <c r="K7" i="5"/>
  <c r="K19" i="5"/>
  <c r="K33" i="6"/>
  <c r="K11" i="7"/>
  <c r="K29" i="8"/>
  <c r="K17" i="5"/>
  <c r="K13" i="7"/>
  <c r="K19" i="8"/>
  <c r="K5" i="7"/>
  <c r="K21" i="6"/>
  <c r="K5" i="6"/>
  <c r="J41" i="6"/>
  <c r="I41" i="6"/>
  <c r="H41" i="6"/>
  <c r="G41" i="6"/>
  <c r="J41" i="8"/>
  <c r="I41" i="8"/>
  <c r="H41" i="8"/>
  <c r="G41" i="8"/>
  <c r="K13" i="6"/>
  <c r="K5" i="8"/>
  <c r="J41" i="7"/>
  <c r="I41" i="7"/>
  <c r="H41" i="7"/>
  <c r="G41" i="7"/>
  <c r="K17" i="6"/>
  <c r="F39" i="5"/>
  <c r="F25" i="5"/>
  <c r="F39" i="8"/>
  <c r="F29" i="7"/>
  <c r="F19" i="8"/>
  <c r="F15" i="7"/>
  <c r="F17" i="7"/>
  <c r="F11" i="7"/>
  <c r="F35" i="6"/>
  <c r="F19" i="6"/>
  <c r="F11" i="6"/>
  <c r="F27" i="7"/>
  <c r="F23" i="7"/>
  <c r="F37" i="5"/>
  <c r="F7" i="7"/>
  <c r="F23" i="5"/>
  <c r="F33" i="7"/>
  <c r="F31" i="8"/>
  <c r="F33" i="5"/>
  <c r="F31" i="5"/>
  <c r="F13" i="8"/>
  <c r="F11" i="5"/>
  <c r="F5" i="5"/>
  <c r="F25" i="6"/>
  <c r="D41" i="7"/>
  <c r="C41" i="7"/>
  <c r="E41" i="7"/>
  <c r="F5" i="8"/>
  <c r="F5" i="7"/>
  <c r="F31" i="6"/>
  <c r="F23" i="6"/>
  <c r="F5" i="6"/>
  <c r="F33" i="6"/>
  <c r="F9" i="6"/>
  <c r="F17" i="6"/>
  <c r="E41" i="6"/>
  <c r="D41" i="6"/>
  <c r="C41" i="6"/>
  <c r="E41" i="8"/>
  <c r="D41" i="8"/>
  <c r="C41" i="8"/>
  <c r="K41" i="5" l="1"/>
  <c r="P41" i="6"/>
  <c r="P41" i="8"/>
  <c r="S41" i="7"/>
  <c r="S41" i="8"/>
  <c r="S41" i="6"/>
  <c r="P41" i="7"/>
  <c r="P41" i="5"/>
  <c r="K41" i="6"/>
  <c r="K41" i="8"/>
  <c r="K41" i="7"/>
  <c r="F41" i="6"/>
  <c r="F41" i="7"/>
  <c r="F41" i="8"/>
  <c r="F6" i="10" l="1"/>
  <c r="E7" i="10" s="1"/>
  <c r="C7" i="10" l="1"/>
  <c r="D7" i="10"/>
  <c r="F7" i="10" l="1"/>
  <c r="F8" i="10"/>
  <c r="C9" i="10" l="1"/>
  <c r="D9" i="10"/>
  <c r="E9" i="10"/>
  <c r="F9" i="10" l="1"/>
  <c r="F10" i="10" l="1"/>
  <c r="D11" i="10" l="1"/>
  <c r="C11" i="10"/>
  <c r="E11" i="10"/>
  <c r="F14" i="10" l="1"/>
  <c r="F11" i="10"/>
  <c r="E15" i="10" l="1"/>
  <c r="E40" i="10" s="1"/>
  <c r="C4" i="13" s="1"/>
  <c r="D15" i="10"/>
  <c r="D40" i="10" s="1"/>
  <c r="C3" i="13" s="1"/>
  <c r="C15" i="10"/>
  <c r="F15" i="10" l="1"/>
  <c r="F18" i="10" l="1"/>
  <c r="C40" i="10"/>
  <c r="C2" i="13" s="1"/>
  <c r="C5" i="13" l="1"/>
  <c r="D2" i="13" s="1"/>
  <c r="E19" i="10"/>
  <c r="D19" i="10"/>
  <c r="C19" i="10"/>
  <c r="F40" i="10"/>
  <c r="D3" i="13" l="1"/>
  <c r="D4" i="13"/>
  <c r="C41" i="10"/>
  <c r="E41" i="10"/>
  <c r="D41" i="10"/>
  <c r="F19" i="10"/>
  <c r="D5" i="13" l="1"/>
  <c r="F41" i="10"/>
</calcChain>
</file>

<file path=xl/sharedStrings.xml><?xml version="1.0" encoding="utf-8"?>
<sst xmlns="http://schemas.openxmlformats.org/spreadsheetml/2006/main" count="7831" uniqueCount="2079">
  <si>
    <t>PROCESO
EVALUACIÓN Y CONTROL</t>
  </si>
  <si>
    <t>PLAN DE MEJORAMIENTO POR PROCESOS</t>
  </si>
  <si>
    <t>Proceso Auditado</t>
  </si>
  <si>
    <t>Objetivo del Proceso</t>
  </si>
  <si>
    <t>Auditor:</t>
  </si>
  <si>
    <t>Líder de proceso Auditado</t>
  </si>
  <si>
    <t>Rainer Narval Naranjo</t>
  </si>
  <si>
    <t>Objetivo de la Auditoría</t>
  </si>
  <si>
    <t>Alcance de la Auditoría</t>
  </si>
  <si>
    <t>IDENTIFICACIÓN DEL HALLAZGO</t>
  </si>
  <si>
    <t xml:space="preserve">IDENTIFICACIÓN DE LA ACCIÓN </t>
  </si>
  <si>
    <t>Primer Seguimiento por  Control Interno</t>
  </si>
  <si>
    <t>Segundo Seguimiento por  Control Interno</t>
  </si>
  <si>
    <t>Tercer Seguimiento por  Control Interno</t>
  </si>
  <si>
    <t>Cuarto Seguimiento por  Control Interno</t>
  </si>
  <si>
    <t>PROCESO</t>
  </si>
  <si>
    <t>Ítem</t>
  </si>
  <si>
    <t>Origen del hallazgo</t>
  </si>
  <si>
    <t>Detalle del origen</t>
  </si>
  <si>
    <t>Fecha de identificación del hallazgo  (DD/MM/AAAA)</t>
  </si>
  <si>
    <t>Descripción del hallazgo</t>
  </si>
  <si>
    <t>Tipo de hallazgo</t>
  </si>
  <si>
    <t>Análisis de causas</t>
  </si>
  <si>
    <t>Causa raíz</t>
  </si>
  <si>
    <t>Efectos</t>
  </si>
  <si>
    <t>Acción a implementar
(Corrección, Correctiva, Preventiva o de Mejora)</t>
  </si>
  <si>
    <t>Descripción de la acción</t>
  </si>
  <si>
    <t>Meta</t>
  </si>
  <si>
    <t>Indicador</t>
  </si>
  <si>
    <t>Proceso (A CARGO DE LA ACCIÓN)</t>
  </si>
  <si>
    <t>Responsable de ejecución de la acción</t>
  </si>
  <si>
    <t>Fecha inicio</t>
  </si>
  <si>
    <t>Fecha terminación</t>
  </si>
  <si>
    <t>Fecha final</t>
  </si>
  <si>
    <t>Profesionales OCI</t>
  </si>
  <si>
    <t>Fue eficaz?</t>
  </si>
  <si>
    <t>Fue efectiva?</t>
  </si>
  <si>
    <t xml:space="preserve">Estado del Hallazgo </t>
  </si>
  <si>
    <t>Análisis Seguimiento Cierre</t>
  </si>
  <si>
    <t>SI/NO</t>
  </si>
  <si>
    <t>AUSTERIDAD EN EL GASTO II</t>
  </si>
  <si>
    <t xml:space="preserve">Auditoria Interna </t>
  </si>
  <si>
    <t xml:space="preserve">Auditoria Interna Gestion XXXXX 2019 </t>
  </si>
  <si>
    <t>XXXXXXXXXXXXXXXXXXXXX</t>
  </si>
  <si>
    <t>No conformidad</t>
  </si>
  <si>
    <t>XXXXXXXXXXXXXXXXXXXX</t>
  </si>
  <si>
    <t>XXXXXXXXXXXXXXXXXXXXXX</t>
  </si>
  <si>
    <t>Acción correctiva</t>
  </si>
  <si>
    <t>XX1</t>
  </si>
  <si>
    <t>(X/X )* 100</t>
  </si>
  <si>
    <t>Steve Rogers</t>
  </si>
  <si>
    <t>En avance</t>
  </si>
  <si>
    <t>XXXXXXXXXXXXXXXXXXXXXXXXXXXXXXXX</t>
  </si>
  <si>
    <t>XXXXXXXXXXXXXXXXXXXXXXXXXXXXXXXXXXXXXXXXXXX</t>
  </si>
  <si>
    <t>Auditor 1</t>
  </si>
  <si>
    <t>Cumplida</t>
  </si>
  <si>
    <t>SI</t>
  </si>
  <si>
    <t>Cerrado</t>
  </si>
  <si>
    <t>xxxxxxxxxxxxxxxxxxxxxxxxxxxxxxxx</t>
  </si>
  <si>
    <t>Auditor 2</t>
  </si>
  <si>
    <t>NO</t>
  </si>
  <si>
    <t xml:space="preserve">Se solicitó progrroga el día 30-10-2019 mediante documento XXXXXXXXXXXXXXXXXXXXXXXXXXXXXXXXXXXXXXXXXX.  Se </t>
  </si>
  <si>
    <t>XX2</t>
  </si>
  <si>
    <t>(X2/X2) * 100</t>
  </si>
  <si>
    <t>Tony Stark</t>
  </si>
  <si>
    <t>En Avance</t>
  </si>
  <si>
    <t>Abierto</t>
  </si>
  <si>
    <t>Inefectividad de acciones</t>
  </si>
  <si>
    <t xml:space="preserve">SI </t>
  </si>
  <si>
    <t>La Causa Raiz persiste</t>
  </si>
  <si>
    <t>Observación</t>
  </si>
  <si>
    <t>Oportunidad de Mejora</t>
  </si>
  <si>
    <t>HALLAZGO</t>
  </si>
  <si>
    <t>ACCIÓN</t>
  </si>
  <si>
    <t>Corrección</t>
  </si>
  <si>
    <t>Acción de mejora</t>
  </si>
  <si>
    <t>Gestión Análisis y mejora continua</t>
  </si>
  <si>
    <t>Gestión   Financiera</t>
  </si>
  <si>
    <t>Formulación, actualización  y acompañamiento normativo y operativo</t>
  </si>
  <si>
    <t>Coordinación Operativa</t>
  </si>
  <si>
    <t>Fortalecimiento Bomberil para la Respuesta</t>
  </si>
  <si>
    <t>Inspección Vigilancia y Control</t>
  </si>
  <si>
    <t>Gestión del Talento Humano</t>
  </si>
  <si>
    <t>Gestión de asuntos disciplinarios</t>
  </si>
  <si>
    <t xml:space="preserve">Gestión Administrativa </t>
  </si>
  <si>
    <t>Gestión Contractual</t>
  </si>
  <si>
    <t>Gestión Jurídica</t>
  </si>
  <si>
    <t>Gestión documental</t>
  </si>
  <si>
    <t>Gestión de tecnología informática</t>
  </si>
  <si>
    <t>Evaluación y Seguimiento</t>
  </si>
  <si>
    <t>Planeación Estratégica</t>
  </si>
  <si>
    <t>Gestión de Comunicaciones</t>
  </si>
  <si>
    <t>Gestión de Cooperación Internacional y Alianzas Estratégicas</t>
  </si>
  <si>
    <t>Gestión de atención al usuario</t>
  </si>
  <si>
    <t xml:space="preserve">Acción preventiva </t>
  </si>
  <si>
    <t>ORIGEN</t>
  </si>
  <si>
    <t>PQRSD</t>
  </si>
  <si>
    <t>Salida no conforme</t>
  </si>
  <si>
    <t>Evaluación de requisitos legales</t>
  </si>
  <si>
    <t>Satisfacción del cliente</t>
  </si>
  <si>
    <t>Resultado seuimiento indicadores</t>
  </si>
  <si>
    <t>Análisis de datos informes periodicos establecidos</t>
  </si>
  <si>
    <t>Materialización de riesgo</t>
  </si>
  <si>
    <t>Resulltado de prevención, preparación y respuesta ante emergencias</t>
  </si>
  <si>
    <t>Resusultado de investigación de accidentes/incidentes…</t>
  </si>
  <si>
    <t>Actos y condiciones inseguras</t>
  </si>
  <si>
    <t>Informes de inspección SGSST y SGA</t>
  </si>
  <si>
    <t>Sugerencas presentadas por Servidores de la DNBC</t>
  </si>
  <si>
    <t>Autoevaluación del proceso</t>
  </si>
  <si>
    <t>Auditoría externa</t>
  </si>
  <si>
    <t>Auditoría interna</t>
  </si>
  <si>
    <t>Revisión SIGEC</t>
  </si>
  <si>
    <t>ESTADO ACCIÓN</t>
  </si>
  <si>
    <t>Vencida</t>
  </si>
  <si>
    <t>Sin iniciar</t>
  </si>
  <si>
    <t>ESTADO HALLAZGO</t>
  </si>
  <si>
    <t>EFICACIA /EFECTIVIDAD</t>
  </si>
  <si>
    <t>Días de prórroga</t>
  </si>
  <si>
    <t>Tipo de  modificación</t>
  </si>
  <si>
    <t>TIPO MODIFICACIÓN</t>
  </si>
  <si>
    <t xml:space="preserve">Acción </t>
  </si>
  <si>
    <t>Plazo</t>
  </si>
  <si>
    <t>Acción modificada</t>
  </si>
  <si>
    <t>"Evaluación de las Acciones para determinar el Estado de Hallazgos/ OCI</t>
  </si>
  <si>
    <t>FECHA DE CIERRE
(DD/MM/AA)</t>
  </si>
  <si>
    <t>¿SE REQUIERE NUEVA ACCIÓN?</t>
  </si>
  <si>
    <t>OBSERVACIONES DE CUMPLIMIENTO  
(Grupo de Control Interno)</t>
  </si>
  <si>
    <t>1. Fecha del seguimiento</t>
  </si>
  <si>
    <t>2. Referencia documento de seguimiento</t>
  </si>
  <si>
    <t>Etiquetas de fila</t>
  </si>
  <si>
    <t>Total general</t>
  </si>
  <si>
    <t>Cuenta de Tipo de hallazgo</t>
  </si>
  <si>
    <t>Etiquetas de columna</t>
  </si>
  <si>
    <t>1. Profesionales OCI</t>
  </si>
  <si>
    <t>1. % Avance</t>
  </si>
  <si>
    <t>1. Descripción de evidencias o soportes ejecución acción de mejora</t>
  </si>
  <si>
    <t>1. Grado de avance fisico de ejecución de las Metas (%)</t>
  </si>
  <si>
    <t>2. Descripción de evidencias o soportes ejecución acción de mejora</t>
  </si>
  <si>
    <t>2. Grado de avance fisico de ejecución de las Metas (%)</t>
  </si>
  <si>
    <t>2. Fecha del seguimiento</t>
  </si>
  <si>
    <t>2. Profesionales OCI</t>
  </si>
  <si>
    <t>2. % Avance</t>
  </si>
  <si>
    <t>3. Descripción de evidencias o soportes ejecución acción de mejora</t>
  </si>
  <si>
    <t>3. Grado de avance fisico de ejecución de las Metas (%)</t>
  </si>
  <si>
    <t>3. Fecha del seguimiento</t>
  </si>
  <si>
    <t>3. Referencia documento de seguimiento</t>
  </si>
  <si>
    <t>3. Profesionales OCI</t>
  </si>
  <si>
    <t>3. % Avance</t>
  </si>
  <si>
    <t>4. Descripción de evidencias o soportes ejecución acción de mejora</t>
  </si>
  <si>
    <t>4. Grado de avance fisico de ejecución de las Metas (%)</t>
  </si>
  <si>
    <t>4. Fecha del seguimiento</t>
  </si>
  <si>
    <t>4. Referencia documento de seguimiento</t>
  </si>
  <si>
    <t>4. Profesionales OCI</t>
  </si>
  <si>
    <t>4. % Avance</t>
  </si>
  <si>
    <t xml:space="preserve">Auditoria Interna Gestion 2 2019 </t>
  </si>
  <si>
    <t xml:space="preserve">Auditoria Interna Gestion 3 2019 </t>
  </si>
  <si>
    <t>Cuenta de 1. Estado de la acción Vencida-Sin Iniciar…..</t>
  </si>
  <si>
    <t xml:space="preserve">4. Estado de la acción </t>
  </si>
  <si>
    <t>3. Estado de la acción</t>
  </si>
  <si>
    <t>2. Estado de la acción</t>
  </si>
  <si>
    <t>1. Estado de la acción</t>
  </si>
  <si>
    <t>Black widow</t>
  </si>
  <si>
    <t>Lluvia de ideas</t>
  </si>
  <si>
    <t>100% de XXXX</t>
  </si>
  <si>
    <r>
      <t xml:space="preserve">Primer seguimiento </t>
    </r>
    <r>
      <rPr>
        <b/>
        <sz val="11"/>
        <rFont val="Arial"/>
        <family val="2"/>
      </rPr>
      <t xml:space="preserve">por parte de las dependencias o procesos </t>
    </r>
  </si>
  <si>
    <t xml:space="preserve">Segundo seguimiento por  parte de las dependencias o procesos </t>
  </si>
  <si>
    <t xml:space="preserve">Tercer seguimiento por parte de las dependencias o procesos </t>
  </si>
  <si>
    <t xml:space="preserve">Cuarto seguimiento por  parte de las dependencias o procesos </t>
  </si>
  <si>
    <t xml:space="preserve">1. Fecha de Seguimiento </t>
  </si>
  <si>
    <t xml:space="preserve">2. Fecha de Seguimiento </t>
  </si>
  <si>
    <t xml:space="preserve">3. Fecha de Seguimiento </t>
  </si>
  <si>
    <t xml:space="preserve">4. Fecha de Seguimiento </t>
  </si>
  <si>
    <t>No Conformidad</t>
  </si>
  <si>
    <t>TOTAL</t>
  </si>
  <si>
    <t>Sin Iniciar</t>
  </si>
  <si>
    <t>TIPO DE HALLAZGO</t>
  </si>
  <si>
    <t>ACCIÓN A IMPLEMENTAR</t>
  </si>
  <si>
    <t>ESTADO ACTIVIDAD</t>
  </si>
  <si>
    <t>ESTADO DEL HALLAZGO</t>
  </si>
  <si>
    <t xml:space="preserve">SEGUIMIENTO AL PLAN DE MEJORAMIENTO INSTITUCIONAL </t>
  </si>
  <si>
    <t>Q</t>
  </si>
  <si>
    <t>PRIMER SEGUIMIENTO</t>
  </si>
  <si>
    <t>SEGUNDO SEGUIMIENTO</t>
  </si>
  <si>
    <t>TERCER SEGUIMIENTO</t>
  </si>
  <si>
    <t>CUARTO SEGUIMIENTO</t>
  </si>
  <si>
    <t>%</t>
  </si>
  <si>
    <t>Los procedimientos del proceso Gestion Financiera se encuentran desactualizados con respeto a la implementacion de las nuevas politicas contables con el nuevo marco normativo NICSP</t>
  </si>
  <si>
    <t>Aunque se cuenta con comité de sostenibilidad contable, no se da cumplimiento a la convocatoria de la totalidad de los miembros, ni al cumplimiento de todas las funciones del mismo</t>
  </si>
  <si>
    <t>No se han definido los riesgos de indole contable y su respectivo tratamiento para su mitigación</t>
  </si>
  <si>
    <t>La entidad no ha definido indicadores para analizar la informacion financiera</t>
  </si>
  <si>
    <t>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t>
  </si>
  <si>
    <t>Debilidad en el fortalecimiento y actualización de las competencias y actualización de los funcionarios del proceso contable.</t>
  </si>
  <si>
    <t>Por la falta de personal para realizar la actualización de los procedimientos</t>
  </si>
  <si>
    <t>No se identifica de manera clara y precisa la forma en realizar el registro y contabilización de la información contable y presupuestal</t>
  </si>
  <si>
    <t>N/A</t>
  </si>
  <si>
    <t>No contar con la totalidad de los miembros del comité en la toma de decisiones en temas contables</t>
  </si>
  <si>
    <t>El Mapa de Riesgos de Gestión debe contemplar la totalidad de los posibles eventos que podrian afectar el proceso financiero</t>
  </si>
  <si>
    <t>La posibilidad de materializarse un riesgo debido a que no contempló</t>
  </si>
  <si>
    <t>Existe desconocimiento de la Hoja de Vida de los Indicadores ya que hay confusión con respecto a los indicadores que se tienen en los diferentes procesos del Área Financiera.</t>
  </si>
  <si>
    <t>No medir la eficacia y efectividad de la información financiera</t>
  </si>
  <si>
    <t>No aplicabilidad de las directrices internas establecidas para el otorgamiento de las comisiones</t>
  </si>
  <si>
    <t>Posibles hallazgos por parte de los Organos de Control y Vigilancia</t>
  </si>
  <si>
    <t>Falta de Recursos financieros para actualización en materia financiera</t>
  </si>
  <si>
    <t>Desconocimiento de la normatividad contable aplicada en las entidades públicas</t>
  </si>
  <si>
    <t>Convocar con anticipación  a  la totalidad de los miembros del Comité de Sostenibilidad Contable.</t>
  </si>
  <si>
    <t>Ajustar el Mapa de Riesgos de Gestión del Proceso Financiero a la DNBC.</t>
  </si>
  <si>
    <t>Implementar indicadores con el fin de medir la efecacia y efectividad de la información financiera</t>
  </si>
  <si>
    <t>Informar al jefe inmediato y al supervisor del contrato del funcionario o contratista que comisionó que comisiones se encuentran sin legalizar</t>
  </si>
  <si>
    <t>Solicitar al Jefe Inmediato la capacitación y recursos necesarios para las capacitaciones que se requieren asistir</t>
  </si>
  <si>
    <t>Actualizar de los procesos de geston financiera</t>
  </si>
  <si>
    <t>Procesos actualizados</t>
  </si>
  <si>
    <t>Correo Electrónico con la convocatoria al Comité</t>
  </si>
  <si>
    <t>Mapa de riesgo ajustado</t>
  </si>
  <si>
    <t>Indicadores Actualizados</t>
  </si>
  <si>
    <t>Correos informando comisiones por legalizar</t>
  </si>
  <si>
    <t>Solicitud de capacitación</t>
  </si>
  <si>
    <t>Freddy Farfan</t>
  </si>
  <si>
    <t>Miguel Ángel Franco</t>
  </si>
  <si>
    <t>Andrea Gonzalez</t>
  </si>
  <si>
    <t>Falta la actualización con el nuevo marco normativo</t>
  </si>
  <si>
    <t>Se generaron los procedimientos con el nuevo marco normativo. Estan en revisión en la Oficina Asesora de Planeación.</t>
  </si>
  <si>
    <t>Dando cumplimiento a lo establecido en la Convocatoria a los miembros del Comité de Sostenibilidad Contable, Desde el mes de Febrero de 2019, se han convocado a la totalidad de sus miembros; previa transmision de los informes financieros a la CGN.</t>
  </si>
  <si>
    <t>Desde el mes de Octubre de 2018, el Area Financiera ajusto el Mapa de Riesgos de Gestion . En el seguimiento al Plan de Mejoramiento por parte de Control Interno, el día 14 de Noviembre de 2018 se dio por cumplida ésta acción.</t>
  </si>
  <si>
    <t>Desde el mes de Octubre de 2018, el Area Financiera ajusto  los Indicadores y la Hoja de Vida. En el seguimiento al Plan de Mejoramiento por parte de Control Interno, el día 14 de Noviembre de 2018 se dio por cumplida ésta acción.</t>
  </si>
  <si>
    <t xml:space="preserve">El Area Financiera envia los correos de las Comisiones por Viaticos y Gastos de Desplazamiento, pendientes por legalizar. </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</si>
  <si>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t>
  </si>
  <si>
    <t>Claudia Quintero</t>
  </si>
  <si>
    <t>Control Interno Contable</t>
  </si>
  <si>
    <t>Consultar en la página web de las entidades del Gobierno Nacional que capacitaciones se otorgarán a titulo gratuito de manera semestral.</t>
  </si>
  <si>
    <t xml:space="preserve">Consulta y/o inscripción </t>
  </si>
  <si>
    <t xml:space="preserve">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
Se evidencia que se estableció la Compra de Software de inventario, el en el Plan Anual de Adquisiciones de este año, por valor de $ 80.000.000, el cual a la fecha no se ha comprado por falta de recursos en la DNBC.
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
No se posee un Programa Sistemático de Inventarios, que lleve un adecuado control,  tanto de entradas como salidas de elementos. Asimismo, que permita de manera inmediata reflejar cantidades, valores unitarios, totales y el centro de costo (ubicación) del bien. </t>
  </si>
  <si>
    <t>Gestión Administrativa</t>
  </si>
  <si>
    <t>1er Por qué: Por el tiempo que lleva de creada la institución no se requería de un software para este tipo de control.
2do Por qué: No se tenía una gran cantidad de inventarios para administrar.
3er Por qué: No se habían asignado recursos para la adquisición de este software, porque debido a las medidas de sostenibilidad fiscal, se recortaron recursos a las entidades del Estado.</t>
  </si>
  <si>
    <t>La institución era pequeña y no se había evidenciado la necesidad de esta adquisición.</t>
  </si>
  <si>
    <t>Se pueden materializar acciones indebidas en el proceso que pueden desencadenar procesos  disciplinarios.</t>
  </si>
  <si>
    <t>Efectuar seguimiento al Plan Anual de Adquisiciones  en cuanto a los procesos relacionados con Gestión Administrativa.</t>
  </si>
  <si>
    <t>Software de inventarios adquirido y puesta en funcionamiento.</t>
  </si>
  <si>
    <t># de reportes de seguimientos realizados y enviados al Subdirector Administrativo y Financiero</t>
  </si>
  <si>
    <t xml:space="preserve">Se realizan los seguimientos mensuales al PAC, con corte a final de de cada mes, de acuerdo a los procesos contractuales que el área genere. </t>
  </si>
  <si>
    <t xml:space="preserve">Se están generando informes mensuales de ingreso y salida de  almacen con sus respectivos soportes y se concilia la base de almacen con la base del área financiera y se levanta acta entre estas áreas (Acta de conciliación).    
</t>
  </si>
  <si>
    <t xml:space="preserve">Adquisición y puesta en marcha del Software de inventarios </t>
  </si>
  <si>
    <t xml:space="preserve">Se evidenció que la entidad con los recursos entregados aun continua gestionando el almacen bajo herramientas de excel .    
Se están generando informes mensuales de ingreso y salida de  almacen con sus respectivos soportes y se concilia la base de almacen con la base del área financiera y se levanta acta entre estas áreas (Acta de conciliación)
</t>
  </si>
  <si>
    <t xml:space="preserve">Se evidenció  que a través del oficio de fecha 2/07/2019, se relacionó los bienes y servicios  objeto de adquisición de acuerdo al PAA de Administrativa.  </t>
  </si>
  <si>
    <t>Se evidenció que no se han establecido los requisitos ambientales para la compra de productos y servicios.
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t>
  </si>
  <si>
    <t xml:space="preserve">1er Por qué: Porque los programas ambientales están en fase de actualización y perfeccionamiento
2do Por qué: Se tenia presente que era un asunto netamente contractual.
3er Por qué: Falta de asesoría en el tema. </t>
  </si>
  <si>
    <t>Falta de asesoría en el tema</t>
  </si>
  <si>
    <t>Permitir la participación de proveedores no certificados que incumplan normas establecidas ocasionando malos manejos administrativos</t>
  </si>
  <si>
    <t>Contratar una persona que tuviera conocimientos amplios en gestión ambiental</t>
  </si>
  <si>
    <t>Persona contratadas</t>
  </si>
  <si>
    <t>Establecer los requisitos ambientales para la compra de productos y servicios para entregarlos al proceso de gestión de contractual.</t>
  </si>
  <si>
    <t>Documento con los requisitos ambientales para la compra de productos y servicios entregado al proceso de gestión de contractual enviado a gestión de contratación con el fin de que modificación el manual de contratación.</t>
  </si>
  <si>
    <t>Manual de Contratación actualizado con la inclusión de requisitos ambientales para los procesos para compras verdes</t>
  </si>
  <si>
    <t>Manual de contratación actualizado</t>
  </si>
  <si>
    <t>Se continua con la aplicación de los requisitos ambientales a los contratos en los cuales es necesario. De igual forma desde Gestión Contractual se continua socializando dichos temas .</t>
  </si>
  <si>
    <t xml:space="preserve">Se envío al proceso de gestión contractual  los requisitos de compras verdes para incluirlos en el Manual de Contratación.  </t>
  </si>
  <si>
    <t>Se contrató al ingeniero ambiental para apoyar las actividades  relacionadas con su competencia.</t>
  </si>
  <si>
    <t xml:space="preserve">Se estableció los requisitos ambientales para la  incluisión de los contratos. </t>
  </si>
  <si>
    <t>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t>
  </si>
  <si>
    <t>Se evidenció  que de la muestra tomada los siguientes  bienes fueron entregados sin la debida suscripción del comodato así:  
Los vehículos de intervención rápida y carro tanques cuyo valor total asciende  $2.110.290.000 fueron entregados el 28 de diciembre de 2017,  y los comodatos se firmaron hasta el 09 de abril de 2018. De igual forma las salidas no poseen  número consecutivo.
Con respecto equipos Mark 3, por valor de $1.138.5270.552, a la fecha no poseen Comodato.
ANEXO 1
No se evidencia soporte documentales Físicos ni escaneados  en el Almacén con respecto a los SOAT,  Comodatos, seguros e impuestos  entre otros, en el Almacén los cuales son los que respaldan las diferentes operaciones que realiza el almacén.
ANEXO 7</t>
  </si>
  <si>
    <t>1er Por qué: Por medidas de austeridad del gasto se consideraba pertinente mantener los documentos en el archivo de Gestión Contractual
2do Por qué: Falta de asesoría y acompañamiento por parte del Proceso Gestión Contractual.
3er Por qué: Falta de comunicación entre los procesos involucrados en este tema</t>
  </si>
  <si>
    <t>Falta de comunicación entre los procesos involucrados en este tema</t>
  </si>
  <si>
    <t>La no suscripción del comodato, en la entrega de los bienes de la entidad a Cuerpos de Bomberos Voluntarios (entes no gubernamentales), implica la posible pérdida de los elementos, el uso no previsto a los mismos, ni un adecuado seguimiento y control por parte de la entidad.</t>
  </si>
  <si>
    <t>Soportes documentales escaneados o en físico en el almacén de la DNBC</t>
  </si>
  <si>
    <t>Corrección de las salidas de almacén de acuerdo con los documentos soportes entregados por parte del Proceso de Gestión Contractual</t>
  </si>
  <si>
    <t>(# Soportes documentales de comodatos escaneados o en físico de las salidas del almacén / #  Salidas de almacén)</t>
  </si>
  <si>
    <t>(# Salidas de almacén corregidas/#  Salidas de almacén identificadas como erróneas)*100</t>
  </si>
  <si>
    <t>En cuanto a las entradas y salidas de almacen se continuan generando informes mensuales de inventarios, donde se reflejan las entradas y salidas. Se generan los contratos de comodato para la asignación de bienes a los diferentes cuerpos de bomberos.</t>
  </si>
  <si>
    <t>En cuanto a las entradas y salidas de almacen se continuan generando informes mensuales de inventarios, donde se reflejan las entradas y salidas de almancen.</t>
  </si>
  <si>
    <t xml:space="preserve">Se evidenció los informes mensuales de entrada y salida de  almacen.
Continuan ajustando el tema de soportar la información ( registro documental).  </t>
  </si>
  <si>
    <t>El almacén no cuenta con un Inventario actualizado a 31 de  Diciembre de 2017. Al realizar la verificación física de algunos elementos se logró determinar:
Que existen elementos cuyo costo individual es inferior o igual a (0.5) SMMLV y que están reflejados dentro de los inventarios.
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
Asimismo, los elementos no están plaqueteados.</t>
  </si>
  <si>
    <t>1er Por qué: Insuficiencia de personal para la carga laboral existente en los procesos de Gestión Administrativa y Gestión Financiera
2do Por qué: No se contaba con recursos suficientes por parte de la DNBC 
3er Por qué: Porque hay mucho requerimientos de la administración pública que la entidad debe cumplir y no fue posible asignarle recursos al proceso.</t>
  </si>
  <si>
    <t>Porque hay mucho requerimientos de la administración pública que la entidad debe cumplir y no fue posible asignarle recursos al proceso.</t>
  </si>
  <si>
    <t>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t>
  </si>
  <si>
    <t>Inventario físico actualizado de los bienes de la DNBC</t>
  </si>
  <si>
    <t>Obtener las firmas de todas las actas de entrega</t>
  </si>
  <si>
    <t>Depuración de los elementos inferiores a 0,5 SMMLV</t>
  </si>
  <si>
    <t>Realizar seguimiento trimestral frente a la actualización del inventario de la DNBC</t>
  </si>
  <si>
    <t>Realizar plaqueteo de bienes de la DNBC</t>
  </si>
  <si>
    <t>Inventario físico elaborado</t>
  </si>
  <si>
    <t>Actas firmadas</t>
  </si>
  <si>
    <t># elementos inferiores a 0,5 SMMLV depurados/ # elementos inferiores a 0,5 SMMLV detectados</t>
  </si>
  <si>
    <t>Seguimientos  realizados</t>
  </si>
  <si>
    <t># Bienes plaqueteados / # Bienes de la DNBC</t>
  </si>
  <si>
    <t>Leonardo Solorzano / Jeison López</t>
  </si>
  <si>
    <t>Se realizan los inventarios físicos de la entidad, acorde a las fechas programadas por almacén</t>
  </si>
  <si>
    <t>Se continuan generando actas de entrega a responsables de inventarios.</t>
  </si>
  <si>
    <t xml:space="preserve">Para 2019 se genero el listado de bienes con valor inferior a 0,5 SMMLV y se presentó en Comité de Bienes. ( clasificandose como bienes en el gasto y no en el inventario permanente).  </t>
  </si>
  <si>
    <t>Se realizan mensualmente las conciliaciones de los inventarios entre almacen y el área financiera.</t>
  </si>
  <si>
    <t xml:space="preserve">Se adelanta acción de generar etiquetas con codigo de barras para inventario en tanto se define compra de software de inventarios ( Se inicará  realizando  Diagnostico- plan de trabajo- plaquetado de bienes ) julio y agosto.   </t>
  </si>
  <si>
    <t xml:space="preserve">La actividad no se ejecutó </t>
  </si>
  <si>
    <t>Recomendación reanudar  la actividad tenienod en cuenta que el proceso contractual  de servidores se reactivo.</t>
  </si>
  <si>
    <t>Se realizó elo listado pero no se ha depurado.</t>
  </si>
  <si>
    <t xml:space="preserve">Se evidenció los informes mensuales de conciliacion del inventario de la DNBC entre el almacen y contabilidad. </t>
  </si>
  <si>
    <t>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t>
  </si>
  <si>
    <t>Falta de claridad en los lineamientos para la definición de las adquisiciones de la entidad</t>
  </si>
  <si>
    <t>Revisar y aprobar el procedimiento del PAA</t>
  </si>
  <si>
    <t>Modificar y actualizar el Manual de Contratación y Guía del Supervisor, articulándolos con el procedimiento de Gestión Contractual</t>
  </si>
  <si>
    <t>Procedimiento PAA aprobado de acuerdo a lo señalado en el Procedimiento de Control de Documentos y Registros</t>
  </si>
  <si>
    <t>Manual de Contratación y Guía del Supervisor actualizados y alineados con el procedimiento de Gestión Contractual</t>
  </si>
  <si>
    <t>Rainer Naranjo</t>
  </si>
  <si>
    <t xml:space="preserve">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t>
  </si>
  <si>
    <t xml:space="preserve">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t>
  </si>
  <si>
    <t>Eliana López</t>
  </si>
  <si>
    <t>Vigencia</t>
  </si>
  <si>
    <t>Gestión Financiera</t>
  </si>
  <si>
    <t>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t>
  </si>
  <si>
    <t>Implementar el procedimiento de envío de documentos de Financiera a  Gestión Documental.</t>
  </si>
  <si>
    <t xml:space="preserve">Procedimiento </t>
  </si>
  <si>
    <t>Marisol Mora</t>
  </si>
  <si>
    <t>Se realizaron los procedimientos conforme a las normas NIIF, se encuentran en revisión en el Area de Planeación</t>
  </si>
  <si>
    <t>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
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t>
  </si>
  <si>
    <t xml:space="preserve">La Caracterización debe estar acorde a las nuevas Políticas Contables que se establezcan en la implementación de las NIIF </t>
  </si>
  <si>
    <t>Con la implementación de las NICSP, se debe ajustar la Caracterización del Área Financiera para dar Cumplida con la Resolución 533 de 2015</t>
  </si>
  <si>
    <t xml:space="preserve">Los Procedimientos deben estar acorde a las nuevas Políticas Contables que se establezcan en la implementación de las NIIF </t>
  </si>
  <si>
    <t>Con la implementación de las NICSP, se debe ajustar los Procedimientos del Área Financiera para dar Cumplida con la Resolución 533 de 2015</t>
  </si>
  <si>
    <t>Ajustar La Caracterización del Proceso Financiero a la DNBC.</t>
  </si>
  <si>
    <t>Ajustar los Procedimientos de Gestión Financiera (Presupuesto, Contabilidad y Tesorería)</t>
  </si>
  <si>
    <t>Ajuste a la Caracterización Financiera</t>
  </si>
  <si>
    <t>N° de Procedimientos del Área Financiera corregidos</t>
  </si>
  <si>
    <t>Se ajuste la caracterización</t>
  </si>
  <si>
    <t xml:space="preserve">La Carga laboral, ha imposibilitado ajustar los procedimientos del area financiera con las nuevas disposiciones contables bajo el nuevo marco normativo. </t>
  </si>
  <si>
    <t>Desgaste administrativo por no contar con los prcedimientos formalizados.</t>
  </si>
  <si>
    <t>No todas las Aseguradoras, envian la consignacion y en la pagina del Banco Agrario identifican al consignante con el NIT del Ministerio de Hacienda.</t>
  </si>
  <si>
    <t>Desgaste administrativo por no identificar a los terceros aportantes a la Ley 1575 de 2012.</t>
  </si>
  <si>
    <t>Ajustar y formalizar progresivamente los Procedimientos de Gestión Financiera (Presupuesto, Contabilidad y Tesorería).</t>
  </si>
  <si>
    <t>Enviar el listado de terceros no identificados a la Superintendencia Financiera para el cruce e identificacion de dichos terceros y conciliación y registro de ingresos</t>
  </si>
  <si>
    <t>N° de Procedimientos del Área Financiera ajustados y formaslizados / Total de procedimientos a formalizar del area financiera.</t>
  </si>
  <si>
    <t>Envio de listados por Correo Electrónico</t>
  </si>
  <si>
    <t xml:space="preserve">El Area Financiera ha enviado correos solicitando identificar los terceros de los Aportes Aseguradoras a la Superfinanciera y a Fasecolda </t>
  </si>
  <si>
    <t>Acuando se envian los correos se hace necesario asegurar el registro de los ingresos</t>
  </si>
  <si>
    <t>GESTION DE PRESUPUESTO: PAC (Programa Anual Mensualizado de Caja)
No se está dando cumplimiento a las directrices emanadas por la DNBC, con respecto a la programación de la apropiación del PAC, debido a que las dependencias no informan de manera mensual y oportuna los recursos a utilizar.</t>
  </si>
  <si>
    <t>Los supervisores no realizan la solicitud de PAC de sus contratos a cargo</t>
  </si>
  <si>
    <t>Posibilidad de ejecutar recursos no programados en el presupuesto.</t>
  </si>
  <si>
    <t>Incluir en los contratos de prestacion de servicios una obligacion general, donde estipule que en caso que se les asigne supervisiones, soliciten el PAC mensual de los pagos que se deben realizar.</t>
  </si>
  <si>
    <t>Para los funcionarios de planta de la DNBC que tengan supervisiones o procesos bajo su responsabilidad, solicitar mediante correo electronico el PAC del mes de acuerdo al calendario estipulado por el area financiera.</t>
  </si>
  <si>
    <t>Obligación general incluida en los contratos</t>
  </si>
  <si>
    <t>Supervisores de los Contratos</t>
  </si>
  <si>
    <t>El Area de Contratacion de la DNBC, incluyó una observacion en los Contratos referente a la solicitud de PAC.</t>
  </si>
  <si>
    <t xml:space="preserve">Conforme a las necesidades las dependencias que asi lo requieren e informan al Area Financiera direccionan las solicitudes de PAC. </t>
  </si>
  <si>
    <t>GESTION DE PRESUPUESTO: 
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t>
  </si>
  <si>
    <t>Se presentó una solicitud errada en el trámite de pago de la nómina, que afectó doble el rubro presupuestal de sueldos y salarios, porque no se estaba contemplado  un control adicional para la ejecución de pagos de la nómina.</t>
  </si>
  <si>
    <t>Errores en el pago de la nómina
Afectación presupuestal</t>
  </si>
  <si>
    <t xml:space="preserve">Implementar el control de aclaraciones por diferencia de los valores netos a pagar en la nómina por cada funcionario de la DNBC. </t>
  </si>
  <si>
    <t># de reportes de aclaraciones de pago nómina realizados</t>
  </si>
  <si>
    <t># de planillas de nómina firmadas</t>
  </si>
  <si>
    <t>Miguel Franco/ Maryoly Díaz</t>
  </si>
  <si>
    <t>Maryoly Díaz/Rainer Naranjo</t>
  </si>
  <si>
    <t>El Area Financiera ha solicitado a Talento Humano, la aclaracion para el pago de las Nominas de los meses de Enero a Junio de 2019</t>
  </si>
  <si>
    <t>Sabanas de nomina debidamente firmadas</t>
  </si>
  <si>
    <t>La acción no solo se debe quedar en la solicitud se debe emitir la sabana de aclaracion</t>
  </si>
  <si>
    <t>GESTION DE PRESUPUESTO: PAC (Programa Anual Mensualizado de Caja)
Incumplimiento de la cláusula sexta literal (b) del “Anexo de Contrato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contrato, establecido en las obligaciones de la dirección contenidas en la  Cláusula tercera numeral 1, que textualmente establece “Cancelar a EL CONTRATIS</t>
  </si>
  <si>
    <t>Incluir en los contratos de prestacion de servicios una obligacion general donde estipule que en caso que se les asigne supervisiones, soliciten el PAC mensual de los pagos que se deben realizar.</t>
  </si>
  <si>
    <t>La subdirección administrativa está solicitando el PAC mensual de los contratos</t>
  </si>
  <si>
    <t>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t>
  </si>
  <si>
    <t>Falta de seguimiento y control por parte de las dependencias. Por que no se realiza cruces de información entre las areas. Por que no se concilia con el Tesoro Naciona</t>
  </si>
  <si>
    <t>Porque el Ministerio de Hacienda y Crédito público, emitió un oficio a las Entidades del presupuesto Nacional, en donde indicaban la anulación de las cuentas por pagar de la vigencia 2017 y se constituyeran las reservas</t>
  </si>
  <si>
    <t>Detrimento patrominial por el no reintegro de los valores del 66,66%</t>
  </si>
  <si>
    <t>Enviar el listado mensual a talento humano de los reintegros objeto de identificación</t>
  </si>
  <si>
    <t>Total reintegros por licencias e incapacidades identificados / Total de reintegros por identificar</t>
  </si>
  <si>
    <t>Con base en el listado mensual de reintegros emitido por Financiera, identificar el beneficiario e informarlo para afectar el Ingreso.</t>
  </si>
  <si>
    <t>Maryoly Díaz</t>
  </si>
  <si>
    <t xml:space="preserve">Identificar los ingresos por imputar en el SIIF de los Reintegros por concepto de Licencias e Incapacidadesl. </t>
  </si>
  <si>
    <t xml:space="preserve">Identificar los ingresos por imputar en el SIIF de los Reintegros por concepto de Licencias e Incapacidades. </t>
  </si>
  <si>
    <t>No se evidencio la identificación de enero a junio de 2019</t>
  </si>
  <si>
    <t>GESTIÓN CONTABLE Y DE TESORERÍA: 
Cancelación de Intereses de Mora por valor de $11.700, debido al pago extemporáneo de los aportes de la ARL correspondiente al mes de Julio de 2018,  de los contratistas bomberos, lo que refleja la ausencia de medidas administrativas ante el pago de intereses moratorios.</t>
  </si>
  <si>
    <t>Con la disponibilidad de PAC aprobada por el Tesoro Nacional, no se cubrió la totalidad del pago de la PILA, lo que ocasionó el pago de inereses.</t>
  </si>
  <si>
    <t>Pago extemporáneo de la PILA y cobro de intereses</t>
  </si>
  <si>
    <t>Realizar el pago oportuno de la PILA antes de su vencimiento</t>
  </si>
  <si>
    <t>Adelantar las acciones disciplinarias a que haya lugar por el pago de intereses de mora.</t>
  </si>
  <si>
    <t xml:space="preserve">Generar la PILA de la entidad, dentro de los 3 primeros días del mes siguiente a su vencimiento para tramite de pago en Financiera </t>
  </si>
  <si>
    <t>(# Procesos disciplinarios iniciados a los funcionarios de planta de la DNBC/# Procesos disciplinarios identificados relacionados con el pago extemporáneo de los aportes de la ARL, aplicables a los funcionarios de planta de la DNBC)*100</t>
  </si>
  <si>
    <t>Maryoly Díaz Muñoz</t>
  </si>
  <si>
    <t>Miguel Angel Franco</t>
  </si>
  <si>
    <t>Las planillas de PILA de Ene a Julio   de 2018, se han cancelado en los plazos establecidos y conforme a la Disponibilidad del PAC por parte del Tesoro Nacional</t>
  </si>
  <si>
    <t>Se evaluará con la Profesional a cargo de los procesos disciplinarios de la DNBC si hay lugar a dicha acción.</t>
  </si>
  <si>
    <t>Se ha genera la PILA dentro de los terminos establecidos</t>
  </si>
  <si>
    <t>GESTIÓN CONTABLE Y DE TESORERÍA: 
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t>
  </si>
  <si>
    <t xml:space="preserve">GESTIÓN CONTABLE Y DE TESORERÍA: 
Realización de Pagos, sin cumplir el lleno de los requisitos, los cuales son indispensables para soportar las erogaciones realizadas por la DNBC, tal y como se evidencia en el Anexo 1, del presente informe. </t>
  </si>
  <si>
    <t>Emisión de documentos con cifras con decimales por falta de socialización de la norma.</t>
  </si>
  <si>
    <t>Incumplimiento de la ley 31 de 1992, que hace referencia a la “Eliminación de los centavos”, y a la resolución 354 de 2007</t>
  </si>
  <si>
    <t>Los supervisores al momento de diligenciar el formato de solicitud de pago de los contratos, omitieron espacios o se diligenció de manera errada.</t>
  </si>
  <si>
    <t>Desgaste administrativo en la revisión de los soportes de pago</t>
  </si>
  <si>
    <t xml:space="preserve">Informar a la totalidad de los procesos y supervisores de la DNBC,  la eliminación de los centavos. </t>
  </si>
  <si>
    <t>Socialización de las directrices a tener en cuenta para el trámite de los pagos de la DNBC.</t>
  </si>
  <si>
    <t xml:space="preserve">Capacitación a los supervisores. </t>
  </si>
  <si>
    <t># de procesos y supervisores informados / Total de Procesos y supervisores de la DNBC</t>
  </si>
  <si>
    <t># de socializaciones realizadas</t>
  </si>
  <si>
    <t>Seguimiento trimestral de los pagos realizados</t>
  </si>
  <si>
    <t>Miguel Ángel Franco / Marisol Mora/ Freddy Andrés Farfán</t>
  </si>
  <si>
    <t>No existe evidencia</t>
  </si>
  <si>
    <t>No se realizaron acciones</t>
  </si>
  <si>
    <t xml:space="preserve">GESTIÓN CONTABLE Y DE TESORERÍA: 
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 </t>
  </si>
  <si>
    <t>Falta de apropiación presupuestal y de PAC por parte del Ministerio de Hacienda, para el pago de pago de cuota de fiscalización.</t>
  </si>
  <si>
    <t>Cancelación de intereses moratorios</t>
  </si>
  <si>
    <t>Adelantar gestiones con la CGR, con el fin de solicitar plazo ampliación del plazo y el no cobro de los intereses de mora, justificando de manera escrita los antecedentes que han dado a lugar el pago extemporaneo de la Cuota de Auditaje.</t>
  </si>
  <si>
    <t>Oficio solicitud ampliación pago cuota de auditaje</t>
  </si>
  <si>
    <t>(# Procesos disciplinarios iniciados a los funcionarios de planta de la DNBC/# Procesos disciplinarios identificados relacionados con cancelación intereses moratorios cuota auditaje, aplicables a los funcionarios de planta de la DNBC)*100</t>
  </si>
  <si>
    <t>Miguel Ángel Franco/ Adriana Moreno/ Rainer Naranjo</t>
  </si>
  <si>
    <t>El Area Financiera de la DNBC, se comunico telefonicamente con Planeacion de la CGR para solicitar ampliación a las fechas establecidas por la CGR en los pagos de las tarifas fiscales</t>
  </si>
  <si>
    <t>No se han iniciado acciones legales</t>
  </si>
  <si>
    <t>Aun cuando El Area Financiera de la DNBC, se comunico telefonicamente con Planeacion de la CGR para solicitar ampliación a las fechas establecidas por la CGR no existe evidencia escrita</t>
  </si>
  <si>
    <t>GESTIÓN CONTABLE Y DE TESORERÍA: 
En las reuniones del Comité de Sostenibilidad, no  se están convocando a la totalidad de los miembros, incumpliendo el artículo 2 de la resolución 398 del 21 de Octubre de 2015, emanada por la DNBC.</t>
  </si>
  <si>
    <t>APLICACIÓN DEL IVA, DE DESCUENTOS Y GENERACIÓN DE DECLARACIONES TRIBUTARIAS (INFORMACIÓN EXÓGENA)
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t>
  </si>
  <si>
    <t>En las transmisiones de la informacion financiera a traves del CHIP se realizan en horas de la noche y en muchos de los casos ha imposibilitado convocar a la totalidad de los miembros del comité de sotenibilidad.</t>
  </si>
  <si>
    <t>incumpliendo el artículo 2 de la resolución 398 del 21 de Octubre de 2015, emanada por la DNBC.</t>
  </si>
  <si>
    <t>Con la disponibilidad de PAC aprobada por el Tesoro Nacional, no se cubrió la totalidad del pago de impuestos lo que ocasionó el pago de inereses.</t>
  </si>
  <si>
    <t>Pago extemporáneo de impuestos y cobro de intereses</t>
  </si>
  <si>
    <t>Convocar a la totalidad de los miembros del comité de sostenibilidad.</t>
  </si>
  <si>
    <t>Realizar la liquidación y pago de las declaraciones de IVA y Retefuente dentro de los plazos establecidos.</t>
  </si>
  <si>
    <t># de miembros convocados / Total de Miembros del Comité de Sostenibilidad</t>
  </si>
  <si>
    <t xml:space="preserve">Trámite y pago de los Impuestos dentro de los plazos establecidos por la DIAN y la Secretaria de Hacienda Distrital. </t>
  </si>
  <si>
    <t>Miguel Ángel Franco / Marisol Mora Bustos</t>
  </si>
  <si>
    <t>El Area Financiera ha tramitado y pagado los Impuestos dentro de las fechas establecidas por la DIAN y la Secretaria de Hacienda Distrital</t>
  </si>
  <si>
    <t>No se han iniciado las acciones legales</t>
  </si>
  <si>
    <t>MECI</t>
  </si>
  <si>
    <t>La entidad no ha dado cumplimiento a la normatividad vigente relacionada con la formulación y ejecución de Plan de Capacitación</t>
  </si>
  <si>
    <t>La entidad debe revisar que se analiza la información obtenida a partir de la evaluación de desempeño (u otros mecanismos de evaluación) y/o los acuerdos de gestión como insumo para estructurar los planes de mejoramiento del servidor</t>
  </si>
  <si>
    <t>Verificado en informe pormenorizado</t>
  </si>
  <si>
    <t>No se han realizado acciones</t>
  </si>
  <si>
    <t>Evaluaciones de desempeño esta programada para el mes de julio.
Los acuerdos de gestion fueron concertados, pendiente de realizar el seguimiento en mes de julio</t>
  </si>
  <si>
    <t>Carlos Vargas</t>
  </si>
  <si>
    <t>Dada la reciente actualización del mapa de procesos, no se cuenta con la documentación de los procedimientos de la totalidad de los procesos (incluyendo el  procedimiento de evaluación permanente de la satisfacción de los clientes)</t>
  </si>
  <si>
    <t>Se encuentra pendiente la elaboración de las hojas de vida de los indicadores de gestión por procesos en las que se definen los objetivos, las fórmulas de cálculo, los rangos de calificación y la periodicidad de la medición.</t>
  </si>
  <si>
    <t>Porque no se cuenta con recursos suficientes para contratar personal que apoye esta actividad</t>
  </si>
  <si>
    <t>No aplica</t>
  </si>
  <si>
    <t>Porque no se cuenta con recursos suficientes para contratar personal que brinde capacitación y  acompañamiento de  esta actividad.</t>
  </si>
  <si>
    <t>Si no se tiene la documentación no es posible estandarizar y mejorar continuamente los procedimientos que llevan a la producción de un producto y/o servicio.</t>
  </si>
  <si>
    <t>Si no se tienen los indicadores de gestión definidos, no es posible medir la gestión institucional evidenciando desviaciones en el cumplimiento de los objetivos institucionales.</t>
  </si>
  <si>
    <t>Contratar personal que realice acompañamiento de esta actividad.</t>
  </si>
  <si>
    <t>Documentar los procesos de la DNBC</t>
  </si>
  <si>
    <t>Construir la hoja de indicadores de los procesos de la DNBC</t>
  </si>
  <si>
    <t>N° de procesos documentados/ total de procesos por documentar (19)</t>
  </si>
  <si>
    <t>N° de procesos con hdv indicadores/N° total de procesos DNBC (19)</t>
  </si>
  <si>
    <t>Ct. Miranda</t>
  </si>
  <si>
    <t>Ct. Miranda, Rainer Naranjo, Cristhian Urrego</t>
  </si>
  <si>
    <t>Acción reportada cumplida en seguimientos anteriores.</t>
  </si>
  <si>
    <t>Acción reportada cumplida en seguimientos anteriores</t>
  </si>
  <si>
    <t>El 94% (17/18) de los procesos cuentan con hoja de vida de indicadores diligenciadas. No obstante, se mantiene una constante asesoría en la configuración y actualización de dichos indicadores, con el fin de contribuir a la mejora continua.</t>
  </si>
  <si>
    <t>No todos los procesos cuentan con  Mapa de riesgos. Se hace necesaria la revaluación de los riesgos identificados para que sean acordes con los objetivos de los diferentes procesos del mapa actual. Falta mayor seguimiento de los líderes de los procesos al mapa de riesgos</t>
  </si>
  <si>
    <t>No se ha construido ni aprobado las TRD ni las TVD</t>
  </si>
  <si>
    <t>No se ha construido ni  aprobado el PINAR</t>
  </si>
  <si>
    <t>No hay conciencia sobre la importancia de gestionar por riesgos</t>
  </si>
  <si>
    <t>Alto volumen de trabajo, desinterés o desinformación por parte de los funcionarios de la DNBC</t>
  </si>
  <si>
    <t xml:space="preserve">Porque los esfuerzos se habían enfocado en PGD y el Reglamento Interno de Archivo y Correspondencia. </t>
  </si>
  <si>
    <t>Si no se conocen los riesgos de gestión y de corrupción no es posible establecer controles adecuados a los procesos de la DNBC</t>
  </si>
  <si>
    <t xml:space="preserve">Incumplimiento de la Ley 594 de 2000. </t>
  </si>
  <si>
    <t>Inadecuada administración del ciclo vital de los documento de la DNBC. Incumplimiento de la Ley 594 del 2000</t>
  </si>
  <si>
    <t>Capacitar a los procesos de la DNBC en la importancia de la gestión de riesgos y en la construcción de los mapas de riesgos de la DNBC</t>
  </si>
  <si>
    <t xml:space="preserve">Construir los mapas de riesgos de gestión y de corrupción </t>
  </si>
  <si>
    <t>Recolectar por proceso la información para realizar las TRD  y las TVD</t>
  </si>
  <si>
    <t>Enfocar esfuerzos en elaborar y aprobar el PINAR.</t>
  </si>
  <si>
    <t>Capacitación realizada</t>
  </si>
  <si>
    <t>(Procesos con mapas de riesgos/Procesos totales)*100</t>
  </si>
  <si>
    <t>Nº. De TRD y TVD construidas</t>
  </si>
  <si>
    <t>Documento elaborado y aprobado</t>
  </si>
  <si>
    <t>Desde el proceso de Mejora Continua, se realizó el acompañamiento a todos los procesos de la DNBC a fin de actualizar sus respectivos mapas de riesgo. Acción cumplida al 100% en la vigencia 2018.</t>
  </si>
  <si>
    <t xml:space="preserve">Todos los procesos cuentan con su mapa de riesgos de corrupción. Cada uno de los procesos efectuó el seguimiento a los riesgos de corrupción formulados para el primer y segundo cuatrimestre de 2018, en los que reportaron las acciones emprendidas para su mitigación. Se reporta el porcentaje de efectividad de la implementación de los controles, evidenciando que el 64% de los controles formulados para su mitigación fueron efectivos. En atención a las observaciones efectuadas por parte de Control Interno a la formulación de dichos mapas en seguimiento y a la expedición de la nueva versión a la Guía de Riesgos por parte del DAFP, se continua con las  realizaron asesorías y acompañamientos, con el fin de ajustar y actualizar estos mapas de riesgos, para fortalecer la identificación de riesgos, análisis de causas, valoración del riesgo, diseño de controles, ejecución de controles y planes de contingencia. </t>
  </si>
  <si>
    <t>Se cuenta con las Tablas de Retención documental de diecisiete de los dieciocho procesos.</t>
  </si>
  <si>
    <t xml:space="preserve">De acuerdo con las observaciones realizadas en el último seguimiento al plan de mejora , se informa acerca de las acciones adelantadas para la implementación del plan:
1. Se elaboró un diagnóstico de gestión documental.
2. Se elaboró un cuadro de priorización de los aspectos críticos y proponer acciones para su optimización y mejoramiento. Se diseñaron los controles pertinentes, de los cuales se tomaron varios aspectos críticos para disminuir el riesgo que se puede ocasionar, principalmente en la pérdida y deterioro del patrimonio documental de la DNBC. 
3. Se estructuró el Plan Institucional de Archivos -PINAR
4. Se presentó el Documento PINAR para aprobación del Comité Institucional de Gestión y Desempeño (Comité Directivo SIGEC)
5. Se socializó el PINAR con los servidores públicos de la DNBC
6. Se publicó el PINAR, en el sitio web de la Entidad: https://drive.google.com/file/d/18I2OFotsNIUM3ShJ-oiQgMTfE3OWk69K/view
</t>
  </si>
  <si>
    <t>Se realizó acompañamiento  en la formulacion de los procesos, sin emabrago se requiere ajustar la metodología de administración de riesgos y fortalecer la identificación de los riesgos.</t>
  </si>
  <si>
    <t>Se cuenta con las Tablas de Retención documental de diecisiete de los dieciocho procesos.Se encuentra pendiente el proceso de gestión contractual, al cual se le envió propuesta de acuerdo con recomendación del Comité Directivo SIGEC.  94,4% 17/18</t>
  </si>
  <si>
    <t xml:space="preserve">Se presentaron dificultades para llegar al objetivo ya que existe poca participación e interés por parte de los Servidores Públicos de la DNBC, para así tomar las medidas sugeridas. 
En el próximo trimestre se realizarán las siguientes actividades:
7. Elaborar informe tomando como insumo el cuadro de aspectos críticos.
8. Hacer monitoreo de un período de tiempo, a los planes programas y proyectos en relación al Plan Institucional de Archivos -PINAR.  </t>
  </si>
  <si>
    <t>No cuenta con un mecanismo establecido para los riesgos de perdida de información en soporte físico</t>
  </si>
  <si>
    <t>Publicación y divulgación  de la información mínima de conformidad a la Ley 1712  de 2014Publicación y divulgación  de la información mínima de conformidad a la Ley 1712  de 2014</t>
  </si>
  <si>
    <t>Porque no se habían asignado recursos para adquirir la herramienta y adecuar el espacio</t>
  </si>
  <si>
    <t>Porque se ha socializado únicamente en el comité de transparencia.</t>
  </si>
  <si>
    <t>Posible pérdida o alteración de documentos</t>
  </si>
  <si>
    <t>Sanciones por incumplimiento de la Ley 1712</t>
  </si>
  <si>
    <t xml:space="preserve">Asignar recursos para adquirir con escáner y unidad de almacenamiento </t>
  </si>
  <si>
    <t>Realizar una socialización con todas las dependencias de la entidad con el fin de dar a conocer la Ley 1712 e identificar adecuadamente los responsables</t>
  </si>
  <si>
    <t>Cumplir con la publicación de la información mínima</t>
  </si>
  <si>
    <t>Acta con asignación de recursos</t>
  </si>
  <si>
    <t>Jornada de socialización</t>
  </si>
  <si>
    <t>(Nº de publicaciones realizadas/Nº de publicaciones mínimas)*100</t>
  </si>
  <si>
    <t xml:space="preserve">Rainer Narval </t>
  </si>
  <si>
    <t>Édgar Molina</t>
  </si>
  <si>
    <t>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t>
  </si>
  <si>
    <t xml:space="preserve">Se realizó capacitación el 18 de julio a los funcionarios y contratistas de la DNBC,  respecto de la Ley de Transparencia y acceso a la información, Ley 1712 de 2014, como aspecto fundamental para la modernización del Estado. Así como,  la existencia de la Secretaría de Transparencia.  </t>
  </si>
  <si>
    <t>Digitalizar los documentos de la DNBC De acuerdo a lo establecido por el FUID</t>
  </si>
  <si>
    <t>La digitalización depende de la compra del escáner, frente a lo que ya el proceso de gestión documental avanzó en el envío de ficha técnica y estudios previos al proceso de gestión contractual para adelantar la adquisición del bien.</t>
  </si>
  <si>
    <t>se evidenció  Reporte de Cumplimiento ITA para el Periodo 2018 Semestre 2, Procuraduria General de la Nacion de fecha 3 de diciembre de 2018, con uncumplimiento de 90/100 puntos</t>
  </si>
  <si>
    <t>La DNBC no cuenta con  Sitio Web de acuerdo a los criterios GEL</t>
  </si>
  <si>
    <t>Aunque los integrantes del proceso realizan back up a la información generada en el desarrollo del proceso, dicha información se encuentra en sus dispositivos electrónicos; por lo tanto no se puede garantizar la salvaguarda de la información, ya que el área de tecnología no le realiza back up a dicha información.</t>
  </si>
  <si>
    <t>No se cuenta con las medidas de seguridad de la información relacionadas con las siguientes situaciones: a. No se evidencio la ejecución de mantenimiento preventivo a los equipos de cómputo del proceso. b. La información contenida en la matriz de emergencias no se encuentra dentro del servidor, por lo cual el área de tecnología no le realiza back up, (se realiza back up por parte del equipo del proceso). c. No se cuenta con barreras adecuadas para restringir el acceso al CITEL en aras de proteger la información allí generada.</t>
  </si>
  <si>
    <t xml:space="preserve">1er Por qué: Porque la DNBC desde sus inicios aceptó un sitio web sencillo proporcionado por el Ministerio del Interior.
2do Por qué: No se asignaron recursos de acuerdo a  una revisión del estado del sitio web con respecto al cumplimiento de los criterios asociados a GEL de acuerdo al estudio de factibilidad expuesto por gestión T.I.
3er Por qué: La DNBC no asignó  recursos de para ejecutar esta actividad debido a los escasos recursos asignados por el Estado. </t>
  </si>
  <si>
    <t xml:space="preserve">La DNBC no asignó  recursos de para ejecutar esta actividad debido a los escasos recursos asignados por el Estado. </t>
  </si>
  <si>
    <t>Incumplimiento de el decreto GEL lo cual puede traer consecuencias disciplinarias. Daño a la imagen institucional</t>
  </si>
  <si>
    <t>Nuevo portal web adquirido</t>
  </si>
  <si>
    <t>Pérdida de credibilidad y confianza en la institución,
Sanciones disciplinarias.
Materialización de riesgos de corrupción y operacionales por la perdida de la información de la entidad</t>
  </si>
  <si>
    <r>
      <rPr>
        <b/>
        <sz val="11"/>
        <color theme="1"/>
        <rFont val="Arial"/>
        <family val="2"/>
      </rPr>
      <t>1.</t>
    </r>
    <r>
      <rPr>
        <sz val="11"/>
        <color theme="1"/>
        <rFont val="Arial"/>
        <family val="2"/>
      </rPr>
      <t xml:space="preserve"> </t>
    </r>
    <r>
      <rPr>
        <b/>
        <sz val="11"/>
        <color theme="1"/>
        <rFont val="Arial"/>
        <family val="2"/>
      </rPr>
      <t>Por que</t>
    </r>
    <r>
      <rPr>
        <sz val="11"/>
        <color theme="1"/>
        <rFont val="Arial"/>
        <family val="2"/>
      </rPr>
      <t xml:space="preserve">. No se aplica políticas de seguridad de la información.
</t>
    </r>
    <r>
      <rPr>
        <b/>
        <sz val="11"/>
        <color theme="1"/>
        <rFont val="Arial"/>
        <family val="2"/>
      </rPr>
      <t>2.</t>
    </r>
    <r>
      <rPr>
        <sz val="11"/>
        <color theme="1"/>
        <rFont val="Arial"/>
        <family val="2"/>
      </rPr>
      <t xml:space="preserve"> </t>
    </r>
    <r>
      <rPr>
        <b/>
        <sz val="11"/>
        <color theme="1"/>
        <rFont val="Arial"/>
        <family val="2"/>
      </rPr>
      <t>Por que</t>
    </r>
    <r>
      <rPr>
        <sz val="11"/>
        <color theme="1"/>
        <rFont val="Arial"/>
        <family val="2"/>
      </rPr>
      <t xml:space="preserve">. Se carecen de protocolos para el manejo y adecuado uso de la sala situacional en la que se recepcionan los servicios de emergencias.
</t>
    </r>
    <r>
      <rPr>
        <b/>
        <sz val="11"/>
        <color theme="1"/>
        <rFont val="Arial"/>
        <family val="2"/>
      </rPr>
      <t>3.</t>
    </r>
    <r>
      <rPr>
        <sz val="11"/>
        <color theme="1"/>
        <rFont val="Arial"/>
        <family val="2"/>
      </rPr>
      <t xml:space="preserve"> </t>
    </r>
    <r>
      <rPr>
        <b/>
        <sz val="11"/>
        <color theme="1"/>
        <rFont val="Arial"/>
        <family val="2"/>
      </rPr>
      <t>Por que</t>
    </r>
    <r>
      <rPr>
        <sz val="11"/>
        <color theme="1"/>
        <rFont val="Arial"/>
        <family val="2"/>
      </rPr>
      <t>. No se cuenta con los recursos necesarios para la implementación de controles y protección de la información que se maneja.</t>
    </r>
  </si>
  <si>
    <t>No se cuenta con los recursos necesarios para la implementación de controles y protección de la información que se maneja.</t>
  </si>
  <si>
    <t>Implementar un servicio de correo, brinda la posibilidad, mediante la aplicación de Google Drive, para que los responsables de cada proceso puedan almacenar la información que se genera en su dependencia</t>
  </si>
  <si>
    <t>Asignar recursos para construir el sitio web de la DNBC de acuerdo a los criterios GEL</t>
  </si>
  <si>
    <t>Adquirir el sitio web de acuerdo a los criterios GEL</t>
  </si>
  <si>
    <t>Sitio web adquirido</t>
  </si>
  <si>
    <t>Servicio de almacenamiento en la nube implementado</t>
  </si>
  <si>
    <t>Edgardo Mandón</t>
  </si>
  <si>
    <t>Actividad incluida en el PETI apobado el 21 de diciembre de 2018, se solicitaron los recursos y se esta a la espera de la asignación de los mismos</t>
  </si>
  <si>
    <t>Se adquirio la suite de google en la cual se cuenta con la aplicación de drive para almacenamiento de informacioón institucional  con capacidad ilimitada y se realizron capacitaciones en el manejo de las aplicaciones.
A la fecha no se cuenta con contrato de mantenimiento preventivo de equipos de computo, se presento a la Subdireción la necesidad y ficha técnica con dos capacitaciones
El área de Citel fue reubicada y se mantiene la oficina con puerta cerrada.</t>
  </si>
  <si>
    <t>Se presentó a Gestión Contractual, la ficha técnica y los estudios de mercado para la adquisición del portal WEB.</t>
  </si>
  <si>
    <t>Se evidencio la capacitación G-siute al personal de la entidad.
Frente al mantenimiento preventivo a los equipos de cómputo, se presentó el estudio de mercado, la ficha técnica y la necesidad para adelantar el proceso contractual.  
El área de Citel fue reubicada y se mantiene la oficina con puerta cerrada.</t>
  </si>
  <si>
    <t>El último estudio de iluminación se realizó en febrero de 2014, en el informe entregado por la ARL no se anexo el certificado de calibración del luxómetro y el técnico profesional en seguridad e higiene industrial que realizó el estudio no tiene dentro del alcance de la licencia en salud ocupacional no esta la higiene ocupacional.
En el periodo comprendido entre 2015 y 2016 no se realizó estudio de iluminación  a pesar de que se tiene identificado en la matriz de peligros.</t>
  </si>
  <si>
    <r>
      <t xml:space="preserve">1er Por qué: </t>
    </r>
    <r>
      <rPr>
        <sz val="10"/>
        <color theme="1"/>
        <rFont val="Arial"/>
        <family val="2"/>
      </rPr>
      <t>El personal citado no asiste porque  tienen muchas actividades que realizar y es difícil separar tiempo para las capacitaciones</t>
    </r>
    <r>
      <rPr>
        <b/>
        <sz val="10"/>
        <color theme="1"/>
        <rFont val="Arial"/>
        <family val="2"/>
      </rPr>
      <t xml:space="preserve">
2do Por qué: </t>
    </r>
    <r>
      <rPr>
        <sz val="10"/>
        <color theme="1"/>
        <rFont val="Arial"/>
        <family val="2"/>
      </rPr>
      <t xml:space="preserve">No existe un compromiso para asistir a la capacitaciones de acuerdo a un programa de capacitación de SGSST. </t>
    </r>
    <r>
      <rPr>
        <b/>
        <sz val="10"/>
        <color theme="1"/>
        <rFont val="Arial"/>
        <family val="2"/>
      </rPr>
      <t xml:space="preserve">
3er Por qué: </t>
    </r>
    <r>
      <rPr>
        <sz val="10"/>
        <color theme="1"/>
        <rFont val="Arial"/>
        <family val="2"/>
      </rPr>
      <t>Porque se requiere un mayor respaldo por parte de la alta Dirección para que el personal asista a las capacitaciones.</t>
    </r>
  </si>
  <si>
    <t>Porque se requiere un mayor respaldo por parte de la alta Dirección para que el personal asista a las capacitaciones.</t>
  </si>
  <si>
    <t>Desconocimiento de los aspectos de SST, aumento de la accidentabilidad y enfermedades laborales</t>
  </si>
  <si>
    <r>
      <t>1er Por qué:</t>
    </r>
    <r>
      <rPr>
        <sz val="10"/>
        <color theme="1"/>
        <rFont val="Arial"/>
        <family val="2"/>
      </rPr>
      <t xml:space="preserve"> El estudio lo llevó a cabo por ARL Positiva, quienes en su momento refirieron contar con el personal idóneo y los equipos apropiados para llevar a  cabo la actividad </t>
    </r>
    <r>
      <rPr>
        <b/>
        <sz val="10"/>
        <color theme="1"/>
        <rFont val="Arial"/>
        <family val="2"/>
      </rPr>
      <t xml:space="preserve">
2do Por qué: </t>
    </r>
    <r>
      <rPr>
        <sz val="10"/>
        <color theme="1"/>
        <rFont val="Arial"/>
        <family val="2"/>
      </rPr>
      <t>No se tuvo en cuenta la solicitud de los certificados de calibración en forma física.</t>
    </r>
    <r>
      <rPr>
        <b/>
        <sz val="10"/>
        <color theme="1"/>
        <rFont val="Arial"/>
        <family val="2"/>
      </rPr>
      <t xml:space="preserve">
3er Por qué: </t>
    </r>
    <r>
      <rPr>
        <sz val="10"/>
        <color theme="1"/>
        <rFont val="Arial"/>
        <family val="2"/>
      </rPr>
      <t>La normativa exige que se debe realizar los respectivos estudios de higiene según riesgos identificados con la finalidad de establecer su respectiva intervención</t>
    </r>
  </si>
  <si>
    <t>La normativa exige que se debe realizar los respectivos estudios de higiene según riesgos identificados con la finalidad de establecer su respectiva intervención</t>
  </si>
  <si>
    <t xml:space="preserve">Sanciones, alteraciones al medio ambiente, afectaciones en la salud de los colaboradores </t>
  </si>
  <si>
    <t>Seguridad y Salud en el Trabajo</t>
  </si>
  <si>
    <t>Establecer en el programa de capacitaciones, la programación  de los temas de SST por cargos asociados y divulgarlo a la alta dirección con el fin de conseguir respaldo y aumentar la participación del personal.</t>
  </si>
  <si>
    <t xml:space="preserve">% de participación del personal citado a las capacitaciones </t>
  </si>
  <si>
    <t>Acta con asignación de recursos para la adquisición de luminarias led</t>
  </si>
  <si>
    <t>Encargado de SST</t>
  </si>
  <si>
    <t>Se va motivar las personas para que asistan, visitando los puestos de trabajo y horas estrategicas</t>
  </si>
  <si>
    <t>Se realizo mediciones ambientales</t>
  </si>
  <si>
    <t>Se realizó el programa de 2018, sin embargo se debe reforzar en la cobertura de las capacitaciones para la vigencia 2019</t>
  </si>
  <si>
    <t>Se evidencia informe de estudio de iluminación realizado a tráves de la ARL Positiva en el mes de agosto 2018, sin embargo no se reporta la intervención  de acuerdo con las recomendaciones definidas en el informe, maxime cuando los diez (10) puestos de trabajo objeto del estudio tienen un nivel deficiente de iluminación.</t>
  </si>
  <si>
    <t>No se encontró la formulación y aplicación del programa de mantenimiento correctivo y preventivo para las instalaciones, equipos y vehículos de la DNBC</t>
  </si>
  <si>
    <t>Se evidenció que no se han incorporado los criterios de SST en el manual de contratación tanto de personal (Conductores) como compras de productos, tales como los productos químicos en los que no se está exigiendo el envío de la hoja de seguridad de los productos.</t>
  </si>
  <si>
    <t>Se encontró que no se esta realizando selección  y evaluación de contratistas desde lo concerniente  a SST.</t>
  </si>
  <si>
    <r>
      <t xml:space="preserve">1er Por qué: </t>
    </r>
    <r>
      <rPr>
        <sz val="10"/>
        <color theme="1"/>
        <rFont val="Arial"/>
        <family val="2"/>
      </rPr>
      <t>La implementación del SG SST se encuentra en construcción.</t>
    </r>
    <r>
      <rPr>
        <b/>
        <sz val="10"/>
        <color theme="1"/>
        <rFont val="Arial"/>
        <family val="2"/>
      </rPr>
      <t xml:space="preserve">
2do Por qué: </t>
    </r>
    <r>
      <rPr>
        <sz val="10"/>
        <color theme="1"/>
        <rFont val="Arial"/>
        <family val="2"/>
      </rPr>
      <t>El tiempo para la estructuración de la documentación del SG SST ha sido corto hasta el momento .</t>
    </r>
    <r>
      <rPr>
        <b/>
        <sz val="10"/>
        <color theme="1"/>
        <rFont val="Arial"/>
        <family val="2"/>
      </rPr>
      <t xml:space="preserve">
3er Por qué: </t>
    </r>
    <r>
      <rPr>
        <sz val="10"/>
        <color theme="1"/>
        <rFont val="Arial"/>
        <family val="2"/>
      </rPr>
      <t>La persona encargada de llevar  a cabo  las actividades de SST en este caso el programa de indicadores, fue contratada en junio y la documentación del SG SST es extensa y minuciosa.</t>
    </r>
  </si>
  <si>
    <t>La persona encargada de llevar  a cabo  las actividades de SST en este caso el programa de indicadores, fue contratada en junio y la documentación del SG SST es extensa y minuciosa.</t>
  </si>
  <si>
    <r>
      <t>1er Por qué:</t>
    </r>
    <r>
      <rPr>
        <sz val="10"/>
        <color theme="1"/>
        <rFont val="Arial"/>
        <family val="2"/>
      </rPr>
      <t xml:space="preserve"> Porque el proceso de gestión contractual no ha abierto el espacio para modificar el manual de contratación.</t>
    </r>
    <r>
      <rPr>
        <b/>
        <sz val="10"/>
        <color theme="1"/>
        <rFont val="Arial"/>
        <family val="2"/>
      </rPr>
      <t xml:space="preserve">
2do Por qué:</t>
    </r>
    <r>
      <rPr>
        <sz val="10"/>
        <color theme="1"/>
        <rFont val="Arial"/>
        <family val="2"/>
      </rPr>
      <t xml:space="preserve"> Por alto volumen de trabajo, desinterés o desinformación.</t>
    </r>
    <r>
      <rPr>
        <b/>
        <sz val="10"/>
        <color theme="1"/>
        <rFont val="Arial"/>
        <family val="2"/>
      </rPr>
      <t xml:space="preserve">
3er Por qué: </t>
    </r>
    <r>
      <rPr>
        <sz val="10"/>
        <color theme="1"/>
        <rFont val="Arial"/>
        <family val="2"/>
      </rPr>
      <t>Por desconocimiento del Decreto 1072.</t>
    </r>
  </si>
  <si>
    <t>Por desconocimiento del Decreto 1072.</t>
  </si>
  <si>
    <t xml:space="preserve">Actos inseguros y accidentes laborales </t>
  </si>
  <si>
    <t xml:space="preserve">Incumplimiento en normativa legal vigente, desconocimiento en documentación requerida con respecto a contratistas y adquisiciones  </t>
  </si>
  <si>
    <t>Desconocimiento de aspectos en SST por parte de contratistas</t>
  </si>
  <si>
    <t xml:space="preserve">Contratar la persona que estaría encargada de las actividades de SGSST </t>
  </si>
  <si>
    <t xml:space="preserve">Implementar un programa de mantenimiento preventivo y Correctivo periódico para las instalaciones y equipos  y para los vehículos por kilometraje </t>
  </si>
  <si>
    <t>Socializar con el área de contratación las exigencia del Decreto 1072 del 2015.</t>
  </si>
  <si>
    <t>Incluir en el manual de contratación los criterios de SST para las compras de la entidad.</t>
  </si>
  <si>
    <t xml:space="preserve">Incluir en el manual de contratación aspectos selección y evaluación e contratistas en aspectos de SST  </t>
  </si>
  <si>
    <t>Persona contratada</t>
  </si>
  <si>
    <t xml:space="preserve">Programa establecido </t>
  </si>
  <si>
    <t>Socialización realizada</t>
  </si>
  <si>
    <t>Contratación de la persona para el Diseño e implementación del SGSST</t>
  </si>
  <si>
    <t>Se diseña el programa de manteniemiento</t>
  </si>
  <si>
    <t>Se realizó borrador manual de contratacíon</t>
  </si>
  <si>
    <t>La persona encargada de SGSST realizo borrador manual para contratistas con aspectos SST</t>
  </si>
  <si>
    <t>Acción cumplida en seguimientos anteriores</t>
  </si>
  <si>
    <t xml:space="preserve">Se encuentra el programa de mantenimiento para la vigencia 2018 implementado y ejecutado. Para la vigencia 2019 falta la aprobación </t>
  </si>
  <si>
    <t>Se evidencia la elaboración de  un manual de seguridad y salud en el trabajo para contratistas y subcontratistas, sin embargo, este no se ha formalizado</t>
  </si>
  <si>
    <t>SEGURIDAD Y SALUD EN EL TRABAJO
Se evidenció que en el periodo comprendido entre julio de 2017 a enero de 2018 el Comité Paritario de Seguridad y Salud en el trabajo no celebró la reunión mensual, incumpliendo lo establecido en la Resolución 2013 de 1986, artículo 7.</t>
  </si>
  <si>
    <t>SEGURIDAD Y SALUD EN EL TRABAJO
Se evidenció que en el periodo comprendido entre julio de 2017 a enero de 2018 el Comité de Convivencia Laboral no celebró la reunión trimestral, así como tampoco se generó el informe anual de los resultados de la gestión del Comité, incumpliendo lo establecido en la Resolución 652 de 2012, artículo 6, literales 8 y 10.</t>
  </si>
  <si>
    <t>SEGURIDAD Y SALUD EN EL TRABAJO
Se evidenció que no se realiza la actualización de la información sobre factores de riesgo psicosocial anualmente, información que se debe mantener a disposición del Ministerio de Salud y Protección Social para efecto de vigilancia y control, así como para la ARL. Incumpliendo lo establecido en la resolución 2646 de 2008, artículo 12.</t>
  </si>
  <si>
    <t>Falta de compromiso frente a las responsabilidades establecidas según resolución 203 de 1986, artículo 7,</t>
  </si>
  <si>
    <t>Falta de compromiso frente a las responsabilidades establecidas según Resolución 652 de 2012, artículo 6, literales 8 y 10.</t>
  </si>
  <si>
    <t>No había responsable del SGSST, para la implementación de la Batería de Riesgo Psicosocial.</t>
  </si>
  <si>
    <t>No había responsable del SGSST, para la implementación de la Batería de Riesgo Psicosocial, en la vigencia de 2017.</t>
  </si>
  <si>
    <t>Se corre el riesgo de que pueda presentarse eventos como accidentes laborales y enfermedades laborales.</t>
  </si>
  <si>
    <t>Se corre el riesgo de que pueda el clima laboral dentro de la organización.</t>
  </si>
  <si>
    <t>No se pueden identificar los factores de riesgo psicosocial que afecten el clima laboral en la organización e Incumpliendo lo establecido en la resolución 2646 de 2008, artículo 12.</t>
  </si>
  <si>
    <t>Sensibilizar y empoderar a los integrantes del COPASST, en cuanto a sus funciones y roles dentro de la DNBC</t>
  </si>
  <si>
    <t>Celebrar las reuniones mensuales del comité paritario de seguridad y salud en el trabajo</t>
  </si>
  <si>
    <t>Sensibilizar y empoderar a los integrantes del Comité de Convivencia Laboral, en cuanto a sus funciones y roles dentro de la DNBC</t>
  </si>
  <si>
    <t>Celebrar las reuniones mensuales del comité  de convivencia laboral</t>
  </si>
  <si>
    <t>Se implementara la Medición de la Batería de Riesgo Psicosocial, a los funcionarios de la Entidad</t>
  </si>
  <si>
    <t xml:space="preserve">Adelantar la gestión para la contratación del especialista en seguridad y salud en el trabajo de acuerdo a lo establecido en la resolución 1111 de 2017 </t>
  </si>
  <si>
    <t>Sensibilización al COPASST</t>
  </si>
  <si>
    <t># reuniones realizadas / # reuniones programadas (12) * 100</t>
  </si>
  <si>
    <t>Sensibilización al Comité de Convivencia Laboral</t>
  </si>
  <si>
    <t># reuniones realizadas / # reuniones programadas (4) * 100</t>
  </si>
  <si>
    <t># de encuestas realizadas /  # de encuestas programadas * 29</t>
  </si>
  <si>
    <t>Especialista contratado</t>
  </si>
  <si>
    <t>Especialista en SST</t>
  </si>
  <si>
    <t>Subdirector Administrativo y Financiero - Rainer Narval Naranjo</t>
  </si>
  <si>
    <t>Hasta el mes de julio se realizò la contrataciòn del Especialista en SST para ejecutar las actividades del plan detrabajo de seguridad y salud en el trabajo</t>
  </si>
  <si>
    <t>Se aplicó la bateria de riesgo psicosocial al personal vinculado a la Entidad (Libre nombramiento y provisionalidad) en el mes de noviembre de 2019 por la empresa Bienestar y Salud Empresarial IPS (BYSE)</t>
  </si>
  <si>
    <t>Se evidencio la aplicaciòn de la bateria de riesgo psicosocial al personal vinculado a la Entidad (Libre nombramiento y provisionalidad) en el mes de noviembre de 2019 por la empresa Bienestar y Salud Empresarial IPS (BYSE)</t>
  </si>
  <si>
    <t>No reporta avance</t>
  </si>
  <si>
    <t>SEGURIDAD Y SALUD EN EL TRABAJO
Se encontró que la Entidad no está suministrando los elementos de protección personal de acuerdo con la naturaleza de los riesgos a los que se exponen los funcionarios en el desarrollo de sus funciones, evidenciado con el personal de bodega y gestión documental, incumpliendo lo establecido en la resolución 2400 de 1979, artículo 176.</t>
  </si>
  <si>
    <t>SEGURIDAD Y SALUD EN EL TRABAJO
No se cuenta con la señalización de las salidas y rutas de evacuación y equipos de emergencia (extintores, botiquines), así como tampoco se cuenta con la camilla de emergencias, incumpliendo lo establecido en la resolución 1016 de 1989, artículo 11, literal 17, así como en el plan de emergencias de la Dirección.</t>
  </si>
  <si>
    <t xml:space="preserve">EXAMÉN OCUPACIONAL
• Revisando la aplicación de los exámenes médicos ocupacionales de los Funcionarios de la DNBC, se encontró que el contrato para los exámenes ocupacionales periódicos fue adjudicado, sin embargo se encontró que no se han generado los mecanismos para garantizar la realización de exámenes ocupacionales de preingreso y retiro, evidenciando que el 19 de julio y 2 de agosto ingresaron a la planta Alejandra Patiño y Andrés Muñoz, adicionalmente se presentó el Retiro de Viviana Andrade el 28 de marzo, a quienes no se les realizó el examen ocupacional preingreso y retiro correspondientemente por cuenta de la Entidad.
</t>
  </si>
  <si>
    <t>No se tiene ajustado el manual de contratación con los puntos de seguridad y salud en el trabajo para contratistas y subcontratistas.</t>
  </si>
  <si>
    <t>Al incumplir con lo establecido en la Resolución 1409 de 2012, Resolución 3368 de 2014, la entidad se puede ver involucrada en sanciones económicas.</t>
  </si>
  <si>
    <t>No se cuenta con la descripción de los elementos de protección personal, para las áreas de Gestión Documental y Almacén; así como el respectivo informe para su adquisición.</t>
  </si>
  <si>
    <t>incumplir lo establecido en la resolución 2400 de 1979, artículo 176 acarrearía sanciones legales por accidentes laborales y enfermedades laborales.</t>
  </si>
  <si>
    <t xml:space="preserve">No se contaba con aprobación de los estudios previos para la adjudicación de la compra. </t>
  </si>
  <si>
    <t>El incumplimiento a la resolución 1016 de 1989, artículo 11, literal 17, en la implementación de la señalización puede acarrear accidentes laborales a los trabajadores de la DNBC.</t>
  </si>
  <si>
    <t>NO se contaba con el ajuste en el procedimiento de Investigación de Accidentes Laborales.</t>
  </si>
  <si>
    <t>NO se contaba con el ajuste en el procedimiento de Investigación de Accidentes Laborales, según  resolución 2851 de 2015, artículo 1.</t>
  </si>
  <si>
    <t>incumplir lo establecido en la resolución 2851 de 2015, artículo 1, el cual acarrearía sanciones legales por accidentes laborales y enfermedades laborales no reportadas a tiempo.</t>
  </si>
  <si>
    <t>No se ha dado cumplimiento a la totalidad de las actividades del Plan de Acción del Proceso, porque se está sujeto a la programación del proceso de gestión contractual</t>
  </si>
  <si>
    <t>Incumplimiento lo establecido en la resolución 2346 de 2008 en sus artículos 3 y 11.</t>
  </si>
  <si>
    <t>Incluir los criterios de SST en el Manual de Contratación</t>
  </si>
  <si>
    <t>Ajustar la matriz de EPP según la norma vigente para las áreas de Gestión Documental y Almacén</t>
  </si>
  <si>
    <t>Adelantar las acciones para la adquisición y suministro de los EPP</t>
  </si>
  <si>
    <t>Adquirir la señalización pertinente en las instalaciones de la DNBC.</t>
  </si>
  <si>
    <t>Incorporar en el procedimiento de Investigación de Accidente Laboral, el envío del reporte a la Entidad Promotora de Salud correspondiente, y ejecutarlo en el momento que suceda un accidente laboral</t>
  </si>
  <si>
    <t>Verificar el plan anual de adquisiciones con el fin de determinar el cronograma establecido para el área</t>
  </si>
  <si>
    <t>Gestión para que sean realizados los exámenes de ingreso-egreso según necesidad</t>
  </si>
  <si>
    <t>manual establecido y ajustado según la norma vigente.</t>
  </si>
  <si>
    <t>Matriz de EPP actualizada y socializada</t>
  </si>
  <si>
    <t># de EPP adquiridos / # de EPP solicitados</t>
  </si>
  <si>
    <t># de señalización adquirida / # de señalización solicitadas * 100</t>
  </si>
  <si>
    <t>Procedimiento actualizado</t>
  </si>
  <si>
    <t>Cronograma de talento humano ajustado al plan anual de adquisición</t>
  </si>
  <si>
    <t>Exámenes realizados / Personal ingresado-Retirado</t>
  </si>
  <si>
    <t>Se elaboró la matriz de EPP para el personal de la Entidad</t>
  </si>
  <si>
    <t>No se ha adelantado la compra de EPP</t>
  </si>
  <si>
    <t>Se realizo la señalización de las instalaciones de la DNBC</t>
  </si>
  <si>
    <t>Se realizó la actualización del procedimiento de Investigación de Accidente Laboral, el envío del reporte a la Entidad Promotora de Salud.</t>
  </si>
  <si>
    <t>Se establecio la programación de los exámenes ocupacionales en el plan anual de adquisiciones  del 2019.</t>
  </si>
  <si>
    <t>Se evidenció la elaboraciòn de la matriz de EPP</t>
  </si>
  <si>
    <t>Se evidencia la  la señalización de las instalaciones de la DNBC, Pendiente la instalación de los planos de evacuación.</t>
  </si>
  <si>
    <t>Se realizó la elaboración del procedimiento  de Investigación de Accidente Laboral, el envío del reporte a la Entidad Promotora de Salud.
Queda pendiente la formalización en el SIGEC.</t>
  </si>
  <si>
    <t>Se verificó en el plan anual de adquisiciones  del 2019 la programación de los exámenes ocupacionales.</t>
  </si>
  <si>
    <t>Talento Humano</t>
  </si>
  <si>
    <t>Se evidenció que, por parte del área de Gestión del Talento Humano, no se ha venido entregando a los empleados recién vinculados, el documento que los acredita como funcionarios de la DNBC, tal como lo exige la ley.</t>
  </si>
  <si>
    <r>
      <t xml:space="preserve"> Vacaciones: </t>
    </r>
    <r>
      <rPr>
        <sz val="10"/>
        <color theme="1"/>
        <rFont val="Arial"/>
        <family val="2"/>
      </rPr>
      <t xml:space="preserve">Al revisar las carpetas de las catorce (14) hojas de vida tomadas como muestra, se encontró lo siguiente en relación con las vacaciones:                       </t>
    </r>
    <r>
      <rPr>
        <b/>
        <sz val="10"/>
        <color theme="1"/>
        <rFont val="Arial"/>
        <family val="2"/>
      </rPr>
      <t xml:space="preserve">-     Hoja de vida Rainer Narval Naranjo: </t>
    </r>
    <r>
      <rPr>
        <sz val="10"/>
        <color theme="1"/>
        <rFont val="Arial"/>
        <family val="2"/>
      </rPr>
      <t>Se evidenció que el goce de las vacaciones otorgadas, en virtud del periodo comprendido entre el 25-09-2014 al 24-09-2015, no se efectuó dentro del año siguiente a la fecha en que se causó el derecho a disfrutarlo, tal como lo exige la ley, toda vez que se disfrutaron del 07-10-2016 al 28-10-2016.</t>
    </r>
  </si>
  <si>
    <r>
      <rPr>
        <b/>
        <sz val="10"/>
        <color theme="1"/>
        <rFont val="Arial"/>
        <family val="2"/>
      </rPr>
      <t xml:space="preserve">OBS   </t>
    </r>
    <r>
      <rPr>
        <sz val="10"/>
        <color theme="1"/>
        <rFont val="Arial"/>
        <family val="2"/>
      </rPr>
      <t xml:space="preserve"> Se evidencia debilidad en el software HAS SQL (Sistema administrativo del Talento Humano), con el cual se realiza la liquidación de la nómina de la DNBC, ya que se observó que dicho sistema no realiza una liquidación total de nómina con todas las novedades, sino que realiza liquidaciones por separado, tales como vacaciones, bonificación de servicios, reconocimiento de coordinación y nómina, así mismo se realizan deducciones y descuentos en cada una de estas liquidaciones, corriendo con el riesgo de equivocaciones y posibles errores en la liquidación.                                               Dado lo anterior la persona encargada de nómina realiza controles en archivo de Excel, con el fin de evitar errores y equivocaciones en los pagos y liquidaciones salariales.  Al revisar y comparar la liquidación de la nómina manual con liquidación del software HAS SQL se observa que existen diferencias como es el caso de la liquidación del mes de junio del 2016, donde se liquidó el auxilio de alimentación para el funcionario Jeison Andrés López Ruiz en el archivo Excel, siendo que este no cumple para este beneficio, sin embargo al revisar el archivo de nómina del sistema SQLS se observa que no fue liquidado en el sistema, ocasionan confusión en la información y datos inciertos para la nómina de la Dirección. </t>
    </r>
  </si>
  <si>
    <r>
      <rPr>
        <b/>
        <sz val="10"/>
        <color theme="1"/>
        <rFont val="Arial"/>
        <family val="2"/>
      </rPr>
      <t xml:space="preserve">COMPOSICIÓN PLANTA DE PERSONAL     </t>
    </r>
    <r>
      <rPr>
        <sz val="10"/>
        <color theme="1"/>
        <rFont val="Arial"/>
        <family val="2"/>
      </rPr>
      <t xml:space="preserve">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t>
    </r>
  </si>
  <si>
    <r>
      <t xml:space="preserve">1er Por qué: </t>
    </r>
    <r>
      <rPr>
        <sz val="10"/>
        <color theme="1"/>
        <rFont val="Arial"/>
        <family val="2"/>
      </rPr>
      <t>Las adquisiciones que se lleven a cabo en la estidad se establecen a través de un proceso de contratación.</t>
    </r>
    <r>
      <rPr>
        <b/>
        <sz val="10"/>
        <color theme="1"/>
        <rFont val="Arial"/>
        <family val="2"/>
      </rPr>
      <t xml:space="preserve">
2do Por qué: </t>
    </r>
    <r>
      <rPr>
        <sz val="10"/>
        <color theme="1"/>
        <rFont val="Arial"/>
        <family val="2"/>
      </rPr>
      <t>A nivel interno de la entidad no se tiene establecido recursos en caja menor.</t>
    </r>
    <r>
      <rPr>
        <b/>
        <sz val="10"/>
        <color theme="1"/>
        <rFont val="Arial"/>
        <family val="2"/>
      </rPr>
      <t xml:space="preserve">
3er Por qué: </t>
    </r>
    <r>
      <rPr>
        <sz val="10"/>
        <color theme="1"/>
        <rFont val="Arial"/>
        <family val="2"/>
      </rPr>
      <t>No se cuenta con recursos para llevar a  a cabo la actividad</t>
    </r>
  </si>
  <si>
    <t>No se cuenta con recursos para llevar a  acabo la actividad</t>
  </si>
  <si>
    <t>Colaboradores sin identificación en la entidad</t>
  </si>
  <si>
    <r>
      <t xml:space="preserve">1er Por qué: </t>
    </r>
    <r>
      <rPr>
        <sz val="10"/>
        <color theme="1"/>
        <rFont val="Arial"/>
        <family val="2"/>
      </rPr>
      <t xml:space="preserve">El proceso de Talento Humano realiza el requerimiento a los funcionarios de forma anual para organizar el cronograma de vacaciones. </t>
    </r>
    <r>
      <rPr>
        <b/>
        <sz val="10"/>
        <color theme="1"/>
        <rFont val="Arial"/>
        <family val="2"/>
      </rPr>
      <t xml:space="preserve">
2do Por qué: </t>
    </r>
    <r>
      <rPr>
        <sz val="10"/>
        <color theme="1"/>
        <rFont val="Arial"/>
        <family val="2"/>
      </rPr>
      <t>Los funcionarios no realizan la programación de las vacaciones oportunamente</t>
    </r>
    <r>
      <rPr>
        <b/>
        <sz val="10"/>
        <color theme="1"/>
        <rFont val="Arial"/>
        <family val="2"/>
      </rPr>
      <t xml:space="preserve"> 
3er Por qué: </t>
    </r>
    <r>
      <rPr>
        <sz val="10"/>
        <color theme="1"/>
        <rFont val="Arial"/>
        <family val="2"/>
      </rPr>
      <t>El personal en la entidad es reducido y hay bastante carga laboral</t>
    </r>
  </si>
  <si>
    <t>El personal en la entidad es reducido y hay bastante carga laboral</t>
  </si>
  <si>
    <t>Estrés, enfermedades laborales, agotamiento</t>
  </si>
  <si>
    <r>
      <t xml:space="preserve">1er Por qué: </t>
    </r>
    <r>
      <rPr>
        <sz val="10"/>
        <color theme="1"/>
        <rFont val="Arial"/>
        <family val="2"/>
      </rPr>
      <t>Porque no se tuvo en cuenta algunos aspectos en el procedimiento establecido</t>
    </r>
    <r>
      <rPr>
        <b/>
        <sz val="10"/>
        <color theme="1"/>
        <rFont val="Arial"/>
        <family val="2"/>
      </rPr>
      <t xml:space="preserve">
2do Por qué: </t>
    </r>
    <r>
      <rPr>
        <sz val="10"/>
        <color theme="1"/>
        <rFont val="Arial"/>
        <family val="2"/>
      </rPr>
      <t>No se verificó aspectos normativos específicos</t>
    </r>
    <r>
      <rPr>
        <b/>
        <sz val="10"/>
        <color theme="1"/>
        <rFont val="Arial"/>
        <family val="2"/>
      </rPr>
      <t xml:space="preserve">
3er Por qué: </t>
    </r>
    <r>
      <rPr>
        <sz val="10"/>
        <color theme="1"/>
        <rFont val="Arial"/>
        <family val="2"/>
      </rPr>
      <t>El personal existente en el proceso es reducido y las actividades del proceso extensas y minuciosas lo cual conlleva tiempo y dedicación llevarlas a cabo.</t>
    </r>
  </si>
  <si>
    <t>El personal existente en el proceso es reducido y las actividades del proceso extensas y minuciosas lo cual conlleva tiempo y dedicación llevarlas a cabo.</t>
  </si>
  <si>
    <t>Desactualización de formatos, incumplimiento en aspectos legales</t>
  </si>
  <si>
    <r>
      <t xml:space="preserve">1er Por qué: </t>
    </r>
    <r>
      <rPr>
        <sz val="10"/>
        <color theme="1"/>
        <rFont val="Arial"/>
        <family val="2"/>
      </rPr>
      <t>Porque así se encuentra parametrizado el sofware de nomina HAS SQLS.</t>
    </r>
    <r>
      <rPr>
        <b/>
        <sz val="10"/>
        <color theme="1"/>
        <rFont val="Arial"/>
        <family val="2"/>
      </rPr>
      <t xml:space="preserve">
2do Por qué:  </t>
    </r>
    <r>
      <rPr>
        <sz val="10"/>
        <color theme="1"/>
        <rFont val="Arial"/>
        <family val="2"/>
      </rPr>
      <t xml:space="preserve">Se realiza manualmente en un cuadro de Excel la nomina con el fin de comparar la liquidada con el aplicativo </t>
    </r>
    <r>
      <rPr>
        <b/>
        <sz val="10"/>
        <color theme="1"/>
        <rFont val="Arial"/>
        <family val="2"/>
      </rPr>
      <t xml:space="preserve">
3er Por qué: </t>
    </r>
    <r>
      <rPr>
        <sz val="10"/>
        <color theme="1"/>
        <rFont val="Arial"/>
        <family val="2"/>
      </rPr>
      <t>Se necesita recursos para llevar a cabo la actualización del sofware de nomina</t>
    </r>
  </si>
  <si>
    <t>Se necesita recursos para llevar a cabo la actualización del sofware de nomina</t>
  </si>
  <si>
    <t>Moras, atrasos en la liquidación, posibles errores, mayor carga laboral, impacto negativo para la entidad</t>
  </si>
  <si>
    <r>
      <t xml:space="preserve">1er Por qué: </t>
    </r>
    <r>
      <rPr>
        <sz val="10"/>
        <color theme="1"/>
        <rFont val="Arial"/>
        <family val="2"/>
      </rPr>
      <t>Se identifico la necesidad</t>
    </r>
    <r>
      <rPr>
        <b/>
        <sz val="10"/>
        <color theme="1"/>
        <rFont val="Arial"/>
        <family val="2"/>
      </rPr>
      <t xml:space="preserve">
2do Por qué:</t>
    </r>
    <r>
      <rPr>
        <sz val="10"/>
        <color theme="1"/>
        <rFont val="Arial"/>
        <family val="2"/>
      </rPr>
      <t xml:space="preserve"> Se solicito acompañamiento al DAFP para realizar este proceso</t>
    </r>
    <r>
      <rPr>
        <b/>
        <sz val="10"/>
        <color theme="1"/>
        <rFont val="Arial"/>
        <family val="2"/>
      </rPr>
      <t xml:space="preserve">
3er Por qué: </t>
    </r>
    <r>
      <rPr>
        <sz val="10"/>
        <color theme="1"/>
        <rFont val="Arial"/>
        <family val="2"/>
      </rPr>
      <t>El proceso de Planeación Estratégica de la entidad esta a cargo de esta actividad, la cual informo que no se podría realizar hasta que no se tuviera estructurado la parte misional</t>
    </r>
  </si>
  <si>
    <t>Mas Carga Laboral para los funcionarios de planta, atraso en lo estipulado por la Ley</t>
  </si>
  <si>
    <t>Entregar al empleado recién vinculado, dentro de los ocho (8) días siguientes a su posesión, el documento que lo acredite como funcionario de la entidad, indicándole que éste deberá ser devuelto al área de Gestión de Talento Humano, al retiro del servicio.</t>
  </si>
  <si>
    <t>Verificar que los servidores disfruten de sus vacaciones dentro del año siguiente a la fecha en que se cause el derecho a disfrutarlas, tal como lo exige la ley, a menos que se hayan acumulado por necesidad del servicio.</t>
  </si>
  <si>
    <t>Elaborar una metodología para la elaboración, seguimiento y evaluación de los Acuerdos de Gestión, en la cual, además, se indique la manera como pueden modificarse estos acuerdos, y cómo debe procederse cuando se produce cambio de superior jerárquico. para lo cual se puede basar en los procedimientos establecidos por la Comisión Nacional del Servicio Civil,</t>
  </si>
  <si>
    <t>Establecer estudios que soporten la modificación de la planta de empleos, teniendo en cuenta los procesos de la Dirección y la evaluación de las funciones, perfiles y carga laboral de los funcionarios de la Entidad.</t>
  </si>
  <si>
    <t>Programación de vacaciones para el año 2018</t>
  </si>
  <si>
    <t>Colaboradores carnetizados</t>
  </si>
  <si>
    <t>Funcionarios que salen a vacaciones en el año</t>
  </si>
  <si>
    <t>Cronograma de vacaciones</t>
  </si>
  <si>
    <t>Procedimiento de evaluación de desempeño y acuerdos de gestión actualizado</t>
  </si>
  <si>
    <t>Actualización del Sofware HAS SQL</t>
  </si>
  <si>
    <t>Ampliación de Planta de Personal</t>
  </si>
  <si>
    <t xml:space="preserve">Funcionarios </t>
  </si>
  <si>
    <t>Subdirector Administrativo y Financiero y Responsable Proceso de Planeación</t>
  </si>
  <si>
    <t>Se adquirio el programa en la vigencia 2019, sin embargo existen contratistas sin la debida carnetización</t>
  </si>
  <si>
    <t>No se logró realizar seguimiento debido a que la información no se encontraba disponible.</t>
  </si>
  <si>
    <t>No se adquirio el sofware de la nomina</t>
  </si>
  <si>
    <t>No se logró realizar ampliación de la planta de personal.</t>
  </si>
  <si>
    <t>HISTORIAS LABORALES</t>
  </si>
  <si>
    <t xml:space="preserve">Se verificó en las historias laborales de Ronny Romero, Miguel Ángel Franco, que en ellas los funcionarios suscribieron la política del uso adecuado del correo electrónico, sin embargo, en las historias de los funcionarios: Andrés Farfán, Kelly Yulieth Valdés Ávila y Viviana Andrade no se encontró esta política incorporada. </t>
  </si>
  <si>
    <t>Desconocimiento de las disposiciones establecidas en la circular 004 de 2003 del AGN en lo relacionado a las historias laborales</t>
  </si>
  <si>
    <t>La falta de un documento  formalizado de política de uso adecuado del correo electrónico por TI, para que dicho documento repose en el historial laboral de cada funcionario</t>
  </si>
  <si>
    <t>La falta de un procedimiento actualizado, no permitió tener la claridad para la verificación de la información allegada por los candidatos que se postulas al cargo vacante</t>
  </si>
  <si>
    <t>El proceso de Planeación Estratégica de la entidad esta a cargo de esta actividad, la cual informo que no se podría realizar hasta que no se tuviera estructurado la parte misional</t>
  </si>
  <si>
    <t xml:space="preserve">Falta de trazabilidad en la información de las historias laborales, </t>
  </si>
  <si>
    <t>Incumplimiento de la normatividad archivística</t>
  </si>
  <si>
    <t>No estandarización de las historias laborales de los funcionarios de la Entidad</t>
  </si>
  <si>
    <t>Actualizar y formalizar del procedimiento de ingresos y retiro de funcionarios de la DNBC</t>
  </si>
  <si>
    <t>Diligenciar y hacer el nuevo formato de verificación de la información al ingreso de cada funcionario y avalar el cumplimiento de los requisitos con la firma.</t>
  </si>
  <si>
    <t>Recibir capacitación por parte de Gestión Documental, acerca de la organización de expedientes conforme a la Ley de Archivos y sus normas reglamentarias</t>
  </si>
  <si>
    <t xml:space="preserve">Organizar las hojas de vida de acuerdo a lo establecido en la Ley 594 de 2000 y la circular 004 de 2003 del AGN </t>
  </si>
  <si>
    <t>Incluir el documento formalizado de política de uso adecuado del correo electrónico  por TI, en el expediente laboral de cada funcionario de la DNBC.</t>
  </si>
  <si>
    <t>Actualizar, formalizar y socializar el Procedimiento ingreso y retiro de funcionarios e incluirlo en las hijas de vida de cada funcionario.</t>
  </si>
  <si>
    <t>Procedimiento actualizado, formalizado y socializado</t>
  </si>
  <si>
    <t># formatos diligenciados/ # de funcionarios que sean vinculados a partir del 2019</t>
  </si>
  <si>
    <t># de Historias Laborales ordenadas/ # de Historias Laborales desordenadas (29)</t>
  </si>
  <si>
    <t># de Historias Laborales con el documento de política de correo incluido / # de Historias Laborales  (29)</t>
  </si>
  <si>
    <t>Maryoly Díaz/ Jhon Warner</t>
  </si>
  <si>
    <t>Maryoly Díaz/ Edgardo Mandón</t>
  </si>
  <si>
    <t>No se realizado en lo corrido de la vigencia 2019</t>
  </si>
  <si>
    <t>Se realizó capacitación sobre Manejo de Tablas d Retención Documental y Archivos Electrónicos, pendiente la reorganización de los archivos f´sicos.</t>
  </si>
  <si>
    <t>Gestión TI, elaboró las Politicas Generales de uso  Aceptable del Correo Institucional, y el formato Aceptación Correo los cuales se encuentran pendientes por codificación por Planeación para su divulgación general.</t>
  </si>
  <si>
    <t>No se encuentran actualizados no formalizados</t>
  </si>
  <si>
    <t>No existe soporte físico de las incapacidades de los días 18, 19, 20 (enviadas por WhatsApp), 21, 24 y 25 (no fueron remitidas a la Entidad) de septiembre de 2018, según lo estipulado por Gestión del Talento Humano, ya que estos días no laboró dicha funcionaria, pero no allegó a la entidad las incapacidades para realizar la debida transcripción ante la EPS. Por lo tanto, se podría catalogar como un posible abandono de cargo, ya que dejó de ir a laborar por tres (3) días consecutivos.</t>
  </si>
  <si>
    <t>LIQUIDACIONES PRESTACIONES SOCIALES
Se realizó la verificación de la totalidad de las resoluciones expedidas, por concepto de liquidación de prestaciones sociales generadas durante la vigencia 2018 así:
008 de 2018 Kelly Julieth Valdés Ávila
032 de 2018 María del Pilar Arguello
068 de 2018 María del Pilar Arguello
101 de 2018 Viviana Andrade Tovar
102 de 2018 María Alejandra Patiño
evidenciándose:
• Indicaron normatividad legal la cual se encuentra derogada, tal es el caso del Decreto 1007 de 2013 y Decreto 1950 de 1973.
• El considerando que hace alusión al pago proporcional de la prima de servicios  legal  y la prima de navidad cuando se adeude al funcionario que se retire de la entidad, no aplica ya que el decreto 404 de 2006, enunciado determina en su artículo 1,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 más no determina el pago de la prima de servicios  ni la prima de navidad.
• El artículo 35 de la ley 75 de 1986, estipulado en el considerando que faculta al pagador para realizar descuentos que sean adeudados por el trabajador y requieran ser descontados de la liquidación de prestaciones; hace referencia a las rentas exentas y deducciones gravadas con el impuesto sobre la renta y complementarios, más no trata de la atribución a los pagadores para realizar descuentos
• En la liquidación de las prestaciones sociales, no se estipula ningún considerando que haga referencia a las cesantías consignadas efectivamente en el Fondo Nacional del Ahorro. 
• No se incorporó la totalidad de la normatividad aplicable en la liquidación de las prestaciones sociales tal es el caso del decreto 1045 de 1978.</t>
  </si>
  <si>
    <t xml:space="preserve">• Aunque se menciona en los actos administrativos que procede el recurso de “reposición”, en el parágrafo no indica el artículo 76 del Código Contencioso, y no es aplicado, ya que los mismos actos administrativos se estipula es COMUNIQUESE Y CUMPLASE, más no NOTIFIQUESE Y CUMPLASE, ya que es este caso, rigen es a partir de la ejecutoria y de la comunicación.
• Se evidenció que no hay registro de las notificaciones personales de los actos administrativos de liquidación de vacaciones de los funcionarios de la DNBC.
</t>
  </si>
  <si>
    <t>• Existen siete (7) funcionarios que a la fecha no han disfrutado de las vacaciones conforme a lo estipulado en el decreto 1045 de 1978.
Es de anotar que no se está dando cumplimiento a la Directiva Presidencial No. 6 del 02 de Diciembre de 2014, donde se estable en el numeral 2, literal (b), que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un término prudencial una vez se causen.”  
De otro lado, en el caso del señor Director CT. GERMAN ANDRES MIRANDA MONTENEGRO, el lapso comprendido entre el 19/07/2014 al 18/07/2015, ya prescribió conforme a lo contemplado en el Decreto 1045 de 1978, en su artículo 23, que indica: 
“Cuando sin existir aplazamiento no se hiciere uso de vacaciones en la fecha señalada, el derecho a disfrutarlas o a recibir la respectiva compensación en dinero prescribe en cuatro años, que se contarán a partir de la fecha en que se haya causado el derecho. El aplazamiento de las vacaciones interrumpe el término de prescripción, siempre que medie la correspondiente providencia. Sólo se podrán aplazar hasta las vacaciones correspondientes a dos años de servicio y por las causales señaladas en este decreto.”
• Se verificó en la documentación del funcionario Miguel Ángel Franco que en la a Resolución No. 431 de 2017 por la cual se le reanudaron las vacaciones, se contabilizaron días no hábiles para determinar el periodo de los 15 días, del 26 de diciembre de 2017 al 01 de enero de 2018.</t>
  </si>
  <si>
    <t>La falta de un procedimiento actualizado, no permitió tener la claridad para la aplicación de las disposiciones establecidas en el memorando No. 20183000001223 del 01 de agosto de 2018 de la Subdirección Administrativa y Financiera.</t>
  </si>
  <si>
    <t xml:space="preserve">
Falta de revisión por parte de un abogado, para la observancia de la normatividad vigente en los actos administrativos de las diferentes situaciones administrativas.
Desconocimiento de las directrices
</t>
  </si>
  <si>
    <t>No contar con  un formato  para las notificaciones personales o que en las resoluciones diga explícitamente notifíquese.</t>
  </si>
  <si>
    <t>Porque los funcionarios no están programando el goce de sus vacaciones oportunamente al cumplir el año de servicio.</t>
  </si>
  <si>
    <t>Falta de revisión por parte de un abogado, de la normatividad vigente en los actos administrativos relacionados con Licencias y Permisos Remunerados.</t>
  </si>
  <si>
    <t>Falta de revisión por parte de un abogado, de la normatividad vigente en los actos administrativos relacionados con encargos</t>
  </si>
  <si>
    <t xml:space="preserve">
Falta de revisión por parte de un abogado, para la observancia de la normatividad vigente en los actos administrativos de las diferentes situaciones administrativas.
</t>
  </si>
  <si>
    <t>Procedimiento de situaciones administrativas no actualizado</t>
  </si>
  <si>
    <t>Nulidad en los actos Administrativos, actos administrativos  sin argumentación jurídica.</t>
  </si>
  <si>
    <t>Nulidad en los actos Administrativos por Incumplir con los artículo 67 y 76 del CPACA</t>
  </si>
  <si>
    <t>Incumplimiento al Decreto 1045 de 1978, ARTICULO 12. Que estipula DEL GOCE DE VACACIONES.
Incumplimiento a las Directrices establecidas en la Directiva Presidencial No. 6 del 02 de diciembre de 2014, que establece en el numeral 2, literal (b)
Incumplimiento del Decreto 1045 de 1978, ARTICULO 8o. DE LAS VACACIONES.</t>
  </si>
  <si>
    <t xml:space="preserve">Nulidad en los actos Administrativos </t>
  </si>
  <si>
    <t>Incluir en el procedimiento de situaciones administrativas las acciones lageales a que hay lugar por el incumplimiento de las directrices impartidas en la directriz general del 04 de enero de 2019</t>
  </si>
  <si>
    <t>Dar cumplimiento a la normatividad legal con respecto a la notificación de los actos administrativos</t>
  </si>
  <si>
    <t>Ajustar la resolución de los Actos Administrativos</t>
  </si>
  <si>
    <t>Elaboración y formalización de un formato para las notificaciones personales de las Resoluciones.</t>
  </si>
  <si>
    <t>Se imparte directriz indicando que las Vacaciones no pueden ser acumulables ni interrumpidas y solamane se interrumpirán por retiro o por necesidad del servicio.
Al igual que la priorización de las vacaciones acumuladas para el perio 2019.</t>
  </si>
  <si>
    <t>#Actos administrativos revisados por abogado/ # de actos administrativos generados</t>
  </si>
  <si>
    <t># de resoluciones con el texto de notifíquese, comuníquese y cúmplase/ #Resoluciones generadas</t>
  </si>
  <si>
    <t>formato elaborado y formalizado e implementado</t>
  </si>
  <si>
    <t xml:space="preserve">Plan de Vacaciones </t>
  </si>
  <si>
    <t>Maryoly Díaz /Abogado asignado</t>
  </si>
  <si>
    <t>Se actualiza, el Procedimiento de Situaciones Administrativas, el caul se encuentra pendiente por codificación por Planeación.
Se elabora Directriz Genreal, y se da a conocer en reunión a los funcionarios de la Dirección Genral.</t>
  </si>
  <si>
    <t>En el seguimiento se coloco sin iniciar debido a que la accion se devolvera por cuanto no se puede depender de un abogado ya que es una función directamente de la Oficina de Talento Humano.</t>
  </si>
  <si>
    <t>Se ajusto la resolución de los actos administrativos</t>
  </si>
  <si>
    <t>Se elaboró formato de Notificación personal, pero se ha dado aplicabilidad</t>
  </si>
  <si>
    <t>No se logró evidenciar soportes</t>
  </si>
  <si>
    <t xml:space="preserve">LICENCIAS Y PERMISOS REMUNERADOS
En las resoluciones 004 y 152 de 2018, a nombre de María Alejandra Patiño y Luis Alberto Valencia, respectivamente se enunció en los considerandos el artículo 23 de la ley 909 de 2004, que no se aplica, ya que no hace alusión a los nombramientos en provisionalidad, de igual forma se generó en los considerandos de la resolución 005 de 2018, por medio de la cual se autorizó un permiso por tres (3) días hábiles y una licencia por un (1) día a nombre de Rubén Darío Rincón Sánchez, dicho artículo. 
</t>
  </si>
  <si>
    <t xml:space="preserve">REGISTRO BIOMETRICO
• Se evidenció que el sistema de registro se encuentra en un computador portátil, el cual es manejado por el proceso de Gestión de Talento Humano, sin embargo, se verificó en entrevista con el proceso que no hay mantenimiento de este sistema y no hay garantía en su restablecimiento en caso de pérdida del portátil. 
</t>
  </si>
  <si>
    <t xml:space="preserve">CODIGO DE INTEGRIDAD 
• Se evidencio que la socialización y aplicación del código no está acorde a lo estipulado en el manual operativo de MIPG, ya que aún no se han aplicado los formatos de la caja de herramientas (documentos para la implementación, actividades y herramientas para la socialización e implementación y seguimiento).
• Las actividades realizadas por parte del proceso de talento humano para la socialización se realizaron el día del servidor público y en la reinducción, con una participación baja por parte de los funcionarios de la entidad.
• Se evidenció desconocimiento de los principios establecidos en el código de integridad (honestidad, respeto, compromiso diligencia, justicia), por parte de algunos funcionarios de la DNBC, lo que se puede ver reflejado en acciones que pueden originar situaciones administrativas negativas, como lo es un proceso disciplinario.
• El código de ética aún se encuentra colgado en la página de la DNBC, lo cual puede generar confusión en los funcionarios frente a cuál es el documento (versión) vigente, que se debe aplicar (código de ética o código de integridad).
</t>
  </si>
  <si>
    <t>• En la base de datos del Biométrico, se evidenció que VIVIANA GONZALEZ, no tiene aprobación en el Biométrico para registrar su ingreso o salida de la entidad, por medio Clave y no huella, ya que se indica por parte de Gestión de Talento Humano, que ésta funcionaria adolece de Dermatitis Aguda en los dedos de las manos.</t>
  </si>
  <si>
    <t xml:space="preserve">ENCARGOS Mediante la resolución 256 de 2018, se realizó el encargo de la Subdirección Estratégica y de Coordinación Bomberil al Dr. Carlos López Barrera, pero en sus considerandos no se determinó la normatividad legal otorgada para dicha situación administrativa.
</t>
  </si>
  <si>
    <t>No se contemplaron los siguientes aspectos:
 *Llevar a cabo permanentemente ejercicios participativos para la divulgación y apropiación de los valores y principios propuestos en el Código de Integridad.
*Establecer un sistema de seguimiento y evaluación de la implementación del Código para garantizar su cumplimiento por parte de los servidores en el ejercicio de las funciones.
*Promover que el contacto de los servidores con el Código sea experiencial de tal manera que surjan en ellas reflexiones acerca de su quehacer y rol como servidores públicos que eventualmente conduzcan a cambios en su comportamiento.</t>
  </si>
  <si>
    <t>El dispositivo hay que conectarlo a una terminal (computador),para poder visualizar la información, que es generada por el biométrico. El dispositivo no permite editar la información allí registrada, y el proceso no es automático.
Dicha información es extraída mediante la terminal con el uso del software del dispositivo, posterior a ello es subida al google drive correspondiente a recurso.humano@dnbc.gov.co para ser respaldada.</t>
  </si>
  <si>
    <t>Porque no existe una directriz del manejo del Biométrico y responsabilidad de cada funcionario frente a su cumplimiento.</t>
  </si>
  <si>
    <t>Incumplimiento a las disposiciones en el Manual Operativo de MIPG</t>
  </si>
  <si>
    <t>Perdida de la información institucional</t>
  </si>
  <si>
    <t>Posible suplantación por parte de los funcionarios al facilitar su clave de ingreso; causando mala imagen a la Institución, incurriendo en posibles faltas graves, generando sanciones disciplinarias.
Baja productividad, demora en los procesos, detrimento patrimonial al no compensar el tiempo no laborado.</t>
  </si>
  <si>
    <t>Llevar a cabo bimestralmente  ejercicios participativos y experienciales para la divulgación y apropiación de los valores y principios propuestos en el Código de Integridad.</t>
  </si>
  <si>
    <t>Semestralmente aplicar una encuesta a los servidores públicos de conocimiento y apropiación  Código de integridad</t>
  </si>
  <si>
    <t>Realizar copia de seguridad  de la información extraída del biométrico en el google drive correspondiente a recurso.humano@dnbc.gov.co 
Solicitar mantenimiento preventivo del Biometrico
Realizar el mantenimiento e la plataforma</t>
  </si>
  <si>
    <t>Se elaborará una directriz en la que se incluyan los horarios y las jornadas de trabajo, la trazabilidad de las novedades, manejo del Biométrico, la responsabilidad de cada funcionario frente a su cumplimiento y las acciones disciplinarias a que diere lugar.
Se solicitá el mantenimiento preventivo del Biométrco cada 6 meses.
Realizar el mantenimiento de la plataforma</t>
  </si>
  <si>
    <t>Se solicitá el mantenimiento preventivo del Biométrco cada 6 meses.
Realizar el mantenimiento de la plataforma</t>
  </si>
  <si>
    <t># de actividades realizadas</t>
  </si>
  <si>
    <t># de encuestas realizadas</t>
  </si>
  <si>
    <t>Directriz elaborada y aprobada
Mantenimiento dela Plataforma</t>
  </si>
  <si>
    <t>Mantenimiento dela Plataforma</t>
  </si>
  <si>
    <t>Maryoly Díaz /Rayner Narval Naranjo</t>
  </si>
  <si>
    <t>Maryoly Díaz / Subdirector Administrativo y Financiero - Rainer Narval Naranjo</t>
  </si>
  <si>
    <t>Maryoly Díaz / Subdirector Administrativo y Financiero - Rainer Narval Naranjo. Edgardo Mandon, Luz Elena Giraldo</t>
  </si>
  <si>
    <t>Se realizó apropiación codigo de integridad y valores institucionales</t>
  </si>
  <si>
    <t>No se eviencia acciones</t>
  </si>
  <si>
    <t>Se realizan copias semanales de la información, la cual es entregada a la Subdirección Administrativa y Financiera con la relación de novedades de los funcionarios; adicional se solicitó que sea incluido en el cronograma de mantenimientos generales de equipos de las Dirección.. Hace falta el mantenimiento de la plataforma</t>
  </si>
  <si>
    <t>Se elabora Directriz Genreal, y se da a conocer en reunión a los funcionarios de la Dirección General . Hace falta el mantenimiento de la plataforma</t>
  </si>
  <si>
    <t>No se ha adelantado proceso  para el mantenimiento de la plataforma</t>
  </si>
  <si>
    <t xml:space="preserve">• Talento Humano, no reporta la totalidad de Novedades en el informe que remite al subdirector Administrativo de manera semanal, y en otros casos la información que reporta es incongruente, ya que se debe informar de manera detallada por funcionario las diferentes situaciones que se presentan en el registro de su ingreso y salida con base en la información que se toma del registro Biométrico, tal es caso de:
Los días 22 de marzo, 18 de abril, 18 de mayo, 08 de junio de MARYORY DIAZ, no reportó las novedades, de permiso, biométrico, ni incapacidad.
El 18 de enero de 2018, se reportó al subdirector que FAUBRICIO SANCHEZ, no registró huella en el biométrico, pero verificando la base de datos este funcionario si ingresó y salió, en el respectivo día.
EL 01 de febrero de 2018, la totalidad de los funcionarios reportaron su huella de entrada y salida, pero en informe remitido al subdirector Administrativo Talento humano, solo se indicó la hora de ingreso más no la de salida. 
El día 24 de agosto de 2018, Talento Humano reportó que RONNY ROMERO, se encontraba en diplomado, pero en el biométrico registra entrada y salida.
• De otra parte, No se reporta por parte de la Subdirección Administrativa a Gestión de Talento Humano, los actos administrativos de las comisiones, información relevante ya que la misma se requiere para sustentar la ausencia de los funcionarios.
</t>
  </si>
  <si>
    <t>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t>
  </si>
  <si>
    <t xml:space="preserve">• Respecto al plan de pre-pensionados se evidenció que en relación a las sensibilización y capacitaciones para la preparación de las personas que pertenecen a este programa, colpensiones presta el servicio  (capacitación y sensibilización a los pre-pensionados), quien a la fecha no ha enviado a ningún asesor para ello, ya que se requiere un aforo de mínimo 30 personas para realizar dicha actividad, por ello desde el proceso de talento humano se realiza un seguimiento por medio de correos electrónicos, allegando información necesaria para que las personas que cumplen con el requisito de pre-pensión.
 A la fecha no se han ejecutado actividades por parte de Talento Humano para este grupo de personas, a fin de prepararlas para la transición a la pensión de conformidad con lo estipulado en el decreto 1083 2015 artículo 2.2.10.7
Es importante aclarar que el día 23 de octubre de 2018, mediante el CPS 077 de 2018, se adjudicó a la Caja Compensación Familiar las actividades. de bienestar y pre-pensionados.
</t>
  </si>
  <si>
    <t xml:space="preserve">PLAN DE ACCIÓN 
Para formulación de la planeación del proceso para el año 2018 se tomó como base el “autodiagnóstico de gestión estratégica de talento humano” correspondiente al modelo de planeación y gestión (MIPG), sin embargo se presenta rezago en su cumplimiento, Se evidenció que no se ha dado cumplimiento a la ejecución a las capacitaciones identificadas como necesarias para fortalecer la competencia de los Funcionarios de la Dirección, no se ha realizado la aplicación de la batería de riesgo psicosocial, no se garantiza la inducción en SST al personal antes del inicio de sus funciones/obligaciones, no se ha realizado la adquisición de la señalización y camilla de emergencias, no se han establecido criterios de SST en el manual de compras, así como tampoco se han ejecutado las actividades de bienestar y pre-pensionados transcurridos nueve (9) meses del año, lo anterior genera perdida en el mejoramiento del bienestar y estancamiento en la competencia del personal.
Es importante aclarar que el día 23 de octubre de 2018, mediante el CPS 077 de 2018, se adjudicó a la Caja Compensación Familiar las actividades. de bienestar y pre-pensionados
</t>
  </si>
  <si>
    <t xml:space="preserve">PRE PENSIONADOS
• Se evidencio que la funcionaria Consuelo Arias reporto la novedad del cambio de su fondo de pensión de Porvenir a Colpensiones el día 14 de septiembre 2017, sin embargo, a pesar de la novedad se siguió consignando a porvenir durante los meses siguientes (octubre noviembre diciembre), la cual fue realizada por el proceso de talento humano hasta el mes de enero.
Sin embargo, dicho inconveniente fue subsanado mediante solicitud de aclaración ante el defensor del cliente financiero de porvenir, lográndose respuesta positiva a la solicitud y en Colpensiones ya aparecen reportados los meses que estaban pendientes.
</t>
  </si>
  <si>
    <t>El área de TH no cuenta con la totalidad de las novedades al momento de generar el informe al subdirector, causando inconsistencias en la información presentada, toda vez que por falta de conocimiento de los funcionarios  sobre los mecanismos, para solicitar el permiso, cuando se requieren ausentar por comisión,  incapacidad, capacitaciones, diplomados etc.,</t>
  </si>
  <si>
    <t>No se tuvo en cuenta la novedad del traslado del fondo de pensiones oportunamente</t>
  </si>
  <si>
    <t>No se ha dado cumplimiento a la totalidad de las actividades del Plan de Acción del Proceso, porque se esta sujeto a la programación del proceso de gestión contractual</t>
  </si>
  <si>
    <t>Información incompleta en los reportes enviados.</t>
  </si>
  <si>
    <t>Baja productividad, demora en los procesos, detrimento patrimonial al no compensar el tiempo no laborado.</t>
  </si>
  <si>
    <t>Incumplimiento en los lineamientos establecidos en la primera dimensión del modelo integrado de planeación y gestión (MIPG)</t>
  </si>
  <si>
    <t>Inconformismo de los funcionarios al verse vulnerado sus derechos fundamentales.</t>
  </si>
  <si>
    <t>Incumplimiento en lo  estipulado en el decreto 1083 2015 artículo 2.2.10.7</t>
  </si>
  <si>
    <t>Implementación de controles con el fin de verificar las novedades de personal</t>
  </si>
  <si>
    <t>Se elaborará una directriz en la que se incluyan los horarios y las jornadas de trabajo, la trazabilidad de las novedades, manejo del Biométrico, la responsabilidad de cada funcionario frente a su cumplimiento y las acciones disciplinarias a que diere lugar.</t>
  </si>
  <si>
    <t>Reportar la totalidad de las novedades, justificando claramente los incumplimientos</t>
  </si>
  <si>
    <t>Se elaborará una directriz en la que se incluyan los horarios y las jornadas de trabajo, la trazabilidad de las novedades, manejo del Biométrico, la responsabilidad de cada funcionario frente a su cumplimiento y las acciones disciplinarias a que haya lugar.</t>
  </si>
  <si>
    <t>Adelantar las acciones disciplinarias a que haya lugar por el incumplimiento de la directriz en cuanto a horario laboral.</t>
  </si>
  <si>
    <t>Directriz elaborada y aprobada</t>
  </si>
  <si>
    <t>Novedades reportadas conforme a los registros extractados del biometrico</t>
  </si>
  <si>
    <t>Directriz frente al horario laboral, novedades y biométrico</t>
  </si>
  <si>
    <t>(# Procesos disciplinarios iniciados a los funcionarios de planta de la DNBC/# Procesos disciplinarios identificados relacionados por el incumplimiento de la directriz en cuanto a horario laboral</t>
  </si>
  <si>
    <t># de actividades finalizadas  / # de actividades rezagadas</t>
  </si>
  <si>
    <t>Informe entregado</t>
  </si>
  <si>
    <t xml:space="preserve">Maryoly Díaz </t>
  </si>
  <si>
    <t>Se elabora Directriz Genreal, y se da a conocer en reunión a los funcionarios de la Dirección Genral.</t>
  </si>
  <si>
    <t>No se han adelantado acciones disciplinarias</t>
  </si>
  <si>
    <t xml:space="preserve">CAPACITACIÓN
• A lo largo del año se han realizado 46 capacitaciones internamente en temas relacionados con talento humano y seguridad y salud en el trabajo, sin embargo, no se ha logrado una cobertura adecuada en ellas, se tomó una muestra aleatoria de la cobertura de las capacitaciones, encontrando una baja participación del personal así:
 Transferencia documental (24/78), 31%.
 Comisiones (9/78), 12%
 Hábitos saludables (11/78), 14%
 Planeación estratégica de gestión de proyectos (3/3), 100%
Para esta muestra tomada, la cobertura promedio es del 39%, con lo cual no es posible asegurar que el programa de capacitación genere impacto en el desempeño del personal en desarrollo de sus funciones y obligaciones contractuales.
Se cuenta con un presupuesto de $10.322.534 para capacitación, al inicio del año se aplicó una encuesta para identificar las necesidades de capacitación de los Funcionarios, de los cuales se priorizaron 3 temas (ofimática, inglés y manejo del Orfeo), sin embargo, a la fecha no se ha gestionado la contratación requerida para cubrir dichos temas.
Dado lo anterior no se cumple el propósito establecido MIPG, el cual es fortalecer aquellos aspectos débiles siempre con el objetivo de mejorar la GETH.
En julio 13 se realizó la jornada de reinducción corporativa, la cual contó con participación de treinta y siete (37) participantes de los setenta y ocho (78) convocados, para una cobertura del 47.4%, adicional a esto, la evaluación aplicada, solo fue diligenciada por 10 participantes. 
Teniendo en cuenta que la contratación de prestación de servicios fue ejecutada en el mes de enero debido a la entrada en vigencia de la ley de garantías y solo hasta febrero 19 se realizó la inducción  corporativa en la que se incluyen los temas de seguridad y salud en el trabajo, cuando esta debe ser impartida, antes del inicio de labores; se aplicó evaluación a los treinta y nueve (39) contratistas nuevos en la entidad a quienes, sin embargo, esta no fue calificada, por lo tanto, no se tiene claridad si los temas impartidos fueron asimilados. 
</t>
  </si>
  <si>
    <t xml:space="preserve">ACUERDOS DE GESTIÓN
• Existe un procedimiento general tanto para la Evaluación de desempeño y la evaluación de los acuerdos de gestión, el cual no permite identificar de manera independiente cada uno de los pasos a realizar tanto para la evaluación de desempeño y los acuerdos de gestión, ya que cada una de estas evaluaciones tienen ponderaciones diferentes y guías metodológicas diferentes.
• No se generaron formatos para la Constitución y evaluación de acuerdos de gestión en el procedimiento de “Evaluación de desempeño y la evaluación de los acuerdos de gestión”, los que están adoptados en la DNBC, únicamente hacen referencia a la evaluación del desempeño.
• No es clara la evaluación de los objetivos institucionales en el formato Concertación, seguimiento, retroalimentación y evaluación de compromisos gerenciales, lo que genera que al evaluar los mismos se realicen de manera manual, ponderando por medio de una regla de tres las actividades más relevantes.
• No se le estipularon algunas fechas a la constitución de los acuerdos de gestión y en otros casos la suscripción del mismo, se realiza después de realizada la Planeación Institucional. De igual forma ocurre con los seguimientos semestrales donde no se le estipuló fecha del seguimiento, así: 
*El  Acuerdo de Gestión del Subdirector Cristhian Urrego, correspondiente a la vigencia 2017, fue suscrito el 24 de marzo de 2017 y al Anexo 2 “Valoración de competencias”, no se le estipulo fecha. 
*Para la vigencia 2018, no se le estipuló fecha a la Constitución del acuerdo ni a la valoración de competencias, tanto del Subdirector Administrativo tanto como al Coordinación Bomberil.
</t>
  </si>
  <si>
    <t xml:space="preserve">EVALUACIÓN DEL DESEMPEÑO 
PERSONAL DE LIBRE NOMBRAMIENTO
Se evidenció que en la evaluación realizada sobre el funcionario Jorge Sierra:
• No existe claridad sobre el cumplimiento de sus compromisos laborales, asociados a las funciones asignadas en el manual de vehículos punto 2.1, 2.2, 2.3 y 2.4.  ya que no hay evidencia que lo soporte como se puede notar en el formato 004.
• Asimismo, no se refleja el diligenciamiento del numeral IV EVIDENCIAS, del Formato 3 Evidencias, para los funcionarios: Jorge Sierra, Jeison López, Carlos López, y María Alejandra Patiño.
Aunque las evaluaciones son medidas bajo el criterio de “Objetividad”, las Evidencias son las pruebas que permiten establecer objetivamente el avance, cumplimiento o, incumplimiento de los compromisos concertados y que se han generado durante el periodo de evaluación, como producto o resultado del desempeño del servidor y que deben corresponder a los compromisos funcionales.
</t>
  </si>
  <si>
    <t xml:space="preserve">EMPLEADOS EN PROVISIONALIDAD 
• Respecto a las evaluaciones de desempeño de los empleados provisionales, es de resaltar que se debió realizar dicha calificación de acuerdo a lo estipulado en la resolución 265 de 2017, la cual empezó a regir el 4 de agosto de 2017, la cual se empezó a evaluar el 01/07/2018 y no de forma inmediata como lo ordena la resolución 
Aunque se implementó y adoptó mediante la resolución 265 del 04 de agosto de 2017, el “Sistema de Medición del Rendimiento laboral y Competencias Comportamentales de los funcionarios vinculados en provisionalidad de la Dirección Nacional de Bomberos de Colombia”, en la resolución no se establece la metodología a aplicar ni se implementa un instructivo que establezca los parámetros individuales y específicos a considerar endicha evaluación. De igual forma, en la misma, no  se indicó que la evaluación de los empleados de provisionalidad, no genera derechos de carrera.
</t>
  </si>
  <si>
    <t xml:space="preserve">COMISIONES
Se evidenció que aún se encuentran 19 comisiones legalizadas extemporáneamente en los meses de julio, agosto y septiembre de un total 91 comisiones, debilidad que fue detectada reiteradamente en lo seguimientos de Austeridad en el Gasto.   </t>
  </si>
  <si>
    <t>Porque se abordaron los parámetros para medir los compromisos gerenciales escogiendo actividades relevantes del plan de acción</t>
  </si>
  <si>
    <t>Porque no hubo claridad en la documentación de las etapas de la evaluación de desempeño</t>
  </si>
  <si>
    <t>Porque no hubo entendimiento en la aplicación del instrumento para efectuar la medición del rendimiento de los empleados vinculados en provisionalidad</t>
  </si>
  <si>
    <t>Falta de seguimiento por parte de los Supervisores en la aprobación de Viáticos y Gastos de Desplazamiento a los Funcionarios y contratistas</t>
  </si>
  <si>
    <t xml:space="preserve">Incumpliendo lo establecido en la Ley 909 de 2004, artículo 36, así como los lineamientos de la primera dimensión del modelo integrado de planeación y gestión.
Decreto 1083, artículo 2.2.9.1; 2.2.9.2
</t>
  </si>
  <si>
    <t>Incumplimiento a lo determinado en la Guía Metodológica del DAFP,</t>
  </si>
  <si>
    <t>Incumplimiento, a la cartilla de desempeño laboral emitida por la CNSC, numeral 4 Componentes de la EDL</t>
  </si>
  <si>
    <t>Incumplimiento de lo estipulado en los artículos 2.2.8.1.2 y 2.2.8.1.3 del decreto 1083/2015 (evaluación del desempeño y calificación de servicios).</t>
  </si>
  <si>
    <t>Incumplimiento a la Resolución 265 de 2018.                                                                  Demora en la  afectación del gasto y la disminución de las cuentas por cobra</t>
  </si>
  <si>
    <t>Correo solicitud al área contractual  donde se adjuntan documentos contractuales y precontractuales de las capacitaciones requeridas
Procesos contractuales adelantando capacitaciones</t>
  </si>
  <si>
    <t>Actualizar los parámetros por los cuales se establecen los compromisos gerenciales en los acuerdos de gestión</t>
  </si>
  <si>
    <t>Incluir soportes de las evidencias en la evaluación de desempeño</t>
  </si>
  <si>
    <t>Capacitar a los evaluadores y evaluados</t>
  </si>
  <si>
    <t>Realizar anualmente la evaluación de desempeño a los servidores públicos vinculados en Provisionalidad</t>
  </si>
  <si>
    <t>Capacitar a los evaluadores de la entidad</t>
  </si>
  <si>
    <t xml:space="preserve">Envío semanal por correo institucional a los Funcionarios y Contratistas con legalizaciones pendientes con copia al supervisor y/o jefe inmediato según corresponda, donde se recuerde el  artículo 4 literal g), su incumplimiento podría generar acciones disciplinarias y administrativas. </t>
  </si>
  <si>
    <t>Adelantar las acciones disciplinarias y administrativas a que haya lugar, ante el incumplimiento de la Resolución 265/2018, en cuanto a legalización extemporánea de viáticos y asignación de comisiones sin el lleno de requisitos previos.</t>
  </si>
  <si>
    <t>Correo enviado con documentos precontractuales.</t>
  </si>
  <si>
    <t>Formato acuerdos de gestión actualizado con los parámetros revisados</t>
  </si>
  <si>
    <t># de evidencias aportadas/ # de compromisos</t>
  </si>
  <si>
    <t>#Evaluaciones  realizadas/ # de servidores públicos vinculados en provisionalidad</t>
  </si>
  <si>
    <t>Correos enviados</t>
  </si>
  <si>
    <t>(# Procesos disciplinarios iniciados a los funcionarios de planta de la DNBC/# Procesos disciplinarios identificados de acuerdo a la Resolución 265/2018, aplicables a los funcionarios de planta de la DNBC)*100</t>
  </si>
  <si>
    <t>Maryoly Díaz/ Adriana Moreno</t>
  </si>
  <si>
    <t>Director/ Evaluados</t>
  </si>
  <si>
    <t>Director, Subdirectores</t>
  </si>
  <si>
    <t>Andrea González</t>
  </si>
  <si>
    <t xml:space="preserve"> Subdirector Administrativo y Financiero - Rainer Narval Naranjo</t>
  </si>
  <si>
    <t>Se envía correo a los funcionarios y contratistas que presenten pendientes de comisiones por legalizar</t>
  </si>
  <si>
    <t>No se han adelantado acciones</t>
  </si>
  <si>
    <t>Correo con la solicitud.</t>
  </si>
  <si>
    <t>• Las liquidaciones de los aportes de seguridad social y aportes parafiscales, se realizan con centavos, lo que genera que al incorporarse en la aplicación aportes en línea se deba descontar o sumar pesos, para cuadrar la cifra exacta, desconociendo el concepto No. 07823 del 2006, emitido por el Banco de la República, autoridad monetaria del país, el cual señala que a partir de la ley 31 de 1992, no existen jurídicamente los centavos. De igual forma, la Contaduría General de la Nación basada en el citado concepto determinó mediante resolución 354 de 2007 que: (…) La cuantificación en términos monetarios debe hacerse utilizando como unidad de medida el peso que es la moneda nacional del cursos forzosos, poder liberatorio ilimitado, y sin subdivisiones en centavos.</t>
  </si>
  <si>
    <t xml:space="preserve">•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
•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Es de anotar que estos intereses fueron asumidos por los funcionarios del Proceso de Gestión Financiera de la DNBC, y consignados el 31 de agosto de 2018 en el Banco Occidente Cuenta Corriente No. 219046059.
</t>
  </si>
  <si>
    <t xml:space="preserve">EXPEDICIÓN DE CERTIFICACIONES PARA PENSIÓN Y/O BONO PENSIONAL
• No se da aplicabilidad a una metodología, para la emisión de certificaciones de tiempo de servicios e información laboral con destino a trámite pensional y/o bono pensional conforme los artículos 23 y 35 del Decreto 1748 de 1995 que a su vez fueron modificados y/o adicionados por los artículos 11 y 14 del Decreto 1513 de 1998, donde se establecieron los parámetros y datos necesarios para la expedición de certificaciones de información laboral con destino al cálculo de bonos pensionales A y B.
• Asimismo, no se han definido dentro de la DNBC, en caso de requerirse, los formatos de Certificación de información Laboral y de salario, para las entidades que certifiquen tiempos de servicio y/o salarios para bonos pensionales y/o pensiones, en cumplimiento de lo ordenado en el artículo 3° del Decreto 13 de 2001, el Ministerio de Hacienda y el Ministerio de la Protección Social (hoy Ministerio de Trabajo), mediante la Circular Conjunta No.13 de abril de 2007.
</t>
  </si>
  <si>
    <t xml:space="preserve">NOMINA 
• En el mes de marzo de 2018, se liquidó un mayor en el sueldo, que hizo que se incrementara la nómina mensual en $10.052.600,00, así:
NOMBRE CARGO VALOR
German Andrés Miranda Director 5.232.270.00
Carlos López Asesor 3.908.710.00
Jorge Sierra Conductor 92.789.00
Edwin Zamora Técnico Administrativo 726.022.00
John Warner Secretario Ejecutivo 92.789.00
    TOTAL                                               $10.052.580.00
Al realizar el seguimiento a la Austeridad en el gasto correspondiente al segundo trimestre del año, se evidenció que la corrección realizada en el archivo plano en el mes de abril de 2018, se efectuó en los rubros:  Prima Técnica no salarial, Prima Técnica Salarial, Subsidio de Alimentación y Subsidio de Alimentación y no sobre el Rubro de Sueldos de Personal, donde fue efectivamente donde se generó dicho error, afectando el saldo presupuestal en cada una de esas cuentas.
Por lo tanto, se generó otro error, en sueldos y adicional a esto, en los rubros Prima Técnica no salarial, Prima Técnica Salarial, Subsidio de Alimentación y Subsidio de Alimentación; por cuanto, se realizó un descuento en estas cuentas el cual no se debía realizarse. Es de anotar que la corrección se evidenció efectivamente el mes de agosto de 2018, mediante comprobante 3666 y número de transacción contable 202, del 20 de agosto de 2018.
Sin embargo se generaron acciones de mejora por parte de los procesos de Gestión Financiera y Gestión de Talento Humano, en el Plan de Mejoramiento que hace referencia a los seguimientos de Austeridad en el Gasto de la DNBC.
La nómina se realiza de manera mensual y oportunamente, en EXCELL y se incorpora en el “CONVERTIDOR DATOS NOMINA EXCELL A XML”, aplicación de cargue masivo del Ministerio de Hacienda y Crédito, pero la misma no se genera de manera física, ni se emiten ni contiene firma del Responsable en elaborarla, del Coordinador Financiero ni del Ordenador del Gasto. 
No se posee convenio que soporte los descuentos realizados a los empleados públicos por concepto de:
EMERMEDICA:  Servicio de atención médica domiciliaria
FONDEMINTJUS: Fondo de Empleados del Ministerio del Interior y del Ministerio de Justicia y del Derecho.
</t>
  </si>
  <si>
    <t xml:space="preserve">INDICADORES 
• El proceso cuenta con siete (7) indicadores así: plan anual de vacantes, plan de previsión de talento humano, nómina y parafiscales, plan anual de capacitación, plan estratégico de talento humano, programa de bienestar e incentivos, gestión de viáticos, sin embargo, se encontró errores en la fórmula matemática, no correspondencia entre la meta definida y  la periodicidad establecidas, así como variables que no generan información consistente para la toma de decisiones..
</t>
  </si>
  <si>
    <t xml:space="preserve">DESVINCULACIÓN
• Se evidenció en el proceso de retiro de María Alejandra Patiño, que no figuran las certificaciones de paz y salvo de Tecnología e Informática ni de Gestión de Talento Humano, los cuales eran requeridos en su totalidad para la aceptación de la renuncia de la funcionaria, de acuerdo con lo establecido en el Procedimiento de “Ingreso y Retiro de Funcionarios”.  
• Se verifico en la Resolución 102 de 2018, mediante la cual se le reconocen prestaciones sociales a María Alejandra Patiño que esta se hacía efectiva a partir del 21 de marzo de 2018, sin embargo, la fecha de la resolución fue del 28 de marzo de 2018, es decir posterior a cuando se hizo efectiva. 
• En las resoluciones de liquidación de las prestaciones sociales  No. 101 de 2018, Viviana Andrade Tovar y 120 de 2018 de María Alejandra Patiño se evidenció que se hicieron efectivas al día siguiente a la aceptación de la renuncia, es decir  que a Viviana Andrade se le acepto la renuncia el 28 de marzo de 2018 y el 29 ya era efectiva la resolución de liquidación de prestaciones; en el caso de Maria Alejandra Patiño se le aceptó la renuncia el dia 20 de marzo y era efectiva el dia 21 de marzo  sin embargo  en ninguna de las dos resoluciones se tuvo en cuenta el tiempo establecido para la interposición del recurso de reposición que era de 10 días, en caso que algunas de estas dos exfuncionarias hubieran decidido interponerlo. 
</t>
  </si>
  <si>
    <t xml:space="preserve">Incumplimiento a la ley 31 de 1992, que hace referencia a la “Eliminación de los centavos”, y a la resolución 354 de 2007 emanada por, la Contaduría General de la Nación que basada en el citado concepto determinó mediante resolución 354 de 2007 </t>
  </si>
  <si>
    <t>No realizar cruce de información con el proceso de financiera para los reintegros efectuados por las EPS, para la novedad en el oficio de cobro por parte de la Entidad.</t>
  </si>
  <si>
    <t>Desgaste administrativo por no descargar el pago realizado a la EPS al Tesoro Nacional.</t>
  </si>
  <si>
    <t>No se cuenta con la copia de los convenios iniciales</t>
  </si>
  <si>
    <t>No se tienen ajustados las formulas matemáticas de los 7 indicadores.</t>
  </si>
  <si>
    <t>Faltan firmas en el paz y salvo de algunos de los exfuncionarios de la DNBC</t>
  </si>
  <si>
    <t>No se cuenta con el respectivo procedimiento para la expedición de bonos pensionales.</t>
  </si>
  <si>
    <t>Inconsistencias en el pago de nomina</t>
  </si>
  <si>
    <t>Falta de trazabilidad en  el historial de las libranzas</t>
  </si>
  <si>
    <t>Inconsistencia entre las metas definidas y la periodicidad establecidas</t>
  </si>
  <si>
    <t>No se cumple con los requisitos establecidos por la Entidad para el retiro de los funcionarios</t>
  </si>
  <si>
    <t>Se incumple con lo estipulado en el  artículo 3° del Decreto 13 de 2001, el Ministerio de Hacienda y el Ministerio de la Protección Social (hoy Ministerio de Trabajo), mediante la Circular Conjunta No.13 de abril de 2007</t>
  </si>
  <si>
    <t>Ajustar el Excel para que los valores los arroje sin centavos</t>
  </si>
  <si>
    <t>Implementar el control de aclaraciones por diferencia de los valores netos a pagar en la nómina por cada funcionario de la DNBC., así como la generación de la sábana de Nómina para su aprobación por el Ordenador del gasto debidamente firmada por Talento Humano.</t>
  </si>
  <si>
    <t>Se solicitarán los respectivos convenios para soportar los descuentos a los funcionarios.</t>
  </si>
  <si>
    <t>Se ajustará la formula matemática con el fin de tener la concordancia entre la meta definida y la periodicidad establecidas, así como variables que no generan información consistente para la toma de decisiones.</t>
  </si>
  <si>
    <t>Verificación del formato de paz y salvo con el lleno de los requisitos</t>
  </si>
  <si>
    <t>Se elaborará un procedimiento acorde con lo expuesto en los artículos 23 y 35 del Decreto 1748 de 1995 y dar cumplimiento al artículo 3° del Decreto 13 de 2001, el Ministerio de Hacienda y el Ministerio de la Protección Social (hoy Ministerio de Trabajo), mediante la Circular Conjunta No.13 de abril de 2007</t>
  </si>
  <si>
    <t>Planilla de Excel ajustada, sin centavos</t>
  </si>
  <si>
    <t>Total de aplicación de reintegros por licencias e incapacidades/ Total de reintegros identificados por talento humano</t>
  </si>
  <si>
    <t># de reportes de aclaraciones y sabanas de de pago nómina realizados</t>
  </si>
  <si>
    <t>Convenios realizados</t>
  </si>
  <si>
    <t>Indicadores ajustados</t>
  </si>
  <si>
    <t>Paz y salvo revisados/ Personal Retirado</t>
  </si>
  <si>
    <t>Procedimiento Expedición De Certificaciones Para Pensión y/o Bono Pensional</t>
  </si>
  <si>
    <t>Miguel Ángel/ Maryoly Díaz</t>
  </si>
  <si>
    <t>No se anexaron evidencias</t>
  </si>
  <si>
    <t>En la vigencia 2019 no se han realizado</t>
  </si>
  <si>
    <t>Se elabora la sábana de Nómina, la cual es firmada por la Subdirección Administrativa y Financiera, la Coordinación Financiera y Gestión del Talento Humano.</t>
  </si>
  <si>
    <t>Se cuenta con los respectivos soportes de los diferentes convenios que cuenta la DNBC.</t>
  </si>
  <si>
    <t>No existen evidencias</t>
  </si>
  <si>
    <t>Se modifica el formato de Paz y Salvo.</t>
  </si>
  <si>
    <t>La acción estipulada no está orientada a eliminar la causa raíz. No se le da avance</t>
  </si>
  <si>
    <t>No existe avance</t>
  </si>
  <si>
    <t>Sabana de Nómina debidamente firmada.</t>
  </si>
  <si>
    <t>Formato de Paz y Salvo.</t>
  </si>
  <si>
    <t>Mejora Continua</t>
  </si>
  <si>
    <t>Se incorporó en el  manual SIGEC los lineamientos para la revisión por la Dirección. 
Se evidencia acta de reunión del Comité Directivo del Sistema Integrado de Gestión y Control del 27 de noviembre en la cual se desarrolla la revisión por la Dirección.
No se cuenta con la guía para gestión de indicadores.</t>
  </si>
  <si>
    <t>La actualización de lo mapas de riesgos se encuentra programada continuar en  el segundo semestre del 2019.</t>
  </si>
  <si>
    <t>Se evidencia acta de reunión del Comité Directivo  del Sistema Integrado de Gestión y Control del 27 de noviembre en la cual se desarrolla la revisión por la Dirección.
Pendiente la verificar la inclusión de las acciones de acuerdo con la última medicción del FURAG.</t>
  </si>
  <si>
    <t>Revisar la pertinencia de la acción.</t>
  </si>
  <si>
    <t>Se evidencia memorando con número radicado 20181120000633 del septiembre 29 de 2018 Remitido por el Dr. Rainer Naranjo y dirgido a los Gestores y Cogestores del SIGEC en su calidad de Representante de la Dirección para el SIGEC de acuerdo a lo establecido en la resolucion 011 de 2018.</t>
  </si>
  <si>
    <t>Se evidencio el cumplimiento del Plan de acción del proceso en un 94%  con corte al cuarto cuatrimestre de 2018</t>
  </si>
  <si>
    <t>En el seguimiento realizado con corte a octubre de 2018 se evidenció que se elaboró el instrumento interno de trabajo, en el que se identifique el documento SIGEC entregado por parte de los procesos, para revisión metodológica de Mejora Continua, con fechas de recibo y respuesta o trámite.</t>
  </si>
  <si>
    <t>Se evidencia acta de mesa de trabajo con el Subdirector Administrativo y Financiero con la sensibilización  en diciembre 10 de 2018acerca de las responsabilidades que el rol de representante de la Dirección para el SIGEC de acuerdo con la Resolución 011 de 2018.</t>
  </si>
  <si>
    <t>No se evidencia evidencia avance.</t>
  </si>
  <si>
    <t xml:space="preserve">Se evidencia cumplimiento del 94% del plan de acción del proceso Mejora Continua.
</t>
  </si>
  <si>
    <t>Acción verificada en el seguiento anterior</t>
  </si>
  <si>
    <t>No se evidencia evidencia avance con respecto al seguimiento anterior.</t>
  </si>
  <si>
    <t>No se reportó avance</t>
  </si>
  <si>
    <t>Acompañar y asesorar a los procesos para la culminación en la vigencia de las actividades de implementación SIGEC propuestas en el periodo</t>
  </si>
  <si>
    <t>a. Publicar los formatos aprobados del Proceso de Gestión de Comunicaciones en la Carpeta SIGEC</t>
  </si>
  <si>
    <t>d. Acompañar y asesorar a los procesos para la culminación de la documentación SIGEC.</t>
  </si>
  <si>
    <t>b. y c. Sensibilización acerca del uso de la carpeta compartida.</t>
  </si>
  <si>
    <t>Actualizar la Guía de Administración de Riesgos de la DNBC de acuerdo a los lineamientos establecidos en la Guía DAFP de administración de los riesgos de gestión, corrupción y seguridad digital y conforme a la retroalimentación de mesa de trabajo con Control Interno.</t>
  </si>
  <si>
    <t>Culminar los ajustes de las matrices de riesgos de los procesos conforme a las observaciones del seguimiento realizadas por parte de Control Interno.</t>
  </si>
  <si>
    <t>4c. Incorporar en el manual SIGEC los lineamientos para la revisión por la Dirección y Elaborar documento guía Gestión de Indicadores</t>
  </si>
  <si>
    <t>5. Revisar y actualizar según corresponda, el mapa de riesgos del proceso.</t>
  </si>
  <si>
    <t>Identificar en el plan de acción las actividades formuladas como respuesta a los resultados del autodiagnóstico MIPG y FURAG II línea base</t>
  </si>
  <si>
    <t>Elaborar informe de avance de la implementación del SIGEC por subsistemas y dimensiones</t>
  </si>
  <si>
    <t>Incluir los compromisos establecidos en la Resolución 011  de 2018, en el plan de acción del proceso de Mejora continua.</t>
  </si>
  <si>
    <t>Elaborar y notificar circular de delegación del equipo operativo SIGEC en la que se incluyan responsabilidades de acuerdo al rol.</t>
  </si>
  <si>
    <t>Incluir los compromisos establecidos en la Resolución 011 de 2018, en el plan de acción del proceso de Mejora continua.</t>
  </si>
  <si>
    <t>Culminar las actividades del plan de acción del proceso que se encuentren en rezago</t>
  </si>
  <si>
    <t>Formular instrumento interno de trabajo, en el que se identifique el documento SIGEC entregado por parte de los procesos, para revisión metodológica de Mejora Continua, con fechas de recibo y respuesta o trámite.</t>
  </si>
  <si>
    <t>Realizar una mesa de trabajo entre el proceso de Mejora Continua y el responsable de la alta Dirección a fin de sensibilizar acerca de las responsabilidades que el rol delegado le asigna, acorde con la Resolución 011 de 2018.</t>
  </si>
  <si>
    <t>Definir con el Representante de la Alta Dirección para el SIGEC, compromisos frente a cada una de las responsabilidades establecidas en la Resolución 011 de 2018 y realizar seguimiento a los acuerdos.</t>
  </si>
  <si>
    <t>Realizar una revisión y actualización de los indicadores del proceso identificando los factores críticos de éxito</t>
  </si>
  <si>
    <t>Documentos elaborados</t>
  </si>
  <si>
    <t>Matriz de riesgos actualizada</t>
  </si>
  <si>
    <t>Plan de acción con identificación de actividades</t>
  </si>
  <si>
    <t xml:space="preserve">Informes de avance e implementación </t>
  </si>
  <si>
    <t>Plan de acción con compromisos de Resolución 011 formulado</t>
  </si>
  <si>
    <t>Circular elaborada y notificada</t>
  </si>
  <si>
    <t>Instrumento formulado</t>
  </si>
  <si>
    <t>Mesa de trabajo realizada.</t>
  </si>
  <si>
    <t>(# De compromisos realizados/ # De compromisos formulados)*100</t>
  </si>
  <si>
    <t>Indicadores del proceso revisados y actualizados</t>
  </si>
  <si>
    <t>Carpeta de formatos del Proceso de Comunicaciones Publicadas</t>
  </si>
  <si>
    <t>(# de procesos con documentos SIGEC formalizados/ # Total de procesos)*100</t>
  </si>
  <si>
    <t>(# de puestos de trabajo sensibilizados acerca del uso de la carpeta compartida/ # de puestos de trabajo)*100</t>
  </si>
  <si>
    <t>Guía de Administración de Riesgos DNBC actualizada</t>
  </si>
  <si>
    <t>(#Procesos con mapas de riesgos ajustados/ # Total de Procesos)*100</t>
  </si>
  <si>
    <t>Adriana Moreno</t>
  </si>
  <si>
    <t xml:space="preserve">Se incorporó en el  manual SIGEC los lineamientos para la revisión por la Dirección. </t>
  </si>
  <si>
    <t>Se requiere continuar con la revisión del mapa de riesgos del proceso y actualizarlo de acuerdo con las recomendaciones de la auditoria interna realizada, actividad que se adelantará en el segundo semetre de 2019, una vez se cuente con elpersonal de apoyo para elproceso.</t>
  </si>
  <si>
    <t>En el mes de noviembre, de acuerdo con el plan de acción institucional se presentó el avance de MIPG, en Comité Directivo SIGEC y Revisión por la Dirección</t>
  </si>
  <si>
    <t>Se elaboró el  informe de avance a septiembre de 2018, de la implementación del SIGEC por subsistemas y dimensiones, el cual se presentó en el Comité Directivo del mes de Octubre.</t>
  </si>
  <si>
    <t>Al formualr el plan de acción de la vigencia 2019, no se contaba con los resultados de la nueva medición de FURAG, se ajustrá el plan de acción con base en los nuevos resultados acorde con los recursos de cada proceso y compromisos para avanzar en la implementación de MIPG bajo los parámetros del DAFP</t>
  </si>
  <si>
    <t>Se elaboró y notificó a los servidores públicos correspondientes, la Circular de delegación del equipo operativo SIGEC en la que se incluyan responsabilidades de acuerdo al rol.</t>
  </si>
  <si>
    <t>La resolución 011 fue actualizada con la Resolción 469 de 2018. En elplan de acción institucional 2019, se encuentran formulados los compromisos del propceso de Mejora continua.</t>
  </si>
  <si>
    <t>El promedio de cumplimiento del Plan acción del proceso alcanzó el 94% al cierre de la vigencia.</t>
  </si>
  <si>
    <t>Acción cumplida en revisión anterior</t>
  </si>
  <si>
    <t>El día 10 de Diciembre de 2018, se llevó acabo mesa de trabajo con el Subdirector Administrativo y Financiero, Dr Rainer Naranjo. Con el fin de sensibilizar acerca de las responsabilidades que el rol delegado le asigna, acorde con la Resolución 011 de 2018. Acción cumplida al 100%</t>
  </si>
  <si>
    <t>En mesa de trabajo del 10 de diciembre se establecen compromisos por parte del Subdirector Administrativo. A la fecha se han cumplido con:
Formulación del Plan de acción institucional  2019 con acciones que aporten a la implemenación del SIG.
Socialización de 2 informes de avance del plan.
Divulgación por correo electrónico de oferta de capacitacion del DAFP.
Esta pendiente la actualización de delegación de gestors dado que no se contaba con el total de recursos humano de apoyo de la entidad.</t>
  </si>
  <si>
    <t>Se solicitan ampliar el plazo para revisión y actualización de indicadores del proceso</t>
  </si>
  <si>
    <t>de las 167 actividades programadas en la vigencia 154 alcanzaron un nivel de cumplimiento del 100%, una actividad con el 80%, 5 actividades al canzaron el 50% de cumplimiento, 1 actividad el 33% , 2 actividades el 25% y 4 actividades no avazaron el periodo para su cumplimiento. El promedio total de cumplimiento llego al 95%.</t>
  </si>
  <si>
    <t>Cumplida en periodo anterior ya revisado</t>
  </si>
  <si>
    <t>Se solicita ampliar la fecha con el fin de realizar un inventarios general d la documentación y ajustar las metas acorde con la documentación requerida por cada uno de los procesos</t>
  </si>
  <si>
    <t>Se solicita ampliar elplazo para realizar la atividad p´ropuesta en el segundo semestre de 2019</t>
  </si>
  <si>
    <t>Se solicita ampliar elplazo para realizar la atividad propuesta en el segundo semestre de 2019</t>
  </si>
  <si>
    <t>7.  No se logró determinar el avance a la fecha del FURAG y AUTODIAGNOSTICO, ya que las actividades generadas para cumplirlas, aunque se incorporaron en el Plan de Acción Institucional, no es posible realizar su medición, por cuanto están mezcladas con todas las actividades a realizar en la vigencia 2018.
No se evidenció el avance en tiempo real, de los requisitos de MIPG con respecto a la línea base (FURAG y Autodiagnóstico)</t>
  </si>
  <si>
    <t>8.En el parágrafo del  artículo décimo segundo de la resolución 011 de 2018, se establece “Dentro de las reuniones del comité, al menos cada tres (3) meses se deberá incluir en la agenda, la aprobación y seguimiento a las acciones y estrategias adoptadas para la operación del Modelo Integrado de Planeación y Gestión –MIPG en el marco de la implementación del SIGEC”. En verificación de las actas generadas en cada uno de los comités celebrados no se evidenció los avances de la implementación del SIGEC.</t>
  </si>
  <si>
    <t>No hubo claridad de la forma como se presentarían los avances  del modelo integrado de planeación y gestión en el marco de implementación del SIGEC</t>
  </si>
  <si>
    <t xml:space="preserve">Dificultad en la medición de nivel de avance para la toma decisiones </t>
  </si>
  <si>
    <t>9. No se dio cumplimiento a lo establecido en el acta # 6 del Comité Directivo del SIGEC, de fecha 29 de junio de 2018, en donde se aprobó realizar la notificación por parte del Representante de la Alta Dirección para del SIGEC al grupo de Gestores y Cogestores. De igual forma, no se han ejecutado los roles y responsabilidades establecidos en dicho artículo para dinamizar la implementación del SIGEC, según lo establecido en la resolución 011 de 2018, en su artículo 19.  “Equipo operativo está conformado por representantes de las distintas dependencias y disciplinas académicas que conforman la DNBC, quienes serán delegados por el Equipo Directivo, por escrito, (…)”.</t>
  </si>
  <si>
    <t>La carga laboral dificultó efectuar seguimiento al compromiso derivado de la Resolución 11/2018 y del Comité Directivo SIGEC, relacionado con el tema de Gestores y Cogestores.</t>
  </si>
  <si>
    <t>La carga laboral no permitió efectuar seguimiento al compromiso derivado de la Resolución 11/2018 y del Comité Directivo SIGEC relacionado con el tema de Gestores y Cogestores.</t>
  </si>
  <si>
    <t>Incumplimiento de la Resolución 011 de 2018
Limitaciones en la implementación del SIGEC</t>
  </si>
  <si>
    <t>10. En verificación del plan de acción del proceso se evidenció:
 Existen actividades establecidas en el Plan de Acción de 2018, planeadas para su cumplimiento en el primer trimestre del año, las cuales efectivamente se desarrollaron en el segundo trimestre de 2018 como “Revisar y actualizar la caracterización del proceso”.
 Hay dos (2) actividades que, en el segundo trimestre de 2018, presentan retardo como: “Revisar y actualizar los Procedimientos y formatos del proceso y Revisar y actualizar la Hoja de vida indicadores del proceso”.
Se encontró debilidad en el cumplimiento del plan de acción del proceso en cuanto la no ejecución oportuna de las actividades programadas, lo cual  podría generar hallazgos por parte de los Órganos de Control y vigilancia.</t>
  </si>
  <si>
    <t>El alto volumen de documentación que el proceso debe revisar para avalar metodológicamente la formulación de procedimientos, caracterizaciones y en general la documentación que hace parte del SIGEC, de todos los procesos que integran el sistema y que viene en rezago desde la vigencia pasada, ocasionó un represamiento en el proceso generando el incumplimiento en los tiempos definidos para cumplir con sus actividades.</t>
  </si>
  <si>
    <t>Incumplimiento de los planes y resultados esperados por parte de la Entidad
Se podrían generar hallazgos por parte de los Órganos de Control y vigilancia</t>
  </si>
  <si>
    <t>11. En revisión del cumplimiento de la resolución 011 de 2018, se encontró que no se está cumpliendo con los roles y responsabilidades asignadas al Representante de la Alta Dirección para el SIGEC.</t>
  </si>
  <si>
    <t>Debilidad en la interiorización del rol asignado como representante de la alta Dirección para el SIGEC</t>
  </si>
  <si>
    <t xml:space="preserve">
Limitaciones en la implementación del SIGEC</t>
  </si>
  <si>
    <r>
      <t xml:space="preserve">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
De igual forma, no se cuenta con </t>
    </r>
    <r>
      <rPr>
        <b/>
        <sz val="12"/>
        <rFont val="Arial"/>
        <family val="2"/>
      </rPr>
      <t>indicadores</t>
    </r>
    <r>
      <rPr>
        <sz val="12"/>
        <rFont val="Arial"/>
        <family val="2"/>
      </rPr>
      <t xml:space="preserve"> que permitan medir los factores críticos de éxito del proceso.
No se ha dado cumplimento a la meta establecida para el indicador “Revisión y control de la documentación del SIGEC”, evidenciado en los dos reportes trimestrales</t>
    </r>
  </si>
  <si>
    <t>El alto volumen de documentación que el proceso debe revisar para avalar metodológicamente la formulación de procedimientos, caracterizaciones y en general la documentación que hace parte del SIGEC, de los procesos que integran el sistema y que viene en rezago desde la vigencia pasada, ocasionó un represamiento en el proceso generando el incumplimiento en los tiempos definidos para cumplir con sus actividades.</t>
  </si>
  <si>
    <t>Debido al alto flujo de actividades propias de la gestión de cada proceso, no se ha logrado culminar la formalización de los documentos SIGEC y el alto volumen de documentación que el proceso de Gestión de Análisis y Mejora Continua, debe revisar para avalar metodológicamente la formulación de la documentación que hace parte del SIGEC, de los procesos que integran el sistema y que viene en rezago desde la vigencia pasada, ocasionó un represamiento en el proceso Gestión de Análisis y Mejora Continua, generando el incumplimiento en los tiempos definidos para cumplir con sus actividades.</t>
  </si>
  <si>
    <t>14. En verificación de la aplicación de los lineamientos establecidos en el procedimiento para el control de documentos y registros se tomó como muestra los procesos Gestión de Cooperación Internacional   y Alianzas Estratégicas, Gestión de Comunicaciones, Coordinación Operativa, Gestión de Asuntos Disciplinarios, Gestión Documental y Gestión de Tecnología Informática se encontró:
a. No se tiene disponible los documentos y formatos en el punto de uso, evidenciado con los formatos monitoreo de medios, parcelador y lista de verificación asociados al proceso Gestión de Comunicaciones, así como el manual de cursos especializados del proceso Gestión de Cooperación Internacional y Alianzas Estratégicas.
b. El personal de la DBNC no tiene claro la forma de acceder a los documentos y formatos vigentes del SIGEC, evidenciado en Gestión de Asuntos Disciplinarios y Gestión de Comunicaciones.
c. En el Proceso Gestión de Asuntos Disciplinarios se observó el hábito de imprimir formatos “Listado de asistencia” como reserva, lo cual puede ocasionar que se usen formatos obsoletos.
d. Se evidenció que los documentos requeridos para la ejecución de los procesos no han sido formalizados, tan solo se cuenta con las caracterizaciones de proceso y por lo tanto no se asegura la ejecución de actividades de forma estandarizada.</t>
  </si>
  <si>
    <t>No hay claridad y apropiación por parte de los usuarios de la entidad sobre el manejo de la documentación que hace parte del Sistema Integrado de Gestión, tanto en el uso de formatos como en la aplicación de los procedimientos que se tienen al respecto.
De igual forma debido al alto flujo de actividades propias de la gestión de cada proceso, no se ha logrado culminar la formalización de formatos mencionados en los procedimientos para la estandarización en la ejecución de actividades.</t>
  </si>
  <si>
    <t>Confusión y afectación de actividades por posible uso de documentos obsoletos
o esta:
Posible generación de incumplimientos o desviaciones en la gestión de los procesos ante falta de metodologías estandarizadas.</t>
  </si>
  <si>
    <t>15.En revisión de la administración de los riesgos de gestión, corrupción y seguridad digital se encontró: 
 No se ha establecido la política de administración de riesgos. 
 Aunque se ha avanzado en la identificación mapas de riesgos de los procesos de la DNBC, aún no se ha formalizado la metodología y el estándar de administración de riesgos. 
 La DNBC se encuentra en proceso de ajuste de la herramienta “Mapas de riesgo” de acuerdo con la Guía para la Administración de los Riesgos de Gestión, Corrupción y Seguridad Digital y el diseño de controles en Entidades Públicas versión 1.</t>
  </si>
  <si>
    <t xml:space="preserve">Los cambios en los lineamientos emitidos por parte del DAFP frente a la gestión del riesgo y Manual Operativo de MIPG durante la vigencia, han dificultado la actualización y formalización de la Política de Administración de Riesgos </t>
  </si>
  <si>
    <t xml:space="preserve">Incremento en la probabilidad de materialización de riesgos </t>
  </si>
  <si>
    <t>De acuerdo con lo establecido en las Estrategias para la construcción del Plan Anticorrupción y de Atención al Ciudadano, se ha dado cumplimiento parcial a los requerimientos establecidos, se cuenta con digiturno manual y medición de la satisfacción del ciudadano, sin embargo, en la actualidad no se está dando cumplimiento a los siguientes ítems:
Establecer procedimientos, diseñar espacios físicos y disponer de facilidades estructurales para la atención prioritaria a personas en situación de discapacidad 
Generar incentivos a los servidores públicos de las áreas de atención al ciudadano</t>
  </si>
  <si>
    <t>Aunque se cuenta con la Política de Protección de datos de acuerdo con lo establecido en los artículos 17 y 18 de la Ley 1581 de 2012, la cual fue aprobada en Comité Directivo de Noviembre 29 de 2016, aún no se ha publicado ni socializado.</t>
  </si>
  <si>
    <t>No se evidenciaron criterios o lineamientos para la adecuada distribución de la correspondencia que ingresa a la entidad, lo que conlleva a que algunos asuntos sean clasificados como  PQRSD, desde la oficina de correspondencia, sin que cuenten con las características como tales, generando desgaste administrativo.</t>
  </si>
  <si>
    <t xml:space="preserve">Se verificó que en los casos en que es modificado el asunto de PQRSD determinado por el peticionario, no se le informa sobre dicha modificación, ni los términos establecidos para atender su solicitud. (Tener en cuenta la referencia que indica el peticionario en su derecho de petición, debido a que si se va a modificar su clasificación, se le debe informar al peticionario el plazo en el que se dará respuesta, con la finalidad que este tenga conocimiento del término que estableció la Entidad para resolverla). </t>
  </si>
  <si>
    <t xml:space="preserve">Se evidenció la materialización de los siguientes riesgos: Respuestas contradictorias o incompletas a las PQRSD, así como el riesgo relacionado con la falta de revisión constante del correo de notificaciones judiciales de la Entidad y clasificación errónea de las PQRSD, razón por la cual deben ser incluidos al proceso junto con sus controles. </t>
  </si>
  <si>
    <t xml:space="preserve">Se han identificado tres (3) riesgos de gestión del proceso (“vencimiento de términos”, “Respuestas diferentes a un mismo requerimiento”, “falta de notificación o notificación inadecuada”); sin embargo se evidencia que los tres (3) riesgos se han materializado, por lo tanto no se han establecido los controles adecuados.
 Incluir al proceso, el riesgo relacionado con la interposición de tutelas contra la Entidad por la no respuesta a las peticiones, cuya consecuencia puede generar un fallo adverso y en caso extremo un incidente de desacato, por lo cual es necesario implementarlo, así como sus controles. </t>
  </si>
  <si>
    <t xml:space="preserve">A pesar de que se han venido implementando los diferentes canales de atención al Ciudadano, aun no se cuenta con el formulario web para presentar PQRSD, así como el mecanismo digital para seguimiento a PQRSD por parte de los Ciudadanos o registro público. 
Sin embargo, se observa que no se cuenta con recursos para la creación de la página web de propiedad de la DNBC.
 Aún no se cuenta con el formato electrónico en la página web de la Entidad para que los ciudadanos puedan presentar las PQRSD, de acuerdo con lo establecido en el artículo 76 de la Ley 1474 de 2011; </t>
  </si>
  <si>
    <t xml:space="preserve">El software instalado en la DNBC para el control de la documentación “Orfeo” no tiene programadas algunas opciones tales como alertas automáticas a través del correo electrónico como control en la oportunidad de las respuestas, entre otras.
Se evidenció que el sistema de gestión documental ORFEO no genera alertas sobre los términos de vencimiento de las solicitudes, de igual manera, la clasificación documental no está completa, falta por ejemplo el TRD de Tutelas y la opción de respuesta en cuanto a la clasificación de los PQRSD. </t>
  </si>
  <si>
    <t>Se evidenció incumplimiento al Plan de Mejoramiento resultante de la auditoria proceso realizado a agosto de 2016, así como carencia de autoevaluación del proceso, lo que conlleva que los hallazgos o NC evidenciadas a Junio 30 de 2016 son en su mayoría repetitivas a Diciembre 31 de 2016.
19. Se evidenció incumplimiento al Plan de Mejoramiento resultante de la auditoría al proceso realizada a abril de 2017, así como carencia de autoevaluación del proceso, lo que conlleva que los hallazgos o NC son en su mayoría repetitivas a Octubre de 2017.
 Cumplir las acciones establecidas en los Planes de Mejoramiento generados de informes anteriores, ya que con ello se lograría mayor eficiencia y eficacia en las actividades propias del proceso de Gestión de Atención al Usuario.</t>
  </si>
  <si>
    <t> Efectuar capacitación de los temas a cargo de la Entidad a los responsables de asignar las PQRSD, ya que en el periodo evaluado se evidenció que muchas de ellas fueron enviadas a servidores públicos que no tenían competencia de los temas, lo que ocasionó demora en que fueran allegadas a los concretamente encargados en darles respuesta. 
 No hay claridad respecto a algunos tipos de petición que recibe la DNBC, ya que inicialmente el documento se clasifica en el aplicativo ORFEO con un TRD por el proceso de Gestión de Atención al Usuario y posteriormente al llegar al Grupo de Formulación, Actualización, Acompañamiento Normativo y Operativo se modifica este TRD por otro diferente, por lo que es necesario efectuar una  retroalimentación entre el proceso de Gestión de Atención al Usuario y el Grupo de Formulación, Actualización, Acompañamiento Normativo y Operativo para   unificar  conceptos frente a la clasificación de las PQRSD.</t>
  </si>
  <si>
    <t xml:space="preserve"> Dar respuesta a las peticiones dentro de los términos establecidos en la normativa aplicable y la Resolución No. 021 de 2016, con el objeto de evitar sanciones de carácter disciplinario conforme a lo establecido en la Ley 1755 de 2015 artículo 31
 Dar respuesta a las peticiones dentro de los términos establecidos en la normativa aplicable, con el objeto de evitar sanciones de carácter disciplinario conforme a lo establecido en la Ley 1755 de 2015 artículo 31. </t>
  </si>
  <si>
    <t>Seguimiento PQRDS</t>
  </si>
  <si>
    <t>1er Por qué: Porque a la fecha 30/06/2018, no se encontraba unificada la información concerniente al primer semestre. 
2º Por qué: Porque la información se encontraba pendiente de validación por parte del Subdirector Administrativo y Financiero, la cual se validó ocho (8) días hábiles terminado el mes de Junio.
3er Por qué: Porque no se tenía establecido en el procedimiento, la periodicidad de publicación del  Registro Público de los Derechos de Petición, conforme lo preceptuado en la Circular Externa No. 001 del 20 de octubre de 2011.</t>
  </si>
  <si>
    <t>1er Por qué: Porque fue evidenciada la necesidad, luego de expedirse la Resolución N°248 de 2018 y porque ya se había actualizado el procedimiento por ende se encuentra en revisión para volver a actualizar y agregar la documentación de la clasificación de PQRSD.
2º Por qué: Porque no había unificación de conceptos claros en la Entidad, sobre las clasificaciones de las PQRSD y sus tiempos. 
3er Por qué: Porque no se tenía claridad al momento de reasignar los documentos y la TRD de Orfeo, acerca de los términos y de los temas manejados por las diferentes áreas de la DNBC.</t>
  </si>
  <si>
    <t>1er Por qué: Porque en el análisis del riesgo no se identificó como control la revisión del correo de notificaciones.
2º Por qué:  Porque inicialmente, la tarea de revisión del correo de notificaciones judiciales, no estaba asignada al Proceso de Gestión de Atención al Usuario.
3er Por qué: Porque se presentó debilidad en la identificación de los controles establecidos para los riesgos identificados.</t>
  </si>
  <si>
    <t>Revisar, ajustar y complementar la documentación del proceso, así como la Resolución Nº21 de 2016, con el fin incluir la reglamentación interna para la tramitación de las peticiones verbales exigencia incluida en el Decreto 1166 de 2016.</t>
  </si>
  <si>
    <t>Capacitar a los funcionarios de la DNBC sobre el trámite que debe hacerse a las peticiones verbales.</t>
  </si>
  <si>
    <t>Instalar un buzón de voz que reciba los derechos de petición presentados fuera del horario de atención.</t>
  </si>
  <si>
    <t>Realizar nuevamente un análisis de los factores internos y externos que lleven a actualización del mapa de riesgos de gestión, el cual incluya los nuevos controles.</t>
  </si>
  <si>
    <t>Establecer y asignar el presupuesto requerido para implementar la página web de la DNBC de acuerdo a las exigencias del componente TIC Servicios de GEL incluyendo el formulario para la recepción de  PQRSD en la página web enlazando con ORFEO.</t>
  </si>
  <si>
    <t>Implementar la página web de la DNBC de acuerdo a las exigencias del componente TIC Servicios de GEL.</t>
  </si>
  <si>
    <t>Realizar las adecuaciones necesarias de acuerdo al diagnóstico de los espacios físicos para la oficina de atención al ciudadano.</t>
  </si>
  <si>
    <t>Adquirir una diadema, cámara web y teléfono permitiendo realizar un convenio con el centro de relevo con el fin de fortalecerla atención prioritaria de personas con discapacidad.</t>
  </si>
  <si>
    <t>Incluir en el plan de bienestar e incentivos 2017, un reconocimiento para destacar el desempeño de los servidores en relación al servicio prestado al ciudadano.</t>
  </si>
  <si>
    <t>Establecer y asignar el presupuesto requerido para contratar al personal requerido para el proceso</t>
  </si>
  <si>
    <t>Realizar socialización de la política de protección de datos</t>
  </si>
  <si>
    <t>Parametrizar el ORFEO con el fin de que emita alertas automáticas al correo electrónico, brindando asesoría y acompañamiento a los servidores de la DNBC en el uso adecuado de esta herramienta.</t>
  </si>
  <si>
    <t>Capacitar a todos los servidores públicos de la DNBC y contratistas en ORFEO.</t>
  </si>
  <si>
    <t xml:space="preserve">Capacitar al responsable en el proceso de gestión documental encargado de recibir y radicar correspondencia. </t>
  </si>
  <si>
    <t>Establecer y asignar el presupuesto requerido para contratar al personal requerido para conformar el equipo de atención al usuario como lo determina la norma.</t>
  </si>
  <si>
    <t>Realizar autoevaluación del proceso con el fin de identificar oportunidades de mejora y asegurar el cumplimiento de los planes.</t>
  </si>
  <si>
    <t>Cumplimiento de las actividades establecidas en el Plan de mejoramiento de la vigencia 2016</t>
  </si>
  <si>
    <t>Sensibilizar a los funcionarios y contratistas, frente a la política de operación relacionada con las acciones que se deben adelantar, en caso que la PQRSD no sea competencia del área y/o de la DNBC</t>
  </si>
  <si>
    <t xml:space="preserve">Realizar mesa de trabajo y recibir capacitación por parte del Proceso de Formulación, Actualización, Acompañamiento Normativo y Operativo, con la finalidad de unificar los conceptos frente a la clasificación de las PQRSD y tipos de PQRSD relacionados con los diferentes procesos, para garantizar su adecuado reparto. </t>
  </si>
  <si>
    <t>Clasificar y repartir las PQRSD debidamente</t>
  </si>
  <si>
    <t xml:space="preserve">Realizar sensibilización por puestos de trabajo, acerca de los procedimientos establecidos para el trámite y respuesta de las PQRSD, el buen uso del aplicativo Orfeo y que tanto funcionarios como contratistas tengan conocimiento sobre la forma como deben proceder en caso de efectuar una respuesta a una PQRSD por correo electrónico o por teléfono. </t>
  </si>
  <si>
    <t>Dar respuesta a las peticiones dentro de los términos establecidos en la normativa aplicable y la Resolución No. 021 de 2016</t>
  </si>
  <si>
    <t>Implementar en la página web de la DNBC, la publicación del Registro Público de los Derechos de Petición, conforme lo preceptuado en la Circular Externa No. 001 del 20 de octubre de 2011, expedida por el Consejo Asesor del Gobierno Nacional en Materia de Control Interno</t>
  </si>
  <si>
    <t>Incluir en el procedimiento, la periodicidad de publicación del  Registro Público de los Derechos de Petición, conforme lo preceptuado en la Circular Externa No. 001 del 20 de octubre de 2011.</t>
  </si>
  <si>
    <t>Formular Política de operación en el Procedimiento PQRSD, relacionada con las acciones a seguir cuando se modifica la clasificación de la PQRSD</t>
  </si>
  <si>
    <t>Efectuar comunicaciones a los peticionarios relacionadas con los cambios en la clasificación de la PQRSD</t>
  </si>
  <si>
    <t>Actualizar la  Resolución 248 de 2018 “Por la cual se modifica la Resolución 021 del 09 de febrero de 2016 y se Reglamenta el Trámite Interno de Peticiones, Quejas, Sugerencias, Reclamos y Denuncias ante la Dirección Nacional de Bomberos de Colombia”, frente al tema de la clasificación de las PQRSD.</t>
  </si>
  <si>
    <t>Actualizar el Procedimiento PQRSD, en el que se incluya la documentación de la clasificación de las PQRSD.</t>
  </si>
  <si>
    <t>Elaborar cuadro de listado de temas por área para facilitar el direccionamiento.</t>
  </si>
  <si>
    <t>Actualizar el mapa de riesgos de gestión del Proceso Formulación, Actualización, Acompañamiento Normativo y Operativo.</t>
  </si>
  <si>
    <t>Actualizar los controles del mapa de riesgos de gestión del Proceso Atención al usuario.</t>
  </si>
  <si>
    <t>Se requiere incluir las disposiciones establecidas en el Decreto 1166/2016 procedimientos del proceso de gestión de atención al usuario, como requisito para actualizar la Resolución Nº021/2016</t>
  </si>
  <si>
    <t>Incumplimientos de la normatividad aplicable para la recepción de las PQRSD y afectación a los usuarios</t>
  </si>
  <si>
    <t xml:space="preserve">No se hizo un análisis exhaustivo en el ejercicio de identificación de factores internos y externos. </t>
  </si>
  <si>
    <t>Materialización de los riesgos y sus efectos</t>
  </si>
  <si>
    <t>El ejercicio de priorización de recursos determinó que hay otras necesidades urgentes que atender por parte de la DNBC.</t>
  </si>
  <si>
    <t>Apertura de investigaciones por el incumplimiento del criterio Sistema Web de Contacto, Peticiones, Quejas, Reclamos, Solicitudes, Denuncias de la Estrategia GEL</t>
  </si>
  <si>
    <t>El contrato de la vigencia 2017 no cuenta con cláusulas que permitan efectuarlas  modificaciones a las instalaciones que requiere  la atención prioritaria a personas en situación de discapacidad.</t>
  </si>
  <si>
    <t>Incumplimiento de las normas Ley 361/1997, Ley 1145/2007, Ley 1346/2009 y afectación a los usuarios en condición de discapacidad</t>
  </si>
  <si>
    <t>La Entidad no cuenta con los recursos suficientes para contratar a la cantidad de personal suficiente, por tanto en el ejercicio de priorización de recursos se determinó que hay otras necesidades urgentes que atender por parte de la DNBC.</t>
  </si>
  <si>
    <t>Incumplimiento de las actividades propuestas en los diferentes planes y posibles aperturas de investigaciones por incumplimiento de la normatividad.</t>
  </si>
  <si>
    <t xml:space="preserve">Desgaste administrativo por la clasificación y distribución errónea de la correspondencia. </t>
  </si>
  <si>
    <t>La Entidad no cuenta con los recursos suficientes para contratar al personal requerido para conformar el equipo de atención al usuario, por tanto en el ejercicio de priorización de recursos se determinó que hay otras necesidades urgentes que atender por parte de la DNBC.</t>
  </si>
  <si>
    <t>Incumplimiento de las actividades propuestas en los diferentes planes y posibles sanciones por incumplimiento de la normatividad.</t>
  </si>
  <si>
    <t>Incumplimiento de los términos establecidos por Ley, posibles sanciones y afectación al usuario</t>
  </si>
  <si>
    <t>Diferencia de conceptos de PQRSD, lo que generan respuestas tardías, desorganización en la clasificación de las TRD, Incumplimiento de los términos establecidos por Ley, posibles sanciones y afectación al usuario.</t>
  </si>
  <si>
    <t xml:space="preserve">Sanciones de carácter disciplinario conforme a lo establecido en la Ley 1755 de 2015 artículo 31. </t>
  </si>
  <si>
    <t>Porque no se tenía establecido en el procedimiento, la periodicidad de publicación del  Registro Público de los Derechos de Petición, conforme lo preceptuado en la Circular Externa No. 001 del 20 de octubre de 2011.</t>
  </si>
  <si>
    <t>Incumplimiento de la normatividad aplicable</t>
  </si>
  <si>
    <t xml:space="preserve">Incumplimiento de la normatividad e inconformidad de los ciudadanos en cuanto a la atención tardía en las respuestas de sus peticiones. </t>
  </si>
  <si>
    <t>Porque no se tenía claridad al momento de reasignar los documentos y la TRD de Orfeo, acerca de los términos y de los temas manejados por las diferentes áreas de la DNBC.</t>
  </si>
  <si>
    <t>Desgaste administrativo por la clasificación inexacta y desorganización en la clasificación de las  TRD, por la no parametrización de los estándares en la resolución</t>
  </si>
  <si>
    <t>Debilidad en la identificación de los controles establecidos para los riesgos identificados</t>
  </si>
  <si>
    <t>Materialización de los Riesgos establecidos en el Proceso.</t>
  </si>
  <si>
    <t>(Documentación actualizada, ajustada y complementada/Documentación total del proceso)*100</t>
  </si>
  <si>
    <t xml:space="preserve">Capacitación realizada </t>
  </si>
  <si>
    <t>Buzón de voz instalado</t>
  </si>
  <si>
    <t xml:space="preserve">Mapa de riesgos de gestión  actualizado </t>
  </si>
  <si>
    <t>% recursos asignados= (recursos asignados para la página web / recursos solicitados)*100</t>
  </si>
  <si>
    <t>Formulario para recepción de  PQRSD en la página web.</t>
  </si>
  <si>
    <t>% recursos asignados= (recursos asignados para adecuar los espacios físicos/recursos solicitados)*100</t>
  </si>
  <si>
    <t>Herramientas implementadas</t>
  </si>
  <si>
    <t># Reconocimientos Realizados por semestre</t>
  </si>
  <si>
    <t>% recursos asignados= (recursos asignados para contratar al personal /recursos solicitados)*100</t>
  </si>
  <si>
    <t>Desarrollo realizado</t>
  </si>
  <si>
    <t>Procedimiento revisado y actualizado</t>
  </si>
  <si>
    <t>Autoevaluación del proceso e identificación de mejoras</t>
  </si>
  <si>
    <t>(# Actividades abiertas ejecutadas del Plan de mejoramiento/ # Actividades abiertas en el plan de mejoramiento)*100</t>
  </si>
  <si>
    <t>(# de alertas semanales de vencimiento enviadas/# de alertas a enviar por mes)*100</t>
  </si>
  <si>
    <t>(# de sensibilizaciones realizadas/# de áreas de la DNBC)*100</t>
  </si>
  <si>
    <t>(# de sesiones realizadas con FANO/# de sesiones programadas)*100</t>
  </si>
  <si>
    <t>(# de PQRSD debidamente clasificadas y repartidas en el mes / # de PQRSD allegadas en el mes a la DNBC)*100</t>
  </si>
  <si>
    <t># de Respuestas respondidas en los términos establecidos en la normativa aplicable y Resolución 384 de 2018 / # de respuestas en el período</t>
  </si>
  <si>
    <t>Registro Público de los Derechos de Petición publicado</t>
  </si>
  <si>
    <t># De comunicaciones enviadas/# de comunicaciones allegadas a la DNBC que fueron reclasificadas</t>
  </si>
  <si>
    <t>Resolución actualizada</t>
  </si>
  <si>
    <t>Cuadro elaborado y validado</t>
  </si>
  <si>
    <t>Mapa de Riesgos Actualizado</t>
  </si>
  <si>
    <t>Vanessa Álvarez</t>
  </si>
  <si>
    <t xml:space="preserve">Marisol Hortúa Reyes </t>
  </si>
  <si>
    <t>Rainer Narval</t>
  </si>
  <si>
    <t>Vanessa Álvarez/ Ing. Edgardo Mandón</t>
  </si>
  <si>
    <t>Marisol Hortúa Reyes</t>
  </si>
  <si>
    <t>Andrés García</t>
  </si>
  <si>
    <t>Ronny Romero Velandia</t>
  </si>
  <si>
    <t>Andrés García / Ronny Romero</t>
  </si>
  <si>
    <t>Cristhian Urrego/ Ronny Romero/Andrés García</t>
  </si>
  <si>
    <t xml:space="preserve">La sensibilización  acerca de la resolución 384 del 30 de octubre  de 2018,  se realizó, se registró control de asistencia </t>
  </si>
  <si>
    <t>Se realizó cotización por parte del proceso de atención al usuario el día 8  de mayo de  2018  a Alkosto, sin embargo no existe el presupuesto para adquirir dicho equipo.  El día 16/07/19, se realizó una reunión con el Supervisor del Area Administrativa y Financiera donde se pretendia conocer el presupuesto estipulado para este año para la adquisicion del buzon de voz.</t>
  </si>
  <si>
    <t xml:space="preserve">Con fecha  30 de octubre de  2018, la Oficina de Planeación devuelve por correo al proceso de atención al ciudadano el mapa de riesgos para relizar los ajustes respectivos para lograr su aprobación. </t>
  </si>
  <si>
    <t xml:space="preserve">No se ejecutó la actividad por falta de recursos </t>
  </si>
  <si>
    <t>Se manifestó por parte del dueño de la propiedad que relizarle cambio estructurales al inmueble no son viables.</t>
  </si>
  <si>
    <t xml:space="preserve">Los elementos fueron adquiridos en el 2018. El tema del centro de relevo no fue aprobado por tema presupuestal. </t>
  </si>
  <si>
    <t xml:space="preserve">Los incentivos realizados consistieron en enviar un correo electronico felicitando  a los servidores que atendieron de manera personal al ciudadano.  </t>
  </si>
  <si>
    <t xml:space="preserve">Para la vigencia 201 7,  se  entregó el procedimiento para revisión y aprobación de planeación, sin embargo el proceso de archivo al no contar con personal no ha sido validado.     </t>
  </si>
  <si>
    <t xml:space="preserve">Se realizó capacitación al contratista Sebastián Muñoz el día 15 de junio del 2018 para el recibo y distribución física de la documentación radicada en la Dirección. </t>
  </si>
  <si>
    <t xml:space="preserve">Se realizaron las autoevaluaciones hasta el mes de octubre del año pasado, para revisar la gestión de la Oficina de Atención al Usuario </t>
  </si>
  <si>
    <t xml:space="preserve">Teniendo en cuenta que el grupo de atencion al usuario  ya  cuenta con recurso humano desde la segunda semana del mes de julio de 2019, se reactivó las actividades necesarias para dar cumplimiento de acuerdo a las fechas de ejecución establecidas en el Plan de mejoramiento.    </t>
  </si>
  <si>
    <t>Durante todo el año 2018, como control se realizaron alertas semanales todos los viernes por medio de correo electrónico, de igual forma, semanalmente se ha publicado fondo de pantalla recordando consultar Orfeo..</t>
  </si>
  <si>
    <t xml:space="preserve">No se ejecutó </t>
  </si>
  <si>
    <t>Se llevó a cabo una sesión el 24 de octubre de 2018, entre los servidores públicos del Proceso de Gestión de Atención al Usuario, con los abogados de FANO, para unificar los conceptos frente a la clasificación de las PQRSD y tipos de PQRSD relacionados con los diferentes procesos, para garantizar su adecuado reparto. ( registro de asistencia)</t>
  </si>
  <si>
    <t>Teniendo en cuenta que la segunda semana del mes de julio el proceso conto con personal,  se ejecutarán acciones para establecer los indicadores del proceso.</t>
  </si>
  <si>
    <t xml:space="preserve"> El instructivo de la herramienta ORFEO y el Formato de Procedimientos de PQRSD, se encuentran realizado por parte de la Oficina de Atención al Ciudadano.
 Para la vigencia 2019 se reitera mediante correo electrónico enviado al área de Planeación el 16/07/2019,  la aprobación del Instructivo de ORFEO y Formato de Procedimientos de PQRSD para posterior socialización.  </t>
  </si>
  <si>
    <t xml:space="preserve">Se está consolidando la información del primer semestre para generar el estado de las PQRS y establecer  la oportunidad de su trámite </t>
  </si>
  <si>
    <t>Teniendo en cuenta que la segunda semana del mes de julio, se contrato al personal de Atención al Usuario, sin embargo; se ejecutarán acciones para publicar mensual y semestralmente el Registro Público de los Derechos de Petición en el sitio web de la DNBC</t>
  </si>
  <si>
    <t xml:space="preserve">Se incluyó en el formato de procedimiento la periodicidad de la publicación del Registro Público de los Derechos de Petición la cual se realizará mensual y semestralmente según la Circular Externa No. 001 del 20 de octubre de 2011. 
Para la vigencia 2019, se reiteró mediante correo electrónico enviado al área de Planeación el 16/07/2019,  la aprobación del  Formato de Procedimientos de PQRSD para posterior socialización del mismo a todas las areas.  </t>
  </si>
  <si>
    <t xml:space="preserve">Se ajustó  en el Formato de Procedimientos de PQRSD el evento de cambio de  requerimiento de TRD  de las PQRSD en la herramienta ORFEO.
 Para la vigencia 2019 se reitera mediante correo electronico enviado al area de Planeación el dia 16/07/2019,  la aprobación del Formato de Procedimientos de PQRSD para posterior socialización.  </t>
  </si>
  <si>
    <t xml:space="preserve">Se realizó mesa de trabajo con el coordinador de Formulación, Actualización Normativa y Operativa el dia 16/07/2019, donde se determinó la competencia de la Oficina de Atención al Usuario de comunicar la modificación del Tipo de Petición al Ciudadano.
El  ajuste del lineamiento establecido se incluyó  en el Formato de Procedimientos, el cual se encuentra en proceso de aprobación, solicitud que se realizó el 16/07/2019  </t>
  </si>
  <si>
    <t xml:space="preserve">Con la expedición de la Resolución No. 384 del 30/10/2018, se incluyó los parametros establecidos para la atención de peticiones verbales.
</t>
  </si>
  <si>
    <t xml:space="preserve">Se efectuó la actualización del procedimiento donde se incluyó lo requerido: clasificación de las PQRSD en el Formato de Procedimientos de PQRSD. 
 Para la vigencia 2019 se reitera mediante correo electrónico enviado al área de Planeación el  16/07/2019,  la aprobación del Formato de Procedimientos de PQRSD para posterior socialización.  </t>
  </si>
  <si>
    <t>En el año 2018, esta oficina elaboró el formato cuadro de listado de temas por área para facilitar el direccionamiento de las PQRSD. Teniendo en cuenta que la segunda semana del mes de julio, se contrató al personal de Atención al Usuario, se reanudó las acciones pendientes para validar la información con cada una de las áreas con el fin de facilitar el direccionamiento de las PQRSD.</t>
  </si>
  <si>
    <t xml:space="preserve">Se realizó la actualización del mapa de riesgos de gestión del Proceso FANO, bajo los lineamientos y el acompañamiento de la Oficina de Planeación de la DNBC.
</t>
  </si>
  <si>
    <t xml:space="preserve">El mapa de riesgos se encuentra en actualización por parte del proceso  de planeación, la cual fue remitida al proceso  de atención al usuario por medio de correo electrónico de fecha  30 de octubre de  2018 para los ajustes correspondientes.
</t>
  </si>
  <si>
    <t xml:space="preserve">Se estableció que la actividad propuesta fue eficaz, teniendo en cuenta el cumplimiento de lo programado.
La efectividad-  la socialización de los lienamientos establecidos con respecto a los derechos de petición verbales,  se verificará en el seguimiento al estado de las PQRS del corte de la primera vigencia de 2019   </t>
  </si>
  <si>
    <t xml:space="preserve">Se realizó la capacitación programada </t>
  </si>
  <si>
    <t>Como la actividad no se evidenció cumplida se recomienda incluir en el estudio de necesidades del área el servicio que se debe implementar en coordinación con  las áreas de Planeación,   financiera y contratación toda vez que es una exigencia legal.</t>
  </si>
  <si>
    <t xml:space="preserve">Revisar metodologia para estructurar el mapa de riesgos con la nueva guia establecida por el DAFP.
Revisar la inclusión en el mapa de riesgos  el  riesgo relacionado con el  tema de tutelas  por presunta violación al derecho de petición , toda vez que el trámite de tutelas es del resorte jurídico     </t>
  </si>
  <si>
    <t xml:space="preserve">Dificultades para lograr su ejecución debido a la aprobación presupuestal para este tema </t>
  </si>
  <si>
    <t xml:space="preserve">El reconocimiento se hizo publico a través de mensajes internos en los equipos. </t>
  </si>
  <si>
    <t xml:space="preserve">Se estableció que la actividad propuesta fue eficaz, teniendo en cuenta el cumplimiento de lo programado.
</t>
  </si>
  <si>
    <t xml:space="preserve">Recomendación: Realizar seguimiento a las acciones propuestas, con el fin de establecer si los controles están operando y los términos establecidos para su correción efectiva   </t>
  </si>
  <si>
    <t xml:space="preserve">Se evidenció que por falta de personal durante el primer semestre la vigencia 2019, las actividades no se realizaron, pero teniendo en cuenta que ya se cuenta con personal estas se reanudarán.     </t>
  </si>
  <si>
    <t>Se evidenció el registro de asistencia de la reunión efectuada</t>
  </si>
  <si>
    <t xml:space="preserve">Recomendación:  Revisar los indicadores del proceso, incluyendo los respectivos del proceso de  pqrs.   </t>
  </si>
  <si>
    <t xml:space="preserve">Se evidenció que los documentos han sido objeto de ajustes teniendo en cuenta las  necesidades presentadas.
Se evidenció el correo electrónico solicitando a la Oficina de Planeación la aprobación de los documentos del proceso de atención al ciudadano.        </t>
  </si>
  <si>
    <t>La efectividad de la acción se verificará en el seguimiento al estado de las PQRS del corte de la primera vigencia de 2019.</t>
  </si>
  <si>
    <t xml:space="preserve">Se evidenció a través de la página web de la entidad la publicación del  informe del estado de las  PQRS  hasta el mes de octubre de 2018.
Se recomienda publicar  de manera mensual el informe estadistico del estado de PQRS como el informe ejecutivo de los meses faltantes  en cumplimiento de  la Circular Externa No. 001 del 20 de octubre de 2011, expedida por el Consejo Asesor del Gobierno Nacional en Materia de Control Interno.  </t>
  </si>
  <si>
    <t xml:space="preserve">Verificar la aprobación de los documentos del proceso presentados a Planeación </t>
  </si>
  <si>
    <t xml:space="preserve">Se estableció que la actividad propuesta fue eficaz, teniendo en cuenta el cumplimiento de lo programado.
Verificar la aprobación de los documento del proceso presentados a Planeación </t>
  </si>
  <si>
    <t>Se estableció que la actividad propuesta fue eficaz, teniendo en cuenta el cumplimiento de lo programado.
Verificar la actividad programada</t>
  </si>
  <si>
    <t xml:space="preserve">Verificar la validación de los temas tratados por áreas  por el proceso de atención al usuario.   </t>
  </si>
  <si>
    <t>Se registró el mapa de riesgos  con el cuenta el proceso de FANO</t>
  </si>
  <si>
    <t xml:space="preserve">Se evidenció el correo electrónico solicitando a la Oficina de Planeación la revisión y aprobación de los documentos del proceso de atención al ciudadano.        </t>
  </si>
  <si>
    <t xml:space="preserve">Durante el cuarto trimestre del 2018, se emitieron 85 resoluciones de comisiones, y en lo concerniente a su legalización se tiene que el 95,24% la realizaron dentro del término oportuno, comportamiento muy superior al del trimestre inmediatamente anterior, que fue del 78%. Solamente cuatro (4) comisiones se legalizaron de manera extemporánea, a saber: Dos comisiones con un día posterior, una con cinco (5) días y otra con catorce (14) días de retraso.
</t>
  </si>
  <si>
    <t xml:space="preserve">El Grupo de Gestión Financiera, no está dando cumplimiento a lo indicado en la resolución 265 de 2018, artículo 4 literal (e), que trata de la legalización de viáticos y asignación de nuevas comisiones sin haberse legalizado comisiones anteriores.  </t>
  </si>
  <si>
    <t xml:space="preserve">No se han adelantado las acciones disciplinarias y administrativas a que hubiese lugar por el incumplimiento a la legalización oportuna de los viáticos.
</t>
  </si>
  <si>
    <t>En cuanto a Combustibles y Lubricantes, este gasto, entre los trimestres III y IV, registra un aumento del 19,99%, sin embargo, su consumo cada trimestre muestra aumento, llegando a una tasa promedio trimestral del 33,05%. Con base en la ficha técnica de los vehículos a gasolina, se tiene que éstos superan el estándar máximo de 35 kilómetros por galón, llegándose a niveles 1,87 veces dicho estándar. Esta situación no es consistente con las especificaciones técnicas de los automotores. De otra parte, no se cuenta con los soportes o planillas de desplazamiento y utilización de vehículos.</t>
  </si>
  <si>
    <t>Se registra una variación significativa en el rubro Honorarios del FNBC con un aumento
de 25,8 millones de pesos, equivalente al 52,23%, seguido del concepto “Remuneración
Servicios Técnicos” (Funcionamiento) con un 21.03% o 21,3 millones de pesos, lo anterior
debido a que los contratistas Gilberto Rojas Sánchez y Javier G. Rincón Salcedo no
presentan oportunamente las cuentas de cobro. Es así como al contratista Gilberto Rojas
en el segundo trimestre solamente le pagaron los meses de abril y mayo y en el tercer
trimestre junio, julio y agosto, coyuntura que obliga a pagar el saldo en el último
cuatrimestre.
Igualmente se presentó con el contratista Rincón Salcedo, en el segundo trimestre se
pagó marzo y abril, en el tercer trimestre, mayo, junio y julio, pagándose en el cuarto
trimestre los meses restantes, cinco (5). Lo anterior, evidencia debilidad en la
Supervisión de los contratos, así como afectación del PAC.</t>
  </si>
  <si>
    <t>El Grupo de Gestión Financiera, no está dando cumplimineto a lo indicado en la resolución 265 de 2018, artículo 4 lietral (  e ), que trata de la legalización de viáticos y asignación de nuevas comisiones sin haberse legalizados comisiones anteriores</t>
  </si>
  <si>
    <t>No se han adelantado las acciones disciplinarias y administrativas a que hubiese lugar por el incumplimiento a la legalización oportuna de los viáticos.</t>
  </si>
  <si>
    <t>Servicio de Acueducto” con un incremento relativo en el gasto, entre los dos primeros trimestres 2019 – 2018, del 35,71% ($0,5 millón). A la fecha se encuentra presente una reclamación sobre la factura de enero 2019 por $122.430, entonces el monto total sería de $1,7 para un incremento del 27,31%, que se considera alto frente a las tasas de aumento de los servicios del 6,00%. Por lo tanto, un incremento en el gasto del 27,31% es confirmación de que el consumo en M3 fue mayor al del primer trimestre de 2018.</t>
  </si>
  <si>
    <t>Vigilancia y Seguridad” con aumento en el gasto del 19,19% ($3,3 millones), que es elevado frente al comportamiento de los aumentos autorizados por el Gobierno Nacional. Por consiguiente, sino existe modificación en el número de personas contratadas para el servicio en referencia, el aumento en el gasto no puede superar la tasa del 6,00%. Por lo que es necesario revisar el incremento no justificado del 12.19%: 19,19% frente al 6%.</t>
  </si>
  <si>
    <t>La DNBC cuenta con tres vehículos, de los cuales no fue posible evidenciar los mecanismos de control  implementados para su uso.</t>
  </si>
  <si>
    <t>Seguimiento Austeridad en el Gasto</t>
  </si>
  <si>
    <t>1er. Porque: Algunos contratistas legalizan sus Gastos de Desplazamiento sin cumplir con los días máximos de legalización acorde a lo establecido en la Resolución 422 de 2016.
2do. Porque: Falta de seguimiento por parte de los Supervisores en la aprobación de Viáticos y Gastos de Desplazamiento a los Funcionarios y contratistas
3er. Porque: Falta de acciones disciplinarios por el incumplimiento de la legalización</t>
  </si>
  <si>
    <t>No dar cumplimiento a los lineamientos establecidos en la ley 1952 de 2019</t>
  </si>
  <si>
    <t>1er. Porque: No se están adelantando medidas de austeridad
2do. Porque: No contar con acciones de control como planillas de desplazamiento para la utilizacion de los vehiculos
3er. Porque: Falta de seguimiento y control por parte del responsable del proceso</t>
  </si>
  <si>
    <t>El responsable del proceso no está realizando un oportuno seguimiento y control</t>
  </si>
  <si>
    <t>Incumplimiento de las directrices establecidas en Austeridad en el gasto</t>
  </si>
  <si>
    <t>1er. Porque: No se está dando  cumplimiento a las directrices internas con respecto a la solicitud del PAC.
2do. Porque: Falta seguimiento por parte del supervisor del Contrato.
3er. Porque: No se está solicitando el PAC con anticipación.</t>
  </si>
  <si>
    <t>Los supervisores ni responsables del proceso están solicitando el PAC</t>
  </si>
  <si>
    <t>Incumplimiento de las directrices establecidas con respecto a la apropiación del PAC.</t>
  </si>
  <si>
    <t>1er. Porque: No se están adelantando medidas de austeridad
2do. Porque: No contar con acciones de control que justifiquen los incrementos en los servicios publicos
3er. Porque: Falta de seguimiento y control por parte del responsable del proceso</t>
  </si>
  <si>
    <t>1er. Porque: No se están adelantando medidas de austeridad
2do. Porque: No se realizó un estudio de mercado que justificará el incremento
3er. Porque: Falta de seguimiento y control por parte del responsable del proceso</t>
  </si>
  <si>
    <t>1er. Porque: Los conductores no acatan las recomendaciones del manual de manejo de vehículos
2do. Porque: No se realizan llamados de atención para los responsables frente a la omisión de los controles establecidos en el manual para el manejo de vehículos.
3er. Porque: Omisión de responsabilidad y buen uso de los vehículos por parte de los conductores.</t>
  </si>
  <si>
    <t>Omisión de responsabilidad y buen uso de los vehículos por parte de los conductores.</t>
  </si>
  <si>
    <t>Uso inadecuado de los vehículos por parte de los conductores sin que se identifiquen los responsables de los mismos.</t>
  </si>
  <si>
    <t>Adelantar las acciones disciplinarias y administrativas a que haya lugar, ante el incumplimiento de la Resolución 422 de 2016 y 339 de 2017, en cuanto a legalización extemporánea de viáticos y asignación de comisiones sin el lleno de requisitos previos.</t>
  </si>
  <si>
    <t>Adelantar campañas mensuales de sensibilización en cultura de ahorro en la  reducción de los servicios públicos</t>
  </si>
  <si>
    <t>Llevar un control estricto trimestral del consumo en los servicios publicos justificando su incremento o reducción.</t>
  </si>
  <si>
    <t>Generar circular informando las directrices a tener en cuenta en la solicitud mensual del PAC</t>
  </si>
  <si>
    <t>Entrega por parte de las dependencias de la solicitud del PAC</t>
  </si>
  <si>
    <t>Realizar justificación del aumento del valor del contrato de Vigilancia y Control en la vigencia con respecto a la vigencia 2018</t>
  </si>
  <si>
    <t>Acta informando lineamientos a los conductores</t>
  </si>
  <si>
    <t xml:space="preserve">Dar aplicabilidad a la  lista de chequeo implementada </t>
  </si>
  <si>
    <t>Seguimiento y control del cumplimiento de la lista de chequeo implementada</t>
  </si>
  <si>
    <t>(# Procesos disciplinarios iniciados a los funcionarios de planta de la DNBC/# Procesos disciplinarios identificados de acuerdo a la Resolución 422/2016 y 339/2017, aplicables a los funcionarios de planta de la DNBC)*100</t>
  </si>
  <si>
    <t>Campañas de sensibilización</t>
  </si>
  <si>
    <t xml:space="preserve">Análisis del consumo </t>
  </si>
  <si>
    <t>Circular dando directrices con respecto a la solicitud del PAC</t>
  </si>
  <si>
    <t>Solicitud del PAC por parte de las dependencias</t>
  </si>
  <si>
    <t>Justificación escrita</t>
  </si>
  <si>
    <t>Acta de reunión</t>
  </si>
  <si>
    <t>Lista de chequeo implementada y aplicada</t>
  </si>
  <si>
    <t>Informes de Segumiento trimestrales</t>
  </si>
  <si>
    <t>Rainer Naranjo/ Viviana González</t>
  </si>
  <si>
    <t>Wilson Sanchez</t>
  </si>
  <si>
    <t>Miguel Franco</t>
  </si>
  <si>
    <t>Todas las dependencias</t>
  </si>
  <si>
    <t>Se han adelantado las campañas de sensibilizacion, conforme al cronograma del PIGA para la vigencia 2019 para la DNBC</t>
  </si>
  <si>
    <t>Se lleva un control mensual de los consumos de los Servicios Publicos, verificando incrementos y/o reducciones.</t>
  </si>
  <si>
    <t xml:space="preserve">El día 15 de Enero de 2019, se envio por correo electronico el CALENDARIO PAC 2019 DNBC Y TESORO NACIONAL para las solicitudes del PAC 2019 </t>
  </si>
  <si>
    <t>Mediante correo electronico del 15 de Mayo de 2019, se justifico el incremento del valor del Contrato de Vigilancia de la vigencia 2019.</t>
  </si>
  <si>
    <t>Con la Resolución 196 del 05 de Julio de 2018 se modificó el Manual de Manejo de Vehiculos de la DNBC y desde Enero de 2019 se aplican los controles a que da lugar dicho manual.</t>
  </si>
  <si>
    <t>Con el diligenciamiento del Formato de Inspeccion Preoperacional y Desplazamiento, se aplica el Chequeo a los Vehiculos de la DNBC.</t>
  </si>
  <si>
    <t xml:space="preserve">El Area Financiera envia los correos de las Comisiones por Viaticos y Gastos de Desplazamiento, pendientes por legalizar, realizando el control </t>
  </si>
  <si>
    <t>A la fecha no se han iniciado las acciones disciplinarias</t>
  </si>
  <si>
    <t>Se requiere el control de consumos, hoja de revisión mensual</t>
  </si>
  <si>
    <t>La subdirección administyrativa y financiera realiza la solicitud de PAC, conforma  la ejecución de los contratos</t>
  </si>
  <si>
    <t>Se realizó reclamación a la empresa de servicios publicos, y van a realizar la compensación del servicio.</t>
  </si>
  <si>
    <t>No se ha realizado justificación pertinente y conducente que establezca su incremento</t>
  </si>
  <si>
    <t>Se realizó la resolución pero en la vigencia 2019, no se generó el memorando indicando las directrices</t>
  </si>
  <si>
    <t>No se están diligenciando los formnatos de inspección preoperaciónal y desplazamiento</t>
  </si>
  <si>
    <t>Seguimiento Comité de Conciliación</t>
  </si>
  <si>
    <t>Seguimiento e-kogui</t>
  </si>
  <si>
    <t>Se evidenció que la entidad no cuenta en la página web de la DNBC, con el formulario electrónico de radicación y consulta de peticiones, quejas, reclamos, denuncias y solicitudes de información pública, incumpliendo lo establecido en la Resolución 3564 de 2015, numeral 1.1 que señala. “…Los sujetos obligados deben disponer canales para la atención al ciudadano y recibir peticiones, quejas, reclamos, denuncias y solicitudes de información pública. Literal e. “Link al formulario electrónico de solicitudes, peticiones, quejas, reclamos, denuncias.”</t>
  </si>
  <si>
    <r>
      <t xml:space="preserve">Se evidenció que el Registro Público de los Derechos de Petición del primer semestre de la vigencia 2019, está publicado en el Drive con la cuenta de un usuario de la entidad, incumplimiento lo establecido en la Circular Externa No. 001 del 20 de octubre de 2011, No. 3 que señala: </t>
    </r>
    <r>
      <rPr>
        <i/>
        <sz val="10"/>
        <color theme="1"/>
        <rFont val="Arial"/>
        <family val="2"/>
      </rPr>
      <t>“… Este registro deberá ser publicado en la página Web u otro medio que permita a la ciudadanía su consulta y seguimiento”.</t>
    </r>
  </si>
  <si>
    <t>Se evidenció que la información relacionada con los mecanismos de atención con que cuenta el grupo de valor que interactúa con la entidad, descritos en la  Resolución N° 384 de 2018, en el Protocolo de atención al usuario Código PT-AU-01 versión 1, en el Sistema de Gestión Documental - ORFEO y la Página Web de la entidad, no son consonantes ni comprensibles con las fuentes que generan la información, incumpliendo lo dispuesto en la Ley 1712 de 2014 artículo 3, en concordancia con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gestionar sus trámites”.</t>
  </si>
  <si>
    <r>
      <t xml:space="preserve">Teniendo en cuenta la clasificación dada a las peticiones radicadas en la DNBC durante el primer semestre de la vigencia 2019, se evidenció que las </t>
    </r>
    <r>
      <rPr>
        <i/>
        <sz val="10"/>
        <color theme="1"/>
        <rFont val="Arial"/>
        <family val="2"/>
      </rPr>
      <t>“solicitudes”</t>
    </r>
    <r>
      <rPr>
        <sz val="10"/>
        <color theme="1"/>
        <rFont val="Arial"/>
        <family val="2"/>
      </rPr>
      <t xml:space="preserve"> hicieron referencia a requerimientos de contestación inmediata y no inmediata siendo estos últimos los que requirieron en su mayoría de verificaciones, estudios jurídicos que dieron lugar a que se surta diferentes etapas para dar respuesta, lo que conduce a que se revise si estos requerimientos deben listarse dentro de la tipología de PQRS; toda vez que estos son obligaciones, servicios o procedimientos que la entidad debe prestar en razón  de su misionalidad, siempre y cuando no contengan una petición ciudadana,  de  igual manera sucede con las invitaciones, acciones de tutela, solicitud de recursos, conceptos entre otros, que inflan las estadísticas de las PQRS cuando la naturaleza de su trámite es diferente.   </t>
    </r>
  </si>
  <si>
    <r>
      <t xml:space="preserve">Se evidenció 251 peticiones con respuesta extemporánea y vencidas equivalentes al 35.91% del total de las 699 PQRS, de las cuales 7 de 20 denuncias y quejas de competencia de los Tribunales Disciplinarios Permanentes del Cuerpo de Bomberos del país, fueron trasladadas al y comunicadas al peticionario entre 6 y 127 días,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t>
    </r>
    <r>
      <rPr>
        <i/>
        <sz val="10"/>
        <color theme="1"/>
        <rFont val="Arial"/>
        <family val="2"/>
      </rPr>
      <t>“Información disponible en lenguaje claro y sencillo para ofrecer a los ciudadanos con claras condiciones de tiempo, modo y lugar en las que podrán solucionar sus inquietudes y gestionar sus trámites”.</t>
    </r>
  </si>
  <si>
    <r>
      <t>Se evidenció que las PQRSD atendidas por el canal telefónico, no son informadas ni publicadas en el registro público de los derechos de petición, afectando las estadísticas y el registro de PQRSD de la DNBC, incumpliendo lo establecido en la Circular Externa No. 001 del 20 de octubre de 2011, No. 3 que señala: “…</t>
    </r>
    <r>
      <rPr>
        <i/>
        <sz val="10"/>
        <color theme="1"/>
        <rFont val="Arial"/>
        <family val="2"/>
      </rPr>
      <t xml:space="preserve">Las entidades destinatarias de la presente circular dispondrán de un registro público organizado sobre los derechos de petición que le sean formulados…” </t>
    </r>
    <r>
      <rPr>
        <sz val="10"/>
        <color theme="1"/>
        <rFont val="Arial"/>
        <family val="2"/>
      </rPr>
      <t xml:space="preserve">en concordancia con la Resolución 3564 de 2015, que señala: </t>
    </r>
    <r>
      <rPr>
        <i/>
        <sz val="10"/>
        <color theme="1"/>
        <rFont val="Arial"/>
        <family val="2"/>
      </rPr>
      <t xml:space="preserve">“ 10.10 Informe de peticiones, quejas reclamos denuncias y solicitudes de acceso a la información: El sujeto obligado debe publicar un informe de </t>
    </r>
    <r>
      <rPr>
        <b/>
        <i/>
        <sz val="10"/>
        <color theme="1"/>
        <rFont val="Arial"/>
        <family val="2"/>
      </rPr>
      <t>todas las peticiones</t>
    </r>
    <r>
      <rPr>
        <i/>
        <sz val="10"/>
        <color theme="1"/>
        <rFont val="Arial"/>
        <family val="2"/>
      </rPr>
      <t>, quejas, reclamos denuncias y solicitudes de información recibidas…” (Subrayado fuera de texto).</t>
    </r>
  </si>
  <si>
    <t xml:space="preserve">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
</t>
  </si>
  <si>
    <r>
      <t xml:space="preserve">Se evidenció que los </t>
    </r>
    <r>
      <rPr>
        <i/>
        <sz val="10"/>
        <color theme="1"/>
        <rFont val="Arial"/>
        <family val="2"/>
      </rPr>
      <t>indicadores “Cumplimiento de términos legales para la atención de consultas, peticiones, solicitudes y asesorías”</t>
    </r>
    <r>
      <rPr>
        <sz val="10"/>
        <color theme="1"/>
        <rFont val="Arial"/>
        <family val="2"/>
      </rPr>
      <t xml:space="preserve"> y </t>
    </r>
    <r>
      <rPr>
        <i/>
        <sz val="10"/>
        <color theme="1"/>
        <rFont val="Arial"/>
        <family val="2"/>
      </rPr>
      <t>“% de requerimientos respondidos a tiempo de PQRSD”</t>
    </r>
    <r>
      <rPr>
        <sz val="10"/>
        <color theme="1"/>
        <rFont val="Arial"/>
        <family val="2"/>
      </rPr>
      <t xml:space="preserve"> diseñados por parte de los Procesos de GAU y FANO, relacionados con la atención de las PQRSD, no garantizan la obtención de resultados útiles para la entidad, por cuanto los mismos no están armonizados con su objetivo, incumpliendo lo establecido en el MIPG, </t>
    </r>
    <r>
      <rPr>
        <sz val="10"/>
        <color rgb="FF595959"/>
        <rFont val="Arial"/>
        <family val="2"/>
      </rPr>
      <t xml:space="preserve">4.2.1. Seguimiento y evaluación del desempeño institucional, que establece: </t>
    </r>
    <r>
      <rPr>
        <i/>
        <sz val="10"/>
        <color rgb="FF595959"/>
        <rFont val="Arial"/>
        <family val="2"/>
      </rPr>
      <t>“… Es preciso tener en cuenta que, si bien desde la dimensión de Direccionamiento Estratégico y Planeación se diseñan los indicadores, antes de su aplicación no sobra validar que éstos brindan la información suficiente y pertinente para establecer el grado de avance, para el caso de los indicadores de seguimiento, o el logro de los objetivos y resultados esperados. De no ser así, es importante efectuar los ajustes a que haya lugar”.</t>
    </r>
  </si>
  <si>
    <r>
      <t>Se evidenció que los controles diseñados para los riesgos</t>
    </r>
    <r>
      <rPr>
        <i/>
        <sz val="10"/>
        <color theme="1"/>
        <rFont val="Arial"/>
        <family val="2"/>
      </rPr>
      <t xml:space="preserve"> “Vencimiento de términos de PQRSD”, “Inoportunidad en la notificación o notificación inadecuada de las respuestas de PQRSD y “</t>
    </r>
    <r>
      <rPr>
        <i/>
        <sz val="10"/>
        <color rgb="FF383A3A"/>
        <rFont val="Arial"/>
        <family val="2"/>
      </rPr>
      <t>Vencimiento de los tiempos de respuesta de las peticiones, quejas, reclamos y solicitudes de competencia del proceso FANO”</t>
    </r>
    <r>
      <rPr>
        <sz val="10"/>
        <color theme="1"/>
        <rFont val="Arial"/>
        <family val="2"/>
      </rPr>
      <t xml:space="preserve"> relacionados  con el vencimiento de términos en la atención de las PQRSD, por los procesos de GAU y FANO, no son efectivos  por cuanto se sigue presentando respuestas fuera de término y no se cuenta con la trazabilidad de las notificaciones que den cuenta de la ejecución del control, incumpliendo el MIPG 7.2 Aspectos mínimos para la implementación </t>
    </r>
    <r>
      <rPr>
        <i/>
        <sz val="10"/>
        <color theme="1"/>
        <rFont val="Arial"/>
        <family val="2"/>
      </rPr>
      <t>“Diseñar y llevar a cabo las actividades de control del riesgo en la entidad, define y desarrolla actividades de control que contribuyen a la mitigación de los riesgos hasta niveles aceptables para la consecución de los objetivos estratégicos y de proceso”.</t>
    </r>
  </si>
  <si>
    <t>Incumplimiento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 el Ministerio de las Tecnologías de la Información y las Comunicaciones, el Departamento Administrativo de la Función Pública y la Agencia Nacional de Gobierno Digital.</t>
  </si>
  <si>
    <t>No se establecieron directrices internas con respecto al cumplimiento de los  numerales 2.3 y 2.4 de la Directiva Presidencial  No. 9 de 2018, que hagan referencia a las comisiones:
• 2.3 Delegaciones oficiales:  Cuando se requiera el desplazamiento de un número plural de funcionarios en comisión de servicios, las entidades verificarán que sólo se desplacen los funcionarios estrictamente necesarios, y cuyas funciones propias del empleo que desempeñan estén directamente relacionadas con el objeto de la comisión de servicios.
• 2.4. Autorización Previa por parte del Departamento Administrativo de la Presidencia de la República, cuando se trate de comisiones al Exterior.</t>
  </si>
  <si>
    <t>No se está dando cumplimiento a lo estipulado en la Circular 09 de 2018, con respecto al párrafo 3 del numeral 4 que establece “4. ESQUEMAS DE SEGURIDAD Y VEHICULOS OFICIALES: (…) Los vehículos solo podrán ser utilizados de lunes a viernes, y su uso en fines de semana y festivos deberá ser justificado en necesidades del servicio o en razones de seguridad.”, ya que los vehículos están siendo utilizados los fines de semana sin la justificación por necesidades del servicio ni por razones de seguridad. 
De igual se está incumplimiento lo establecido en Manual para el Manejo de vehículos de la Dirección Nacional de Bomberos numeral 14 HORARIOS DE SERVICIO (…) el vehículo permanecerá a su disposición a todo momento, siempre y cuando se encuentre justificado en la respectiva planilla (…)</t>
  </si>
  <si>
    <t>Incumplimiento de ley 1474 de 2011, “Por la cual se dictan normas orientadas a fortalecer los mecanismos de prevención, investigación y sanción de actos de corrupción y la efectividad del control de la gestión pública” en su artículo 118 que indica en el literal (d) Cuando se haya incumplido la obligación de asegurar los bienes de la entidad (…)</t>
  </si>
  <si>
    <t>No se está dando cumplimiento a la circular 09 de 2018, parágrafo final que establece (…) Cada entidad de la rama ejecutiva del orden nacional debe hacer seguimiento al cabal cumplimiento de esta Directiva e implementará las medidas adicionales que considere pertinentes para hacer prevalecer la austeridad en el gasto público y los principios de economía y eficiencia de la Administración Pública.</t>
  </si>
  <si>
    <t>Incumplimiento en la Dimensión 7 Control Interno del MIPG, componente “Actividades de Control” debido a que no se toman acciones, políticas de operación, procesos, procedimientos que contribuyan al desarrollo de las directrices impartidas por la alta dirección frente al logro de los objetivos</t>
  </si>
  <si>
    <t xml:space="preserve">Se evidenció a través de las actas No. 1 a la 12 del 16 de enero al 13 de junio de 2019, suscritas por el Comité de Conciliación, que del total de las 12 sesiones realizadas en el primer semestre de ésta vigencia 10 de ellas fueron precedidas por Profesional Especializado en representación del Director de la DNBC y tan solo 2 sesiones fueron delegadas en el asesor jurídico, incumpliendo lo dispuesto en la Ley 489 de 1998 Artículo 9.- Delegación. </t>
  </si>
  <si>
    <t xml:space="preserve">Teniendo en cuenta que el ordenador del gasto de la DNBC, concurre con voz y voto como miembro permanente del Comité de Conciliación, es pertinente hacer mención en las actas de esta instancia la calidad en que actúa el  Subdirector Administrativo y Financiero, de conformidad con el Decreto 1069 de 2016, Artículo 2.2.4.3.1.2.3
</t>
  </si>
  <si>
    <t>Se evidenció que el primer semestre de la vigencia 2019, el apoderado de la entidad encargado de la defensa judicial de la entidad, no presentó frente a los dos (2) casos registrados de conciliación extrajudicial, las fichas de estudio de los casos para presentar ante el Comité, incumpliendo lo establecido en el Decreto 1069 de 2015 artículo 2.2.3.4.1.10. Funciones del apoderado. Son funciones del apoderado frente al Sistema Único de Gestión e Información de la Actividad Litigiosa del Estado - eKOGUI, las siguientes: “…3. Diligenciar y actualizar las fichas que serán presentadas para estudio en los comités de conciliación, de conformidad con los instructivos que la Agencia Nacional de Defensa Jurídica del Estado expida para tal fin…”</t>
  </si>
  <si>
    <t xml:space="preserve">La DNBC no cuenta con sitio Web propio ni con una solución tecnológica que permita enlazar los formularios digitales con el sistema de gestión documental ORFEO para radicar y hacer seguimiento de las PQRSD. El sitio Web que actualmente tiene la DNBC es un subdominio del portal Web de MinInterior, el cual no cuenta con las funcionalidades para la recepción y seguimiento de las PQRSD. 
En las vigencias 2017 y 2018 se han priorizado los recursos para la implementación de la solución tecnológica de la página web, sin embargo los recursos no se han ejecutado en la respectiva vigencia, por lo que se presenta una debilidad en la ejecución de los recursos asignados para el desarrollo de la solución tecnológica de la página web de la DNBC y el sistema ORFEO.. </t>
  </si>
  <si>
    <t>Debilidad en la ejecución de los recursos asignados para el desarrollo de la solución tecnológica de la página web de la DNBC y el sistema ORFEO.</t>
  </si>
  <si>
    <t>Incumplimiento de la normatividad vigente.
Apertura de investigaciones por el incumplimiento del criterio Sistema Web de Contacto, Peticiones, Quejas, Reclamos, Solicitudes.
Denuncias de la Estrategia GEL</t>
  </si>
  <si>
    <t>El sitio Web que actualmente tiene la DNBC es un subdominio del portal Web de MinInterior, el cual no cuenta con capacidad suficiente para almacenar gran cantidad de información.
La pagina Web de la Entidad cuenta con un espacio limitado para subir información.</t>
  </si>
  <si>
    <t>El sitio Web que actualmente tiene la DNBC es un subdominio del portal Web de MinInterior, el cual no cuenta con capacidad suficiente para almacenar gran cantidad de información.</t>
  </si>
  <si>
    <t>Debilidad en la definición de lineamientos y en el liderazgo del Proceso Estratégico "Gestión de Atención al Usuario", asíc 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</si>
  <si>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Debilidad en la definición de lineamientos y en el liderazgo del Proceso Estratégico "Gestión de Atención al Usuario", asíc omo en la articulación con los diferentes procesos de la DNBC:</t>
  </si>
  <si>
    <t>Información inexacta frente a las estadísticas de las PQRDS de la DNBC.
Información confusa y compleja para el entendimiento de los ciudadanos.
Incumplimiento de la normatividad vigente.</t>
  </si>
  <si>
    <t>Debilidad en la definición de lineamientos y en el liderazgo del Proceso Estratégico "Gestión de Atención al Usuario", así como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</si>
  <si>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</si>
  <si>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Inexistencia de Alertas manuales y/o tecnológicas que permitan evidenciar el vencimiento de los terminos establecidos para la respuesta a las PQRDS radicadas en la DNBC.</t>
  </si>
  <si>
    <t xml:space="preserve">Vencimiento de Términos en respuestas a PQRDS
Incumpliemiento de la normatividad vigente.
</t>
  </si>
  <si>
    <t>Actualmente no se cuenta con estadísticas de PQRDS atendidas por el canal telefónico en la DNBC.
Desconocimiento del personal de la DNBC frente al procedimeinto para la tención y registro de consultas atendidsa mediante el canal telefónico.
Durante el primer semestre de la vigencia 2019 no se contó con personal asignado para el Proceso de Gestión de Atención al Usuario.
Debilidad en la definición de lineamientos y en el liderazgo del Proceso Estratégico "Gestión de Atención al Usuario", así como en la articulación con los diferentes procesos de la DNBC.</t>
  </si>
  <si>
    <t>Debilidad en la definición de lineamientos y en el liderazgo del Proceso Estratégico "Gestión de Atención al Usuario", así como en la articulación con los diferentes procesos de la DNBC.</t>
  </si>
  <si>
    <t>Información inexacta frente a las estadísticas de las PQRDS de la DNBC.
 Incumplimiento de la normatividad aplicable</t>
  </si>
  <si>
    <t>Debilidad en la definición de los indicadores establecidos para el seguimiento a las PQRDS  de los procesos "Gestión de Atención al Ausario" y "Formulación, Actualización y Acompañamiento Normativo y Operativo"..
Debilidad en la Asesoría técnica realizada para la formualción de los indicadores de gestión de los Procesos  "Gestión de Atención al Ausario" y "Formulación, Actualización y Acompañamiento Normativo y Operativo".</t>
  </si>
  <si>
    <t>Debilidad en la definición de los indicadores establecidos para el seguimiento a las PQRDS  de los procesos "Gestión de Atención al Usuario" y "Formulación, Actualización y Acompañamiento Normativo y Operativo"..</t>
  </si>
  <si>
    <t>Debilidad en el seguimiento y control a la gestión de los resultados de los procesos  "Gestión de Atención al Usuario" y "Formulación, Actualización y Acompañamiento Normativo y Operativo".</t>
  </si>
  <si>
    <t>Inefectividad de los controles diseñados en los mapas de riesgos de los procesos "Gestión de Atención al Ausario" y "Formulación, Actualización y Acompañamiento Normativo y Operativo".
Debilidad en la Asesoría técnica realizada para la formualción de los riesgos de los procesos y los controles establecidos para los mismos.
Debilidad en la identificación y definición de los controles establecidos por los líderes y gestores de los procesos.</t>
  </si>
  <si>
    <t>Inefectividad de los controles diseñados en los mapas de riesgos de los procesos "Gestión de Atención al Ausario" y "Formulación, Actualización y Acompañamiento Normativo y Operativo".</t>
  </si>
  <si>
    <t>Materialización de los riesgos establecidos en los procesos.
Incumplimiento de la normatividad vigente.</t>
  </si>
  <si>
    <t>Inefectividad de los controles diseñados en los mapas de riesgos de los procesos "Gestión de Atención al Usuario" y "Formulación, Actualización y Acompañamiento Normativo y Operativo".</t>
  </si>
  <si>
    <t xml:space="preserve">En la solicitud de CDP no se encontraba relacionado el código del rubro presupuestal acorde al ATAG por lo que no se presentaba claridad del rubro al generar las obligaciones presupuestales.
Desarticulación entre los procesos Gestión Financiera y Gestión Administrativa.
El Proceso de Gestión Financiera no realizó la clasificación del rubro presupuestal acorde a la clasificación Central de Productos emitida por el DANE o por el Anexo Técnico de Austeridad del Gasto en la Obligación Presupuestal . </t>
  </si>
  <si>
    <t xml:space="preserve">El Proceso de Gestión Financiera no realizó la clasificación del rubro presupuestal acorde a la clasificación Central de Productos emitida por el DANE o por el Anexo Técnico de Austeridad del Gasto en la Obligación Presupuestal . </t>
  </si>
  <si>
    <t>Clasificación diferente de códigos presupuestales
Desgaste administrativo.
Incumplimiento de la normatividad vigente.</t>
  </si>
  <si>
    <t xml:space="preserve">Acorde a la misionalidad de la DNBC se requiere la utilización de los vehículos durante los fines de semana para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</si>
  <si>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
No se evidencian las justificaciones clara, concreta, origen, destino, etc del uso de los vehículos de la DNBC los fines de semana y festivos por necesidades del servicio ni por razones de seguridad. 
</t>
  </si>
  <si>
    <t xml:space="preserve">Debilidades en el seguimiento y controles al uso de los vehículos de funcionamiento de la DNBC.
</t>
  </si>
  <si>
    <t xml:space="preserve">No existió en el primer semestre aprobación de ejecución de recursos por parte de la Junta Nacional de Bomberos para amparar todos los bienes de propiedad de la DNBC con recurso de inversión y funcionamiento según corresponda dentro del programa de seguros. </t>
  </si>
  <si>
    <t xml:space="preserve">Incumplimiento de la normatividad vigente.
Exposición a las faltas establecidas en el artículo 118 de la Ley 1474 de 2011.  </t>
  </si>
  <si>
    <t>La DNBC no cuenta con estándares de telefonía que permitan a la entidad ser propietaria de sus propias líneas y equipos telefónicos, para ajustar planes y tecnología a modelos vigentes.</t>
  </si>
  <si>
    <t>Debilidades en las acciones de austeridad en el gasto frente al servicio de telefonía fija.
Desactualización de tecnología telefónica.</t>
  </si>
  <si>
    <t>Debilidad en el seguimiento y control en las acciones establecidas en el plan de mejoramiento de austeridad en el gasto 2018 y Trim I de 2019.</t>
  </si>
  <si>
    <t>Vencimiento de las acciones establecidas en el Plan de Mejoramiento.</t>
  </si>
  <si>
    <t>Desconocimiento de la normatividad vigente.</t>
  </si>
  <si>
    <t>Incumplimiento de la normatividad vigente.</t>
  </si>
  <si>
    <r>
      <t xml:space="preserve">Diseñar y publicar en la página web de la DNBC un formulario electrónico </t>
    </r>
    <r>
      <rPr>
        <sz val="10"/>
        <rFont val="Arial"/>
        <family val="2"/>
      </rPr>
      <t>temporal de  solicitudes,</t>
    </r>
    <r>
      <rPr>
        <sz val="10"/>
        <color theme="1"/>
        <rFont val="Arial"/>
        <family val="2"/>
      </rPr>
      <t xml:space="preserve"> peticiones, quejas, reclamos y denuncias, acorde a lo establecido en la Ley de Transparencia.</t>
    </r>
  </si>
  <si>
    <t>Formulario electrónico temporal de  solicitudes, peticiones, quejas, reclamos y denuncias implementado en la página web de la DNBC</t>
  </si>
  <si>
    <t>1. Solicitud de los requerimientos funcionales del formulario acorde a la normatividad vigente. (23/09/2019)
2. Elaboración de la ficha técnica del requerimiento tecnológico (23/09/2019)
3. Solicitud de Cotización o Propuesta (23/09/2019)
4. Presentación de la Necesidad, Ficha Técnica y cotizaciones ante la Subdireción Administrativa y Financiera para remisión a Contratación. (23/09/2019)
5. Desarrollo del formulario electrónico de radicación y consulta de peticiones, quejas, reclamos, denuncias y solicitudes de información pública acorde a los requisitos estbalecidos en la normatividad vigente. (30/12/2019)
6. Aprobación y recibido a satisfacción del formulario electrónico de radicación y consulta de peticiones, quejas, reclamos, denuncias y solicitudes de información pública, por parte del Proceso de Gestión de Atención al Usuario. (30/12/2019)
7. Vinculación del formulario al portal web de la DNBC. (30/12/2019)</t>
  </si>
  <si>
    <t>N° de Actividades realizadas / N° de Actividades Programadas</t>
  </si>
  <si>
    <t xml:space="preserve">Realizar la publicación del Registro Público de los Derechos de Petición en la página web de la DNBC en formato utilizable y accesible. </t>
  </si>
  <si>
    <t>Registro Público de Derechos de Petición publicado mensualmente en la página web en formato utilizable y accesible.</t>
  </si>
  <si>
    <t>1. Revisión de la normatividad correspondiente acorde a lo establecido en la Ley 1712 de 2014 y Ley 1755 de 2015. (01/11/19)
2. Actualización del Protocolo de atención al usuario Código PT-AU-01 versión 1 (22/11/19)
3. Actualización del Procedimiento Rececpión, distribución y Seguimiento de Peticiones, Quejas, Reclamos, Sugerencias y Denuncias. (22/11/19)
4. Actualización de la Resolución N° 384 de 2018. (30/11/19)
5. Revisión de los Canales de Atención establecidos en la Página Web de la DNBC y solicitud de actualización de la información al área de Comunicaciones. (22/11/19)
6. Presentar ante el Comité del SIGEC los documentos requeridos para aprobación. (30/11/19)
7. Socialización del Procedimiento Recepción, distribución y Seguimiento de Peticiones, Quejas, Reclamos, Sugerencias y Denuncias a los funcionarios y contratsitas de la DNBC. (06/12/19)</t>
  </si>
  <si>
    <t>1. Compiliación de Información institucional (18/10/2019)
2. Análisis e interpretación de la información institucional (15/11/2019)
3. Valoración Documental (15/02/2020)
4. Elboración Tablas de Retención Documental (15/04/2020)
5. Convalidación de las Tablas de Retención Documental ante el Comité del SIGEC. (30/04/2020)
6. Realizar la parametrización de las Tablas de Retención Documental en el Sistema de Gestión Documental ORFEO una vez el mismo cuente con el desarrollo de los requerimientos funcionales del Sistema. (30/06/2020 - Sujeta al Desarrollo realizado por TI)</t>
  </si>
  <si>
    <t>1. Elaboración de la ficha técnica para el Soporte, mantemiento y actualización del Sistema de Gestión Documental ORFEO. (23/09/2019)
2. Solicitud de Cotización o Propuesta. (23/09/2019)
3. Presentación de la Necesidad, Ficha Técnica y cotizaciones ante la Subdireción Administrativa y Financiera para remisión a Contratación. (23/09/2019)
4. Realizar la capacitación al administrador del Sistema de Gestión Documental ORFEO de la DNBC en la parametrización de las Tablas de Retención Documental. (30/12/2019)</t>
  </si>
  <si>
    <t xml:space="preserve">1. Realizar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
</t>
  </si>
  <si>
    <t xml:space="preserve">1. Gestionar la realización de Junta Nacional de Bomberos en el mes de Diciembre previo al inicio de la siguiente vigencia Fiscal a fin de contar con la aprobación de los recursos de inversión. (31/12/2019)
2. Realizar la contratación del personal requerido en el proceso de Gestión de Atención al Usuario y demás personal requerido para la respuesta oportuna a las PQRDS radicadas en la Entidad. (31/03/2020)
</t>
  </si>
  <si>
    <t xml:space="preserve">1. Elaboración de la ficha técnica del requerimiento tecnológico. (23/09/2019)
2. Solicitud de Cotización o Propuesta. (23/09/2019)
3. Presentación de la Necesidad, Ficha Técnica y cotizaciones ante la Subdireción Administrativa y Financiera para remisión a Contratación. (23/09/2019)
4. Desarrollo y configuración de alertas respecto a la asignación de radicados y vencimiento de los términos de las PQRDS en el Sistema de Gestión Documental ORFEO a través del correo institucional.(30/12/2019)
 </t>
  </si>
  <si>
    <t>1. Actualización del Procedimiento Recepción, distribución y Seguimiento de Peticiones, Quejas, Reclamos, Sugerencias y Denuncias.  (22/11/19)
2. Elaborar y/o actualizar un formato de atención de PQRDS por canal telefónico. (22/11/19)
3. Aprobación del Procedimiento por parte del Subdirector Administrativo y Financiero (29/11/19)
4. Remisión del formato al Proceso de Mejora Continua para codificación y publicación en la carpeta del SIGEC de la DNBC. (02/12/19)
5. Socialización del Procedimiento y formato de atención de PQRDS por canal telefónico a todos los gestores de los procesos de la DNBC. (06/12/19)
6. Elaborar informe mensual que consolide las atenciones a todas las PQRSD ingresados a traves de todos los canales: telefónico, presencial, escrito y virtual. (13/12/19)</t>
  </si>
  <si>
    <t>1. Solicitud de Recursos para el Soporte, mantemiento y actualización del Sistema de Gestión Documental ORFEO. (20/12/2019)
2. Elaboración de la ficha técnica para el Soporte, mantemiento y actualización del Sistema de Gestión Documental ORFEO. (20/12/2019)
3. Solicitud de Cotización o Propuesta. (20/12/2019)
4. Presentación de la Necesidad, Ficha Técnica y cotizaciones ante la Subdireción Administrativa y Financiera para remisión a Contratación. (31/01/2020)
5. Desarrollo de los requerimientos funcionales del Sistema de Gestión Documental ORFEO respecto a Expedientes Electrónicos. (31/12/2020)
6. Realizar capacitación al administrador del Sistema de Gestión Documental ORFEO de la DNBC en la parametrización de Expedientes Electrónicos. (31/12/2020)
7. Realizar capacitación al 100% de los usuarios de la DNBC del Sistema de Gestión Documental ORFEO en la utilización de Expedientes Electrónicos. (31/12/2020)</t>
  </si>
  <si>
    <t>Actualizar los indicadores de gestión del proceso "Gestión de Atención al Usuario" correspondientes al tema de PQRDS.</t>
  </si>
  <si>
    <t xml:space="preserve">Indicadores de Gestión del Proceso actualizados </t>
  </si>
  <si>
    <t>Actualizar los indicadores de gestión del proceso ""Formulación, Actualización y Acompañamiento Normativo y Operativo" correspondientes al tema de PQRDS.</t>
  </si>
  <si>
    <t>Actualizar el mapa de riesgos de gestión del Proceso Gestión de Atención al Usuario, correspondientes al tema de PQRDS.</t>
  </si>
  <si>
    <t>Mapa de Riesgos del Procesos Gestión de Atención al Asuario  actualizado</t>
  </si>
  <si>
    <t>Actualizar el mapa de riesgos de gestión del Proceso Formulación, Actualización, Acompañamiento Normativo y Operativo, correspondientes al tema de PQRDS.</t>
  </si>
  <si>
    <t>Mapa de Riesgos del Procesos FANO actualizado</t>
  </si>
  <si>
    <t>Incluir la totalidad del rubro presupuestal del Anexo Técnico de Austeridad del Gasto en la Obligación Presupuestal en el SIIF.</t>
  </si>
  <si>
    <t>N° de Obligaciones clasificadas acorde al rubro presupuestal del ATAG en el período.</t>
  </si>
  <si>
    <t>1.  Elaborar formato de comisiones de delegaciones oficiales y comisiones al exterior acorde a lo establecido en la Directiva Presidencial  No. 9 de 2018.
2. Actualizar los directrices internas correspondientes al Plan de Austeridad de la DNBC incluyendo las numerales 2.3 y 2.4 de la Directiva Presidencial  No. 9 de 2018.
3. Socializar a los supervisores de contrato y al proceso de Talento Humano las directrices y formatos establecidos en el marco del Plan de Austeridad del Gasto de la DNBC.</t>
  </si>
  <si>
    <t>1. Actualizar los lineamientos correspondientes a la regulación del uso de vehículos de la DNBC, acorde al párrafo 3 del numeral 4 de la Circular 09 de 2018.
2. Actualizar el manual de manejo de vehículos de la DNBC y armonizarlo con el cumplimiento del párrafo 3 del numeral 4 de la Circular 09 de 2018.
3. Actualizar las planillas de pre inspección y desplazamiento, con el fin de mejorar continuamente los controles establecidos.
4. Incluir las acciones disciplinarias a que haya lugar por el incumpliento de la  Circular 09 de 2018,en los lineamientos correspondientes a la regulación del uso de vehículos de la DNBC y en las planillas de pre inspección y desplazamiento. 
5. Socializar a los usuarios y responsables de vehículos de la DNBC los lineamientos y formatos establecidos para tal fin.</t>
  </si>
  <si>
    <t xml:space="preserve">Revisar y actualizar la información de las vigencias de los SOAT de los vehículos adquiridos con recursos de funcionamiento para programar la adquisición o renovación de las pólizas dentro del programa de seguros de la DNBC que ampara los bienes con recursos de inversión igualmente. </t>
  </si>
  <si>
    <t>N° de Informes de aseguramiento de los bienes de la DNBC.</t>
  </si>
  <si>
    <t>Generar alertas oportunas frente al  vencimiento de los seguros obligatorios de accidente de tránsito SOAT de los vehículos de funcionamiento de la DNBC para que la DNBC cuente con la disponibilidad de recursos previo a su vencimiento.</t>
  </si>
  <si>
    <t>N° de alertas generadas y remitidas al proceso de Gestión Contractual.</t>
  </si>
  <si>
    <t>Adelantar el proceso de selección acorde con el análisis jurídico de la modalidad de selección que aplica para adquirir "EL PROGRAMA DE SEGUROS DE LA DNBC" que incluye el seguro obligatorio de accidente de tránsito SOAT de los vehículos de propiedad de la DNBC con recursos de inversión y funcionamiento.</t>
  </si>
  <si>
    <t>Proceso de selección "Programa de Seguros de la DNBC" adelantado.</t>
  </si>
  <si>
    <t>1. Gestionar los recursos para la adquisición e implementación del servicio de telefonía IP de la DNBC.
2. Adquirir servicio de telefonía con tecnología IP y plan cerrado a nombre de la DNBC.
3. Adquirir los equipos requeridos compatibles con tecnología IP.</t>
  </si>
  <si>
    <t>Realizar la revisión de las acciones establecidas en el Plan de mejoramiento de Austeridad en el Gasto vigencia 2018 y Trim I de 2019.
2. Dar cumplimiento a las acciones establecidas en el Plan de mejoramiento de Austeridad en el Gasto vigencia 2018 y Trim I de 2019.
3. Realizar la reprogramación de las acciones vencidas en el Plan de mejoramiento de Austeridad en el Gasto vigencia 2018 y Trim I de 2019 con el fin de ampliar el plazo para el cumplimiento de las mismas.</t>
  </si>
  <si>
    <t>Modificar la delegación del Director de la DNBC para el Comité de Conciliación en un empleado público del nivel Directivo o Asesor en las sesiones a las cuales no asista el Director.</t>
  </si>
  <si>
    <t>N° de Delegaciones de Comité de Conciliación</t>
  </si>
  <si>
    <t xml:space="preserve">Elaborar las actas de Comité de Conciliación especificando en los miembros el Directivo que ejerce la delegación de Ordenación del Gasto. </t>
  </si>
  <si>
    <t>N° de Actas de Comité de Conciliación con la especificación de la delegación de Ordenación del Gasto.</t>
  </si>
  <si>
    <t>Diligenciar y actualizar las fichas que serán presentadas para estudio en los comités de conciliación, de conformidad con los instructivos que la Agencia Nacional de Defensa Jurídica del Estado expida para tal fin.</t>
  </si>
  <si>
    <t>N° de Fichas de Conciliación diligenciadas y actualizadas de conformidad con los instructivos que la Agencia Nacional de Defensa Jurídica del Estado</t>
  </si>
  <si>
    <t>Vanessa Alvarez</t>
  </si>
  <si>
    <t>Luz Helena Giraldo</t>
  </si>
  <si>
    <t>Carlos López</t>
  </si>
  <si>
    <t>Viviana Gonzalez</t>
  </si>
  <si>
    <t>DIRECCIÓN NACIONAL BOMBEROS COLOMBIA</t>
  </si>
  <si>
    <t>PLAN DE MEJORAMIENTO DNBC</t>
  </si>
  <si>
    <t>Auditoría FANO</t>
  </si>
  <si>
    <t>Antonio Camacho
Christian Forero</t>
  </si>
  <si>
    <t>Incluir  en el plan de trabajo para 2017,la intervención al estudio de higiene realizado, así como el presupuesto para corregir las posibles desviaciones.</t>
  </si>
  <si>
    <t xml:space="preserve">Finalizar las actividades que vienen en rezago </t>
  </si>
  <si>
    <t>Generar el plan de prepensionados y su ejecución se desarrollora en el transcurso del año</t>
  </si>
  <si>
    <t>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t>
  </si>
  <si>
    <t>Realizar la gestión con el proveedor del software (Sistema administrativo del Talento Humano), con el fin de realizar las actualizaciones correspondientes, y establecer la posibilidad de consolidar la información en un solo archivo.</t>
  </si>
  <si>
    <t>Antonio Camacho/Christian forero/Edgardo Mandón/ William Albarracín</t>
  </si>
  <si>
    <t>Ingrid Mariño</t>
  </si>
  <si>
    <t>Ingrid Mariño / Laura gonzalez</t>
  </si>
  <si>
    <t>Ingrid Mariño / Laura gonzalez / Adriana Moreno/Rainer Naranjo</t>
  </si>
  <si>
    <t>Ingrid Mariño / Laura gonzalez / Adriana Moreno</t>
  </si>
  <si>
    <t xml:space="preserve">Ingrid Mariño </t>
  </si>
  <si>
    <t>Maryoly Diaz Muñoz</t>
  </si>
  <si>
    <t>Se evidenció incumplimiento de las acciones programadas en el Plan de Acción del proceso FANO, ya que la actividad “realizar el 100% de requerimientos a las alcaldías municipales para la contratación de servicio público esencial de bomberos” se encuentra al 25% de un 50% programado. Asimismo, se encuentran incumplidas las actividades:
 - Realizar el 100% de requerimientos a las Alcaldías municipales que no cuenten con Cuerpo de Bomberos, Realizar el 100% de requerimientos a las Gobernaciones Departamentales para la creación de Fondos Departamentales de Bomberos.
- Revisión, actualización y gestión de la formalización de los Documentos SIGEC del proceso.
Lo anterior, está en contravía al   principio de Eficiencia estipulado en el artículo 3 literal (k) de la ley 152 de 1994, que establece: “k) Eficiencia. Para el desarrollo de los lineamientos del plan y en cumplimiento de los planes de acción se deberá optimizar el uso de los recursos financieros, humanos y técnicos necesarios, teniendo en cuenta que la relación entre los beneficios y costos que genere sea positiva.”
De igual forma, se está infringiendo la Segunda Dimensión “Direccionamiento Estratégico” en la Formulación de Planes de Acción que trata de “(…) enfocarse en lo crucialmente importante (priorización) y lograr su ejecución, al tiempo que debe convivir con la cotidianidad de la gestión.”</t>
  </si>
  <si>
    <t>No se realizó un adecuado diseño y medición de los indicadores de gestión del proceso, debido a que el indicador “Cumplimiento de términos legales para la atención de consultas, peticiones, solicitudes y asesorías”, tiene como meta mensual porcentajes que no se ajustan al cumplimiento de un mandato legal, ya que para algunos meses es inferior al 100% y en otros sobrepasa el 100%. De la misma forma, no se ha realizado el análisis de los resultados obtenidos frente a la meta establecida, ni se cuenta con indicadores de EFICIENCIA y EFECTIVIDAD que midan el impacto de las directrices técnicas y operativas emitidas por la DNBC en los diferentes cuerpos de bomberos. Incumpliendo lo establecido en el Modelo Integrado de Planeación y Gestión (MIPG) Dimensiones de “Direccionamiento Estratégico y planeación” (Formulación de Indicadores) y “Evaluación de resultados” (4.2.1. Seguimiento y evaluación del desempeño institucional).</t>
  </si>
  <si>
    <t>La Dirección Nacional de Bomberos, no ha dado cumplimiento al artículo 27 de la Ley 1575 de 2012, que trata de los derechos de seguridad social, incumpliendo las directrices emanadas por el Gobierno Nacional.
Lo anterior, teniendo en cuenta que si bien es cierto la Ley 1505 de 2012, le dio facultad al Ministerio de  Protección Social, en cuanto a este tema, le Ley 1575 de 2012, también facultad a la DNBC sobre el particular, y a la fecha las dos normas están vigentes.</t>
  </si>
  <si>
    <t xml:space="preserve">Se evidenció deficiencia de controles para la respuesta oportuna de los derechos de petición, generando acciones de Tutela en contra de la DNBC. Asimismo, se generó un desacato, por respuesta inoportuna a una tutela, incumpliendo lo establecido en el artículo 14 de la Ley 1755 de 2015 “Por medio de la cual se regula el Derecho Fundamental de Petición y se sustituye un título del Código de Procedimiento Administrativo y de lo Contencioso Administrativo”, acarreando la generación de las tutelas, que podrían conllevar a la posible inobservancia del decreto 2591 de 1991, Por el cual se reglamenta la acción de tutela consagrada en el artículo 86 de la Constitución Política, artículos 52 “Desacato” y artículo 53 “Sanciones Penales”.
Incumplimiento la Dimensión 2 Direccionamiento Estratégico y Planeación, Dimensión 4 evaluación de Resultados (4.2.1. Seguimiento y evaluación del desempeño institucional) y Dimensión 7 Control Interno (Evaluación del Riesgo) del MIPG, ya que dentro de los riesgos establecidos en la entidad no se encuentra la respuesta inoportuna a los derechos de petición ni tutelas.
</t>
  </si>
  <si>
    <t xml:space="preserve">Se evidenció que aunque el nombre o denominación del proceso “Formulación y Actualización Normativa” es amplio, al revisar el objetivo y actividades  del mismo, establecido en la caracterización del proceso, solo se refiere a expedición de “directrices jurídicas, técnicas y operativas que orienten el desarrollo de las gestión de los cuerpos de bomberos.. )” y no a la  integridad de  la formulación normativa que requiere la DNBC para su adecuado funcionamiento o generación y trámite ante el Ministerio del Interior y en su defecto ante la Presidencia de la Republica, observándose un vacío jurídico  en la DNBC, ya que dicha actividad tampoco está contemplada en el Proceso Jurídico, conllevando a que a la fecha no se tenga claridad o evidencia de gestión de los tramites adelantados por la entidad para que los responsables determinados en la Ley 1575 de 2012 y demás normativa atinente a la entidad cumplan o den desarrollo a la reglamentación de diversos temas relacionados con la actividad y fortalecimiento bomberil.
Lo anterior, conlleva a un incumplimiento en la Segunda Dimensión Direccionamiento Estratégico y Planeación del MIPG, numeral 2.1 y Tercera Dimensión Gestión Con Valores para resultados, numeral 3.2.1.1 Política de Fortalecimiento organizacional y simplificación de procesos (…),   
</t>
  </si>
  <si>
    <t>En la revisión de la documentación del Proceso FANO, se evidenció que el procedimiento 7.1 absolver consultas jurídicas y técnicas por comisión de servicios está direccionado a la legalización de los viáticos más no al objetivo del Proceso. 
Asimismo, el procedimiento de Asesoría y acompañamientos a los entes territoriales y cuerpos de Bomberos, se encuentra desactualizado y no se está aplicando en la vigencia 2019.
De igual forma, en el Proceso de Gestión Jurídica cuenta con una actividad denominada “elaborar y revisar los actos administrativos, proyectos de ley y proyectos de decretos”, generando confusión en la competencia de los proceso Gestión y FANO, frente a la responsabilidad en la reglamentación de la normatividad bomberil, causando inobservancia a la Segunda   Dimensión Direccionamiento Estratégico y Planeación y Dimensión Gestión Con Valores par Resultados “Fortalecimiento Organizacional y Simplificación de Procesos”</t>
  </si>
  <si>
    <t>En la revisión de la documentación del Proceso FANO, se evidenció que el procedimiento 7.1 absolver consultas jurídicas y técnicas por comisión de servicios está direccionado a la legalización de los viáticos más no al objetivo del Proceso. Asimismo, el procedimiento de Asesoría y acompañamientos a los entes territoriales y cuerpos de Bomberos, se encuentra desactualizado y no se está aplicando en la vigencia 2019.
De igual forma, en el Proceso de Gestión Jurídica cuenta con una actividad denominada “elaborar y revisar los actos administrativos, proyectos de ley y proyectos de decretos”, generando confusión en la competencia de los proceso Gestión y FANO, frente a la responsabilidad en la reglamentación de la normatividad bomberil, causando inobservancia a la Segunda   Dimensión Direccionamiento Estratégico y Planeación y Dimensión Gestión Con Valores par Resultados “Fortalecimiento Organizacional y Simplificación de Procesos”</t>
  </si>
  <si>
    <t>No se están ejecutando los compromisos pactados en los Informes de Comisión que hacen referencia al Procedimiento a “Absolver consultas jurídicas y técnicas por comisión de servicios”.
De igual forma, se evidenció que se están entablando compromisos que no están acorde con el objetivo del proceso,  como es el caso de generar el Plan de Mejoramiento en la DNBC cuando se efectúa una inspección, y esta actividad debe ser generada por el Cuerpo de Bomberos al que fue realizada la inspección. De igual forma, el seguimiento y control de dicho plan de Mejoramiento es un procedimiento realizado en el proceso de INSPECCION, VIGILANCIA Y CONTROL, Incumpliendo la Dimensión 4 Evaluación de Resultados (4.2.1. Seguimiento y evaluación del desempeño institucional) y  Dimensión 7 Control Interno componente del MECI, Implementar las actividades de control y actividades de monitoreo y del MIPG.</t>
  </si>
  <si>
    <t>La DNBC cuenta con 29 funcionarios de Planta, de los cuales 1 es asignado al Proceso FANO, quien no tiene la posibilidad de realizar todas las actividades requeridas para la prestación de los servicios asignados al proceso.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Pese a que se solicitó la contratación de un profesional para el proceso FANO en el tema territorial, la misma no fue contratada.
Durante el primer semestre de la vigencia 2019  se le asignaron al Proceso FANO 397 PQRDS, a los cuales se les dió prioridad en la respuesta a fin de tratar de cumplir los términos establecidos en la Ley 1755 de 2015</t>
  </si>
  <si>
    <t>Pese a que se solicitó la contratación de un profesional para el proceso FANO en el tema territorial, la misma no fue contratada.</t>
  </si>
  <si>
    <t xml:space="preserve">Imposibilidad de realizar gestión de la DNBC antes los Entes Territoriales para el cumplimiento de la ley 1575 de 2012.
</t>
  </si>
  <si>
    <t>Realizar la contratación del personal requerido en el proceso de Formulación, Actualización y Acompañamiento normativo y Operativo y demás personal requerido para la gestión territorial de la DNBC.</t>
  </si>
  <si>
    <t>Pese a que se solicitó la contratación de un profesional para el proceso FANO en el tema territorial, la misma no fue aprobada.</t>
  </si>
  <si>
    <t xml:space="preserve">
Imposibilidad de realizar gestión de la DNBC antes los Entes Territoriales para el cumplimiento de la ley 1575 de 2012.
</t>
  </si>
  <si>
    <t>Realizar la revisión, actualización y gestión de la formalización de los Documentos SIGEC del proceso:
a. Caracterización (20%)
b. Procedimientos (20%)
c. Formatos (20%)
d. Indicadores (20%)
e. Mapas de Riesgos (20%)</t>
  </si>
  <si>
    <t>Debilidad en la definición de los indicadores establecidos para el proceso "Formulación, Actualización y Acompañamiento Normativo y Operativo".
Debilidad en la Asesoría técnica realizada para la formualción de los indicadores de gestión del Proceso   "Formulación, Actualización y Acompañamiento Normativo y Operativo".</t>
  </si>
  <si>
    <t xml:space="preserve">Debilidad en la definición de los indicadores establecidos para el proceso "Formulación, Actualización y Acompañamiento Normativo y Operativo".
</t>
  </si>
  <si>
    <t>Debilidad en el seguimiento y control a la gestión de los resultados del proceso "Formulación, Actualización y Acompañamiento Normativo y Operativo".</t>
  </si>
  <si>
    <t>Actualizar los indicadores de gestión del proceso "Formulación, Actualización y Acompañamiento Normativo y Operativo".
Elaborar indicadores de Eficiencia y Efectividad del  proceso "Formulación, Actualización y Acompañamiento Normativo y Operativo".</t>
  </si>
  <si>
    <t xml:space="preserve">Los seguros de vida de los bomberos voluntarios de Colombia son contratados por la Unidad Nacional de Gestión del Riesgo y Desastres - UNGRD.
La afiliación de la seguridad social de los bomberos oficiales es realizada por el respectivo cuerpo de bomberos.
La afiliación de la seguridad social de los bomberos aeronáuticos es realizada por la Aeronáutica Civil.
La afiliación de la seguridad social de los bomberos voluntarios que tienen contrato de trabajo con el CBV,  es realizada por el respectivo cuerpo de bomberos.
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 
No existe normatividad específica para la afiliación a la seguridad social en el caso de los bomberos voluntarios que laboran bajo diferentes formalidades.
</t>
  </si>
  <si>
    <t>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t>
  </si>
  <si>
    <t>Incumplimiento de la normatividad vigente.
Miembros de los cuerpos de bomberos voluntarios sin seguridad social acorde a la normatividad vigente.</t>
  </si>
  <si>
    <t xml:space="preserve">1. Realizar mesas de trabajo para definir la propuesta de reglamentación de la seguridad social de los miembros de los cuerpos de Bomberos voluntarios.
2. Elaborar la propuesta de reglamentación de la seguridad social de los miembros de los cuerpos de Bomberos voluntarios acorde a lo establecido en el artículo 27 de Ley 1575 de 2012.
3. Presentar la  propuesta de reglamentación, en lo relacionado a Bomberos, ante el Ministerio del Interior y el Ministerio de Salud. </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</si>
  <si>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</si>
  <si>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 xml:space="preserve">Contratar de personal de apoyo de forma temporal para la respuesta de las PQRSD al proceso FANO, con recursos de funcionamiento, en el entretanto que se realiza la Junta Nacional de Bomberos, en donde se deciden recursos de inversión para contratacioón de personal de apoyo al proceso, por toda la vigencia fiscal. </t>
  </si>
  <si>
    <t>Asignar personal de planta para la respuesta de las PQRDS como plan de contingencia cuando no se cuente con personal de apoyo a la gestión con recursos de inversión.</t>
  </si>
  <si>
    <t>Inefectividad de los controles diseñados en los mapas de riesgos del proceso  "Formulación, Actualización y Acompañamiento Normativo y Operativo".
Debilidad en la Asesoría técnica realizada para la formualción de los riesgos del proceso y los controles establecidos para los mismos.
Debilidad en la identificación y definición de los controles establecidos por el líder y gestor del proceso.</t>
  </si>
  <si>
    <t>Inefectividad de los controles diseñados en los mapas de riesgos del proceso  "Formulación, Actualización y Acompañamiento Normativo y Operativo".</t>
  </si>
  <si>
    <t xml:space="preserve">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No se realiza la revisión periodica del correo de notificaciones judiciales. 
</t>
  </si>
  <si>
    <t xml:space="preserve">No se realiza la revisión periodica del correo de notificaciones judiciales. </t>
  </si>
  <si>
    <t xml:space="preserve">Vencimiento de Términos en respuestas a tutelas
Incumpliemiento de la normatividad vigente.
</t>
  </si>
  <si>
    <t xml:space="preserve">1. Actualizar el procedimiento del proceso de gestión jurídica, en relación al seguimiento de los correos de notificación judicial de la entidad, a fin de asignar a los abogados correspondientes las tutelas dentro de término de respuesta. 
2. Aprobación del Procedimiento por parte del Subdirector Administrativo y Financiero.
3. Remisión de los documentos al Proceso de Mejora Continua para codificación y publicación en la carpeta del SIGEC de la DNBC. 
4. Socialización del Procedimiento a todos los gestores de los procesos misionales de la DNBC. </t>
  </si>
  <si>
    <t>Debilidad en la elaboración de la caracterización y procedimientos del proceso "Formulación, Actualización y Acompañamiento Normativo y Operativo".
Debilidad en la Asesoría técnica realizada para la formulación de la caracterización y procedimientos del proceso.
Debilidad en la identificación y definición del alcance del Proceso por parte del líder y gestor del proceso.</t>
  </si>
  <si>
    <t>Debilidad en la elaboración de la caracterización y procedimientos del proceso "Formulación, Actualización y Acompañamiento Normativo y Operativo".</t>
  </si>
  <si>
    <t>Falta de Claridad en el alcance del Proceso Formulación, Actualización y Acompañamiento normativo y Operativo" en cuanto a formulación normativa para el correcto funcionamiento de la DNBC.
Ausencia de reglamentación bomberil conforme a la normatividad vigente.
Incumplimiento de la Normatividad Vigente.</t>
  </si>
  <si>
    <t>Debilidad en la elaboración de la caracterización y procedimientos del proceso "Gestión  Jurídica".
Debilidad en la Asesoría técnica realizada para la formulación de la caracterización y procedimientos del proceso.
Debilidad en la identificación y definición del alcance del Proceso por parte del líder y gestor del proceso.</t>
  </si>
  <si>
    <t xml:space="preserve">Debilidad en la elaboración de la caracterización y procedimientos del proceso "Gestión  Jurídica".
</t>
  </si>
  <si>
    <t>Falta de Claridad en el alcance del Proceso y Procedimiento "Gestión Jurídica" en cuanto a formulación normativa para el correcto funcionamiento de la DNBC.
Ausencia de reglamentación bomberil conforme a la normatividad vigente.
Incumplimiento de la Normatividad Vigente.</t>
  </si>
  <si>
    <t xml:space="preserve">1. Realizar mesas de trabajo con el Proceso "Formulación, Actualización y Acompañamiento Normativo y Operativo" para la definición del alcance de formulación normativa en los procesos de FANO y Gestión Jurídica.
2. Actualización de la Caracterización del Proceso Gestión Jurídica.
3. Actualización del Procedimiento "Gestión Jurídica" 
4. Aprobación del Procedimiento por parte del Subdirector Administrativo y Financiero"
5. Remisión de los documentos al Proceso de Mejora Continua para codificación y publicación en la carpeta del SIGEC de la DNBC. 
6. Socialización del Procedimiento a todos los gestores de los procesos misionales de la DNBC. </t>
  </si>
  <si>
    <t>Debilidad en la elaboración de los procedimientos del proceso "Formulación, Actualización y Acompañamiento Normativo y Operativo".
Debilidad en la Asesoría técnica realizada para la formualción de los procedimientos del proceso.
Debilidad en la identificación y definición del alcance de los procedimientos por parte del líder y gestor del proceso.</t>
  </si>
  <si>
    <t>Debilidad en la elaboración de los procedimientos del proceso "Formulación, Actualización y Acompañamiento Normativo y Operativo".</t>
  </si>
  <si>
    <t>Falta de Claridad en los procedimeintos del Proceso Formulación, Actualización y Acompañamiento normativo y Operativo".</t>
  </si>
  <si>
    <t xml:space="preserve">1. Actualizar el Procedimiento absolver consultas jurídicas y técnicas por diferentes canales" en el apartado Comisión de Servicios acorde al objetivo del proceso.
2. Actualizar el procedimiento de Asesoría y acompañamientos a los entes territoriales y cuerpos de Bomberos acorde a la realidad del Proceso.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</si>
  <si>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Debilidad en la elaboración de los procedimientos del proceso "Formulación, Actualización y Acompañamiento Normativo y Operativo" y Gestión Jurídica.
Debilidad en la Asesoría técnica realizada para la formualción de los procedimientos de los procesos.
Debilidad en la identificación y definición del alcance de los procedimientos por parte de los líderes y gestores del proceso.
Desarticulación entre los Procesos FANO y Gestión Jurídica.</t>
  </si>
  <si>
    <t>Desarticulación entre los Procesos FANO y Gestión Jurídica.</t>
  </si>
  <si>
    <t>Falta de Claridad en los procedimeintos de los Procesos Formulación, Actualización y Acompañamiento normativo y Operativo" y "Gestión Jurídica".
Debilidad en el alcance de los procedimientos de los Procesos Formulación, Actualización y Acompañamiento Normativo y Operativo" y "Gestión Jurídica".</t>
  </si>
  <si>
    <t>Proceso de reciente creación, escindido del Proceso FANO.
Falta de Personal en el Proceso Inspección, Vigilancia y Control. El Proceso de IVC cuenta con dos contratistas, los cuales fueron contratado en la vigencia 2019 a partir de los meses de Julio y Agosto.
Proceso de transición de funciones entre los Procesos de FANO e Inspección, Vigilancia y Control.
Debilidad en el seguimiento a los compromisos pactados en los Informes de Comisión que hacen referencia al Procedimiento a “Absolver consultas jurídicas y técnicas por comisión de servicios”</t>
  </si>
  <si>
    <t>Falta de Personal en el Proceso Inspección, Vigilancia y Control.</t>
  </si>
  <si>
    <t>Debilidades en las funciones de Inspección, Vigilancia y Control de la DNBC de los Cuerpos de Bomberos de Colombia acorde a la normatividad vigente.</t>
  </si>
  <si>
    <t xml:space="preserve">1. Actualización de la Caracterización del IVC.
2. Elaboración de Procedimiento del proceso. 
3. Aprobación del Procedimiento por parte del Subdirector Estratégico y de Coordinación Bomberil.
4. Remisión de los documentos al Proceso de Mejora Continua para codificación y publicación en la carpeta del SIGEC de la DNBC. 
</t>
  </si>
  <si>
    <t>Realizar la contratación del personal requerido en el proceso de Inspección, Vigilancia y Control, que permita realizar la gestión de auditoria a los Cuerpos de Bomberos del País que se requieran.</t>
  </si>
  <si>
    <t xml:space="preserve">N° de personal contrado en el Proceso FANO / N° de Profesional Requerido
</t>
  </si>
  <si>
    <t>Indicadores de Gestión del Proceso actualizados y elaborados</t>
  </si>
  <si>
    <t>N° de Personal de planta de apoyo a la respuesta de PQRSD contratados con recursos de funcionamiento  / N° de Personal temporal requerido para la respuesta de las PQRDS como plan de contingencia.</t>
  </si>
  <si>
    <t>N° de Personal de planta de la DNBC asignado para la respuesta de las PQRDS / N° de Personal de planta de la DNBC requerido para la respuesta de las PQRDS como plan de contingencia.</t>
  </si>
  <si>
    <t xml:space="preserve">N° de personal contrado en el Proceso Inspeción, Vigilancia y Control / N° de Profesionales Requeridos
</t>
  </si>
  <si>
    <t xml:space="preserve">1. Realizar mesas de trabajo con el Proceso "Gestión Juridica" para la definición del alcance de formulación normativa en los procesos de FANO y Gestión Jurídica.
2. Actualización de la Caracterización del Proceso Formulación, Actualización y Acompañamiento normativo y Operativo en cuanto al tema de Formulación Normativa" .
3. Elaboración de Procedimiento "Formulación y/o Actualización de normatividad bomberil" 
4. Aprobación del Procedimiento por parte del Subdirector Estratégico y de Coordinación Bomberil.
5. Remisión de los documentos al Proceso de Mejora Continua para codificación y publicación en la carpeta del SIGEC de la DNBC. 
6. Socialización del Procedimiento a todos los gestores de los procesos misionales de la DNBC. </t>
  </si>
  <si>
    <t>Germán Andrés Miranda Montenegro / Rainer Naranjo Charrasquiel / Cristhian Urrego Camargo</t>
  </si>
  <si>
    <t>Carlos López Barrera</t>
  </si>
  <si>
    <t>Edgardo Mandón Arenas</t>
  </si>
  <si>
    <t>Germán Andrés Miranda Montenegro / Cristhian Urrego Camargo</t>
  </si>
  <si>
    <t>Cristhian Urrego Camargo</t>
  </si>
  <si>
    <t>Carlos López / Viviana Gonzalez</t>
  </si>
  <si>
    <t>Javier Coral Meneses.</t>
  </si>
  <si>
    <r>
      <t xml:space="preserve">EVALUACIÓN DEL DESEMPEÑO. </t>
    </r>
    <r>
      <rPr>
        <sz val="10"/>
        <color theme="1"/>
        <rFont val="Arial"/>
        <family val="2"/>
      </rPr>
      <t>Se evidenció que, aunque se cuenta con un procedimiento de Evaluación de Desempeño y Acuerdos de Gestión, y con los formatos respectivos, no se cuenta con una metodología para la elaboración, seguimiento y evaluación de estos acuerdos</t>
    </r>
    <r>
      <rPr>
        <b/>
        <sz val="10"/>
        <color theme="1"/>
        <rFont val="Arial"/>
        <family val="2"/>
      </rPr>
      <t xml:space="preserve">, </t>
    </r>
    <r>
      <rPr>
        <sz val="10"/>
        <color theme="1"/>
        <rFont val="Arial"/>
        <family val="2"/>
      </rPr>
      <t>tal como lo exige la norma. Adicionalmente tampoco se han definido pautas para la modificación de los Acuerdos de Gestión, y sobre cómo debe procederse en el caso en que haya cambio de superior jerárquico.</t>
    </r>
  </si>
  <si>
    <t>Así como también se encontró que la cobertura de las capacitaciones es muy baja con respecto al personal convocado.</t>
  </si>
  <si>
    <t xml:space="preserve">Desarrollo y configuración de alertas respecto a la asignación de radicados y vencimiento de los términos de las PQRDS en el Sistema de Gestión Documental ORFEO a través del correo institucional.
 </t>
  </si>
  <si>
    <t>De acuerdo al seguimiento que realizó la Procuraduría General de  Nación en referencia al ITA (Índice de Transparencia y Acceso a la Información) la DNBC ha cumplido con el 90% de requerimientos solicitados para la transparencia, así mismo se trabaja en completar el 100% con actividades programadas para el año próximo.</t>
  </si>
  <si>
    <t xml:space="preserve">El proceso de T.I ha liderado la solicitud del presupuesto para la construcción de la página web  con el fin de cumplir con el 10% faltante de algunos aspectos que nos solicita el ITA. </t>
  </si>
  <si>
    <t>La solicitud fue realizada, en este último trimestre se ha avanzado en reuniones y desarrollos web que corresponden a la página. Al momento se encuentra en etapa de desarrollo para ser entregadar antes del cierre de año.</t>
  </si>
  <si>
    <t>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t>
  </si>
  <si>
    <t>Auditoría al sistema de Gestión en Seguridad y Salud en el Trabajo</t>
  </si>
  <si>
    <t>Se encontró que no se están asignando los recursos requeridos para el normal funcionamiento del Sistema de Gestión en Seguridad y Salud en el Trabajo, evidenciado en que no se realizó la recarga de extintores programada para octubre con recursos de la entidad, de igual forma no se evidenció la programación de sillas, bases, teclado auxiliar y para quienes trabajan con portátil, la canalización de cables de datos y corriente, elementos necesarios para prevenir la ocurrencia de accidentes de trabajo y/o enfermedades laborales. Incumpliendo lo establecido en el ítem Asignación de recursos para el Sistema de Gestión en SST, del Artículo 16, Resolución 312 de 2019.</t>
  </si>
  <si>
    <t>En la vigencia 2018 se solicitaron en el marco del anteproyecto de presupuesto 2019 recursos para seguridad y salud en el trabajo acorde a las necesidades mínimas de implementación, teniendo en cuenta las directrices de austeridad en el gasto.
Para la vigencia 2019 se solicitaron recursos por valor de $119.361.696, sin embargo solo fueron asignados $28.841.900 para el sistema de gestión de seguridad y salud el trabajo en la DNBC. 
La adquisición de elementos de segurida y salud en el trabajo se tenía prevista para el primer trimestre de la vigencia 2019, sin emabrgo no se realizó la contratación de personal de apoyo a la gestión en el Proceso de Talento Humano, ya que la Junta Nacional de Bomberos se realizó el 31 de mayo de 2019.
El Proceso de Gestión de talento humano solo tiene un profesional de planta, el cual no cuenta con la licencia en SST que permita liderar e implementar el SGSST, y el cual no es suficiente para la multiplicidad de actividades generadas en el proceso.</t>
  </si>
  <si>
    <t xml:space="preserve">Incumplimiento de la normatividad vigente.
Exposición de los funcionarios y contratistas a riesgos de emergencias. </t>
  </si>
  <si>
    <t>Realizar solicitud de la totalidad de necesidades de seguridad y salud en el trabajo para la vigencia 2020 acorde a la normatividad vigente.</t>
  </si>
  <si>
    <t xml:space="preserve">Incumplimineto de la normatividad vigente.
Exposición de los funcionarios y contratistas a riesgos de emergencias. </t>
  </si>
  <si>
    <t>Asignar los recursos solicitados para la implementación del sistema de Gestión de Seguridad y Salud en el Trabajo en la vigencia 2020.</t>
  </si>
  <si>
    <t xml:space="preserve">1. Solicitud de Cotización o Propuesta de elementos requeridos para seguridad y salud en el trabajo 2020. 
2. Remisión de la Necesidad, y cotizaciones ante el Proceso de Gestión Contractual. </t>
  </si>
  <si>
    <t>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t>
  </si>
  <si>
    <t>En el último trimestre de la vigencia 2018 se remitieron para revisión al Proceso de Mejora Continua los siguientes documentos de Seguridad y Salud en el Trabajo:
a. Procedimiento de Inspecciones
b. Procedimiento de Investigación de Accidentes.
c. Programa Examenes Médicos Ocupacionales - EMO
d. Procedimiento de Gestión del Cambio
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</si>
  <si>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</si>
  <si>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Incumplimineto de la normatividad vigente.</t>
  </si>
  <si>
    <t>1. Actualización de Procedimientos de Seguridad y Salud en el Trabajo.
2. Aprobación de los Procedimientos por parte del Gestor del Proceso.
3. Aprobación de los Procedimientos por parte del Subdirector Administrativo y Financiero. 
4. Remisión de Procedimientos al Proceso de Mejora Continua para revisión, codificación y publicación en la carpeta del SIGEC de la DNBC.</t>
  </si>
  <si>
    <t>Se evidenció que la Entidad no contó con la gestión del COPASST en los meses de enero a agosto de 2019, aunque  en marzo de 2019 se terminó el periodo del COPASST, solo se realizó la conformación del nuevo comité hasta el 20 de agosto de 2019, durante la presente vigencia solo se cuenta con las actas de reunión a partir del mes de agosto, incumpliendo lo establecido en la Resolución 2013 de 1986, articulo 1</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</si>
  <si>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</si>
  <si>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Falta de motivación y empoderamiento para que las personas que estaban en el Copasst ayudaran a la convocatoria para la conformación de los nuevos integrantes del Copasst periodo 2019-2021</t>
  </si>
  <si>
    <t>Incuplimiento en Decreto 1072 de 2015 y resolución 2013 de 1986 que trata de la conformación del Comité paritario de seguridad y salud en el trabajo.</t>
  </si>
  <si>
    <t>Realizar la convocatoria para la elección del Copasst para el período 2019-2021.</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</si>
  <si>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</si>
  <si>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 xml:space="preserve">Realizar 1 capacitación a todos los miembros del COPASST respecto a las funciones y responsabilidades del COPASST </t>
  </si>
  <si>
    <t>Realizar las reuniones mensuales del COPASST acorde a la normatividad legal vigente</t>
  </si>
  <si>
    <t xml:space="preserve">1. Elaborar Acto Administrativo con los lineamientos para el funcionamiento del COPASST.
2. Socializar Acto Administrativo del funcionamiento del COPASST. </t>
  </si>
  <si>
    <t>Se evidenció que la Entidad no contó con la gestión del Comité de Convivencia Laboral en los meses de enero a agosto, aunque en marzo de 2019 se terminó el periodo del comité, solo hasta agosto se realizó la elección del nuevo comité, a la fecha no se ha realizado la primera reunión de dicho comité, incumpliendo lo establecido en la Resolución 1356 de 2012, articulo 2.</t>
  </si>
  <si>
    <t>No se realizó seguimiento a las actividades del Comité de  Convivencia laboral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Comité de Convivencia Laboral.
Falta de motivación y empoderamiento para que las personas pertenencientes en el Comité de Convivencia Laboral ayudaran a la convocatoria para la conformación de los nuevos integrantes del Comité de Convivencia Laboral periodo 2019-2021.</t>
  </si>
  <si>
    <t>Falta de motivación y empoderamiento para que las personas que estaban en el CCL ayudaran a la convocatoria para la conformación de los nuevos integrantes del Comité de Convivencia Laboral periodo 2019-2021</t>
  </si>
  <si>
    <t>Incumplimiento a la resolucion 652 de 2012 y resolucion 1356 de 2012 que trata de la conformación de los Comités de convivencia laboral para mantener un buen clima en la organización</t>
  </si>
  <si>
    <t xml:space="preserve">1. Realizar la convocatoria para la elección y conformación del Comité de Convivencia laboral para el período 2019-2021
2. Realizar capacitación a los miembros del Comité de Convivencia Laboral sobre las funciones y responsabilidades del respectivo Comité. </t>
  </si>
  <si>
    <t>1. Elaborar Acto Administrativo con los lineamientos para el funcionamiento del Comité de Convivencia Laboral.
2. Socializar Acto Administrativo del funcionamiento del Comité de Convivencia Laboral.</t>
  </si>
  <si>
    <t>Se tomó como muestra la contratación de los servicios de aseo y cafetería para verificar la aplicación de los requisitos de Seguridad y Salud en el trabajo para la selección y evaluación de proveedores y contratistas, aunque el Supervisor de dichos contratos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t>
  </si>
  <si>
    <t>Debilidad en la articulación de los procesos de la DNBC.</t>
  </si>
  <si>
    <t>No seguimiento y control a riesgos que se pueden generar en la contratación de la DNBC.
Incumplimiento del Decreto 1072 de 2015 Art. 2.2.4.6.28</t>
  </si>
  <si>
    <t xml:space="preserve">1. Elaborar propuesta de requisitos de Seguridad y Salud en el Trabajo para selección y evaluación de contratistas para incluirlo en el  manual de contratación de la DNBC.
2. Remisión de la propuesta de requisitos de Seguridad y Salud en el Trabajo para selección y evaluación de contratistas al Subdirectior Administrativo y Financiero de la DNBC para revisión y remisión al Proceso de Contratación.  </t>
  </si>
  <si>
    <t>1. Actualización del Manual de Contratación de la DNBC con los requisitos de Seguridad y Salud en el Trabajo para selección y evaluación de contratistas. 
2. Aprobación del Manual de Contratación por parte de los Gestores de los Proceso de Contratación y Talento Humano.
3. Aprobación del Manual de Contratación por parte del Subdirector Administrativo y Financiero. 
4. Remisión del Manual de Contratación al Proceso de Mejora Continua para revisión, codificación y publicación en la carpeta del SIGEC de la DNBC.</t>
  </si>
  <si>
    <t>Aunque se han realizado capacitaciones de acuerdo con la identificación de peligros y control de riesgos, se evidencia que no se ha tenido la cobertura requerida, debido a una baja participación de parte de los Servidores Públicos con una cobertura de tan solo el 37% en la muestra tomada y solo el 20.7% del personal de planta. Incumpliendo lo establecido en el ítem Programa de capacitación anual, del Artículo 16, Resolución 312 de 2019, Resolución interna 081 del 3 de mayo de 2019.</t>
  </si>
  <si>
    <t xml:space="preserve">Se ha establecido un programa de capacitación en Seguridad y Salud en el Trabajo, se convocan a los funcionarios y contratistas pero no se presenta intererés en asistir.
Exceso de trabajo.
No se cuenta con directrices desde la Alta Dirección que recuerde a los servidores la importancia de la asistencia a las capacitaciones de Seguridad y Salud en el Trabajo.
La asistencia a las capacitaciones de la DNBC se encuentra sujeta a la voluntad del respectivo funcionario y/o contratista interesado en el tema.
</t>
  </si>
  <si>
    <t>No se cuenta con directrices desde la Alta Dirección que recuerde a los servidores la importancia de la asistencia a las capacitaciones de Seguridad y Salud en el Trabajo.</t>
  </si>
  <si>
    <t>Debilidades en ls sensibilización frente al autocuidado con el fin de evitar enfermedades laborales y accidentes laborales.</t>
  </si>
  <si>
    <t>Elaborar comunicado desde la Dirección Nacional de Bomberos en donde se les recuerde a funcionarios y contratistas el deber y la importancia de la asistencia a las capacitaciones que establece el programa de  de Seguridad y salud en el Trabajo.</t>
  </si>
  <si>
    <t xml:space="preserve">En recorrido por las instalaciones junto con el personal de Gestión ambiental se evidenció que no se está realizando una adecuada clasificación de los residuos sólidos generados por la Servidores Públicos.
incumpliendo lo establecido en el ítem Agua potable, servicios sanitarios y disposición de basuras, del Artículo 16, Resolución 312 de 2019.
</t>
  </si>
  <si>
    <t>Falta de capacitación a los funcionarios y contratistas de la DNBC frente a la adecuada clasificación de los residuos sólidos generados por la Servidores Públicos.
Alta Rotación de Personal en la DNBC.
Desconocimiento frente a la disposición de  la correcta los residuos solidos ordinarios.
Uso inadecuado de los puntos ecológicos.
Alto flujo de personal externo a la DNBC.
Falta de campañas de sensibilización sobre la clasificación de residuos sólidos.</t>
  </si>
  <si>
    <t>Falta de capacitación a los funcionarios y contratistas de la DNBC frente a la adecuada clasificación de los residuos sólidos generados por la Servidores Públicos.</t>
  </si>
  <si>
    <t>Contaminación ambiental. Incumpliemiento de la normatividad ambiental.</t>
  </si>
  <si>
    <t>Realizar una capacitación en Residuos Sólidos ordinários y peligrosos.</t>
  </si>
  <si>
    <t>Realizar una actividad Lúdica de sensibilización para la adecuada utilización de los puntos ecologicos de la DNBC.</t>
  </si>
  <si>
    <t xml:space="preserve">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
</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</si>
  <si>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El Proceso de Gestión de talento humano solo tiene un profesional de planta, el cual no cuenta con la licencia en SST que permita liderar e implementar el SGSST, y el cual no es suficiente para la multiplicidad de actividades generadas en el proceso.</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</si>
  <si>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t>
  </si>
  <si>
    <t>Al no existir control en los peligros encontrados, se puede generar una accidente laboral o enfermedad laboral.</t>
  </si>
  <si>
    <t>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t>
  </si>
  <si>
    <t>Dificultades en el establecimiento oportuno de contratación de los programas de mantenimiento y personal para ejecución de los mismos. Pues estos dependen de la aprobación de recursos y programas en JNB, para su posterior ejecución presupuestal y contratación.</t>
  </si>
  <si>
    <t>Posibilidad de generación de riesgos que conllevan a accidentes laborales y enfermedad laboral.
Daños en la propiedad, planta y equipos, derivados de la no ejecución de programas de mantenimiento.
Sobrecostos de mantenimiento, reperación y renovación de los mismos. 
Reducción de vida útil de los bienes.
Incumplimiento de la Normatividad Vigente</t>
  </si>
  <si>
    <t>Elaboración y Ejecución oportuna del programa de mantenimiento exigidos por la norma.</t>
  </si>
  <si>
    <t xml:space="preserve">Se evidenció que no se abordó la totalidad de los elementos de entrada para la revisión por la dirección realizada el 27 de noviembre de 2018, así como tampoco se implementaron las acciones establecidas en el acta N°11 del Comité Directivo en el marco de la revisión por la dirección. Incumpliendo lo establecido en el Decreto 1072 de 2015 art. 2.2.4.6.31; así como en los ítems Gestión y resultados del SG-SS 6.1.3 y Acciones preventivas y correctivas con base en los resultados del SG-SS 7.1.2, del Artículo 16, Resolución 312 de 2019. </t>
  </si>
  <si>
    <t>Se abordó la totalidad de los elementos de entrada para la revisión por la dirección realizada el 27 de noviembre de 2018, sin emabrgo teniendo en cuenta que durante el primer semestre de la vigencia 2019 no se realizó la contratación de personal de apoyo a la gestión, en el moemnto de la Auditoría no se contaba con las evidencias de la REvisión por la Dirección.
En la vigenica 2018 se realizó el Comité Directivo N° 11 en el cual se establecieron las acciones de mejora de seguridad y salud en el trabajo para la vigenica 2019, sin embargo, durante el primer semestre de la vigencia 2019 no se realizó la contratación de personal de apoyo a la gestión, por loq ue no se contó con el especialista en Seguridad y Salud en el Trabajo para liderar dicchas mejoras.</t>
  </si>
  <si>
    <t>Durante el primer semestre de la vigencia 2019 no se realizó la contratación de personal de apoyo a la gestión, por lo que no se contó con el especialista en Seguridad y Salud en el Trabajo para liderar dicchas mejoras.</t>
  </si>
  <si>
    <t>Implementar las acciones de mejora que se establecieron en la Revisión por la Alta Dirección de la vigencia 2018.</t>
  </si>
  <si>
    <t xml:space="preserve">Incluir en el Plan de Acción 2020 las acciones de mejora que se establecieron en la Revisión por la Alta Dirección </t>
  </si>
  <si>
    <t>Realizar la contratación del personal especialista requerido de Seguridad y Salud en el Trabajo, que permita la implementación de las acciones de mejora identificadas</t>
  </si>
  <si>
    <t xml:space="preserve">En el informe generado de rendición de cuentas en SST no se relaciona de manera específica la rendición de cuentas por los en todos los niveles de la Entidad. </t>
  </si>
  <si>
    <t xml:space="preserve">En la vigenica 2018 se realizó la Rendición de cuentas acorde a los lineamientos establecidos por la Alta Dirección y el Proceso de Planeación Estrtégica.
</t>
  </si>
  <si>
    <t>Debilidad en la evaluación del compromiso en la organización de todos los niveles para ayudar a la implementación del Sistema de Gestión de Seguridad y Salud en el Trabajo.</t>
  </si>
  <si>
    <t>1. Realizar mesas de trabajo con el Proceso de Planeación Estratégica para corroborar con el SIGEC como se esta manejando la rendición de cuentas y realizarla de acuerdo a los prametros establecidos por la norma.
2. Realizar consulta con  la ARL respecto a la metodología para la realización de rendición de cuentas de seguridad y salud en el trabajo en todos los niveles de la Entidad.
3. Realizar Rendición de Cuentas vigencia 2019 de seguridad y salud en el trabajo en todos los niveles de la Entidad.</t>
  </si>
  <si>
    <t>Solicitud de necesidades de Seguridad y Salud en el Trabajo 2020</t>
  </si>
  <si>
    <t>Maryoly  Diaz Muñoz</t>
  </si>
  <si>
    <t>Total de recursos asignados 2020 total de recursos solicitados anteproyecto de presupuesto 2020</t>
  </si>
  <si>
    <t>Rainer Naranjo Charrasquiel</t>
  </si>
  <si>
    <t xml:space="preserve">N° de Actividades realizadas </t>
  </si>
  <si>
    <t>Maryoly  Diaz Muñoz /
Especialista Seguridad y Salud en el Trabajo</t>
  </si>
  <si>
    <t>Conformacion del COPASST</t>
  </si>
  <si>
    <t xml:space="preserve"># de reuniones ejecutadas </t>
  </si>
  <si>
    <t>N° de Actividades realizadas</t>
  </si>
  <si>
    <t>Documento elaborado y remitido mediante correo elctrónico a todos los funcionarios y contratistas de la DNBC:</t>
  </si>
  <si>
    <t>Capacitación Realizada.</t>
  </si>
  <si>
    <t>Sucel Cueto Hernandez</t>
  </si>
  <si>
    <t>Actividad Lúdica de sensibilización realizada.</t>
  </si>
  <si>
    <t>% de avance en la implementación del Programa de Mantenimiento de la DNBC.</t>
  </si>
  <si>
    <t>Wilson Sanchez / Subdirector Administrativo y Financiero - Rainer Narval Naranjo</t>
  </si>
  <si>
    <t>N° de Acciones de mejora implementadas</t>
  </si>
  <si>
    <t>Maryoly  Diaz Muñoz /
Especialista Seguridad y Salud en el Trabajo.</t>
  </si>
  <si>
    <t>N° de acciones de mejora que se establecieron en la Revisión por la Alta Dirección incluidas en el Plan de Acción Institucional de la vigencia 2020.</t>
  </si>
  <si>
    <t>Maryoly  Diaz Muñoz /
Rainer Naranjo Charrasquiel</t>
  </si>
  <si>
    <t>N° de Profesionales especialistas de SST contratados en la vigencia / N° de Profesionales de SST requeridos.</t>
  </si>
  <si>
    <t>Seguimiento Austeridad en el Gasto Trimestre III</t>
  </si>
  <si>
    <t>Se evidenció que a la fecha no se han generado lineamientos ni se han establecido controles frente a los numerales 2.3 y 2.4 de la directiva presidencial 09 de 2018, que hacen referencia a las Delegaciones Oficiales y Autorizaciones previa por parte del DAFP en lo que respecta a las comisiones en el exterior, ya que, en el seguimiento a las medidas de austeridad en el gasto del segundo trimestre de 2019, la Oficina de Control Interno de la DNBC, lo había evidenciado, incumpliendo lo establecido en la Directiva presidencial 09 de 2018.</t>
  </si>
  <si>
    <t xml:space="preserve">Al ir a verificar las directrices internas con respecto a la utilización de los vehículos, la DNBC, continúa sin establecer controles ni ha dado directrices claras frente al párrafo 3 del numeral 4 de la directiva presidencial 09 de 2018, que trata de los esquemas de seguridad y vehículos oficiales, por cuanto no se está garantizando el adecuado cumplimiento por parte de servidores y contratistas de la DNBC en la utilización de los Vehículos los fines de semana y festivos. Lo anterior se había evidenciado en el seguimiento realizado a las directrices de austeridad en el Gasto correspondiente al segundo trimestre de 2019.
Asimismo, no se logró realizar seguimiento a las planillas de desplazamiento del vehículo de placas OCK 008, incumpliendo lo establecido en Manual para el Manejo de vehículos de la Dirección Nacional de Bomberos numeral 14 HORARIOS DE SERVICIO (…) el vehículo permanecerá a su disposición a todo momento, siempre y cuando se encuentre justificado en la respectiva planilla (…)
</t>
  </si>
  <si>
    <t xml:space="preserve">Al verificar la variación de la Telefonía Fija (Funcionamiento), se incrementó el consumo durante el semestre en $906.234 por cuanto las lineas no poseen planes cerrados y se está cancelando un cobro adicional. De igual la planta presenta problemas de programación, requiere de actualización o cambio.
De igual forma no se realizó la  cancelación de las seis (6) lineas de telefonía  celular las cuales se debían cancelar en el tercer trimestre de 2019.
Lo anterior incumple las directrices establecidas en la Circular 09 de 2018, numeral 6.2 6.3 y parragrafo final,  que establece (…) Cada entidad de la rama ejecutiva del orden nacional debe hacer seguimiento al cabal cumplimiento de esta Directiva e implementará las medidas adicionales que considere pertinentes para hacer prevalecer la austeridad en el gasto público y los principios de economía y eficiencia de la Administración Pública.
</t>
  </si>
  <si>
    <t xml:space="preserve">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
Se cuenta con el Procedimiento PC-TH-02 Procedimiento "Trámite de viáticos, gastos de viajes y desplazamiento" de fecha 18 de septiembre de 2019.
</t>
  </si>
  <si>
    <t>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t>
  </si>
  <si>
    <t xml:space="preserve">Debilidades en el seguimiento y control a lo estipulado en los numerales 2.3 y 2.4 de la Directiva presidencial 009 de 2018. </t>
  </si>
  <si>
    <t xml:space="preserve">La DNBC requiere en algunos casos la utilización de uno o más de sus vehículos durante los fines de semana para atentender reuniones propias de la entidad o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</si>
  <si>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No se evidencian las justificaciones clara, concreta, origen, destino, etc del uso de los vehículos de la DNBC los fines de semana y festivos por necesidades del servicio ni por razones de seguridad. 
</t>
  </si>
  <si>
    <t>1. Actualizar los directrices internas correspondientes al Plan de Austeridad de la DNBC incluyendo las numerales 2.3 y 2.4 de la Directiva Presidencial  No. 9 de 2018.
2. Socializar a los supervisores de contrato y al proceso de Talento Humano las directrices y formatos establecidos en el marco del Plan de Austeridad del Gasto de la DNBC.</t>
  </si>
  <si>
    <t xml:space="preserve">El desarrollo del formulario electrónico de radicación y consulta de peticiones, quejas, reclamos, denuncias y solicitudes de información pública, se encuentra contratado mediante contrato interadministrativo No 078 de 2019.
La ficha técnica y necesidad se presentó oportunamente por Gestión TI.
Las cotizaciones fueron conseguidas por el Asesor de TI Ingeniero William Alonso Tellez Flechas.
Las actividades 5, 6 y 7, dependen de la supervisión del contrato 078 de 2019. </t>
  </si>
  <si>
    <t xml:space="preserve">La capacitación al administrador, se encuentra contratada mediante contrato interadministrativo No 078 de 2019.
La ficha técnica y necesidad se presentó oportunamente por Gestión TI.
Las cotizaciones fueron conseguidas por el Asesor de TI Ingeniero William Alonso Tellez Flechas.
Las actividades 4, dependen de la supervisión del contrato 078 de 2019. </t>
  </si>
  <si>
    <t xml:space="preserve">El Desarrollo y configuración de alertas respecto a la asignación de radicados y vencimiento de los términos de las PQRDS en el Sistema de Gestión Documental, se encuentra contratada mediante contrato interadministrativo No 078 de 2019.
La ficha técnica y necesidad se presentó oportunamente por Gestión TI.
Las cotizaciones fueron conseguidas por el Asesor de TI Ingeniero William Alonso Tellez Flechas.
Las actividad 4, dependen de la supervisión del contrato 078 de 2019. </t>
  </si>
  <si>
    <t>Se informa que esta actividad es la misma No 212, que se encuentra en un avance del 75%</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</si>
  <si>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La información que los funcionarios y contratistas respalden se mantiene en Google Drive.
Por tanto se solicita cerrar el caso.
En 2019, se hicieron capacitacones y se envío mensaje de correo electronico, dando las instrucciones para la realización del respaldo de la información.</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</si>
  <si>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Por tanto se solicita cerrar el caso de respaldo de información de la matriz de citel.
En 2019, se hicieron capacitacones y se envío mensaje de correo electronico, dando las instrucciones para la realización del respaldo de la información.</t>
  </si>
  <si>
    <t>Se envío un correo al Subdirector Administrativo y Financiero informando: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prevee la contratación de un auxiliar de archivo que se dedique exclusivamente a la digitalización de documentos.</t>
  </si>
  <si>
    <t>Se adelantó un proceso de compilación de información y de análisis e interpretación de la misma, para lo cual se ha desarrollado un borrador de la TRD de la Subdirección Administrativa y Financiera y la propuesta inicial del Cuadro de Clasificación Documental con las funciones para la creación de dicha serie documental.
 Se tuvo que retomar el proceso de TRD desde cero, dado que la persona que estuvo encargada del proceso no dejó el registro del levantamiento de la información ni el respectivo Cuadro de Clasificación Documental.
Así mismo, el mini manual para la elaboración de las Tablas de Retención Documental y el acuerdo 04 de 2019 menciona que las TRD se deben realizar acorde a la estructura orgánico-funcional y no por procesos como se estaba planteando inicialmente y según el decreto 350 de 2013 en su capítulo III, articulo 7 y el organigrama publicado en el portal web oficial de la DNBC solo tiene tres dependencias.</t>
  </si>
  <si>
    <t>Se esta trabajando de la mano de TI en la actualización del sistema ORFEO que a la fecha se llevan 3 mesas de trabajo, para establecer perfiles, creación de expedientes y revisiones de los módulos de orfeo</t>
  </si>
  <si>
    <t xml:space="preserve">1. Realizar mesas de trabajo con todos los procesos de la DNBC para la definición de los flujos de trabajo de los Expedientes Electrónicos en el Sistema de Gestión Documental ORFEO. (30/10/2020)
2. Realizar la parametrización de los Expedientes Electrónicos en el Sistema de Gestión Documental ORFEO una vez el mismo cuente con el desarrollo de los requerimientos funcionales del Sistema. (31/11/2020)
3. Realizar una campaña de sensibilización a los usuarios de ORFEO de la DNBC en la utilización de los Expedientes Electrónicos. (31/12/2020)
</t>
  </si>
  <si>
    <t>En la vigencia 2018 se elboraron las tablas de Retención documental para 17 procesos. En la vigencia 2019 se elaboró la TRD correpsondiente al Proceso de Gestión Contractual. Si bien es cierto la meta se estableció en 19 procesos acorde a la estructura de la vigencia 2017, el proceso de Gestión Territorial se fusionó con el proceso de FANO razón por la cual la DNBC solo cuenta con 18 procesos. Cumplimiento del 100% de la acción</t>
  </si>
  <si>
    <t xml:space="preserve">El mapa de riesgos se actualizó con la Dra. Ingrid y el responsable de control interno  el día 31 de Octubre de 2019. </t>
  </si>
  <si>
    <t>Se realizaron adecuacion fisica para la atencion presencial y personalizada de los ciudadanos, igualmente se notifica que por limitaciones del contrato de arrendamiento no es posible hacer mas modificaciones al inmueble.</t>
  </si>
  <si>
    <t xml:space="preserve">Se adquirió una diadema y cámara web, teléfono en el año 2018. Respecto al convenio con el centro de relevo, se tiene que:  
El Centro de Relevo del Ministerio de Tecnologías de la Información y las Comunicaciones, a través de un comunicado publicado en la 
página web (https://centroderelevo.gov.co/632/w3-propertyvalue- 15347.html), manifestó que:  
“Cabe la oportunidad para indicar a los usuarios del servicio que en la vigencia 2019 podrán seguir encontrado los contenidos instructivos de modo de uso y apoyos con la resolución de inquietudes en videos accesibles alojados en nuestro sitio web www.centroderelevo.gov.co y por lo tanto no serán necesarias la realización de pruebas técnicas, acuerdos, capacitaciones, asesorías, memorandos de entendimiento, convenios, alianzas así como tampoco se expedirán certificaciones sobre la implementación o uso, ni reportes o estadísticas de los servicios prestados. Teniendo en cuenta a que en este año hemos contado con un gran número de acceso por parte de entidades privadas y públicas donde no han tenido un usuario sordo real para comunicarse y conocedores de que el proyecto del Centro de Relevo está diseñado para atender y garantizar el acceso a las comunicaciones de las personas sordas queremos recomendarles que en caso de que una persona sorda llegue a su entidad y desee usar el servicio deberá ingresar con el usuario de la persona sorda para ser atendido, de esta forma estamos protegiendo los recursos invertidos en estas comunicaciones. Por supuesto, es de interés del MINTIC y FENASCOL que más personas sordas sordas pueda acceder a diversos entornos comunicativos mediados por nuestros servicios, y es por ello que siempre les solicitaremos que sea la persona sorda, como sujeto de este derecho, que acceda con su propio usuario, de este modo velamos por que los recursos del proyecto se ejecuten con el fin apropiado. Recuerde que las personas sordas que tengan dificultad en hacer su registro, pueden comunicarse con nuestro canal vía whatsapp 312 716 04 21 donde serán apoyados usando la lengua de señas colombiana y así solucionar cualquier inquietud que tengan.” Subrayado fuera del texto. Por lo anterior, y en aras de garantizar las medidas de austeridad en el gasto, no es necesaria la suscripción de un convenio con el centro de relevo, ya que en el evento de que una persona sorda llegue a la DNBC y desee utilizar el servicio deberá ingresar con el usuario de la persona sorda para ser atendido. </t>
  </si>
  <si>
    <t>Se actualizó y aprobó el Procedimiento de Correspondencia realizado por el proceso de gestión documental.</t>
  </si>
  <si>
    <t xml:space="preserve">El formato de procedimientos fue debidamente aprobado por Dirección General , su socialización tiene fecha de vencimiento hasta el 6/12/19, por lo que la actividad se realizará antes de esta fecha. </t>
  </si>
  <si>
    <t>Teniendo en cuenta que a través del contrato 078 de 2019 se está realizando el diagnóstico, actualización y mantenimiento al Sistema de Gestión Documental ORFEO de la Dirección Nacional de Bomberos (DNBC), y el plazo de ejecución para esta actividad es hasta el 31 de diciembre de 2019. Sobre esta actividad se aprobó  el cambio de fecha para el 31 de diciembre de 2019,  ya que una vez se ejecute esta actividad, se procederá a actualizar y socializar el Instructivo de la herramienta ORFEO.</t>
  </si>
  <si>
    <t>Actividad cumplida por el proceso de Atención al Usuario a traves de la Resolución 218 de 2019  "Por la cual se modifica la resolución 384 de 2018 que reglamenta el trámite interno de peticiones, quejas, sugerencias, reclamos y denuncias ante la Dirección Nacional de Bomberos de Colombia."</t>
  </si>
  <si>
    <t>El Registro Público de Derechos de Petición se encuentra debidamente publicado en la pagina web de la Entidad. Link: https://bomberos.mininterior.gov.co/atencion-al-ciudadano/informes-de-pqrsd</t>
  </si>
  <si>
    <t xml:space="preserve">Como estrategia para la realización de esta actividad se diseñó un cuadro por areas, que tiene como fin informar que documentos y temas se manejan especificamente por cada area, todocon el fin de repartir y distribuir las PQRSD a su respectivo competente. </t>
  </si>
  <si>
    <t>Atendiendo a la Ley 1712 de 2014 los informes se publican de forma actualizada, accesible, comprensible y editable subidos por el area encargada del dominio de la pagina web que es el proceso de comunicacione, el ciudano puede acceder y editar libremente la información allí contenida. Link: https://bomberos.mininterior.gov.co/atencion-al-ciudadano/informes-de-pqrsd</t>
  </si>
  <si>
    <t xml:space="preserve">Los indicadores se actualizaron y se enviaron al correo del subdirector administrativo y financiero y a la oficina de planeación el día 31 de Octubre de 2019 </t>
  </si>
  <si>
    <t xml:space="preserve">Se trabajó con el área de Análisis y Mejora Continua en la actualización de los indicadores del proceso. </t>
  </si>
  <si>
    <t xml:space="preserve">Actualmente se está llevando a cabo con el área de Análisis y Mejora Continua en la actualización de los indicadores del proceso e indicadores del mapa de riesgos, al igual que formatos y procedimiento, respecto a la caracterización se actualizó el objetivo. </t>
  </si>
  <si>
    <t>Se realizó un primer acercamiento con Gestión Jurídica para establecer los lineamientos en los cuales se definirá el alcance de formulación normativa de manera mancomunada entre los dos procesos.</t>
  </si>
  <si>
    <t>1. Se está llevando a cabo la actualización del Procedimiento para absolver consultas jurídicas y técnicas por diferentes canales, respecto a la comisión de servicios.</t>
  </si>
  <si>
    <t xml:space="preserve">Se realizó un primer acercamiento con Gestión Jurídica para establecer los lineamientos en los cuales se llevará a cabo la actualización del procedimiento en lo relacionado con la modificación de los reglamentos en articulación con Gestión Jurídica. </t>
  </si>
  <si>
    <t xml:space="preserve">Tanto el desarrollo y puesta en funcionamiento del portal web propio para la DNBC, se encuentra contratado mediante contrato interadministrativo No 078 de 2019 
El desarrollo del formulario electrónico de radicación y consulta de peticiones, quejas, reclamos, denuncias y solicitudes de información pública, se encuentra contratado mediante contrato interadministrativo No 078 de 2019.
La ficha técnica y necesidad se presentó oportunamente por Gestión TI.
Las cotizaciones fueron conseguidas por el Asesor de TI Ingeniero William Alonso Tellez Flechas.
La recepción de lo entregables y el recibido a satisfacción dependen de la supervisión del contrato 078 de 2019. </t>
  </si>
  <si>
    <t>El día 19 de Diciembre de 2019, se solicitud de recursos para el soporte, mantemiento y actualización del Sistema de Gestión Documental ORFEO, para ser contratado para la vigencia 2020.</t>
  </si>
  <si>
    <t xml:space="preserve">Se asignaron los recursos para la implementación de la página web de la DNBC, en donde a través de contrato No. 078 del 08 de octubre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se estableció un presupuesto de $230.000.000ºº para el desarrollo del portal web institucional. La fecha de ejecución es hasta el 31 de diciembre de 2019.
Por lo anterior se solicitó a la Jefe de la Oficina de Control Interno cambio de fecha  a 31 de diciembre de 2019 para la ejecución de esta actividad por parte de los Ingenieros.
</t>
  </si>
  <si>
    <t xml:space="preserve">Se están adelantando actividades para el cumplimiento de todas las acciones establecidas en el Plan de Mejoramiento de Gestión de Atención al Usuario, acorde a la capacidad del Proceso y de la Entidad. </t>
  </si>
  <si>
    <t>Las Alertas se envian oportunamente todos los viernes a los correos de los funcionarios y contratistas responsables de dar respuesta a los peticionarios, el correo se envia con una imagen como campaña para los servidores de revisar constantemente su Orfeo. Se enviaron 10 alertas de vencimiento entre los meses de septiembre, octubre y noviembre.</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</si>
  <si>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
El Procedimiento se encuentra actualizado y publicado en la carpeta del SIGEC en el link https://drive.google.com/drive/folders/1FGQyYG-ieo7AeZgR79PQsL_uRe3REIgF</t>
  </si>
  <si>
    <t>En el Procedimiento de Recepción, distribución, seguimiento y salida de peticiones, quejas, reclamos, sugerencias y denuncias, se incluyó  en las políticas de operación el N° 5.18, el cual establece "5.18 La Oficina de Atención al Usuario debe identificar la TRD de la PQRSD previo a la reasignación
de la misma al funcionario o contratista competente. La TRD sirve para identificar el tipo de
PQRSD y su correspondiente término que otorga la ley para ser respondida. Cuando el
funcionario o contratista de destino sugiere el cambio de la TRD asignada por la Oficina de
Atención al Usuario, deberá comunicar inmediatamente a la Oficina de Atención al Usuario
el motivo del cambio durante los primeros 5 días hábiles o proporcional al tiempo de
respuesta legal, para proceder a la respectiva modificación en el sistema ORFEO, si los
fundamentos lo ameritan."
El Procedimiento se encuentra actualizado y publicado en la carpeta del SIGEC en el link https://drive.google.com/drive/folders/1FGQyYG-ieo7AeZgR79PQsL_uRe3REIgF</t>
  </si>
  <si>
    <t>En el Procedimiento de Recepción, distribución, seguimiento y salida de peticiones, quejas, reclamos, sugerencias y denuncias, se incluyó  en las políticas de operación el N° 5,8, el cual establece la periodicidad como se detalla a continuación "La publicación del Registro Público de los Derechos de Petición se debe realizar mensual y
semestralmente en la página Web de la Entidad en un documento accesible, disponible y
editable." 
El Procedimiento se encuentra actualizado y publicado en la carpeta del SIGEC en el link https://drive.google.com/drive/folders/1FGQyYG-ieo7AeZgR79PQsL_uRe3REIgF</t>
  </si>
  <si>
    <t>El formulario temporal de PQRDS se encuentra diseñado y publicado en la página web de la DNBC en el link https://bomberos.mininterior.gov.co/node/26906. El día 08 de octubre de 2019 se celebró el contrato No. 078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dentro del cual se estableció un presupuesto de $230.000.000oo para el portal web institucional, el cual incluirá el formulario PQRSD, y cuya fecha de ejecución será hasta el 31 de diciembre de 2019, sin embargo se cuenta con un formulario electrónico TEMPORAL en el cual el ciudadano puede tramitar PQRSD, hasta tanto se ejecuten las obligaciones del contrato anteriormente descrito, link: https://bomberos.mininterior.gov.co/node/26906.  Por lo anterior se solicitó a la Jefe de la Oficina de Control Interno cambio de fecha, la cual fue aprobada, quedando pendiente su ejecución por parte de los Ingenieron hasta el 31 de diciembre de 2019.</t>
  </si>
  <si>
    <t xml:space="preserve">Se realizaron las siguientes actividades:
1. Actualización del Procedimiento Recepción, distribución y Seguimiento de Peticiones, Quejas, Reclamos, Sugerencias y Denuncias.  
2. Actualización del formato de atención de PQRDS por canal telefónico. 
3. Aprobación del Procedimiento por parte del Subdirector Administrativo y Financiero (29/11/19)
4. Remisión del formato al Proceso de Mejora Continua para codificación y publicación en la carpeta del SIGEC de la DNBC. 
5. Socialización del Procedimiento y formato de atención de PQRDS por canal telefónico a todos los gestores de los procesos de la DNBC. 
6. Elaborar informe mensual que consolide las atenciones a todas las PQRSD ingresados a traves de todos los canales: telefónico, presencial, escrito y virtual. 
</t>
  </si>
  <si>
    <t xml:space="preserve">Se realizó la actualización del mara de riesgos del Proceso FANO. </t>
  </si>
  <si>
    <t>1. Actualización Procedimiento para absolver consultas jurídicas y técnicas por diferentes canales. (22/11/2019)
2. Actualización del Formato de Seguimiento a Tutelas "Formato Control de Actividades FANO". (22/11/2019)
3. Aprobación del Procedimiento y Formato por parte del Subdirector Estratégico de Coordinación Bomberil. (06/12/2019)
4. Remisión del Procedimiento y Formato al Proceso de Mejora Continua para codificación y publicación en la carpeta del SIGEC de la DNBC. (10/12/2019)</t>
  </si>
  <si>
    <t>Actualmente se está llevando a cabo con el área de Análisis y Mejora Continua en la actualización de los indicadores del proceso e indicadores del mapa de riesgos. 
Se encuentra en proceso de formulación el indicador de efectividad del proceso.</t>
  </si>
  <si>
    <t xml:space="preserve">Se trabajó con el área de Análisis y Mejora Continua en la actualización del mapa de riesgos. </t>
  </si>
  <si>
    <t xml:space="preserve">1. Realizar mesas de trabajo con el Proceso "Gestión Juridica" para la definición del alcance del Procedimiento .
2. Actualizar el Procedimiento del Proceso FANO "Modificación de reglamentos generales de orden técnico y administrativo" con el fin de que se encuentre articulado con el Proceso y Procedimiento de "Gestión Jurídica"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</si>
  <si>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 xml:space="preserve">Durante los meses de septiembre, octubre y noviembre, se clasificaron y repartieron las siguientes PQRDS:
Septiembre: 196
Octubre: 214
Noviembre 171. Es de seraltar, que a la fecha aún se está consolidadndo la información correspondiente al mes de noviembre, por lo que la cifra podrá variar una vez se realice el cierre definitivo del mes. 
Como estrategia para la realización de esta actividad se diseñó un cuadro por areas, que tiene como fin informar que documentos y temas se manejan especificamente por cada area, todo con el fin de repartir y distribuir las PQRSD a su respectivo competente. E igualmente se hizo una mesa de trabajo con el cordinador de FANO para la unificación de conceptos de las PQRSD. </t>
  </si>
  <si>
    <t>Se realizó la actualización del objetivo de la caracterización del Proceso de Inspección, vigilancia y control con el acompañamiento de la oficina de Planeación, en donde se definió el alcance conjuntamente entre los Procesos de FANO e Inspección, vigilancia y Control.</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</si>
  <si>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t>
  </si>
  <si>
    <t>El Area Financiera ha solicitado a Talento Humano, la aclaracion para el pago de las Nominas en lo corrido del 2019</t>
  </si>
  <si>
    <t xml:space="preserve">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t>
  </si>
  <si>
    <t>El Area Financiera ha tramitado y pagado el Impuesto de Rete ICA ante la Secretaria de Hacienda Distrital. El pago de Rete Fte se hace por COMPENSACION entre la DIAN Y MHCP</t>
  </si>
  <si>
    <t>Se ha dado 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t>
  </si>
  <si>
    <t>Las planillas de PILA de noviembre y diciembre de 2018, y de Enero a noviembre  de 2019, se han cancelado en los plazos establecidos y conforme a la Disponibilidad del PAC por parte del Tesoro Nacional</t>
  </si>
  <si>
    <t>Se han efectuado dos conciliaciones las cuales cuentan con las fichas debidamente tramitadas en el sistema deinformacion e-KOGUI.</t>
  </si>
  <si>
    <t>En la vigencia 2019 se han realizado 4 seguimientos trimestrales con corte a 31 de diciembre de 2018, Marzo, Junio, y Septiembre de 2019.</t>
  </si>
  <si>
    <t>Se encuentra en etapa de verificación, para que le área de Gestión Contractiual lo comience a aplicar</t>
  </si>
  <si>
    <t>En la vigencia 2019, se realizaó capacitacion por patrte de la ARL sobre responsabilidades del COPASST, accidentges laborales, para los nuevos integrantes del del COPASST vigencia 2019-2021,</t>
  </si>
  <si>
    <t>En la vigencia 2019, se realizaó capacitacion sobre responsabilidades del COMITÉ DE CONVIVENCIA LABORAL y su rol, para los nuevos integrantes del del COMITÉ DE CONVIVENCIA LABORAL vigencia 2019-2021,</t>
  </si>
  <si>
    <t>Se presentó el informe con las necesidades de EPP para la siguiente vigencia (2020)</t>
  </si>
  <si>
    <t>Durante la Vigencia 2019, se logró disminuir la cantidad de pendientes de Vacaciones, se programaron y cancelaron 20 vacaciones.</t>
  </si>
  <si>
    <t>Se elaboraron las nuevas concetaciones bajo el nuevo aplicativo que dispuso la CNSC llamado EDL-APP, y del cual se recibió capacitacion para el personal de Talento Humano en las reuniones dispuestas por la CNSC y por parte del SENA modalidad Virtual, adicinal, cada funcionario cuenta con su clave de acceso para revisar y aportar evidencias</t>
  </si>
  <si>
    <t>Según DIRECTIVA PRESIDENCIAL 009 09-11-2018, emitida por la Presidencia de la Republica, quedan congeladas las ampliaciones de peronal.</t>
  </si>
  <si>
    <t>El procedimiento se encuentra en revisión para su actualización y divulgacion</t>
  </si>
  <si>
    <t>Se elabora el nuevo formato y se modifica el procedimiento de Ingreso y Retiro de funcionarios, pendiente por revisión y aprobación.</t>
  </si>
  <si>
    <t>Las Historias Laborales, se encuentra debidamente organizadas y digitalizadas</t>
  </si>
  <si>
    <t>Se realiza por parte del Proceso de Gestión TI, las nuevas politicas para el uno del correo electrónio, y las mismas se encuentran en las historias laborales de cada funcionario.</t>
  </si>
  <si>
    <t>Se actualizó el procedimiento de Situaciones Administrativas y se encuentra pendiente de Aprobación y firmas para su divulgacion</t>
  </si>
  <si>
    <t>Los Actos Administrativos son revisados por el Asesor del Despacho</t>
  </si>
  <si>
    <t>Los formatos se encuentra aplicados a las diferentes resoluciones y Actos Administrativos generados durante la vigencia</t>
  </si>
  <si>
    <t>Se hacen los ajusted pertinentes a los actos administrativos firmados por el CT Miranda y el DR Rainer respectivamente, adicional son revisados por el Asesor del Despacho.</t>
  </si>
  <si>
    <t>Se realizó apropiación codigo de integridad y valores institucionales en el mes de Junio de 2019 y en el mes de Octubre de 2019, con juegos y actividades ludicas</t>
  </si>
  <si>
    <t>Durante la vigencia se realizaron dos actividades en cada semestre para empoderar a los funcionarios con el código de integridada, adicional se realizaron la misma cantidad de encuenstas de percepción del código de integridad.</t>
  </si>
  <si>
    <t xml:space="preserve">Se realizan copias semanales de la información, la cual es entregada a la Subdirección Administrativa y Financiera con la relación de novedades de los funcionarios. </t>
  </si>
  <si>
    <t>Los Funcionarios reporta atraves de correo electrónico las novedades, las cuales quedan en las historias laborales y en la trazabilidad de ausentismo</t>
  </si>
  <si>
    <t>A la fecha n o se han elaborado o abierto procesos disciplinarios por este incumplimiento.</t>
  </si>
  <si>
    <t>Se culminó la totalidad de las actividades programadas en el plan de acción vigencia 2018, y los diferentes contratos fueron liquidados a conformidad antes del 31 de diciembre de 2018</t>
  </si>
  <si>
    <t>La respuesta a este requerimiento se presentó en el mes de Noviembre de 2018, a penas COLPENSIONES emitió un respuersta al caso</t>
  </si>
  <si>
    <t>Se realizó en el mes de Noviembre por parte de la Empresa Com pensar, se adjunta Certificaciones de asistencia, fecha 22/11/2018 de la Dra Consueloa Arias y de Estrella Murcia.</t>
  </si>
  <si>
    <t>Los Acuerdos de Gestión se realizaron en la vigencia y tiempos establecidos.</t>
  </si>
  <si>
    <t xml:space="preserve">Se elaboraron las evaluaciones bajo el nuevo aplicativo que dispuso la CNSC llamado EDL-APP, y del cual se recibió capacitacion por parte del personald del Talento Humano en las reuniones dispuestas por la CNSC y por parte del SENA modalidad Virtual, adicinal, cada funcionario cuenta con su clave de acceso para revisar, aportar evidencias y calificar </t>
  </si>
  <si>
    <t>En la nueva plataforma, los funcionarios evaluados, aportan las evidencias para lograr una calificación acorde con lo aportado, sin descartar el criterio que tenga el jefe inmediato</t>
  </si>
  <si>
    <t>Se realizó capacitación viartual por parte del SENA en evaluación del desempeño laboral. Se adjunta certificado.</t>
  </si>
  <si>
    <t>Se emitieron correos solicitando la legalización de las comisiones pendientes, y a la fecha se encuentran debidamente legalizadas en el proceso de Gestión Financiera</t>
  </si>
  <si>
    <t>El área de Gestión de Procesos Disciplinarios se encuentra adelantando algunas acciones.</t>
  </si>
  <si>
    <t>Se reralizaron los ajustes a los indicadores y se elabora en el nuevo formato dispuesto por Planeación.</t>
  </si>
  <si>
    <t>Se elabora procedimiento y adjuntos para los Bonos Pensionales, pendiente por revisión y aprobación</t>
  </si>
  <si>
    <t>Se realiza la solicitud de las necesidades del Proceso de SST para la vigencia 2020.</t>
  </si>
  <si>
    <t>Las elecciones a los nuevos miembros del COPASST, fue realizado el 20 de agosto de 2019.</t>
  </si>
  <si>
    <t>Se realiza capacitación a los nuervos integrantes del COPASST, sobre las responsabilidades y roles que conyeva el Comité de Seguridada y Salud en el Trabajo, capacitación realizada el 04 de octubre de 2019</t>
  </si>
  <si>
    <t>Las elecciones a los nuevos miembros del Comité de Convivencia Laboral, fue realizado el 20 de agosto de 2019.</t>
  </si>
  <si>
    <t>La alta Dirección, emitió un memorando dirigido a todos los funcionarios  recordandoles la importancia de asistir a las diferentes Capacitaciones dictadas por procesos de apoyo, en especial los de Seguridad y Salud en el Trabajo.</t>
  </si>
  <si>
    <t>Se elaboró el estudio de puestos de trabajo e iluminación en el mes de Agosto de 2018, pero aun no se cuenta con los recursos aprobados para iniciar con las intervenciones.</t>
  </si>
  <si>
    <t>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
Por otra parte y frente al alcance del proceso de Gestion de Analisis y Mejora Continua, se debe mencionar que cada proceso es responsable de documentar sus actividades.</t>
  </si>
  <si>
    <t>Para el inicio de la vigencia del 2019 todos los procesos cuentan con las hojas de vida de los indicadores de su proceso. Dando cumplimiento al 100% de avance de esta tarea.  No obstante para el segundo semestre del 2019 se determino acorde a la linea dada por Funcion Publica y con el fin de generar valor a los procesos, evaluar y redefinir los indicadores de los procesos basado en los objetivos de los mismos, buscando de esta manera que los indicadores realmente permitan medir dentro de cada proceso el cumplimiento de sus objetivos.
Actualmente se viene trabajando en la validación de los indicadores y reformulación de los mismos, esperando poder contar con la actualizacion de los mismos al inicio de la vigencia del 2020.
Respondiendo al indicador formulado y cumplimiento a la fecha es del 100%</t>
  </si>
  <si>
    <t>En cuanto a la actividad pendiente correspondiente a la Elaboración documento guía Gestión de Indicadores, se genero un procedimiento para la gestión de los indicadores, el cual tiene como anexo los formatos de Ficha Tecnica de Indicador y Tablero de Indicadores.</t>
  </si>
  <si>
    <t>En la vigencia 2019, teniendo en cuenta que solo hasta el segundo semestre se tuvieron recursos para apoyar la operativización de los procesos, se dio inicio a las actividades de implementación de MIPG. De acuerdo con aval del Comité Directivo SIGEC la gestión del segundo semestre se medirá con la entrega final del plan de acción en el mes de diciembre (13), razón por la cual se solicita plazó para la entrega de la medición del avance del MIPG 2019 con el fin de generar el informe. De igual forma para 2020 se tendrá un nuevo lineamiento por parte del Ministerio del intrerior para informar sobre el avance en la implementación, basados en los resultados del FURAG, . Dentro de las prioridades estratégicas del sector esta el incrmento en más de 10 puntos la calificación del desempeño institucional,por compromiso definido como meta del  PLan Nacional de Desarrollo.</t>
  </si>
  <si>
    <t>En las vigencias 2018 y 2019 se realizó la notificación por parte del Representante de la Alta Dirección para el SIGEC al grupo de Gestores y Cogestores, informando los roles y responsabilidades establecidos en las Resolución 011 y 469 de 2018 artículo 19 relacionado con actividad para la implementación del SIGEC,  “Equipo operativo está conformado por representantes de las distintas dependencias y disciplinas académicas que conforman la DNBC, quienes serán delegados por el Equipo Directivo, por escrito, (…)”. De igual forma el proceso en las sesiones de trabajo y socialización de los refrentes estratégicos  (Planes de mejora, Riesgos, Indicadores, etc) que se asociación a la implmentación de MIPG, ha hecho énfasis en las responsabilidades de líderes, gestores y cogestores.
Por lo anterior el proceso de Gestión de Análisis y Mejora Continua, considera que con las acciones ejecutadas se estaría subsanando el hallazgo identificado.</t>
  </si>
  <si>
    <t>Con el proposito de definir indicadores que permitan medir los factores críticos de éxito del proceso, se determino replantear los indicadores del mismo, para lo cual se trabajo en la evaluación del objetivo basado en la metodologia SMART y asi redefinir los indicadores de tal manera que esten directamente relacionados con el objetivo. Se definen tres indicadores para el proceso.</t>
  </si>
  <si>
    <t xml:space="preserve">Las dos actividades que no se ejecutaron en el plan de acción del proceso en la vigencia 2018, corresponden a: 1. Llevar a cabo las actividades de actualización del diseño del SIGEC.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</si>
  <si>
    <t>Se publico una pieza grafica que ademas de llegar a los correos quedo como imagen de fondo de los equipos que TI informo ser posible,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t>
  </si>
  <si>
    <t>Se cuenta con la Politica, Metodologia y Mapa de Riesgos definido y publicado.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
De acuerdo con el indicador se cuenta con el manual de riesgos actualizado. cumpliendo al 100%.</t>
  </si>
  <si>
    <t>Para los Riesgos de Corrupción se sustenta la misma descripción de avance que el hallazgo 154.
Para los Riesgo de Seguridad Digital , se viene trabajando en conjunto con TI, con el apoyo del los consultores del contrato 078 de 2019, quienes de manera integrada con TI, Planeacion y Gestion Documental, han definido lineamientos para la identificación de los activos de información de los cuales se despliegan los Riesgos de Seguridad Digital. Es asi como se espera hacer los ajuestes pertienentes dentro de la politica y metodologia que puedan incluir los riesgos digitales de la DNBC. Se espera tener las observaciones de ajuste y formalizarlas mediante publicación antes del 20 de diciembre de 2019, dado que hasta ahora estan haciendo el analisis de la situación.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t>
  </si>
  <si>
    <t>Se publicó una pieza grafica que ademas de llegar a los correos quedo como imagen de fondo de los equipos ,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
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t>
  </si>
  <si>
    <t>Se realizó el seguimiento al cumplimiento de lo controles de los riesgos del proceso, siendo el ultimo avance de seguimiento al riesgo "Políticas, instrumentos, lineamientos, técnicas, planes, orientaciones y metodologías y/o asesorías, desalineadas con la planeación estratégica de la DNBC y los requisitos del MIPG vigente" al 12 de noviembre de 2019. No obstante ya se realizo actualización de los Riesgos del proceso dando alcance a la metodologia y politica aprobada por la entidad en el 4Q de la vigencia del 2019, los cuales se esta a la espera de ser aprobados para que entren en vigencia para el 2020.</t>
  </si>
  <si>
    <t>Se realiza auto inhibitorio de la accion con fecha 18 de noviembre de 2019, relacionado con relacionados con el pago extemporáneo de los aportes de la ARL.  La evidencia del proceso se puede verifiar en el archivo del Proceso Gestión de Asuntos Discilinarios.</t>
  </si>
  <si>
    <t>A la fecha no se ha notificado al Proceso de Gestión de Asuntos Disciplinarios inicio de  proceso disciplinario relacionado con la cancelación intereses moratorios cuota auditaje</t>
  </si>
  <si>
    <t>Se realiza auto inhibitorio de la accion con fecha 18 de noviembre de 2019,  relacionado con la Resolución 422/2016 y 339/2017.  La evidencia del proceso se puede verifiar en el archivo del Proceso Gestión de Asuntos Discilinarios.</t>
  </si>
  <si>
    <t xml:space="preserve">Apartir del acta numero 17 del 25 de septiembre de 2019, se realiza modificacion en las delegaciones realizadas por el captitan, quedando acargo el Dr. Carlos Lopez/Asesor del despacho, en los 2 Comités celebrados mensualmente. </t>
  </si>
  <si>
    <t xml:space="preserve">Apartir del acta numero 17 del 25 de septiembre de 2019, se realiza modificacion en las actas del comité de conciliacion, especificando la ordenacion del gasto, en los 2 Comités celebrados mensualmente. </t>
  </si>
  <si>
    <t>Cada 15 dias, se realizan reuniones con las asociaciones sindicales para la modificacion de la ley 1575 de 2012, y decretos reglamentarios, dentro de los puntos a tratar se encuentra la reglamentacion de la seguridad social de los bomberos voluntarios.</t>
  </si>
  <si>
    <t xml:space="preserve">Se realizó mesa de trabajo para la actualización del Procedimeinto con profesionales de los Procesos FANO, y Gestión Jurídca. Se encuentra en proceso de actualización el procedimiento del proceso de gestión jurídica, en relación al seguimiento de los correos de notificación judicial de la entidad, a fin de asignar a los abogados correspondientes las tutelas dentro de término de respuesta. </t>
  </si>
  <si>
    <t>Se realiza reunion con el grupo de FANO, con e fin de establecer los lineamientos para la actualizacion de los procedimientos y caracterzacion juridica, para lo cual se suscribe acta de reunion del dia 14 de noviembre de 2019. 
Se realizó la revisión del objetivo de la caracterización del Proceso de Gestión Jurídica on el acompañamiento del Proceso de Gestión de Análisis y Mejora Continua.</t>
  </si>
  <si>
    <t>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t>
  </si>
  <si>
    <t xml:space="preserve">Se ha estado solicitando en las necesidades del proceso la actualización del software de nómina, y este requerimiento quedó a cargo del proceso de Gestión de TI. Desde el Procesos de TI se realizó mesa de trabajo el 18 de septiembre para la revisión de las incocnsistencias y necesidades presentadas en el software de nómina. Se realizó la elaboración de la ficha técnica, la necesidad y la solicitud de cotizaciones, los cuales fueron remitidos al Proceso de GEstión Contractual para su contratación, sin emabrgo a la fecha del presente reporte el contrato no ha sido suscrito. </t>
  </si>
  <si>
    <t>Solo hasta la vigencia 2019 se le informó al proceso de TI la necesidad de mantenimiento del biométrico de la DNBC. El mentenimiento del biométrico se tiene previsto para la vigenica 2020 siempre y cuando se asignene los recursos para tal fin.</t>
  </si>
  <si>
    <t xml:space="preserve">1. Se está llevando a cabo la actualización del Procedimiento para absolver consultas jurídicas y técnicas por diferentes canales, en concreto en lo relacionado con la respuesta a las acciones de tutela asignadas, así mismo la actualización del Formato de seguimiento de Tutelas. 
El Procedimiento fue revisado por el Subdirector Estratégico y de Coordinación bomberil y ajustado acorde a las observaciones realizadas.
</t>
  </si>
  <si>
    <t>Se elaboran las respectivas sábanas de nómina debidamente firmadas para la vigencia 2018</t>
  </si>
  <si>
    <t>Se han estado enviando Cartas de Recobro a la diferntes EPS y se han recibido respuestas satisgactorias de algunas EPS.</t>
  </si>
  <si>
    <t xml:space="preserve">Se cancela en los tiempos establecidos </t>
  </si>
  <si>
    <t>La formulación y ejecución de Plan de Capacitación se ha realizado conforme a las capacidades de la DNBC, y se encuentran relacionadas en los respectivos informes pormenorizados realizaddos por la Oficina de Control Interno.</t>
  </si>
  <si>
    <t>Acción cumplida en trimestre anterior</t>
  </si>
  <si>
    <t xml:space="preserve">Se capacitó el COPASTT frente a las responsabilidades y fuinciones, adicional en la vigencia 2019, se realizó nuevas elecciones para la conformación del nuevo COPASST vigencias 2019-2021. Se realizaron las reuniones del Copasst en los meses de Octubre y Noviembre de 2019. </t>
  </si>
  <si>
    <t>Se capactó el COMITÉ DE CONVIVENCIA frente a las responsabilidades y fuinciones, adicional en la vigencia 2019, se realizó nuevas elecciones para la conformación del nuevo COMITÉ DE CONVIVENCIA vigencias 2019-2021. Se realizaron las reuniones del Comité para los meses de ovtubre y noviembre.</t>
  </si>
  <si>
    <t xml:space="preserve">Se realizó la contratación del especialista en seguridad y salud en el trabajo en la vigencia 2019 de acuerdo a lo establecido en la resolución 1111 de 2017 </t>
  </si>
  <si>
    <t>En la vigencia 2019 no se ha presentado ingreso ni retiro de personal, razón por la cual no se ha requerido contratar exámenes para tal fin. La contratación para la adquisición de los examenes medicos ocupacionales rutinarios está en etapa de ajudicación por parte del proceso Contractual vigencia 2019.</t>
  </si>
  <si>
    <t>Esta actividad quedó a cargo de Gestión de Comunicaciones, sin embargo a comienzos de la vigencia 2019, los funcionarios cuentan con su respectivo carné que los identifica como funcionarios de la DNBC</t>
  </si>
  <si>
    <t>Se generó directriz mediante la cual se informa a todos los funcionarios de la DNBC los linemaientos respecto a los períodos de vacaciones.</t>
  </si>
  <si>
    <t>Copias de seguridad en google drive.
Mantenimiento de la Plataforma Biometrico</t>
  </si>
  <si>
    <t>Se realizó las concetaciones para la vigencia 2019-2020 deacuerdo con lo solicitado, así como las evaluacines de los funcionarios en provisionalidad vigencia 2018-2019 (21 funcionarios)</t>
  </si>
  <si>
    <t>La Planilla de excel de nómina se encuentra a justada con cifras enteras, en donde se realiza fórmula de redondeo.</t>
  </si>
  <si>
    <t>Falta de revisión por parte de un abogado, para la observancia de la normatividad vigente en los actos administrativos de las diferentes situaciones administrativas</t>
  </si>
  <si>
    <t>Se han estado enviando las cartas de recobros a las diferentes EPS y las mismas han remitido sus respuestas.</t>
  </si>
  <si>
    <t>El día 10 de diciembre se llevará a cabo la jornada de planeación 2020, la cual es insumo requerido para la presentación de necesidades 2020 ante la Junta Nacional de Bomberos.</t>
  </si>
  <si>
    <t>Se cuenta con equipo y linea que permiten la recepción de mensajes de voz y texto las 24 horas del día. El equipo y la línea se pueden verificar en la oficina de atención al usuario.</t>
  </si>
  <si>
    <t>A petición del Área Contractual, se solicita a la Universidad nacional cotización para conevnio interadministrativo.</t>
  </si>
  <si>
    <t>El Cronograma de talento humano se encuentra ajustado al plan anual de adquisición y pára la vigencia 2018 se cumplio las actividades en un 92% quedando pendientes 2 capacitaciones las cuales no fueron autorizadas para su contratación. Para la Vigencia 2019, las actividades han estado cumpliendose segun cronograma.</t>
  </si>
  <si>
    <t>Se realizan notificación personal y aviso para los actos administrativos que se requieran notificar.</t>
  </si>
  <si>
    <t>Se emitieron correos solicitando la legalización de las comisiones pendientes, y a la fecha se encuentran debidamente legalizadas en el proceso de Gestión Financiera, para los mese sde Mayo, las novedades fueron legalizadas sin necesidad de correo y para Junio, la persona encargada se encontraba en vacaciones</t>
  </si>
  <si>
    <t>Realizar el levantamiento de los inventarios documentales en estado natural dentro del Formato Único de Inventario Documental</t>
  </si>
  <si>
    <t>N° de Procesos inventariados / N° de Procesos de la DNBC</t>
  </si>
  <si>
    <t>Total No conformidad</t>
  </si>
  <si>
    <t>Total Observación</t>
  </si>
  <si>
    <t>Total Oportunidad de Mejora</t>
  </si>
  <si>
    <t>PROCESO PIVOT</t>
  </si>
  <si>
    <t>Los procedimientos fueron actualizados en el trimestre anterior. Sin embargo la entidad actualmente está rediseñando el contexto estratégico de los mismos.</t>
  </si>
  <si>
    <t>Se está convocando a la totalidad de los miembros en el comité de sostenibilidad contable.</t>
  </si>
  <si>
    <t>Los riesgos fueron actualizados en el trimestre anterior. Sin embargo la entidad actualmente está rediseñando el contexto estratégico de los mismos con la nueva metodología.</t>
  </si>
  <si>
    <t>Los indicadores fueron actualizados en el trimestre anterior. Sin embargo la entidad actualmente está rediseñando el contexto estratégico de los mismos con la nueva metodología.</t>
  </si>
  <si>
    <t>Se actualizaron los procedimientos en el trimestre anterior</t>
  </si>
  <si>
    <t>Se están convocando a la totalidad de los miembros del comité de Sostenibilidad</t>
  </si>
  <si>
    <t>Está acción quedo cumplida en el trimestre anterior</t>
  </si>
  <si>
    <t>Se ajusto la caracterización y se actualizo, en trimestre anterior. Sin embargo la entidad actualmente está rediseñando el contexto estratégico de los mismos.</t>
  </si>
  <si>
    <t xml:space="preserve">Se están enviando correos a la Superintendencia solicitando que se identifique los terceros de las aseguradoras </t>
  </si>
  <si>
    <t>De manera mensual las dependencias que requieren ajustar el PAC solicitan la modificación</t>
  </si>
  <si>
    <t>Las planillas de pila hasta el mes de noviembre se cancelaron de manera oportuna</t>
  </si>
  <si>
    <t>Se realizó correo sobre la eliminación de los centavos.</t>
  </si>
  <si>
    <t xml:space="preserve">No se realizo la capacitación a los supervisores, </t>
  </si>
  <si>
    <t>No se ha realizado seguimiento a los soportes de Pago para verificar, que se cumple con el  lleno de los requisitos, para efectuar el mismo</t>
  </si>
  <si>
    <t>Conforme al Art. 137 de la Ley 1955 del 25 de mayo de 2019 - “Por el cual se expide el Plan Nacional de Desarrollo 2018-2022…" La liquidación y recaudo de la Tarifa de Control Fiscal a la que se refiere el artículo 4o de la Ley 106 de 1993, será de competencia del Ministerio de Hacienda y Crédito Público (MHCP) a partir de la presente vigencia fiscal.</t>
  </si>
  <si>
    <t>A partir de la ley 1955 de 2019, el pago de la cuota de auditaje es de responsabilidad del MHCP</t>
  </si>
  <si>
    <t>Se realizó circular desde el mes de enero de 2019 donde se informó el cronograma de PAC</t>
  </si>
  <si>
    <t>Acción cumplida con anterioridad, el ingeniero ambiental, realiza capacitaciones en el tema ambienta.</t>
  </si>
  <si>
    <t>Se realiza de manera mensual conciliaciones de almacén con financiera</t>
  </si>
  <si>
    <t>Acción cumplida trimestre anterior. Se realiza de manera mensual conciliaciones de almacén con financiera</t>
  </si>
  <si>
    <t>Acción cumplida de manera semestral. Se realiza los inventarios</t>
  </si>
  <si>
    <t>Se entrega a cada uno de los funcionarios y contratistas acta de entrega de los equipos</t>
  </si>
  <si>
    <t xml:space="preserve">Aun cuando, se realizó depuración del inventario, a la fecha no se ha llevado a cabo la reunión con el comité de baja de bienes. </t>
  </si>
  <si>
    <t>Todos los bienes al interior de las instalaciones de la DNBC, están rotulados</t>
  </si>
  <si>
    <t>Se rotularon los bienes al interior de la DNBC.</t>
  </si>
  <si>
    <t>Se realizaron la totalidad de las actividades planeadas en el PIGA</t>
  </si>
  <si>
    <t>Se realizó justificación del incremento en los valores del contrato de vigilancia</t>
  </si>
  <si>
    <t>Se justificó el incremento en el contrato de vigilancia</t>
  </si>
  <si>
    <t>Se realizó acta informando lineamientos</t>
  </si>
  <si>
    <t>A la fecha no se actualizado el formato, ni se ha dado lineamientos con respecto a las comisiones al exterior.</t>
  </si>
  <si>
    <t>De manera mensual se realiza seguimiento de los soat que están vigentes y por vencer y se informa al subdirector administrativo</t>
  </si>
  <si>
    <t>Se realizó cotizaciones, valoración de planta, pero los fabricantes no están certificando si la planta cumple con el protocolo IPV6, QUE ENTRA EN VIGENCIA 2020</t>
  </si>
  <si>
    <t>Se realizo reprogramación</t>
  </si>
  <si>
    <t>Se reprogramaron las actividades, las cuales se ven reflejadas en el Plan de Mejoramiento</t>
  </si>
  <si>
    <t>Se realizó una capacitación en residuos</t>
  </si>
  <si>
    <t>En la vigencia 2020 se verificará la efectividad</t>
  </si>
  <si>
    <t>con fecha corte 30 de noviembre no se encontraba actualizado, formalizado el procedimiento</t>
  </si>
  <si>
    <t>La acción está para ser cumplida en 2020</t>
  </si>
  <si>
    <t>Está en proceso de Actualización, por lo tanto el avance queda . Caracterización (10%)
b. Procedimientos (10%)
c. Formatos (0%)
d. Indicadores (10%)
e. Mapas de Riesgos (10%)</t>
  </si>
  <si>
    <t>Se realizó reunión  con Gestión Jurídica para establecer los lineamientos en los cuales se definirá el alcance de formulación normativa de manera mancomunada entre los dos procesos.</t>
  </si>
  <si>
    <t>Se está llevando a cabo la actualización del Procedimiento para absolver consultas jurídicas y técnicas por diferentes canales, respecto a la comisión de servicios.</t>
  </si>
  <si>
    <t>Aunque se actualizó el objetivo el mismo no está direccionado a la misionalidad del proceso. De igual forma, hace falta la actualización de las actividades de la caracterización, manteniendo el ciclo PVHA.</t>
  </si>
  <si>
    <t>La acción comienza en la vigencia 2020</t>
  </si>
  <si>
    <t>A la fecha no se han adelantado las acciones disciplinarias a que haya lugar</t>
  </si>
  <si>
    <t>Acción cumplida basado en el reporte anterior, Pues se evidencia la contratación del personal requerido</t>
  </si>
  <si>
    <t>Giovanny Montenegro</t>
  </si>
  <si>
    <t>Se ha mantenido la contratación para la realización de la actividad de acompañamiento en el diligenciamiento de   las hojas de vida de los indicadores de gestión por procesos</t>
  </si>
  <si>
    <t>Se ha dado continuidad a la contratación para la realización de la acción planteada</t>
  </si>
  <si>
    <t>Se evidencia el cumplimiento de la documentación de las necesidades de las áreas, no obstante aun no se pudo evidenciar el procedimiento de satisfacción de los clientes. Es de resaltar que el área de atención al usuario emite periodicamente un Informe de Satisfacción al Usuario.</t>
  </si>
  <si>
    <t>Se determinó que no solo se cumplio con la construcción del 100% de las hojas de vida de los indicadores de los procesos, sino que se procedio a la actualización y/o reformulación de indicadores con cada uno de los procesos.</t>
  </si>
  <si>
    <t>Se determinó que se cumplió con la realización de las capacitaciones en un  100% y se realizó el ejercicio de identificación de los riesgos tanto de gestión como de corrupción</t>
  </si>
  <si>
    <t>Se videncia la realización de la medición del FURAG</t>
  </si>
  <si>
    <t>Se evidencia la construcción de un informe de avance de implementación de SIGEC por parte del área de Planeación</t>
  </si>
  <si>
    <t>Se generó una nueva resolución 469 de 2018 la cual deroga la 011 de 2018. Fueron incluidos los temas pertinentes a los avances de MIPG dentro del SIGEC</t>
  </si>
  <si>
    <t>Se evidenció a través del radicado 20193000008571 del 25/09/2019, la designación de los Gestores y Cogestores de los procesos.</t>
  </si>
  <si>
    <t>Se cumple con lo determinado en la acción planteada</t>
  </si>
  <si>
    <t>Se ha desarrollado bajo la nueva metodología  adoptada por la DNBC, la identificación de Riesgos y establecimiento de controles</t>
  </si>
  <si>
    <t>Se evidencia acta de reunión del Comité Directivo  del Sistema Integrado de Gestión y Control del 27 de noviembre en la cual se desarrolla la revisión por la Dirección.</t>
  </si>
  <si>
    <t>Se dio cumplimiento a las actividades que presentaban rezago en un 100%</t>
  </si>
  <si>
    <t>Se construyó el instrumento de seguimiento de la gestión documental efectuada por el prceso de mejora continua</t>
  </si>
  <si>
    <t>Se reformularon los indicadores del proceso, dejando definidos los siguientes; Eficacia de los procesos de la DNBC, Procesos acomppañados en la implementación acción, satisfacción de los usuarios</t>
  </si>
  <si>
    <t>Se dio cumplimiento a las actividades de implementación del SIGEC  en un 100%</t>
  </si>
  <si>
    <t>Se verifico el cumplimiento de la publicación de los documentos del Proceso de Gestión de Comunicaciones</t>
  </si>
  <si>
    <t>El proceso de mejora continua ha adelantado las actividades de acompañamiento y asesoría en la documentación de los procesos</t>
  </si>
  <si>
    <t>Se evidencia la realización de diferentes actividades de sensibilización acerca del uso de la carpeta compartida SIGEC</t>
  </si>
  <si>
    <t>Se realizó actualización de los mapas de Riesgos de los procesos dando alcance a la metodologia y politica aprobada por la entidad en el cuarto trimestre de la vigencia del 2019</t>
  </si>
  <si>
    <t>Se realizó la actualización de los mapas de Riesgos de los procesos dando alcance a la metodologia y politica aprobada por la entidad en el cuarto trimestre de la vigencia del 2019</t>
  </si>
  <si>
    <t>Se evidencia en el Cumplimiento del 100% de las TRD</t>
  </si>
  <si>
    <t>Se evidencia el cumplimiento de las actividades propuestas en la acción, razón por la cual se determina el cierre del hallazgo</t>
  </si>
  <si>
    <t>Pese a verificar el cumplimiento del 100% construcción de las TRD se recomienda realizar un nuevo plan de mejoramiento con referencia a la elaboración de las TVD</t>
  </si>
  <si>
    <t>La actividad principal objeto del hallazgo fue reportada como cumplida el trimestre pasado.</t>
  </si>
  <si>
    <t>Se evidencia el cronograma de capacitación, junto con las TRD y los correos de invitación a las jornadas para el levantamiento de las TRD</t>
  </si>
  <si>
    <t>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t>
  </si>
  <si>
    <t>A la fecha no se cuenta con contrato de mantenimiento preventivo de equipos de computo,</t>
  </si>
  <si>
    <t>Se implemento el servicion de almacenamiento en la nube de Gsuite el cual permite adicional al almacenamiento, tambien el servicio de correo, calendario, Gdocuments, entre otros servicios</t>
  </si>
  <si>
    <t>No se evidencia avances en las actividades : a. No se evidencio la ejecución de mantenimiento preventivo a los equipos de cómputo del proceso. b. La información contenida en la matriz de emergencias no se encuentra dentro del servidor, por lo cual el área de tecnología no le realiza back up, (se realiza back up por parte del equipo del proceso). c. No se cuenta con barreras adecuadas para restringir el acceso al CITEL en aras de proteger la información allí generada.</t>
  </si>
  <si>
    <t>Pese a que se han adelantado las actividades de estructuración de las necesidades de contratación. El profesional del área manifiesta que se presentaron observaciones por parte de los oferentes, las cuales no fueron atendidas en oportunidad por parte de la persona queantaba el proceso, por tal razón se presentaron modificaciones en la ficha técnica por consiguiente impacto los tiempos y generó retrasos para iniciar el tema contractual.</t>
  </si>
  <si>
    <t xml:space="preserve">A la fecha del presente reporte el contrato de del software de nómina NO ha sido suscrito. </t>
  </si>
  <si>
    <t>No se evidencia la realización del contrato del Software de Talento Humano</t>
  </si>
  <si>
    <t>Se observa que a pesar que se implementen las actividades de mantenimiento no se atacara la causa presentada en el presente hallazgo</t>
  </si>
  <si>
    <t>Se está adelantando la ejecución del contrato 078 de 2019 el cual incluye la creación del portal web</t>
  </si>
  <si>
    <t>En el momento de la verificación se encuentra en avance la ejecución del contrato 078 de 2019 cuya fecha de terminación es el 31 de diciembre</t>
  </si>
  <si>
    <t xml:space="preserve">Ejecutar los controles establecidos en la matriz de peligros. </t>
  </si>
  <si>
    <t>(N° de controles ejecutados / N° de contrales establecidos en la matriz de peligros.)*100</t>
  </si>
  <si>
    <t>Se evidencia en acta del 4 de octubre de 2019 capacitación al COPASST sobre sus roles y responsabilidades.</t>
  </si>
  <si>
    <t>Se evidencio que solo hasta el mes de agosto en la vigencia 2019 se realizó la conformación del COPASST. En lo meses enero a julio de 2019 no se celebró la reunión del comité.</t>
  </si>
  <si>
    <t>Se evidenció la lista de asistencia a la capacitación  al Comité de Convivencia laboral el día 9/10/2019.</t>
  </si>
  <si>
    <t>En el mes de julio se realizó la contratación del Especialista en seguridad y salud en el trabajo en la vigencia 2019 de acuerdo a lo establecido en la resolución 319 de 2019</t>
  </si>
  <si>
    <t>Se evidencio la aplicación de la bateria de riesgo psicosocial al personal vinculado a la Entidad y vinculación de especialista en SST.</t>
  </si>
  <si>
    <t>En el mes de julio se realizó la contratación del especialista en seguridad y salud en el trabajo en la vigencia 2019 de acuerdo a lo establecido en la resolución 319 de 2019</t>
  </si>
  <si>
    <t>A la fecha no se han formalizado los criterios de Seguridad y Salud en el Trabajo para la contratación</t>
  </si>
  <si>
    <t>Se fortaleció la señalización de emergencias de la entidad  y se ubicó  el plano de evacuación.</t>
  </si>
  <si>
    <t>A la fecha del seguimiento la entidad se encuentra adelantando la realización de los exámenes médicos ocupacionales correspondientes a la vigencia 2019</t>
  </si>
  <si>
    <t>Se realizó recorrido por las instalaciones de al entidad evidenciando la señalización de emergencias.</t>
  </si>
  <si>
    <t>Se realizó la elaboración del procedimiento  de Investigación de Accidente Laboral, el envío del reporte a la Entidad Promotora de Salud.</t>
  </si>
  <si>
    <t>En 2018 se realizaron los exámenes ocpucionales en diciebre, correspondientes a ésta vigencia.
A la fecha del seguimiento la entidad se encuentra adelantando la realización de los exámenes médicos ocupacionales correspondientes a la vigencia 2019</t>
  </si>
  <si>
    <t>Acción programada para iniciar ejecución posterior a la fecha de corte del seguimiento.</t>
  </si>
  <si>
    <t>Se evidenció la conformación del COPASST en el mes de agosto de 2019</t>
  </si>
  <si>
    <t>El día 10 de diciembre se realizó la jornada de planeación 2020 con participación de los diferentes procesos de la Entidad.</t>
  </si>
  <si>
    <t>En el mes de  agosto de 2019 se realizó capacitación sobre ley de transparencia</t>
  </si>
  <si>
    <t>Se evidencia publicación de la información requerida en a pagina web, de acuerdo con la medición realizada de acuerdo con el instrumento de la Procuraduría General de la Nación, el avance en cumplimiento de la norma es del 90%.</t>
  </si>
  <si>
    <t>Se evidencia diseño versión preliminar de la página web de la entidad a través del contrato 078 de 2019</t>
  </si>
  <si>
    <t>Se evidenció la formalización del procedimiento correspondencia con fecha 22 de noviembre de 2019.</t>
  </si>
  <si>
    <t>Se evidencio ejecución de las acciones establecidas en plan de mejoramiento resultante de la auditoría realizada al proceso en 2016</t>
  </si>
  <si>
    <t>Se evidenció mesas de trabajo con el proceso FANO el 24/07/2019</t>
  </si>
  <si>
    <t>Se evidenció clasificación de los temas de competencia de los procesos de la DNBC.</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</si>
  <si>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t>
  </si>
  <si>
    <t>Se evidencio informes de PQRSD publicados en la página web de la entidad</t>
  </si>
  <si>
    <t>Se evidenció tablero de indicadores con ocho (8) indicadores formulados para el proceso con una periodicidad de medición mensual y semestral.
Aún no se cuenta con medición de los indicadores.</t>
  </si>
  <si>
    <t>Se evidenció el envío de correo de las comisiones para legalizar por cada mes hasta el mes de noviembre de 2019.</t>
  </si>
  <si>
    <t xml:space="preserve">Eliana López </t>
  </si>
  <si>
    <t>Se evidenció el envío de correo de las comisiones para legalizar hasta el mes de noviembre de 2019.</t>
  </si>
  <si>
    <t xml:space="preserve">Se evidenció el listado de los recobros de incapacidades de la vigencia 2019 a partir del mes de agosto, sin embargo falta verificar la respuesta de los recobros de años anterior ( 2018 - 2019), para efectuar el cruce de información con financiera.  </t>
  </si>
  <si>
    <t xml:space="preserve">Se evidenció el envío de las cartas a las respectivas EPS solicitando el reintegro de las incapacidades radicadas  de los meses de agosto a noviembre de 2019, quedando sin tramitar las del primer semestre de la misma vigencia.   </t>
  </si>
  <si>
    <t>Se evidenció el registro de la PILA correspondiente al pago de la ARL de los contratistas con riesgo 5 y parafiscales de los funcionarios de la DNBC, hasta el mes de  noviembre de 2019.</t>
  </si>
  <si>
    <t>Se registro la PILA correspondiente al pago de la ARL de los contratistas con riesgo 5 y parafiscales de los funcionarios de la DNBC, hasta el mes de  noviembre de 2019.</t>
  </si>
  <si>
    <t xml:space="preserve">Se evidenció que el Plan Anual de Capacitaciones de la vigencia 2019, se formuló en marzo y se programaron 29 capacitaciones y uno quedo pendiente por cuanto no se logró colaboración interadministrativa con la DIAN.   </t>
  </si>
  <si>
    <t xml:space="preserve">Plan de Capacitación ejecutado de acuerdo a las necesidades programadas  </t>
  </si>
  <si>
    <t xml:space="preserve">Evaluaciones de desempeño  realizadas al personal adscrito a  la DNBC. </t>
  </si>
  <si>
    <t xml:space="preserve">Los funcionarios de la DNBC, cuentan con carné de acceso a la entidad  </t>
  </si>
  <si>
    <t xml:space="preserve">Se evidenció los formatos suscritos  con los funcionarios  </t>
  </si>
  <si>
    <t xml:space="preserve">Se evidenció que teniendo en cuenta los lineamientos de la Directiva presidencial y los recursos con que cuenta la Dirección el proceso de ampliación de planta no se ha podido materializar.  </t>
  </si>
  <si>
    <t xml:space="preserve">El procedimiento  está en construcción falta revisión del gestor del proceso </t>
  </si>
  <si>
    <t xml:space="preserve">Se evidenció la construcción del formato pero falta codificarlo. El procedimiento  está en construcción falta revisión del gestor del proceso </t>
  </si>
  <si>
    <t>La acción  se evidenció cumplida en trimestre anterior</t>
  </si>
  <si>
    <t xml:space="preserve">Se evidenció la acción cumplida en trimestre anterior, se actualiza nuevamente está en proceso de aprobación por el gestor del proceso </t>
  </si>
  <si>
    <t xml:space="preserve">Los actos administrativos proferidos por el Director son revisados por el asesor del Despacho. </t>
  </si>
  <si>
    <t>Se evidenció que teniendo en cuenta los lineamientos de la Directiva presidencial y los recursos con que cuenta la Dirección el proceso de ampliación de planta no podrá ejecutarse</t>
  </si>
  <si>
    <t>La acción  se evidenció cumplida en trimestre anterior seguimiento del 19/07/2019</t>
  </si>
  <si>
    <t>Se evidenció la construcción del formato pero falta codificarlo.</t>
  </si>
  <si>
    <t>Se evidenció que la Dirección expidió a través del memorando de fecha  4/01/2019, los lineamientos sobre las medidas de ingresos, salidas, permisos y vacaciones.</t>
  </si>
  <si>
    <t xml:space="preserve">Los actos administrativos proferidos por el Director son revisados por el asesor del Despacho, se ajusta los criterios de acuerdo a la competencia de quien expide el documento  </t>
  </si>
  <si>
    <t xml:space="preserve">Se evidenció la ejecución  de 2 actividades durante la vigencia, no se cumplió la meta estimada que era realizar 6 actividades.   </t>
  </si>
  <si>
    <t>Se evidenció que de las actividades realizadas se efectuó encuestas de percepción del código de integridad en los meses de junio y noviembre de 2019</t>
  </si>
  <si>
    <t>Se evidenció que la Dirección expidió a través del memorando de fecha  4/01/2019, los lineamientos sobre las medidas de ingresos, salidas, permisos y vacaciones</t>
  </si>
  <si>
    <t xml:space="preserve">Se evidenció que la Dirección expidió a través del memorando de fecha  4/01/2019, los lineamientos sobre las medidas de ingresos, salidas, permisos y vacaciones, </t>
  </si>
  <si>
    <t xml:space="preserve">El plan de acción de la vigencia 2018 se encuentra ejecutado al 100%. </t>
  </si>
  <si>
    <t>La afiliación a Colpensiones se subsanó, en la actualidad se registran los aportes  a esa administradora. Pero no se ha establecido un control  con el fin de verificar las novedades de personal en caso de traslados .</t>
  </si>
  <si>
    <t xml:space="preserve">Se registró que la capacitación programada no se ejecutaba por disponibilidad de tiempo de los funcionarios, lo que conllevó a la reasignación de recursos en otras actividades de la DNBC.   </t>
  </si>
  <si>
    <t xml:space="preserve">El plan de acción de la vigencia 2018 se ejecutó en un 92%quedando pendientes 2 capacitaciones las cuales no fueron autorizadas para su contratación y vigencia 2019 se ejecutó en un  98% por cuanto señaló que no hubo colaboración interadministrativa   por parte de la DIAN para brindar la capacitación programada.   </t>
  </si>
  <si>
    <t xml:space="preserve"> Se evidenció que los funcionarios que son de libre nombramiento y remoción, suscribieron y evaluaron los acuerdos de gestión, frente  a las evidencias soportadas.    </t>
  </si>
  <si>
    <t xml:space="preserve">Se evidenció registro de socialización por parte del proceso de gestión del talento humano, a evaluadores y evaluados  y  asignación de clave en la plataforma EDL APP   </t>
  </si>
  <si>
    <t xml:space="preserve">Se registró la evaluación efectuada a los profesionales que se encuentran en calidad de provisionales </t>
  </si>
  <si>
    <t>Se evidenció el envío de correos para legalizar las comisiones. Se encuentran debidamente legalizadas en el proceso de Gestión Financiera</t>
  </si>
  <si>
    <t>Se legalizaron las comisiones y se encuentra la información cruzada con soportes a financiera.</t>
  </si>
  <si>
    <t xml:space="preserve">Se evidenció a través de la sabana de nomina que las cifras vienen con cifras cerradas, dando cumplimiento a la ley 31 de 1992, que hace referencia a la “Eliminación de los centavos”, y a la resolución 354 de 2007 emanada por, la Contaduría General de la Nación, por cuanto se continua con el manejo de los decimales."  </t>
  </si>
  <si>
    <t xml:space="preserve">Se evidenció que los funcionarios que son de libre nombramiento y remoción, se suscribieron y evaluaron los acuerdos de gestión.   </t>
  </si>
  <si>
    <t xml:space="preserve">Se evidenció la suscripción y evaluación de los acuerdos de gestión de los funcionarios de libre nombramiento y remoción frente  a las evidencias soportadas.    </t>
  </si>
  <si>
    <t xml:space="preserve">Registro de capacitación brindada  por parte del proceso de gestión de talento humano. </t>
  </si>
  <si>
    <t>Se evidenció las respectivas sabanas de nómina de cada mes firmadas por el financiero, recurso humano y ordenador del gasto., las cuales reflejan las novedades mensuales.</t>
  </si>
  <si>
    <t>Se evidenció acción cumplida en trimestre anterior</t>
  </si>
  <si>
    <t>Se evidenció acción cumplida en trimestre anterior, seguimiento 19/07/19</t>
  </si>
  <si>
    <t>Se evidenció la acción cumplida en trimestre anterior</t>
  </si>
  <si>
    <t>Se evidenció la acción cumplida en trimestre anterior, seguimiento 15/07/2019</t>
  </si>
  <si>
    <t xml:space="preserve">Se evidenció el envío de correo de las comisiones para legalizar por cada mes hasta el mes de noviembre de 2019. Se entregan soportes de legalización a gestión financiera para el ajuste contable. </t>
  </si>
  <si>
    <t xml:space="preserve">Envío de correo de las comisiones para legalizar por cada mes. Se entregaron soportes de legalización a gestión financiera para el ajuste contable. </t>
  </si>
  <si>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Nota: Se recomienda realizar en el menor tiempo posible mesas de trabajo conjuntas para revisar y construir los documentos respectivos que viabilizan la operatividad del proceso,  integrando todas las observaciones presentadas en los seguimientos. </t>
  </si>
  <si>
    <t xml:space="preserv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</si>
  <si>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 xml:space="preserve">Se evidenció en las actas suscritas  por el Comité de Conciliaciones  entre el 25 de septiembre y 15 de octubre de 2019, la calidad en que actuó dentro del Comité el Subdirector Administrativo y Financiero como ordenador del gasto   </t>
  </si>
  <si>
    <t xml:space="preserve">Se evidenció a través del  e-KOGUI el registro de  las fichas de conciliación No. 6830 y 8727 como el registro de la convocatoria a la sesión a los miembros del Comité.   </t>
  </si>
  <si>
    <t xml:space="preserve">La acción fue eficaz y efectiva, se eliminó la debilidad presentada  </t>
  </si>
  <si>
    <t xml:space="preserve">La acción fue eficaz y efectiva, se señaló la calidad de los miembros  en que se actuó  de conformidad con el Decreto 1069 de 2016, Artículo 2.2.4.3.1.2.3
</t>
  </si>
  <si>
    <t xml:space="preserve">La acción fue eficaz y efectiva, se comunicó y se registró  la ficha de conciliación a los miembros del comité por la plataforma del e-KOGUI </t>
  </si>
  <si>
    <t xml:space="preserve">Se evidenció que entre las fechas del 21-05-2019 al 13-11-2019, se han realizado diez mesas de trabajo para construir el proyecto modificatorio de la Ley General de Bomberos No. 1575 de 2012. </t>
  </si>
  <si>
    <t>INEFECTIVIDAD</t>
  </si>
  <si>
    <t>Acciones Infectivas</t>
  </si>
  <si>
    <t>Hallazgos Abiertos por Inefectividad de Acciones</t>
  </si>
  <si>
    <t>OBSERVACIÓN</t>
  </si>
  <si>
    <t>No se evidenció la comunicación al peticionario sobre el cambio de plazo de su PQRSD.</t>
  </si>
  <si>
    <t>Actualmente se generan las alertas pero por parte de los profesionales de Atención al Ciudadano</t>
  </si>
  <si>
    <t>Acción con anterioridad</t>
  </si>
  <si>
    <t>CANTIDAD</t>
  </si>
  <si>
    <t>NO CONFORMIDAD</t>
  </si>
  <si>
    <t>OPORTUNIDAD DE MEJORA</t>
  </si>
  <si>
    <t>CORRECTIVA</t>
  </si>
  <si>
    <t>CORRECCIÓN</t>
  </si>
  <si>
    <t>MEJORA</t>
  </si>
  <si>
    <t>PREVENTIVA</t>
  </si>
  <si>
    <t>ESTADO</t>
  </si>
  <si>
    <t>CUMPLIDA</t>
  </si>
  <si>
    <t>EN AVANCE</t>
  </si>
  <si>
    <t>VENCIDA</t>
  </si>
  <si>
    <t>SIN INICIAR</t>
  </si>
  <si>
    <t>ABIERTO</t>
  </si>
  <si>
    <t>CERRADO</t>
  </si>
  <si>
    <t>PLANEACIÓN ESTRATÉGICA</t>
  </si>
  <si>
    <t>GESTIÓN DE COMUNICACIONES</t>
  </si>
  <si>
    <t>GESTIÓN ANÁLISIS Y MEJORA CONTINUA</t>
  </si>
  <si>
    <t>GESTIÓN DE ATENCIÓN AL USUARIO</t>
  </si>
  <si>
    <t>FORMULACIÓN, ACTUALIZACIÓN Y ACOMPAÑAMIENTO NORMATIVO Y OPERATIVO</t>
  </si>
  <si>
    <t xml:space="preserve">INSPECCIÓN VIGILANCIA Y CONTROL </t>
  </si>
  <si>
    <t>GESTIÓN DEL TALENTO HUMANO</t>
  </si>
  <si>
    <t>GESTIÓN DE ASUNTOS DISCIPLINARIOS</t>
  </si>
  <si>
    <t>GESTIÓN   FINANCIERA</t>
  </si>
  <si>
    <t>GESTIÓN ADMINISTRATIVA</t>
  </si>
  <si>
    <t>GESTIÓN CONTRACTUAL</t>
  </si>
  <si>
    <t>GESTIÓN JURÍDICA</t>
  </si>
  <si>
    <t>GESTIÓN DOCUMENTAL</t>
  </si>
  <si>
    <t>GESTIÓN DE TECNOLOGÍA INFORMÁTICA</t>
  </si>
  <si>
    <t>Se evidenció la comunicación al peticionario sobre el cambio de plazo de su PQRSD.</t>
  </si>
  <si>
    <t>3. Grado de avance físico de ejecución de las Metas (%)</t>
  </si>
  <si>
    <t>4. Grado de avance físico de ejecución de las Metas (%)</t>
  </si>
  <si>
    <t>En el primer semestre de 2019 el Área Financiera ha asistido a las capacitaciones virtuales y presenciales dadas por el Ministerio de Hacienda, de la Apertura Vigencia 2019, Viáticos y del Nuevo Catálogo Presupuestal 2019. El Grupo de talento Humano de la DNBC ha convocado a diferentes cursos a los funcionarios de la entidad cuya asistencia es obligatoria. Desde el 13 de Agosto al 15 de Septiembre la funcionaria Marisol Mora asistió a una Capacitación sobre Gestión de Finanzas Publicas en la ESAP con una duración de 80 horas.</t>
  </si>
  <si>
    <t>Se generaron capacitaciones formales que coadyuvaron con el Objetivo del proceso</t>
  </si>
  <si>
    <t>A la fecha no se ha adquirido el software de inventarios.</t>
  </si>
  <si>
    <t>Aunque la acción se dio por cumplida en el trimestre anterior, el proceso continua realizando seguimiento al PAC</t>
  </si>
  <si>
    <t>Se envío a contratación la inclusión de las compras verdes o requisitos ambientales a tener en cuenta en el proceso de contratación</t>
  </si>
  <si>
    <t>Aunque se envío a contratación la inclusión de las compras verdes a la fecha no se ha incluido en el Manual de Contratación de la Entidad.</t>
  </si>
  <si>
    <t>Aunque se envío a contratación las directrices de las compras verdes a la fecha no se ha incluido en el Manual de Contratación de la Entidad.</t>
  </si>
  <si>
    <t xml:space="preserve">Se realiza el inventario físico de manera semestral </t>
  </si>
  <si>
    <t>De manera semestral se realiza inventario físico de bienes</t>
  </si>
  <si>
    <t xml:space="preserve">Se evidenció que no obstante la acción estaba encaminada a "Incluir en los contratos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</si>
  <si>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Se envían correos enviando las aclaraciones de diferencia en los valores netos a pagar de los funciones que están inmersos en la nomina.</t>
  </si>
  <si>
    <t xml:space="preserve">Se evidenció las respectivas sabanas de nómina de cada mes firmadas por el financiero, recurso humano y ordenador del gasto., las cuales reflejan las novedades mensuales  </t>
  </si>
  <si>
    <t xml:space="preserve">Se evidenció el control establecido a través de la sabanas de nómina de cada mes firmadas por las áreas  financiera, recurso humano y ordenador del gasto., las cuales reflejan las novedades mensuales  </t>
  </si>
  <si>
    <t xml:space="preserve">Se evidenció que no obstante la acción estaba encaminada a "Incluir en los contratos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</si>
  <si>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Se realizó un auto inhibitorio estableciendo que no hay lugar a acción disciplinaria</t>
  </si>
  <si>
    <t>No se ha informado de manera escrita o por correo electrónico de las directrices a seguir para el pago de las cuentas</t>
  </si>
  <si>
    <t>Se está convocando a la totalidad de los miembros del comité de sostenibilidad contable</t>
  </si>
  <si>
    <t>Se presentaron las 18 declaraciones, Correspondientes 12 a retefuente y 6 a rete ica. La de Nov a dic de 2019 de ica, se presenta en la vigencia 2020</t>
  </si>
  <si>
    <t xml:space="preserve">Se evidenció la carpeta física de las evaluaciones realizadas a los funcionarios que se encuentran en provisionalidad y las evaluaciones de los acuerdos de gestión para los funcionarios de libre nombramiento y remoción.  </t>
  </si>
  <si>
    <t xml:space="preserve">Se ha realizado la gestión de Documentación de las necesidades de los procesos en materia de las diferentes tipologías. Es necesario aclarar que frente al alcance del proceso de Gestión de Análisis y Mejora Continua, se ha cumplido el trámite de dichos requerimientos y que cada proceso es responsable de documentar sus actividades y de igual forma trasmitirla, </t>
  </si>
  <si>
    <t>Se evidencia el cumplimiento de la documentación de las necesidades de las áreas, no obstante aun no se pudo evidenciar el procedimiento de satisfacción de los clientes. Es de resaltar que el área de atención al usuario emite periódicamente un Informe de Satisfacción al Usuario.</t>
  </si>
  <si>
    <t>Se cumplió el 100% de la construcción de las hojas de vida de los procesos y adicionalmente se reformularon los indicadores con cada uno de los procesos de la entidad</t>
  </si>
  <si>
    <t>Se determinó que no solo se cumplió con la construcción del 100% de las hojas de vida de los indicadores de los procesos, sino que se procedió a la actualización y/o reformulación de indicadores con cada uno de los procesos.</t>
  </si>
  <si>
    <t>Se realizaron varias jornadas de capacitación referentes a la metodología actualizada de Gestión de Riesgos con el acompañamiento de Control Interno y quedó como evidencia el diligenciamiento de los nuevos mapas de riesgos por procesos.</t>
  </si>
  <si>
    <t>Se realizó acompañamiento  en la formulación de los procesos, y se ajustó la metodología y los instrumentos del mapa de riegos junto con Control Interno</t>
  </si>
  <si>
    <t>Aunque se evidencia el cumplimiento de la acción en el trimestre pasado, se verificó la adquisición del nuevo escáner</t>
  </si>
  <si>
    <t>Aunque se ha avanzado en el cumplimiento de la información mínima de conformidad con la Ley 1712 de 2014, aun no se logro el 100% de la información publicada y hace falta establecer controles para la actualización de la información allí publicada.</t>
  </si>
  <si>
    <t>A la fecha se cuenta con el prediseño de la página web, se están adelantado la pruebas por parte de comunicaciones y tecnología su puesta en funcionamiento</t>
  </si>
  <si>
    <t>Se evidencia la implementación de la Gsuite de Google  aplicativo 100% online - para mensajería y colaboración que satisface las necesidades fundamentales de la DNBC, para el respaldo de información de los procesos, mediante Google Drive.</t>
  </si>
  <si>
    <t>Se implemento el servicio de almacenamiento en la nube de Gsuite el cual permite adicional al almacenamiento, también el servicio de correo, calendario, Documentos, entre otros servicios</t>
  </si>
  <si>
    <t xml:space="preserve">Se realizó el programa de 2018 y 2019 sin embargo se evidencia que la cobertura de las capacitaciones se mantiene baja.
Se envío memorando el 8 de noviembre de 2019, mediante el cual, el Director recuerda el deber del personal en la asistencia a las capacitaciones.
</t>
  </si>
  <si>
    <t>Se evidencia informe de estudio de iluminación realizado a través de la ARL Positiva en el mes de agosto 2018, sin embargo, a la fecha no se ha realizado la intervención  requerida, de acuerdo con las recomendaciones definidas en el informe, máxime cuando los diez (10) puestos de trabajo objeto del estudio tienen un nivel deficiente de iluminación.</t>
  </si>
  <si>
    <t>Anqué se cuenta con un borrador de los requisitos en materia de SST, aun no se ha formalizado su inclusión en el  Manual de Contratación.</t>
  </si>
  <si>
    <t>Se evidencio que solo hasta el mes de agosto en la vigencia 2019 se realizó la conformación del Comité de Convivencia Laboral. En lo meses enero a agosto de 2019 no se celebraron las reuniones trimestrales del comité.</t>
  </si>
  <si>
    <t>Se evidencio la aplicación de la batería de riesgo psicosocial al personal vinculado a la Entidad (Libre nombramiento y provisionalidad).</t>
  </si>
  <si>
    <t>Se evidencio la aplicación de la batería de riesgo psicosocial al personal vinculado a la Entidad</t>
  </si>
  <si>
    <t>Se evidenció la elaboración de la matriz de EPP</t>
  </si>
  <si>
    <t>Se evidenció la elaboración de la matriz de EPP al igual que la entrega de elementos de protección personal al personal de aseo cafetería, así como al de mantenimiento.</t>
  </si>
  <si>
    <t>Se evidenció la entrega de elementos de protección personal al personal de aseo y cafetería, así como al de mantenimiento.</t>
  </si>
  <si>
    <t>Se evidenció la elaboración de la matriz de EPP al igual que la entrega de elementos de protección personal al personal de aseo y cafetería, así como al de mantenimiento.</t>
  </si>
  <si>
    <t>Se evidencia la  instalación de la señalización de emergencias en la DNBC.</t>
  </si>
  <si>
    <t>En 2018 se realizaron los exámenes ocupacionales en diciembre, correspondientes a ésta vigencia.
A la fecha del seguimiento la entidad se encuentra adelantando la realización de los exámenes médicos ocupacionales correspondientes a la vigencia 2019</t>
  </si>
  <si>
    <t xml:space="preserve">Se evidenció la base de datos de programación de vacaciones encontrando  siete (7) funcionarios de planta que no se encuentran al día en el disfrute de las vacaciones de acuerdo a los periodos cumplidos.   </t>
  </si>
  <si>
    <t>Se evidenció que el proceso de gestión de talento humano recibió capacitación por parte de la CNCS para realizar  las evaluaciones de desempeño,  instrucciones que fueron  socializadas  a  los funcionarios que les aplica la evaluación.</t>
  </si>
  <si>
    <t xml:space="preserve">Se organizaron cronológicamente los documentos de las hojas de vida de  los 29 funcionarios de la DNBC y se escaneo el 100% de ellas en el drive.  </t>
  </si>
  <si>
    <t xml:space="preserve">Se formalizó la aceptación de la política general de uso aceptable del correo institucional firmado por 28 funcionarios. </t>
  </si>
  <si>
    <t xml:space="preserve">Se evidenció que en  los actos administrativos expedidos  tanto por el Director como por el ordenador del gasto se ajustaron los criterios de competencia de acuerdo a quien lo expedía.  </t>
  </si>
  <si>
    <t xml:space="preserve">Se evidenció el reporte de las novedades por el Biométrico de los  11  meses </t>
  </si>
  <si>
    <t xml:space="preserve">Se evidenció que la Dirección expidió a través del memorando de fecha  4/01/2019, los lineamientos sobre las medidas de ingresos, salidas, permisos y vacaciones, sin embargo ésta no ha sido efectiva toda vez  que en el hallazgo No. 91  se encontró que 7 funcionarios  de planta no se encuentran al día en el disfrute de las vacaciones de acuerdo a los períodos cumplidos.    </t>
  </si>
  <si>
    <t>No se ha adelantado proceso  para el mantenimiento de la plataforma.
El mantenimiento del biométrico se tiene previsto para la vigencia 2020 siempre y cuando se asignen los recursos para tal fin.</t>
  </si>
  <si>
    <t>El mantenimiento del biométrico se tiene previsto para la vigencia 2020 siempre y cuando se asignen los recursos para tal fin.</t>
  </si>
  <si>
    <t xml:space="preserve">Se evidenció en el registro biométrico las novedades de los funcionarios hasta el mes de noviembre, falta el registro del mes de diciembre.    </t>
  </si>
  <si>
    <t xml:space="preserve">Se registra por correo las novedades del biométrico al Subdirector administrativo y financiero, a la fecha  no se han adelantado procesos disciplinarios frente a las novedades entregadas.  </t>
  </si>
  <si>
    <t>Se evidenció que la actividad programada no se ejecutó debido al cambio de proveedor y luego de realizarse la gestión administrativa  se canceló por la disponibilidad de tiempo de funcionarios frente los tiempos estimados para la capacitación.</t>
  </si>
  <si>
    <t xml:space="preserve">El plan de acción de la vigencia 2018 y 2019  se  ejecutaron al 100% teniendo en cuentas las novedades que dieron lugar a la cancelación de actividades. </t>
  </si>
  <si>
    <t xml:space="preserve">Se evidenció que los funcionarios que son de libre nombramiento y remoción, se suscribieron y evaluaron los acuerdos de gestión, de acuerdo con los lineamientos establecidos por la CNSC   </t>
  </si>
  <si>
    <t>Se evidenció el registró de la capacitación recibida  el 6/08/2019 por la CNSC  y por el   SENA para evaluadores del sistema tipo de la CNSC,  la cual  se replicó el 8/08/2019.</t>
  </si>
  <si>
    <t>Se evidenció el registró de la capacitación recibida por el  6/08/2019 por la CNSC  y por el   SENA para evaluadores del sistema tipo de la CNSC,  la cual  se replicó el 8/08/2019.</t>
  </si>
  <si>
    <t xml:space="preserve">Se registro el envió de las cartas  de los recobros a las EPS, pero falta el cruce de información con financiera para   hacer el cruce contable.    </t>
  </si>
  <si>
    <t xml:space="preserve">Se registró el ajuste de los indicadores al nuevo instrumento identificando 7 fichas técnicas, y se consolido en el tablero de indicadores  </t>
  </si>
  <si>
    <t xml:space="preserve">Se evidenció que para ajustar el tema de la notificación de los actos administrativos proferidos por el Proceso e Gestión del Talento Humano, se construyó el formato de notificación para lograr subsanar el tema relacionado con los 10 días a que se tiene derecho para hacer uso del recurso de reposición.    </t>
  </si>
  <si>
    <t xml:space="preserve"> CORTE 30 DE NOVIEMBRE 2019</t>
  </si>
  <si>
    <t>Se encuentran en avance: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prevé la contratación de un auxiliar de archivo que se dedique exclusivamente a la digitalización de documentos.</t>
  </si>
  <si>
    <t xml:space="preserve">Se registró la participación de 2 funcionarias a taller de pre pensionados vigencia 2018. Para la vigencia 2019 se estableció la actividad para 4 funcionarios  para el mes de diciembre de 2019.  </t>
  </si>
  <si>
    <t xml:space="preserve">Se evidenció que para ajustar el tema de la notificación de los actos administrativos proferidos por el Proceso de Gestión del Talento Humano, se construyó el formato xxxxx, para lograr subsanar el tema relacionado con los 10 días a que se tiene derecho para hacer uso del recurso de reposición.    </t>
  </si>
  <si>
    <t>Se evidencia la elaboración y adopción el 07/11/2019 del procedimiento de Gestión de indicadores con sus respectivos anexos Formato Ficha Técnica y Tablero de Indicadores</t>
  </si>
  <si>
    <t>Se realizo actualización de los Riesgos del proceso dando alcance a la metodología y política aprobada por la entidad en el cuarto trimestre de la vigencia del 2019</t>
  </si>
  <si>
    <t>Se evidencia acta de reunión del Comité Directivo  del Sistema Integrado de Gestión y Control del 27 de noviembre en la cual se desarrolla la revisión por la Dirección.
Pendiente la verificar la inclusión de las acciones de acuerdo con la última medición del FURAG.</t>
  </si>
  <si>
    <t xml:space="preserve">Se evidencia la construcción de la medición de FURAG </t>
  </si>
  <si>
    <t>Se evidencia la construcción de un instrumento para realizar el seguimiento de la gestión documental efectuada por el proceso de Mejora Continua el cual fue presentado el 28 de Noviembre de 2019</t>
  </si>
  <si>
    <t>Se construyó el instrumento de seguimiento de la gestión documental efectuada por el proceso de mejora continua</t>
  </si>
  <si>
    <t>Acción cumplida basado en el reporte anterior, Pues se evidencia realización de las actividades</t>
  </si>
  <si>
    <t>Se reformularon los indicadores del proceso, dejando definidos los siguientes; Eficacia de los procesos de la DNBC, Procesos acompañados en la implementación acción, satisfacción de los usuarios</t>
  </si>
  <si>
    <t>Se realizo actualización de los Riesgos de los procesos dando alcance a la metodología y política aprobada por la entidad en el cuarto trimestre de la vigencia del 2019</t>
  </si>
  <si>
    <t>Se realizo actualización de los Mapas de Riesgos del proceso dando alcance a la metodología y política aprobada por la entidad en el cuarto trimestre de la vigencia del 2019</t>
  </si>
  <si>
    <t>Se realizó la actualización de los mapas de Riesgos de los proceso dando alcance a la metodología y política aprobada por la entidad en el cuarto trimestre de la vigencia del 2019</t>
  </si>
  <si>
    <t>Se evidenció que el proceso cuenta con su caracterización, política de protección de datos , procedimiento de recepción, distribución, seguimiento y salida  de peticiones, quejas, reclamos, sugerencias y denuncias. Formalizados en el SIGEC.
Además se cuenta con protocolo de atención al usuario, carta de trato digno, informes de evaluación del servicio semestrales.</t>
  </si>
  <si>
    <t>Se evidenció que el proceso cuenta con su caracterización, política de protección de datos , procedimiento de recepción, distribución, seguimiento y salida  de peticiones, quejas, reclamos, sugerencias denuncias. Formalizados en el SIGEC.
Además se cuenta con protocolo de atención al usuario, carta de trato digno, informes de evaluación del servicio semestrales.</t>
  </si>
  <si>
    <t>Se evidenció que en el procedimiento de recepción, distribución, seguimiento y salida  de peticiones, quejas, reclamos, sugerencias y denuncias se tienen establecido el manejo de las peticiones verbales.</t>
  </si>
  <si>
    <t>Se cuenta con una línea de celular, para la recepción de mensajes de voz y de texto, el número de la línea 310 241 4387, se encuentra referenciado en la página web de la Entidad.</t>
  </si>
  <si>
    <t>Se evidenció la elaboración del mapa de riesgos de proceso de acuerdo con nueva metodología establecida en la entidad.</t>
  </si>
  <si>
    <t>Se evidenció la adecuación del espacio físico para la atención de los Ciudadanos.</t>
  </si>
  <si>
    <t>Se adquirió una diadema y cámara web, teléfono celular para la atención de los Ciudadanos. Así como también se verificó la información referente al uso de las herramientas del centro de relevo.</t>
  </si>
  <si>
    <t>Se evidenció en el SIGEC que se encuentra formalizada la política de protección de datos personales con fecha 21/12/2018</t>
  </si>
  <si>
    <t>Se están generando alertas de vencimiento  de los plazos de respuesta de las PQRSD.
A la fecha se esta adelantando la actualización del Orfeo, en la cual se incluirá la parametrización para la emisión automática de respuesta de vencimiento de plazos.</t>
  </si>
  <si>
    <t>Se requiere iniciar jornadas de capacitación debido a que se encuentra en ejecución el contrato 078 de 2019 en el cual se está actualizando el Aplicativo de Gestión Documental ORFEO</t>
  </si>
  <si>
    <t>Acción cumplida con anterioridad</t>
  </si>
  <si>
    <t>En el procedimiento de recepción, distribución, seguimiento y salida  de peticiones, quejas, reclamos, sugerencias y denuncias  se establecieron los lineamientos que se deben adelantar, en caso que la PQRSD no sea competencia de la DNBC</t>
  </si>
  <si>
    <t>Se realizarán las sensibilizaciones sobre el buen uso de Orfeo una vez se culmine su actualización el cual esta en proceso de actualización.</t>
  </si>
  <si>
    <t xml:space="preserve">Se evidenció el establecimiento de la  Resolución 218 de 2019  "Por la cual se modifica la resolución 384 de 2018 que reglamenta el trámite interno de peticiones, quejas, sugerencias, reclamos y denuncias ante la Dirección Nacional de Bomberos de Colombia."
Se verificó los informes de PQRSD, encontrando no se esta dando respuesta oportuna al 100% de las PQRSD de la entidad.
</t>
  </si>
  <si>
    <t>A pesar de la implementación de las acciones establecidas, aún persiste el incumplimiento de los tiempos de respuesta de las PQRSD.</t>
  </si>
  <si>
    <t>Se evidenció en la pagina web de la entidad la publicación de informes mensuales de PQRSD consolidados, junto con sus archivos con  las PQRSD desagregados.</t>
  </si>
  <si>
    <t>Se estableció el lineamiento para modificar la TRD y la comunicación al peticionario el plazo en el que se le dará respuesta.</t>
  </si>
  <si>
    <t>Se realizó la actualización del mapa de riesgos del proceso sin embargo el único riesgo que se generó el nombre está mal redactado. De igual forma, únicamente se generó un riesgo por la no asesoría cuando el riesgo debe estar apuntando a la Mal asesoría. De igual forma  el proceso tiene muchos riesgos asociados.</t>
  </si>
  <si>
    <t>Se evidenció la actualización del mapa de riesgos de gestión, se realizaron 4 mesas de trabajo con Planeación y Control Interno en los meses de octubre y noviembre.</t>
  </si>
  <si>
    <t>Se está llevando control mensual de servicios públicos. Adicional se realizan indicadores por persona vs consumo</t>
  </si>
  <si>
    <t xml:space="preserve">Conforme a las necesidades las dependencias que así lo requieren e informan al Área Financiera direccionan las solicitudes de PAC. </t>
  </si>
  <si>
    <t>Aun cuando se dio aplicabilidad a la  lista de chequeo aun falta un vehículo que la implemente.</t>
  </si>
  <si>
    <t>Se evidencio el formulario electrónico de PQRSD en la p{agina web de la entidad.</t>
  </si>
  <si>
    <t>Se está adelantando la ejecución del contrato 078 de 2019 el cual incluye el diagnóstico y actualización del Sistema de Gestión Documental ORFEO</t>
  </si>
  <si>
    <t>Se evidenció la  actualización del Procedimiento Recepción, distribución y Seguimiento de Peticiones, Quejas, Reclamos, Sugerencias y Denuncias.
En la resolución 2018 de 2019 se establece claramente las definiciones de las PQRSD, los plazos para la respuesta oportuna y el trámite interno centralizado a través de la Oficina de Atención al Usuario.</t>
  </si>
  <si>
    <t>Se evidenció la  actualización del Procedimiento Recepción, distribución y Seguimiento de Peticiones, Quejas, Reclamos, Sugerencias y Denuncias , así como también se actualizó el formato recepción de PQRSD.
Se evidenció el formato  de atención de PQRDS, con la inclusión del canal telefónico.</t>
  </si>
  <si>
    <t>Aunque se actualizaron los indicadores, los mismos están denominados como eficiencia cuando la formula matemática está definida para Eficacia.</t>
  </si>
  <si>
    <t>Se está dando aplicabilidad a las directrices establecidas con respecto al catálogo de clasificación presupuestal.</t>
  </si>
  <si>
    <t>No se han dado lineamientos con respecto a la regulación de los vehículos</t>
  </si>
  <si>
    <t>Los vehículos de funcionamiento ya poseen los SOAT. Sin embargo los vehículos de inversión no cuenta con seguro.</t>
  </si>
  <si>
    <t>Aun cuando se compraron los soat de funcionamiento, a la fecha falta la adquisición de los soat de los vehículos cuyos soat  se cancelan por el rubro de  inversión</t>
  </si>
  <si>
    <t>Se informa al subdirector de los SOAT vencidos pero a la fecha se encuentran vehículos con soat vencidos que son adquiridos con recursos de inversión</t>
  </si>
  <si>
    <t xml:space="preserve">Se evidenció que el Comité de Conciliaciones, mediante acta No. 17 a la 19 suscrita entre el 25 de septiembre y el 15 de octubre de 2019, las reuniones fueron precedidas por el asesor de despacho grado 14, presentando delegación previa por parte del Director de la DNBC.    </t>
  </si>
  <si>
    <t xml:space="preserve">Se realizó mesa de trabajo para la actualización del Procedimiento con profesionales de los Procesos FANO, y Gestión Jurídica, para actualizar el procedimiento </t>
  </si>
  <si>
    <t xml:space="preserve">.
Se realizó mesa de trabajo con el Proceso "Formulación, Actualización y Acompañamiento Normativo y Operativo" para la definición del alcance de formulación normativa en los procesos de FANO y Gestión Jurídica y se construyó la caracterización del Proceso Gestión Jurídica, esta pendiente la aprobación del gestor del proceso para continuar con la siguiente etapa.  </t>
  </si>
  <si>
    <t>Se realizo la solicitud de necesidades en SST para la vigencia 2020, los cuales fueron analizados en la jornada de planeación de la Entidad el día 10 de diciembre de 2019</t>
  </si>
  <si>
    <t>Se evidenció la realización de la  capacitación a los integrantes del COPASST, roles y responsabilidades.</t>
  </si>
  <si>
    <t>Se evidenció la lista de asistencia a la capacitación  al Comité de Convivencia laboral el día 9/10/2019. Capacitación roles del Comité de Comité de Convivencia el día 9 de octubre de 2019.</t>
  </si>
  <si>
    <t xml:space="preserve">Como evidencia de la acción se presentó el documento  " Manual de Seguridad y Salud en el Trabajo para contratistas y Subcontratistas, construido por la   Subdirección Administrativa y Financiera
Gestión de Talento Humano - 2019, sin embargo la acción esta enfocada en introducir en el Manual de contratación lineamientos específicos relacionados con la aplicación de los requisitos de Seguridad y Salud en el trabajo para la selección y evaluación de proveedores y contratistas, por lo que se recomienda  que estos requisitos sean referenciados en el Manual de contratación para su articulación. </t>
  </si>
  <si>
    <t>La alta Dirección, emitió un memorando dirigido a todos los funcionarios  recordándoles la importancia de asistir a las diferentes Capacitaciones dictadas por procesos de apoyo, en especial los de Seguridad y Salud en el Trabajo.</t>
  </si>
  <si>
    <t>Realizar una actividad Lúdica de sensibilización para la adecuada utilización de los puntos ecológicos de la DNBC.</t>
  </si>
  <si>
    <t>A la fecha del seguimiento la acción no había empezado</t>
  </si>
  <si>
    <t>Se cuenta con dos ingenieros ambientales que apoyan con esta temática en la entidad</t>
  </si>
  <si>
    <t>Se está remitiendo la documentación para archivo en soporte documental</t>
  </si>
  <si>
    <t>Se ajustó la caracterización y se actualizó, en trimestre anterior. Sin embargo la entidad actualmente está rediseñando el contexto estratégico de los mismos.</t>
  </si>
  <si>
    <t>Auditoría Gestión Contractual</t>
  </si>
  <si>
    <r>
      <t>Se evidenció modificaciones del Plan Anual de Adquisiciones no controladas (ver comparativo cuantitativo Anexo 2) lo cual va en contravía de lo establecido en la Ley 152 de 1994 en el artículo 26 “…</t>
    </r>
    <r>
      <rPr>
        <i/>
        <sz val="10"/>
        <color theme="1"/>
        <rFont val="Arial"/>
        <family val="2"/>
      </rPr>
      <t xml:space="preserve">En la elaboración del plan de acción y en la programación del gasto se tendrán en cuenta los principios a que se refiere el artículo 3 de la presente Ley, así como las disposiciones constitucionales y legales pertinentes.” </t>
    </r>
    <r>
      <rPr>
        <sz val="10"/>
        <color theme="1"/>
        <rFont val="Arial"/>
        <family val="2"/>
      </rPr>
      <t xml:space="preserve">principio del proceso de planeación  </t>
    </r>
    <r>
      <rPr>
        <i/>
        <sz val="10"/>
        <color theme="1"/>
        <rFont val="Arial"/>
        <family val="2"/>
      </rPr>
      <t>“El plan de desarrollo establecerá los elementos básicos que comprendan la planificación como una actividad continua, teniendo en cuenta la formulación, aprobación, ejecución, seguimiento y evaluación”.</t>
    </r>
  </si>
  <si>
    <t xml:space="preserve">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
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
</t>
  </si>
  <si>
    <t xml:space="preserve">Se evidenció que el Proceso de Gestión Contractual, cuenta con el “Procedimiento para desarrollar las modalidades de selección de la contratación de bienes y servicios contenidos en el PAA acorde con el régimen de contratación pública 2016 V.00”, el cual no está actualizado y no cuenta con las suficientes políticas de operación que definan una línea clara de funcionamiento del proceso de gestión contractual,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</si>
  <si>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Se evidenció que en los  contratos de prestación de servicios de apoyo a la gestión 06, 014, 081, 087, 088 y 089 de 2018, en  el formato de hoja de vida de persona natural del DAFP, presentó  inconsistencias en la información  registrada en el campo de “Experiencia laboral” frente a las certificaciones allegadas, observando que el control de refrendación “Observaciones del jefe de recursos humanos y/o contratos”, por parte de la entidad no fue debidamente implementado, incumpliendo  lo dispuesto en la Ley 190 de 1995 artículo 4 y los lineamientos establecidos por el DAFP para el diligenciamiento del formato de hoja de vida de persona natural.</t>
  </si>
  <si>
    <t>Se evidenció que la “Constancia de idoneidad y experiencia” en los contratos de Prestación de servicios profesionales No.  014, 022, 087 y 089 del 2018, y en  el documento “Verificación de los documentos de la propuesta” de los contratos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t>
  </si>
  <si>
    <t xml:space="preserve">Se evidenció a través de las órdenes de compra No. 26112, 30171 de 2018 y el contrato 066-2018 tomados del selectivo, que la entidad encargó en un contratista el seguimiento técnico, administrativo, financiero, contable y jurídico que sobre el cumplimiento del objeto de estos contratos se deriva, incumpliendo lo dispuesto en la Ley 80 de 1993, artículo 83 inciso 2, que dispone: “...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</si>
  <si>
    <t xml:space="preserve">Se observó en el contrato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</si>
  <si>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 xml:space="preserve">Se observó en el contrato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</si>
  <si>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EL proceso de Gestión Contractual presenta incumplimiento en los tiempos y debilidades en los controles establecidos actualmente, lo cual va en contravía a lo establecido en el actual Manual de Contratación institucional el cual determina que: “5. PLANEAC</t>
  </si>
  <si>
    <t>Se evidenció a través de los informes de  supervisión realizados en los contratos de comodato No. 026, 102, 112 y 123 y los contratos de compraventa 79, 83 y 84 de 2018, que  los elementos entregados a los Cuerpos de Bomberos Voluntarios y recibidos por la DNBC no están debidamente identificados y/o plaqueteados para establecer con exactitud la individualización de los bienes que se encuentran  a cargo de la DNBC, incumpliendo lo establecido en el Procedimiento para la Evaluación del Control Interno Contable No. 3.2.11. Individualización de bienes, derechos y obligaciones. “Los bienes, derechos y obligaciones de las entidades deberán identificarse de manera individual, bien sea por las áreas contables, o bien por otras dependencias que administren las bases de datos que contengan esta información”, en concordancia con lo dispuesto en el “Procedimiento para la evaluación del control interno contable, numeral 3.3 “Establecimiento de acciones de control”</t>
  </si>
  <si>
    <t xml:space="preserve">Se evidenció que los contratos de prestación de servicios de apoyo a la gestión No. 06, 14, 22, 44, 50, 74, 80, 87 y 88 de 2018, pese a que se presentaron informes de  supervisión debidamente firmados, estos no reflejaron el cumplimiento de las obligaciones estipuladas en el desarrollo contractual al describirse   actividades con ejecución “En forma permanente” o  actividades copiadas con el mismo texto en todos los informes, sin hacer descripción del porcentaje de ejecución, avance o cantidad, incumpliendo  lo dispuesto en la Ley 1474 de 2011,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t>
  </si>
  <si>
    <t xml:space="preserve">Se evidenció que el Proceso de Gestión Financiera, no cuenta con políticas de operación ni procedimientos actualizados que definan una línea clara de la aplicación del “Formato paz y salvo contratistas DNBC”,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</si>
  <si>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Se evidenció que los contratos de compraventa modalidad contratación Directa No. 70, 79, 83 y 84 de 2018, no fueron cargadas todas las actuaciones contractuales a la Plataforma del SECOP II, incumpliendo el Decreto 1081 de 2015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</si>
  <si>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El Plan Anual de Adquisiciones  se modifica de conformidad con las directrices establecidas por Colombia Compra Eficiente y las dispuestas en la Ley.  
El proceso de Planeación de las necesidades de la DNBC es dinámico y se encuentra sujeto a las disposiciones de la Junta Nacional de Bomberos, de la Alta Dirección, del Ministerio de Hacienda y Crédito Público, etc.
Las modificaciones al Plan Anual de Aquisiciones se realizan conforme a los diferentes escenarios internos y/o externos que impactan la ejecución de bienes y servicios de la entidad.
La DNBC no cuenta actualmente con procedimintos y formatos estandarizados para la formulación y modificación del Plan Anual de adquisiciones
</t>
  </si>
  <si>
    <t>La DNBC no cuenta actualmente con procedimientos y formatos estandarizados para la formulación y modificación del Plan Anual de adquisiciones.</t>
  </si>
  <si>
    <t>Desarticulación en la ejcución de los recursos.
Debilidad Institucional en la implementación del principio de planeación.</t>
  </si>
  <si>
    <t xml:space="preserve">Incumplimiento de los procesos de la entidad en la presentación oportuna de los estudios previos, análisis del sector, estudios de mercado y demás soportes requeridos para la contratación que se solicite.
Falta de atención por parte de las áreas usuarias en la presentación integral y oportuna de la información soporte del proceso contractual.
</t>
  </si>
  <si>
    <t>Falta de atención por parte de las áreas usuarias en la presentación integral y oportuna de la información soporte del proceso contractual.</t>
  </si>
  <si>
    <t>Retrazos en la contratación de los bienes y servicios planeados para la vigencia.</t>
  </si>
  <si>
    <t>Debilidades en el Proceso de Gestión de Análisis y Mejora Continua en la revisión metodológica de los documentos en el SIGEC.
Falta de articulación entre los Procesos de Gestión contractual y Gestión de Análisis y Mejora Continua para la aprobación definitiva del Procedimiento de PAA</t>
  </si>
  <si>
    <t>Falta de articulación entre los Procesos de Gestión contractual y Gestión de Análisis y Mejora Continua para la aprobación definitiva del Procedimiento de PAA</t>
  </si>
  <si>
    <t>Falta de políticas de operación que definen la línea de funcionamiento del proceso de Gestión Contractual.</t>
  </si>
  <si>
    <t>Debilidad en la ejecución de los controles para la verificación de las hojas de vida de la función pública y las respectivas certificaciones laborales.</t>
  </si>
  <si>
    <t>Expedientes contractuales con falencias.</t>
  </si>
  <si>
    <t>Debilidad en la ejecución de los controles para la elaboración de los documentos propios del Proceso Gestión contractual.</t>
  </si>
  <si>
    <t>Inconsistencias en los documentos expedidos por el proceso de Gestión Contractual.</t>
  </si>
  <si>
    <t>Designación a contratistas de la DNBC como supervisores de contratos teniendo en cuenta lo dispuesto en el artículo 44 de la Ley 1474 de 2011 y la Circular 21 de 2016 de la PGN.
Falta de personal especializado en temas específicos en la DNBC.</t>
  </si>
  <si>
    <t>Falta de personal especializado en temas específicos en la DNBC.</t>
  </si>
  <si>
    <t>Incumplimiento de la normatividad vigente</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</si>
  <si>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t>
  </si>
  <si>
    <t>Desarticulación entre los Procesos de Gestión Administrativa (Almacén), Gestión Contractual y Fortalecimiento Bomberil para la Respuesta.</t>
  </si>
  <si>
    <t xml:space="preserve">Inconsistencias en la documentación generada por los procesos de Gestión Administrativa, Gestión Contractual y fortalecimiento bomberil para la Respuesta.  </t>
  </si>
  <si>
    <t>Debilidad en el diligenciamiento de documentos de seguimiento por parte del supervisor.</t>
  </si>
  <si>
    <t>Inconsistencias en la información de los documentos expedidos.</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</si>
  <si>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
Inexisistencia de herramientas tecnológicas para la gestión de inventarios de la DNBC.</t>
  </si>
  <si>
    <t>Inexisistencia de herramientas tecnológicas para la gestión de inventarios de la DNBC.</t>
  </si>
  <si>
    <t xml:space="preserve">Inconsistencias en la documentación generada en la gestión de inventarios. </t>
  </si>
  <si>
    <t>No se cuenta con herramientas tecnológicas apropiadas para la realización de un debido plaqueteo de los bienes adquiridos por la DNBC y con las carácteristicas de seguridad requeridas que garanticen el seguimiento al bien en el transcurso del tiempo.
Falta de asignación de recursos para la adquisición de herramientas tecnológicas apropiadas para la automitazición del plaqueteo de los bienes adquiridos por la DNBC.
En vigenicas anteriores se realizaba manualmente plaqueteo solo a los muebles y enseres ubicados dentro de las instalaciones de la DNBC, los cuales podían ser manipulados por los respectivos funcionarios y contratistas de la DNBC.
En la vigencia 2019 se creo una metodología de plaquetización con códigos de barra de acorde a las capacidades de la DNBC.
No se cuenta con un mecanismo de plaquetización con las especificaciones de seguridad requeridas para los bienes entregados a los cuerpos de bomberos, teniendo en cuenta que los mismos se encuentran distribuidos en todo el territorio nacional.</t>
  </si>
  <si>
    <t>No se cuenta con herramientas tecnológicas apropiadas para la realización de un debido plaqueteo de los bienes adquiridos por la DNBC y con las carácteristicas de seguridad requeridas que garanticen el seguimiento al bien en el transcurso del tiempo.</t>
  </si>
  <si>
    <t>Debilidades en el control de los bienes adquiridos por la DNBC a nivel nacional.
Riesgo de pérdida de los bienes adquiridos por la DNBC.</t>
  </si>
  <si>
    <t>Generalización de los informes de supervisión sin que se demuestren las actividades o acciones realizadas por parte de los contratistas de prestación de servicios profesionales y de apoyo a la gestión.
Adopción de formatos de supervisión, referenciando únicamente las obligaciones contractuales detalladas en los contratos de prestación de servicios profesionales y de apoyo a la gestión.</t>
  </si>
  <si>
    <t>Adopción de formatos de supervisión, referenciando únicamente las obligaciones contractuales detalladas en los contratos de prestación de servicios profesionales y de apoyo a la gestión.</t>
  </si>
  <si>
    <t>Informes de Supervisión generalizadas en los cuales no se detallan productos específicos por parte de los contratistas.</t>
  </si>
  <si>
    <t>El Proceso de Gestión Financiera se encuentra en proceso de elaboración de procedimientos y formatos acorde a las políticas contables bajo el nuevo marco normativo NIIF.
En la vigencia 2018 se creó un formato de paz y salvo con el fin de garantizarle al supervisor del respectivo contrato el último desembolso del contrato.
El formato de paz y salvo creado no hace parte de ninguno de los procedimientos contemplados para el proceso "Gestión Financiera"</t>
  </si>
  <si>
    <t>El Proceso de Gestión Financiera se encuentra en proceso de elaboración de procedimientos y formatos acorde a las políticas contables bajo el nuevo marco normativo NIIF.</t>
  </si>
  <si>
    <t>Debilidad en la implementación de la documentación del Proceso.</t>
  </si>
  <si>
    <t>Debilidad en los controles por parte del supervisor del contrato frente al cargue de los soportes para autorización de pago en el Secop II.
Falta de personal de apoyo en el Proceso de Gestión Financiera para la verificación de los registros de soporte y descargue de pagos en el SECOP II.</t>
  </si>
  <si>
    <t>Debilidad en los controles por parte del supervisor del contrato frente al cargue de los soportes para autorización de pago en el Secop II.</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</si>
  <si>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</si>
  <si>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</si>
  <si>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</si>
  <si>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Realizar sensibilización al grupo  del proceso de Gestión Contractual para que se realice una verificación rigurosa al formato de Hoja de Vida de la Función Pública y a las certificaciones de experiencia que presente el futuro contratista de la DNBC. </t>
  </si>
  <si>
    <t>Firma de todas las hojas de vida de persona natural DAFP  por parte del Subdirector Administrativo y Financiero, una vez sean verificadas por el profesional encargado del proceso Gestión Contractual.</t>
  </si>
  <si>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</si>
  <si>
    <t>Incluir en el Procedimiento Gestión Contractual el control para la revisión de los documentos "Hoja de vida DAFP", "Constancia de idoneidad y experiencia" y "verificación de los documentos de la propuesta".</t>
  </si>
  <si>
    <t>Designar la supervisión de contratos de la DNBC solo a personal de planta.</t>
  </si>
  <si>
    <t>Remitir mediante correo electrónico a los Procesos de Gestión Contractual,  y Gestión Administrativa (Almacén) las Actas de Junta Nacional de Bomberos y Comité Técnico de la vigencia a fin de dar a concer la respectiva regionalización, previo a la entrega de bienes.</t>
  </si>
  <si>
    <t>Remitir mediante correo electrónico a los Procesos de Gestión administrativa (Almacén) y Fortalecimiento Bomberil para la respuesta la ficha técnica y el costo unitario definitivo de los respectivos bienes de acuerdo al contrato de adquisición, una vez se cuente con el acta de inicio del contrato.</t>
  </si>
  <si>
    <t xml:space="preserve">Realizar sensibilización a los supervisores de contratos respecto a las obligaciones frente a la supervisión. </t>
  </si>
  <si>
    <t xml:space="preserve">1. Actualizar el Procedimiento de Ingreso, entrega de bienes y actualización de inventarios.
2. Actualizar formatos asociados al Procedimiento de Ingreso, entrega de bienes y actualización de inventarios.
3. Aprobación del Procedimiento y formatos por parte del Gestor del Proceso Gestión Administrativa.
4. Aprobación del Procedimiento y formatos por parte del Subdirector Administrativo y Financiero.
5. Remisión de los documentos al Proceso de Mejora Continua para revisión metodologica, codificación y publicación en la carpeta del SIGEC de la DNBC  
6. Socialización de los Procedimiento a todos los gestores e involucrados de los respectivos procesos de la DNBC. </t>
  </si>
  <si>
    <t>Elaborar el documento de salida de Almácen con la verificación de la información de la Entrada, la Ficha Técnica, los Cuerpos de Bomberos y/o Municipios aprobados, el respectivo bien y el respectivo comodato.</t>
  </si>
  <si>
    <t xml:space="preserve">1. Solicitud a Gestión Administrativa - Almacén de los requerimientos funcionales y la justificación de la necesidad del software para la gestión de Inventarios.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</si>
  <si>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Remitir fisicamente al Proceso de Gestión administrativa (Almacén) el respectivo comodato para revisión frente a la información de la Entrada, la Ficha Técnica, los Cuerpos de Bomberos y/o Municipios aprobados, y el respectivo bien, para generar la salida de almacén y entrega oficial del bien.</t>
  </si>
  <si>
    <t>Realizar la revisión de la información en el respectivo comodato frente a la información de la Entrada, la Ficha Técnica, los Cuerpos de Bomberos y/o Municipios aprobados, y el respectivo bien, para generar la salida de almacén y entrega oficial del bien.</t>
  </si>
  <si>
    <t>Realizar 4 muestras de al menos 5 salidas de almacén (en cada una), en las que se identifique la consistencia entre el contrato de comodato y los bienes entregados registrados en cada salida de almacén.</t>
  </si>
  <si>
    <t xml:space="preserve">Realizar la plaquetización de los bienes de la DNBC que serán entregados en comodato a los cuerpos de bomberos a partir del mes de Diciembre de 2019. </t>
  </si>
  <si>
    <t>1. Actualizar el formato salida de almacén incluyendo el Número de referencia de la plaqueta, el respectivo consecutivo, el número del contrato, la fecha de la entrega  y la descripción de todos los bienes entregados a los Cuerpos de Bomberos.
2. Remitir el formato al Gestor del Proceso Gestión Administrativa para aprobación.
3. Remitir el formato al Proceso de Análisis y Mejora Continua para codificación y publicación en la carpeta del SIGEC.</t>
  </si>
  <si>
    <t xml:space="preserve">1. Solicitud a Gestión Administrativa - Almacén de los requerimientos funcionales y la justificación de la necesidad del software para la gestión de Inventarios que incluya la generación e impresión de los códigos de las placas de identificación.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</si>
  <si>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Realizar mesa de trabajo con los supervisores de contratos, para que todas las actividades y/o acciones que desarrollen en la DNBC sean soportadas, orientadas y dispuestas de conformidad con los objetos contractuales para los cuales fueron seleccionados, guardando consonancia con lo reseñado en la Ley 1474 de 2011, el Manual de Contratación y la Guía del Supervisor de la DNBC.</t>
  </si>
  <si>
    <t xml:space="preserve">1. Actualizar los Procedimientos del Proceso Gestión Financiera. 13/12/2019
2. Actualizar los formatos del Proceso Gestión Financiera. 13/12/2019
3. Elaborar el control de paz y salvo de entrega de bienes,en el formato que se establezca para tal fin.  
4. Aprobación de los Procedimientos por parte del Subdirector Administrativo y Financiero. 16/12/2019
5. Remisión de los respectivos procedimientos y formatos al Proceso de Mejora Continua para revisión metodologica,  codificación y publicación en la carpeta del SIGEC de la DNBC. 16/12/2019
6. Socialización de los Procedimiento y formatos a todo el personal de la DNBC requerido. 27/03/2020
</t>
  </si>
  <si>
    <t>1. Actualizar el Procedimiento de Obligación Financiera. 13/12/2019
2. Actualizar el formato "Informe Mensual y/o Periódico De Supervisión De Contratos -Convenios Y Certificación De Pago" del Procedimiento de Obligación Financiera. 13/12/2019
3. Aprobación del procedimiento y formato por parte del Subdirector Administrativo y Financiero. 16/12/2019
4. Remisión del respectivo procedimiento y formatos al Proceso de Mejora Continua para revisión metodologica,  codificación y publicación en la carpeta del SIGEC de la DNBC. 16/12/2019
5. Socialización del Procedimiento y formatos a todo el personal de la DNBC. 27/03/2020</t>
  </si>
  <si>
    <t xml:space="preserve">Verificar el registro de los documentos soporte de las cuentas en el SECOP II para generar la respectiva obligación. </t>
  </si>
  <si>
    <t xml:space="preserve">Primer seguimiento por parte de las dependencias o procesos </t>
  </si>
  <si>
    <r>
      <rPr>
        <b/>
        <sz val="11"/>
        <rFont val="Arial"/>
        <family val="2"/>
      </rPr>
      <t>1er Por qué:</t>
    </r>
    <r>
      <rPr>
        <sz val="11"/>
        <rFont val="Arial"/>
        <family val="2"/>
      </rPr>
      <t xml:space="preserve"> Por falta de personal para la respectiva actualización
</t>
    </r>
    <r>
      <rPr>
        <b/>
        <sz val="11"/>
        <rFont val="Arial"/>
        <family val="2"/>
      </rPr>
      <t xml:space="preserve">2do Por qué: </t>
    </r>
    <r>
      <rPr>
        <sz val="11"/>
        <rFont val="Arial"/>
        <family val="2"/>
      </rPr>
      <t xml:space="preserve">Se debe ajustar conforme a la implementación de las NIIF.  </t>
    </r>
    <r>
      <rPr>
        <b/>
        <sz val="11"/>
        <rFont val="Arial"/>
        <family val="2"/>
      </rPr>
      <t xml:space="preserve">                                              
3er Por qué:</t>
    </r>
    <r>
      <rPr>
        <sz val="11"/>
        <rFont val="Arial"/>
        <family val="2"/>
      </rPr>
      <t xml:space="preserve"> Los procedimientos es el método para realizar el paso a paso de la gestión finaciera</t>
    </r>
  </si>
  <si>
    <r>
      <rPr>
        <b/>
        <sz val="11"/>
        <rFont val="Arial"/>
        <family val="2"/>
      </rPr>
      <t>1er Por qué:</t>
    </r>
    <r>
      <rPr>
        <sz val="11"/>
        <rFont val="Arial"/>
        <family val="2"/>
      </rPr>
      <t xml:space="preserve"> Por falta de aplicación de la resolución. 
</t>
    </r>
    <r>
      <rPr>
        <b/>
        <sz val="11"/>
        <rFont val="Arial"/>
        <family val="2"/>
      </rPr>
      <t xml:space="preserve">2do Por qué: </t>
    </r>
    <r>
      <rPr>
        <sz val="11"/>
        <rFont val="Arial"/>
        <family val="2"/>
      </rPr>
      <t xml:space="preserve">       </t>
    </r>
    <r>
      <rPr>
        <b/>
        <sz val="11"/>
        <rFont val="Arial"/>
        <family val="2"/>
      </rPr>
      <t xml:space="preserve">    </t>
    </r>
    <r>
      <rPr>
        <sz val="11"/>
        <rFont val="Arial"/>
        <family val="2"/>
      </rPr>
      <t xml:space="preserve">No se cita con anticipación a los miembros del comité     </t>
    </r>
    <r>
      <rPr>
        <b/>
        <sz val="11"/>
        <rFont val="Arial"/>
        <family val="2"/>
      </rPr>
      <t xml:space="preserve">           
3er Por qué:</t>
    </r>
    <r>
      <rPr>
        <sz val="11"/>
        <rFont val="Arial"/>
        <family val="2"/>
      </rPr>
      <t xml:space="preserve"> Desconocimiento de la totalidad de las funciones.         </t>
    </r>
  </si>
  <si>
    <r>
      <rPr>
        <b/>
        <sz val="11"/>
        <rFont val="Arial"/>
        <family val="2"/>
      </rPr>
      <t>1er Por qué:</t>
    </r>
    <r>
      <rPr>
        <sz val="11"/>
        <rFont val="Arial"/>
        <family val="2"/>
      </rPr>
      <t xml:space="preserve"> Al realizar el Mapa de Riesgos de Gestión faltó revisión.
</t>
    </r>
    <r>
      <rPr>
        <b/>
        <sz val="11"/>
        <rFont val="Arial"/>
        <family val="2"/>
      </rPr>
      <t xml:space="preserve">2do Por qué: </t>
    </r>
    <r>
      <rPr>
        <sz val="11"/>
        <rFont val="Arial"/>
        <family val="2"/>
      </rPr>
      <t xml:space="preserve">Se debe ajustar conforme a cubrir todos los procesos asociados al proceso contable.  </t>
    </r>
    <r>
      <rPr>
        <b/>
        <sz val="11"/>
        <rFont val="Arial"/>
        <family val="2"/>
      </rPr>
      <t xml:space="preserve">                                              3er Por qué:</t>
    </r>
    <r>
      <rPr>
        <sz val="11"/>
        <rFont val="Arial"/>
        <family val="2"/>
      </rPr>
      <t xml:space="preserve"> Se actualizaron y enviaro para su aprobación</t>
    </r>
  </si>
  <si>
    <r>
      <rPr>
        <b/>
        <sz val="11"/>
        <rFont val="Arial"/>
        <family val="2"/>
      </rPr>
      <t>1er Por qué:</t>
    </r>
    <r>
      <rPr>
        <sz val="11"/>
        <rFont val="Arial"/>
        <family val="2"/>
      </rPr>
      <t xml:space="preserve"> No se ha implementado Hoja de Vida a los indicadores  del proceso Área Financiera.
</t>
    </r>
    <r>
      <rPr>
        <b/>
        <sz val="11"/>
        <rFont val="Arial"/>
        <family val="2"/>
      </rPr>
      <t xml:space="preserve">2do Por qué: </t>
    </r>
    <r>
      <rPr>
        <sz val="11"/>
        <rFont val="Arial"/>
        <family val="2"/>
      </rPr>
      <t xml:space="preserve">No hay unidad de criterio para definir los Indicadores del Área Financiera.  </t>
    </r>
    <r>
      <rPr>
        <b/>
        <sz val="11"/>
        <rFont val="Arial"/>
        <family val="2"/>
      </rPr>
      <t xml:space="preserve">                                              
3er Por qué:</t>
    </r>
    <r>
      <rPr>
        <sz val="11"/>
        <rFont val="Arial"/>
        <family val="2"/>
      </rPr>
      <t xml:space="preserve"> Se actualizaron y enviaro para su aprobación.</t>
    </r>
  </si>
  <si>
    <r>
      <rPr>
        <b/>
        <sz val="11"/>
        <rFont val="Arial"/>
        <family val="2"/>
      </rPr>
      <t>1er Por qué:</t>
    </r>
    <r>
      <rPr>
        <sz val="11"/>
        <rFont val="Arial"/>
        <family val="2"/>
      </rPr>
      <t xml:space="preserve">  Es un control que en primera instancia le atañe al Jefe inmediato o supervisor.
</t>
    </r>
    <r>
      <rPr>
        <b/>
        <sz val="11"/>
        <rFont val="Arial"/>
        <family val="2"/>
      </rPr>
      <t>2do Por qué:</t>
    </r>
    <r>
      <rPr>
        <sz val="11"/>
        <rFont val="Arial"/>
        <family val="2"/>
      </rPr>
      <t xml:space="preserve"> Cuando pasan al Proceso Financiero ya están aprobadas por el Subdirector Administrativo y Financiero.</t>
    </r>
    <r>
      <rPr>
        <b/>
        <sz val="11"/>
        <rFont val="Arial"/>
        <family val="2"/>
      </rPr>
      <t xml:space="preserve">                                          
3er Por qué:</t>
    </r>
    <r>
      <rPr>
        <sz val="11"/>
        <rFont val="Arial"/>
        <family val="2"/>
      </rPr>
      <t xml:space="preserve"> No se está dando cumplimineto al verificar e informar al jefe inmediato o supervisor del contrato que el funcionario o contratista posee  comisiones por legalizar</t>
    </r>
  </si>
  <si>
    <r>
      <rPr>
        <b/>
        <sz val="11"/>
        <rFont val="Arial"/>
        <family val="2"/>
      </rPr>
      <t>1er Por qué:</t>
    </r>
    <r>
      <rPr>
        <sz val="11"/>
        <rFont val="Arial"/>
        <family val="2"/>
      </rPr>
      <t xml:space="preserve"> Falta de presupuesto para atender las necesidades de capacitación
</t>
    </r>
    <r>
      <rPr>
        <b/>
        <sz val="11"/>
        <rFont val="Arial"/>
        <family val="2"/>
      </rPr>
      <t>2do Por qué:</t>
    </r>
    <r>
      <rPr>
        <sz val="11"/>
        <rFont val="Arial"/>
        <family val="2"/>
      </rPr>
      <t xml:space="preserve"> Manejar La Red Institucional de Capacitación que es ofrecida por otras instituciones públicas, en el marco de sus
programas.</t>
    </r>
    <r>
      <rPr>
        <b/>
        <sz val="11"/>
        <rFont val="Arial"/>
        <family val="2"/>
      </rPr>
      <t xml:space="preserve">     
3er Por qué:</t>
    </r>
    <r>
      <rPr>
        <sz val="11"/>
        <rFont val="Arial"/>
        <family val="2"/>
      </rPr>
      <t xml:space="preserve"> Permanente estar consultando dentro de la Red Institucional que capacitaciones se están adelantando </t>
    </r>
  </si>
  <si>
    <r>
      <t xml:space="preserve">Se registró informes mensuales de entrada y salida de elementos al almacen. 
Se  recomienda establecer el pago de erogaciones que estos demandan  y quien las asume .
</t>
    </r>
    <r>
      <rPr>
        <sz val="11"/>
        <color theme="1"/>
        <rFont val="Arial"/>
        <family val="2"/>
      </rPr>
      <t xml:space="preserve">
</t>
    </r>
  </si>
  <si>
    <r>
      <rPr>
        <b/>
        <sz val="11"/>
        <color theme="1"/>
        <rFont val="Arial"/>
        <family val="2"/>
      </rPr>
      <t xml:space="preserve">Manual de Contratación y Supervisión. </t>
    </r>
    <r>
      <rPr>
        <sz val="11"/>
        <color theme="1"/>
        <rFont val="Arial"/>
        <family val="2"/>
      </rPr>
      <t xml:space="preserve">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t>
    </r>
  </si>
  <si>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integrando todas las observaciones presentadas en los seguimientos. </t>
    </r>
  </si>
  <si>
    <r>
      <rPr>
        <b/>
        <sz val="11"/>
        <color theme="1"/>
        <rFont val="Arial"/>
        <family val="2"/>
      </rPr>
      <t>Manual de Contratación y Supervisión.</t>
    </r>
    <r>
      <rPr>
        <sz val="11"/>
        <color theme="1"/>
        <rFont val="Arial"/>
        <family val="2"/>
      </rPr>
      <t xml:space="preserve">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t>
    </r>
  </si>
  <si>
    <r>
      <rPr>
        <b/>
        <sz val="11"/>
        <color theme="1"/>
        <rFont val="Arial"/>
        <family val="2"/>
      </rPr>
      <t>Manual de Contratación y Supervisión.</t>
    </r>
    <r>
      <rPr>
        <sz val="11"/>
        <color theme="1"/>
        <rFont val="Arial"/>
        <family val="2"/>
      </rPr>
      <t xml:space="preserve">  En relación a la supervisión de los contratos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t>
    </r>
  </si>
  <si>
    <r>
      <rPr>
        <b/>
        <sz val="11"/>
        <color theme="1"/>
        <rFont val="Arial"/>
        <family val="2"/>
      </rPr>
      <t>Nota:</t>
    </r>
    <r>
      <rPr>
        <sz val="11"/>
        <color theme="1"/>
        <rFont val="Arial"/>
        <family val="2"/>
      </rPr>
      <t xml:space="preserve"> Se recomienda realizar en el menor tiempo posible mesas de trabajo conjuntas para revisar y construir los documentos respectivos que viabilizan la operatividad del proceso,  integrando todas las observaciones presentadas en los seguimientos. </t>
    </r>
  </si>
  <si>
    <r>
      <rPr>
        <b/>
        <sz val="11"/>
        <color theme="1"/>
        <rFont val="Arial"/>
        <family val="2"/>
      </rPr>
      <t>Manual de Contratación y Supervisión.</t>
    </r>
    <r>
      <rPr>
        <sz val="11"/>
        <color theme="1"/>
        <rFont val="Arial"/>
        <family val="2"/>
      </rPr>
      <t xml:space="preserve">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t>
    </r>
  </si>
  <si>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observaciones presentadas en los seguimientos. </t>
    </r>
  </si>
  <si>
    <r>
      <rPr>
        <b/>
        <sz val="11"/>
        <color theme="1"/>
        <rFont val="Arial"/>
        <family val="2"/>
      </rPr>
      <t xml:space="preserve">Manual de Contratación y Supervisión.  </t>
    </r>
    <r>
      <rPr>
        <sz val="11"/>
        <color theme="1"/>
        <rFont val="Arial"/>
        <family val="2"/>
      </rPr>
      <t>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contratos que se deben liquidar, formatos a utilizar y los documentos a adjuntar con el acta de liquidación, dado a que se puede materializar el riesgo de no liquidar el contrato conforme a los términos legales, lo que puede generar faltas disciplinarias a los supervisores de los contratos.</t>
    </r>
  </si>
  <si>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las observaciones presentadas en los seguimientos. </t>
    </r>
  </si>
  <si>
    <r>
      <rPr>
        <b/>
        <sz val="11"/>
        <color theme="1"/>
        <rFont val="Arial"/>
        <family val="2"/>
      </rPr>
      <t>Manual de Contratación y Supervisión.</t>
    </r>
    <r>
      <rPr>
        <sz val="11"/>
        <color theme="1"/>
        <rFont val="Arial"/>
        <family val="2"/>
      </rPr>
      <t xml:space="preserve">  Se evidenció que en el Manual de Contratación todavía se mencionan normas como el Decreto 1510 de 2015, el cual fue derogado y compilado por el Decreto 1082 de 2015 por lo que es necesario actualizar el manual de contratación respecto a la normativa vigente.  </t>
    </r>
  </si>
  <si>
    <r>
      <rPr>
        <b/>
        <sz val="11"/>
        <rFont val="Arial"/>
        <family val="2"/>
      </rPr>
      <t>1er Por qué:</t>
    </r>
    <r>
      <rPr>
        <sz val="11"/>
        <rFont val="Arial"/>
        <family val="2"/>
      </rPr>
      <t xml:space="preserve"> Al realizar la Caracterización del Proceso Financiero faltó revisión.
</t>
    </r>
    <r>
      <rPr>
        <b/>
        <sz val="11"/>
        <rFont val="Arial"/>
        <family val="2"/>
      </rPr>
      <t xml:space="preserve">2do Por qué: </t>
    </r>
    <r>
      <rPr>
        <sz val="11"/>
        <rFont val="Arial"/>
        <family val="2"/>
      </rPr>
      <t xml:space="preserve">Ha habido dificultad en la unidad de criterios orientadores para la construcción de la caracterización.  </t>
    </r>
    <r>
      <rPr>
        <b/>
        <sz val="11"/>
        <rFont val="Arial"/>
        <family val="2"/>
      </rPr>
      <t xml:space="preserve">                                                           3er por qué: </t>
    </r>
    <r>
      <rPr>
        <sz val="11"/>
        <rFont val="Arial"/>
        <family val="2"/>
      </rPr>
      <t>No se consideró la documentación del proceso teniendo en cuenta los nuevos cambios normativos.</t>
    </r>
  </si>
  <si>
    <r>
      <rPr>
        <b/>
        <sz val="11"/>
        <color theme="1"/>
        <rFont val="Arial"/>
        <family val="2"/>
      </rPr>
      <t>Planes de Mejoramiento</t>
    </r>
    <r>
      <rPr>
        <sz val="11"/>
        <color theme="1"/>
        <rFont val="Arial"/>
        <family val="2"/>
      </rPr>
      <t xml:space="preserve">
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t>
    </r>
  </si>
  <si>
    <r>
      <rPr>
        <b/>
        <sz val="11"/>
        <color theme="1"/>
        <rFont val="Arial"/>
        <family val="2"/>
      </rPr>
      <t>GESTION DE PRESUPUESTO: Ingresos</t>
    </r>
    <r>
      <rPr>
        <sz val="11"/>
        <color theme="1"/>
        <rFont val="Arial"/>
        <family val="2"/>
      </rPr>
      <t xml:space="preserve">
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t>
    </r>
  </si>
  <si>
    <r>
      <rPr>
        <i/>
        <sz val="11"/>
        <rFont val="Arial"/>
        <family val="2"/>
      </rPr>
      <t xml:space="preserve"> </t>
    </r>
    <r>
      <rPr>
        <sz val="11"/>
        <rFont val="Arial"/>
        <family val="2"/>
      </rPr>
      <t xml:space="preserve"> Total de PAC solicitados al mes/ # de supervisores</t>
    </r>
  </si>
  <si>
    <r>
      <t>Emitir la sábana de liquidación de nómina y los respectivos descuentos de manera mensual en físico, firmada por el Ordenador del Gasto y  el responsable de la Oficina de Talento Humano</t>
    </r>
    <r>
      <rPr>
        <strike/>
        <sz val="11"/>
        <color rgb="FF0070C0"/>
        <rFont val="Arial"/>
        <family val="2"/>
      </rPr>
      <t xml:space="preserve">  </t>
    </r>
    <r>
      <rPr>
        <sz val="11"/>
        <color rgb="FF0070C0"/>
        <rFont val="Arial"/>
        <family val="2"/>
      </rPr>
      <t>la cual una vez suscrita por estos responsables,  es entregada a Tesorería de la DNBC  para su respectivo pago.</t>
    </r>
  </si>
  <si>
    <r>
      <t xml:space="preserve">Se informó a la totalidad de los gestores de los procesos y supervisores de contrato  la eliminación de los centavos. En lo corrido de la vigencia 2019, se han expedido los R.P. a los Contratos de Prestación de Servicios </t>
    </r>
    <r>
      <rPr>
        <b/>
        <u/>
        <sz val="11"/>
        <color theme="1"/>
        <rFont val="Arial"/>
        <family val="2"/>
      </rPr>
      <t>sin centavos</t>
    </r>
    <r>
      <rPr>
        <sz val="11"/>
        <color theme="1"/>
        <rFont val="Arial"/>
        <family val="2"/>
      </rPr>
      <t>. A pesar de tener la dispocision de dar cumplimiento a la Ley 31 de 1992 “Eliminación de los centavos”, y a la resolución 354 de 2007 se está gestionando con los prestadores de Servicios Publicos que facturen sin centavos.</t>
    </r>
  </si>
  <si>
    <r>
      <t xml:space="preserve">Conforme al Art. 137 de la Ley 1955 del 25 de mayo de 2019 - “Por el cual se expide el Plan Nacional de Desarrollo 2018-2022…" </t>
    </r>
    <r>
      <rPr>
        <b/>
        <u/>
        <sz val="11"/>
        <color theme="1"/>
        <rFont val="Arial"/>
        <family val="2"/>
      </rPr>
      <t>La liquidación y recaudo de la Tarifa de Control Fiscal</t>
    </r>
    <r>
      <rPr>
        <sz val="11"/>
        <color theme="1"/>
        <rFont val="Arial"/>
        <family val="2"/>
      </rPr>
      <t xml:space="preserve">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t>
    </r>
  </si>
  <si>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documentar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la documentación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</si>
  <si>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r>
      <rPr>
        <b/>
        <sz val="11"/>
        <color theme="1"/>
        <rFont val="Arial"/>
        <family val="2"/>
      </rPr>
      <t>Etapa V: Aprobación y formalización</t>
    </r>
    <r>
      <rPr>
        <sz val="11"/>
        <color theme="1"/>
        <rFont val="Arial"/>
        <family val="2"/>
      </rPr>
      <t xml:space="preserve">
El 33% (6/18) de los procesos cuentan con la totalidad de los procedimientos  aprobados y formalizados en el SIGEC.
El 44% (8/18) de los procesos cuentan con aprobación y formalización de algunos procedimientos.
</t>
    </r>
    <r>
      <rPr>
        <b/>
        <sz val="11"/>
        <color theme="1"/>
        <rFont val="Arial"/>
        <family val="2"/>
      </rPr>
      <t>Etapa IV: Revisión y concepto técnico por parte de mejora continua</t>
    </r>
    <r>
      <rPr>
        <sz val="11"/>
        <color theme="1"/>
        <rFont val="Arial"/>
        <family val="2"/>
      </rPr>
      <t xml:space="preserve">
El 11% (2/18) de los procesos finalizaron su revisión y se encuentran pendientes de la aprobación del líder del proceso.
</t>
    </r>
    <r>
      <rPr>
        <b/>
        <sz val="11"/>
        <color theme="1"/>
        <rFont val="Arial"/>
        <family val="2"/>
      </rPr>
      <t>Etapa III: Enviar documento a mejora continua</t>
    </r>
    <r>
      <rPr>
        <sz val="11"/>
        <color theme="1"/>
        <rFont val="Arial"/>
        <family val="2"/>
      </rPr>
      <t xml:space="preserve">
El 22% (4/18) de los procesos se encuentran efectuando ajustes de acuerdo a la retroalimentación del proceso de Mejora Continua.
</t>
    </r>
    <r>
      <rPr>
        <b/>
        <sz val="11"/>
        <color theme="1"/>
        <rFont val="Arial"/>
        <family val="2"/>
      </rPr>
      <t>Etapa II: Enviar a líder del proceso para revisión</t>
    </r>
    <r>
      <rPr>
        <sz val="11"/>
        <color theme="1"/>
        <rFont val="Arial"/>
        <family val="2"/>
      </rPr>
      <t xml:space="preserve">
El 11% (2/18) de los procesos actualizaron los procedimientos y se encuentra pendiente del envío por parte del líder del proceso.
</t>
    </r>
    <r>
      <rPr>
        <b/>
        <sz val="11"/>
        <color theme="1"/>
        <rFont val="Arial"/>
        <family val="2"/>
      </rPr>
      <t>Etapa I: Elaborar o modificar documento</t>
    </r>
    <r>
      <rPr>
        <sz val="11"/>
        <color theme="1"/>
        <rFont val="Arial"/>
        <family val="2"/>
      </rPr>
      <t xml:space="preserve">
El 11% (2/18) de los procesos se encuentran actualizando los procedimientos.</t>
    </r>
  </si>
  <si>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diligenciar la hoja de vida de indicadores.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los indicadores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</si>
  <si>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r>
      <rPr>
        <b/>
        <sz val="11"/>
        <color theme="1"/>
        <rFont val="Arial"/>
        <family val="2"/>
      </rPr>
      <t>1er Por qué:</t>
    </r>
    <r>
      <rPr>
        <sz val="11"/>
        <color theme="1"/>
        <rFont val="Arial"/>
        <family val="2"/>
      </rPr>
      <t xml:space="preserve"> Los funcionarios de la DNBC por alto volumen de trabajo, desinterés o desinformación no siguen los lineamientos establecidos para la identificación de riesgos de gestión y corrupción.
</t>
    </r>
    <r>
      <rPr>
        <b/>
        <sz val="11"/>
        <color theme="1"/>
        <rFont val="Arial"/>
        <family val="2"/>
      </rPr>
      <t>2do Por qué:</t>
    </r>
    <r>
      <rPr>
        <sz val="11"/>
        <color theme="1"/>
        <rFont val="Arial"/>
        <family val="2"/>
      </rPr>
      <t xml:space="preserve"> No hay seguimiento suficiente por parte de los líderes de los procesos.
</t>
    </r>
    <r>
      <rPr>
        <b/>
        <sz val="11"/>
        <color theme="1"/>
        <rFont val="Arial"/>
        <family val="2"/>
      </rPr>
      <t>3er Por qué:</t>
    </r>
    <r>
      <rPr>
        <sz val="11"/>
        <color theme="1"/>
        <rFont val="Arial"/>
        <family val="2"/>
      </rPr>
      <t xml:space="preserve"> No hay conciencia sobre la importancia de gestionar por riesgos</t>
    </r>
  </si>
  <si>
    <r>
      <rPr>
        <b/>
        <sz val="11"/>
        <color theme="1"/>
        <rFont val="Arial"/>
        <family val="2"/>
      </rPr>
      <t>1er Por qué:</t>
    </r>
    <r>
      <rPr>
        <sz val="11"/>
        <color theme="1"/>
        <rFont val="Arial"/>
        <family val="2"/>
      </rPr>
      <t xml:space="preserve"> No se han identificado unos tipos documentales con los procesos.
</t>
    </r>
    <r>
      <rPr>
        <b/>
        <sz val="11"/>
        <color theme="1"/>
        <rFont val="Arial"/>
        <family val="2"/>
      </rPr>
      <t>2do Por qué:</t>
    </r>
    <r>
      <rPr>
        <sz val="11"/>
        <color theme="1"/>
        <rFont val="Arial"/>
        <family val="2"/>
      </rPr>
      <t xml:space="preserve"> Los procesos no le han abierto el espacio para realizar la encuesta
</t>
    </r>
    <r>
      <rPr>
        <b/>
        <sz val="11"/>
        <color theme="1"/>
        <rFont val="Arial"/>
        <family val="2"/>
      </rPr>
      <t>3er Por qué:</t>
    </r>
    <r>
      <rPr>
        <sz val="11"/>
        <color theme="1"/>
        <rFont val="Arial"/>
        <family val="2"/>
      </rPr>
      <t xml:space="preserve">  Alto volumen de trabajo, desinterés o desinformación por parte de los funcionarios de la DNBC</t>
    </r>
  </si>
  <si>
    <r>
      <rPr>
        <b/>
        <sz val="11"/>
        <color theme="1"/>
        <rFont val="Arial"/>
        <family val="2"/>
      </rPr>
      <t>1er Por qué:</t>
    </r>
    <r>
      <rPr>
        <sz val="11"/>
        <color theme="1"/>
        <rFont val="Arial"/>
        <family val="2"/>
      </rPr>
      <t xml:space="preserve"> Alta carga laboral de la persona encargada de gestión documental y desconocimiento del contenido del PINAR.
</t>
    </r>
    <r>
      <rPr>
        <b/>
        <sz val="11"/>
        <color theme="1"/>
        <rFont val="Arial"/>
        <family val="2"/>
      </rPr>
      <t>2do Por qué:</t>
    </r>
    <r>
      <rPr>
        <sz val="11"/>
        <color theme="1"/>
        <rFont val="Arial"/>
        <family val="2"/>
      </rPr>
      <t xml:space="preserve"> Debido a que se tenían actividades de clasificación y organización documental del archivo central  que  consumía mucho tiempo no se había investigado sobre su contenido y estructura.
</t>
    </r>
    <r>
      <rPr>
        <b/>
        <sz val="11"/>
        <color theme="1"/>
        <rFont val="Arial"/>
        <family val="2"/>
      </rPr>
      <t>3er Por qué:</t>
    </r>
    <r>
      <rPr>
        <sz val="11"/>
        <color theme="1"/>
        <rFont val="Arial"/>
        <family val="2"/>
      </rPr>
      <t xml:space="preserve"> Porque los esfuerzos se habían enfocado en PGD y el Reglamento Interno de Archivo y Correspondencia. </t>
    </r>
  </si>
  <si>
    <r>
      <rPr>
        <b/>
        <sz val="11"/>
        <color theme="1"/>
        <rFont val="Arial"/>
        <family val="2"/>
      </rPr>
      <t>1er Por qué:</t>
    </r>
    <r>
      <rPr>
        <sz val="11"/>
        <color theme="1"/>
        <rFont val="Arial"/>
        <family val="2"/>
      </rPr>
      <t xml:space="preserve"> Los documentos no se encuentran digitalizados y no existe restricción para  evitar el ingreso de personal al archivo central.
</t>
    </r>
    <r>
      <rPr>
        <b/>
        <sz val="11"/>
        <color theme="1"/>
        <rFont val="Arial"/>
        <family val="2"/>
      </rPr>
      <t xml:space="preserve">2do Por qué: </t>
    </r>
    <r>
      <rPr>
        <sz val="11"/>
        <color theme="1"/>
        <rFont val="Arial"/>
        <family val="2"/>
      </rPr>
      <t xml:space="preserve">Porque la herramienta tecnológica empleada no es la adecuada, dado que no permite realizar el procedimiento de reprografía en las condiciones requeridas por el proceso
</t>
    </r>
    <r>
      <rPr>
        <b/>
        <sz val="11"/>
        <color theme="1"/>
        <rFont val="Arial"/>
        <family val="2"/>
      </rPr>
      <t>3er Por qué:</t>
    </r>
    <r>
      <rPr>
        <sz val="11"/>
        <color theme="1"/>
        <rFont val="Arial"/>
        <family val="2"/>
      </rPr>
      <t xml:space="preserve"> Porque son se habían asignado recursos para adquirir la herramienta y adecuar el espacio</t>
    </r>
  </si>
  <si>
    <r>
      <rPr>
        <b/>
        <sz val="11"/>
        <color theme="1"/>
        <rFont val="Arial"/>
        <family val="2"/>
      </rPr>
      <t>1er Por qué:</t>
    </r>
    <r>
      <rPr>
        <sz val="11"/>
        <color theme="1"/>
        <rFont val="Arial"/>
        <family val="2"/>
      </rPr>
      <t xml:space="preserve"> No se tiene claro los responsables del envío de la información.
</t>
    </r>
    <r>
      <rPr>
        <b/>
        <sz val="11"/>
        <color theme="1"/>
        <rFont val="Arial"/>
        <family val="2"/>
      </rPr>
      <t xml:space="preserve">2do Por qué: </t>
    </r>
    <r>
      <rPr>
        <sz val="11"/>
        <color theme="1"/>
        <rFont val="Arial"/>
        <family val="2"/>
      </rPr>
      <t xml:space="preserve">Porque los funcionarios desconocen la Ley 1712 y sus publicaciones mínimas exigidas evitando que se identifique la responsabilidad sobre la misma.
</t>
    </r>
    <r>
      <rPr>
        <b/>
        <sz val="11"/>
        <color theme="1"/>
        <rFont val="Arial"/>
        <family val="2"/>
      </rPr>
      <t>3er Por qué:</t>
    </r>
    <r>
      <rPr>
        <sz val="11"/>
        <color theme="1"/>
        <rFont val="Arial"/>
        <family val="2"/>
      </rPr>
      <t xml:space="preserve"> Porque se ha socializado únicamente en el comité de transparencia.</t>
    </r>
  </si>
  <si>
    <r>
      <rPr>
        <b/>
        <sz val="11"/>
        <rFont val="Arial"/>
        <family val="2"/>
      </rPr>
      <t>SEGURIDAD Y SALUD EN EL TRABAJO</t>
    </r>
    <r>
      <rPr>
        <sz val="11"/>
        <rFont val="Arial"/>
        <family val="2"/>
      </rPr>
      <t xml:space="preserve">
Se evidenció incumplimiento del Reglamento de Seguridad para protección contra caídas en trabajo en alturas en la actividad de mantenimiento de la facha de las instalaciones de la Entidad por parte de un Subcontratista, por cuanto no se aseguró la aplicación del programa de prevención y protección contra caídas en alturas y a pesar de que se evidenció la ausencia de criterios de seguridad en la actividad, se permitió que el Subcontratista culminara la actividad.
Incumpliendo lo establecido en la Resolución 1409 de 2012, Resolución 3368 de 2014. 
Lo anterior podría acarrearle sanciones a la Entidad de acuerdo con lo establecido en la Ley 1562 de 2012, artículo 13.</t>
    </r>
  </si>
  <si>
    <r>
      <rPr>
        <b/>
        <sz val="11"/>
        <color theme="1"/>
        <rFont val="Arial"/>
        <family val="2"/>
      </rPr>
      <t>SEGURIDAD Y SALUD EN EL TRABAJO</t>
    </r>
    <r>
      <rPr>
        <sz val="11"/>
        <color theme="1"/>
        <rFont val="Arial"/>
        <family val="2"/>
      </rPr>
      <t xml:space="preserve">
Se evidenció que no se está realizando el reporte de los accidentes de trabajo a la Entidad Promotora de Salud (EPS) dentro de los plazos establecidos en la resolución 2851 de 2015, artículo 1.</t>
    </r>
  </si>
  <si>
    <r>
      <t xml:space="preserve">Se realizó la elaboración del procedimiento  de Investigación de Accidente Laboral, el envío del reporte a la Entidad Promotora de Salud.
</t>
    </r>
    <r>
      <rPr>
        <sz val="11"/>
        <color rgb="FF00FFFF"/>
        <rFont val="Arial"/>
        <family val="2"/>
      </rPr>
      <t>Queda pendiente la formalización en el SIGEC.</t>
    </r>
  </si>
  <si>
    <r>
      <t>Actualizar, formalizar y socializar el P</t>
    </r>
    <r>
      <rPr>
        <b/>
        <sz val="11"/>
        <rFont val="Arial"/>
        <family val="2"/>
      </rPr>
      <t>rocedimiento de Situaciones Administrativas,</t>
    </r>
    <r>
      <rPr>
        <sz val="11"/>
        <rFont val="Arial"/>
        <family val="2"/>
      </rPr>
      <t xml:space="preserve"> en el que se incluyan las directrices establecidas en el memorando No. 20183000001223 del 01 de agosto de 2018 de la Subdirección Administrativa y Financiera, y la Directriz General del 04 de enero de 2019  por la Dirección General, el cual imparte directrices sobre la transcripción y pago de las incapacidades y las sanciones a las que son acreedores los funcionarios al no cumplirlas. Así como, las acciones para realizar el trámite para el reconocimiento de incapacidades por enfermedad general y licencias de maternidad o paternidad a cargo del Sistema General de Seguridad Social en Salud, deberá ser adelantado, de manera directa, por el empleador ante las entidades promotoras de salud, EPS.</t>
    </r>
  </si>
  <si>
    <r>
      <t>4. De otro lado, no ha se definido la metodología para la “</t>
    </r>
    <r>
      <rPr>
        <b/>
        <sz val="11"/>
        <rFont val="Arial"/>
        <family val="2"/>
      </rPr>
      <t>Revisión por la Dirección</t>
    </r>
    <r>
      <rPr>
        <sz val="11"/>
        <rFont val="Arial"/>
        <family val="2"/>
      </rPr>
      <t>” y la Gestión de Indicadores de la DNBC.</t>
    </r>
  </si>
  <si>
    <r>
      <t xml:space="preserve">5. En desarrollo de la auditoria se evidenciaron </t>
    </r>
    <r>
      <rPr>
        <b/>
        <sz val="11"/>
        <rFont val="Arial"/>
        <family val="2"/>
      </rPr>
      <t>riesgos inherentes al proceso</t>
    </r>
    <r>
      <rPr>
        <sz val="11"/>
        <rFont val="Arial"/>
        <family val="2"/>
      </rPr>
      <t xml:space="preserve"> en temas relacionados con la implementación del SIGEC, que no están contemplados en la matriz de riesgos, tales como el uso de las versiones vigentes de los documentos de cada proceso, el acceso a los documentos que componen el sistema por parte de los funcionarios y contratistas de la DNBC.</t>
    </r>
  </si>
  <si>
    <r>
      <t xml:space="preserve">(#Actividades del plan de acción del proceso en rezago culminadas/Total de actividades formuladas en el plan de acción del proceso rezagadas </t>
    </r>
    <r>
      <rPr>
        <b/>
        <sz val="11"/>
        <rFont val="Arial"/>
        <family val="2"/>
      </rPr>
      <t>(2))</t>
    </r>
    <r>
      <rPr>
        <sz val="11"/>
        <rFont val="Arial"/>
        <family val="2"/>
      </rPr>
      <t>*100</t>
    </r>
  </si>
  <si>
    <r>
      <t xml:space="preserve">Las dos actividades que no se ejecutaron en el plan de acción del proceso en la vigencia 2018, corresponden a: </t>
    </r>
    <r>
      <rPr>
        <b/>
        <sz val="11"/>
        <color theme="1"/>
        <rFont val="Arial"/>
        <family val="2"/>
      </rPr>
      <t>1. Llevar a cabo las actividades de actualización del diseño del SIGEC.</t>
    </r>
    <r>
      <rPr>
        <sz val="11"/>
        <color theme="1"/>
        <rFont val="Arial"/>
        <family val="2"/>
      </rPr>
      <t xml:space="preserve">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r>
  </si>
  <si>
    <r>
      <t>13. Al revisar la ejecución de las actividades establecidas en el p</t>
    </r>
    <r>
      <rPr>
        <b/>
        <sz val="11"/>
        <rFont val="Arial"/>
        <family val="2"/>
      </rPr>
      <t>lan de acción de cada proceso para dar cumplimiento a los requisitos del SIGEC</t>
    </r>
    <r>
      <rPr>
        <sz val="11"/>
        <rFont val="Arial"/>
        <family val="2"/>
      </rPr>
      <t>, se evidencia que no se están ejecutando de forma oportuna (ver anexos 1 “primer trimestre de 2018” y 2 “segundo trimestre de 2018”.) afectando su implementación y sostenibilidad.
Existen</t>
    </r>
    <r>
      <rPr>
        <b/>
        <sz val="11"/>
        <rFont val="Arial"/>
        <family val="2"/>
      </rPr>
      <t xml:space="preserve"> </t>
    </r>
    <r>
      <rPr>
        <sz val="11"/>
        <rFont val="Arial"/>
        <family val="2"/>
      </rPr>
      <t>procesos que no dieron cumplimiento a las actividades planteadas en el Plan de Acción de la vigencia 2018, lo cual podría generar el incumplimiento de los objetivos planteados en el Direccionamiento estratégico de la DNBC.</t>
    </r>
  </si>
  <si>
    <r>
      <t xml:space="preserve">(# de procesos con actividades de implementación SIGEC culminadas/ # de procesos con actividades de implementación SIGEC propuestas en el plan de acción institucional </t>
    </r>
    <r>
      <rPr>
        <b/>
        <sz val="11"/>
        <rFont val="Arial"/>
        <family val="2"/>
      </rPr>
      <t>(30))</t>
    </r>
    <r>
      <rPr>
        <sz val="11"/>
        <rFont val="Arial"/>
        <family val="2"/>
      </rPr>
      <t>*100</t>
    </r>
  </si>
  <si>
    <r>
      <t>Se evidencia que la entidad no ha implementado ni adecuado l</t>
    </r>
    <r>
      <rPr>
        <b/>
        <sz val="11"/>
        <rFont val="Arial"/>
        <family val="2"/>
      </rPr>
      <t xml:space="preserve">a reglamentación interna para la tramitación de las peticiones verbales </t>
    </r>
    <r>
      <rPr>
        <sz val="11"/>
        <rFont val="Arial"/>
        <family val="2"/>
      </rPr>
      <t xml:space="preserve">y en especial lo referente al artículo 2.2.3.12.2 
“Centralización de la recepción de peticiones verbales. Todas las autoridades deberán centralizar en una sola oficina o dependencia la recepción de las peticiones que se les formulen verbalmente en forma presencial o no presencial. Para dicha recepción se destinará el número de funcionarios suficiente que permita atender las peticiones verbales que diariamente se reciban, los cuales deberán tener conocimiento idóneo sobre las competencias de la entidad. Las autoridades deberán centralizar en su línea de atención al cliente, la recepción y constancia de radicación de las peticiones presentadas telefónicamente. Así mismo, las autoridades, deberán habilitar los medios, tecnológicos o electrónicos disponibles que permitan la recepción de las peticiones verbales en los términos y condiciones establecidas en el artículo 2.2.3.12.3. del presente decreto, aun por fuera de las horas de atención al público.”
 Modificar la Resolución No. 021 de 2016, respecto al artículo 6 “Deberes de la Dirección Nacional de Bomberos en la Atención al Usuario”, numeral  2, teniendo en cuenta que mediante Memorando del 17 de enero de 2018, se cambió el horario de la Entidad. </t>
    </r>
  </si>
  <si>
    <r>
      <rPr>
        <b/>
        <sz val="11"/>
        <rFont val="Arial"/>
        <family val="2"/>
      </rPr>
      <t xml:space="preserve">1er Por qué: </t>
    </r>
    <r>
      <rPr>
        <sz val="11"/>
        <rFont val="Arial"/>
        <family val="2"/>
      </rPr>
      <t>Porque se encuentra en proceso de revisión y ajustes de la Resolución Nº021/2016 "</t>
    </r>
    <r>
      <rPr>
        <i/>
        <sz val="11"/>
        <rFont val="Arial"/>
        <family val="2"/>
      </rPr>
      <t>Por la cual se modifica la Resolución 396 del 21 de octubre de 2015 y se reglamenta el trámite interno de peticiones, quejas, sugerencia, reclamos  y Denuncias ante la Dirección Nacional de Bomberos de Colombia</t>
    </r>
    <r>
      <rPr>
        <sz val="11"/>
        <rFont val="Arial"/>
        <family val="2"/>
      </rPr>
      <t xml:space="preserve">”.
</t>
    </r>
    <r>
      <rPr>
        <sz val="11"/>
        <color rgb="FFFF0000"/>
        <rFont val="Arial"/>
        <family val="2"/>
      </rPr>
      <t xml:space="preserve">
</t>
    </r>
    <r>
      <rPr>
        <b/>
        <sz val="11"/>
        <rFont val="Arial"/>
        <family val="2"/>
      </rPr>
      <t>2º Por qué:</t>
    </r>
    <r>
      <rPr>
        <sz val="11"/>
        <rFont val="Arial"/>
        <family val="2"/>
      </rPr>
      <t xml:space="preserve"> Porque es necesario revisar y actualizar los procedimientos del proceso de gestión de atención al usuario, como requisito para actualizar la Resolución Nº021/2016.</t>
    </r>
    <r>
      <rPr>
        <sz val="11"/>
        <color rgb="FFFF0000"/>
        <rFont val="Arial"/>
        <family val="2"/>
      </rPr>
      <t xml:space="preserve">
</t>
    </r>
    <r>
      <rPr>
        <sz val="11"/>
        <color theme="1"/>
        <rFont val="Arial"/>
        <family val="2"/>
      </rPr>
      <t xml:space="preserve">
</t>
    </r>
    <r>
      <rPr>
        <b/>
        <sz val="11"/>
        <color theme="1"/>
        <rFont val="Arial"/>
        <family val="2"/>
      </rPr>
      <t>3er Por qué:</t>
    </r>
    <r>
      <rPr>
        <sz val="11"/>
        <color theme="1"/>
        <rFont val="Arial"/>
        <family val="2"/>
      </rPr>
      <t xml:space="preserve"> Porque se requiere incluir las disposiciones establecidas en el Decreto 1166/2016 "</t>
    </r>
    <r>
      <rPr>
        <i/>
        <sz val="11"/>
        <color theme="1"/>
        <rFont val="Arial"/>
        <family val="2"/>
      </rPr>
      <t>Por el cual se adiciona el capítulo 12 al Título 3 de la Parte 2 del Libro 2 del Decreto 1069 de 2015, Decreto Único Reglamentario del Sector Justicia del Derecho, relacionado con la presentación, tratamiento y radicación de las peticiones presentadas verbalmente</t>
    </r>
    <r>
      <rPr>
        <sz val="11"/>
        <color theme="1"/>
        <rFont val="Arial"/>
        <family val="2"/>
      </rPr>
      <t>".</t>
    </r>
    <r>
      <rPr>
        <b/>
        <sz val="10"/>
        <color rgb="FFFF0000"/>
        <rFont val="Arial"/>
        <family val="2"/>
      </rPr>
      <t/>
    </r>
  </si>
  <si>
    <r>
      <t xml:space="preserve">Teniendo en cuenta que la segunda semana del mes de julio, se contrato personal, la socialización a los servidores de la entidad de la expedición de la resolución en mención se efectuará en la ultima semana del mes de julio de 2019,  mediante correo electrónico para su aplicación y observancia.    
</t>
    </r>
    <r>
      <rPr>
        <sz val="11"/>
        <color theme="1"/>
        <rFont val="Arial"/>
        <family val="2"/>
      </rPr>
      <t xml:space="preserve">
</t>
    </r>
  </si>
  <si>
    <r>
      <rPr>
        <b/>
        <sz val="11"/>
        <rFont val="Arial"/>
        <family val="2"/>
      </rPr>
      <t xml:space="preserve">1er Por qué: </t>
    </r>
    <r>
      <rPr>
        <sz val="11"/>
        <rFont val="Arial"/>
        <family val="2"/>
      </rPr>
      <t xml:space="preserve">Porque no se han establecido los controles que permitan atacar la causa para mitigar los riesgos identificados.
</t>
    </r>
    <r>
      <rPr>
        <b/>
        <sz val="11"/>
        <rFont val="Arial"/>
        <family val="2"/>
      </rPr>
      <t>2º Por qué:</t>
    </r>
    <r>
      <rPr>
        <sz val="11"/>
        <rFont val="Arial"/>
        <family val="2"/>
      </rPr>
      <t xml:space="preserve"> Porque no se identificaron adecuadamente factores internos y externos que permitieran identificar las causas que generarían el riesgo.
</t>
    </r>
    <r>
      <rPr>
        <b/>
        <sz val="11"/>
        <rFont val="Arial"/>
        <family val="2"/>
      </rPr>
      <t>3er Por qué:</t>
    </r>
    <r>
      <rPr>
        <sz val="11"/>
        <rFont val="Arial"/>
        <family val="2"/>
      </rPr>
      <t xml:space="preserve"> Porque no se hizo un análisis exhaustivo en el ejercicio de identificación de factores internos y externos. </t>
    </r>
  </si>
  <si>
    <r>
      <rPr>
        <b/>
        <sz val="11"/>
        <color theme="1"/>
        <rFont val="Arial"/>
        <family val="2"/>
      </rPr>
      <t xml:space="preserve">1er Por qué: </t>
    </r>
    <r>
      <rPr>
        <sz val="11"/>
        <color theme="1"/>
        <rFont val="Arial"/>
        <family val="2"/>
      </rPr>
      <t xml:space="preserve">Porque no se cuenta con sitio Web propio y tampoco con una solución tecnológica que permita enlazar los formularios digitales con el sistema de gestión documental ORFEO para radicar y hacer seguimiento de las PQRSD.
</t>
    </r>
    <r>
      <rPr>
        <b/>
        <sz val="11"/>
        <color theme="1"/>
        <rFont val="Arial"/>
        <family val="2"/>
      </rPr>
      <t>2º Por qué:</t>
    </r>
    <r>
      <rPr>
        <sz val="11"/>
        <color theme="1"/>
        <rFont val="Arial"/>
        <family val="2"/>
      </rPr>
      <t xml:space="preserve">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t>
    </r>
    <r>
      <rPr>
        <b/>
        <sz val="11"/>
        <color theme="1"/>
        <rFont val="Arial"/>
        <family val="2"/>
      </rPr>
      <t>3er Por qué:</t>
    </r>
    <r>
      <rPr>
        <sz val="11"/>
        <color theme="1"/>
        <rFont val="Arial"/>
        <family val="2"/>
      </rPr>
      <t xml:space="preserve"> Porque el ejercicio de priorización de recursos determinó que hay otras necesidades urgentes que atender por parte de la DNBC.</t>
    </r>
  </si>
  <si>
    <r>
      <t xml:space="preserve">
</t>
    </r>
    <r>
      <rPr>
        <b/>
        <sz val="11"/>
        <rFont val="Arial"/>
        <family val="2"/>
      </rPr>
      <t xml:space="preserve">1er Por qué: </t>
    </r>
    <r>
      <rPr>
        <sz val="11"/>
        <rFont val="Arial"/>
        <family val="2"/>
      </rPr>
      <t xml:space="preserve">No es posible efectuar las adecuaciones en los espacios físicos de la DNBC.  
</t>
    </r>
    <r>
      <rPr>
        <b/>
        <sz val="11"/>
        <rFont val="Arial"/>
        <family val="2"/>
      </rPr>
      <t xml:space="preserve">2do Por qué: </t>
    </r>
    <r>
      <rPr>
        <sz val="11"/>
        <rFont val="Arial"/>
        <family val="2"/>
      </rPr>
      <t xml:space="preserve">Porque la Entidad no cuenta con instalaciones propias y se debe contar con la autorización del arrendador.
</t>
    </r>
    <r>
      <rPr>
        <b/>
        <sz val="11"/>
        <rFont val="Arial"/>
        <family val="2"/>
      </rPr>
      <t xml:space="preserve">
3er Por qué:</t>
    </r>
    <r>
      <rPr>
        <sz val="11"/>
        <rFont val="Arial"/>
        <family val="2"/>
      </rPr>
      <t xml:space="preserve"> Porque el contrato de la vigencia 2017 no cuenta con cláusulas que permitan efectuar modificaciones a las instalaciones que requiere  la atención prioritaria a personas en situación de discapacidad.</t>
    </r>
  </si>
  <si>
    <r>
      <rPr>
        <b/>
        <sz val="11"/>
        <rFont val="Arial"/>
        <family val="2"/>
      </rPr>
      <t xml:space="preserve">1er Por qué: </t>
    </r>
    <r>
      <rPr>
        <sz val="11"/>
        <rFont val="Arial"/>
        <family val="2"/>
      </rPr>
      <t xml:space="preserve">Porque los funcionarios encargados de la elaboración de la política de protección de datos personales no realizaron la socialización en su momento.
</t>
    </r>
    <r>
      <rPr>
        <b/>
        <sz val="11"/>
        <rFont val="Arial"/>
        <family val="2"/>
      </rPr>
      <t>2º Por qué:</t>
    </r>
    <r>
      <rPr>
        <sz val="11"/>
        <rFont val="Arial"/>
        <family val="2"/>
      </rPr>
      <t xml:space="preserve"> Porque hay  alta carga laboral de las personas encargadas  impidió la programación de la socialización adicional de la fecha de aprobación  puesto que una sola persona debe atender todos los canales de atención al Ciudadano, realizar los informes mensuales y trimestrales, el seguimiento a la oportuna respuesta de las PQRSD y generar alertas semanales. 
</t>
    </r>
    <r>
      <rPr>
        <b/>
        <sz val="11"/>
        <rFont val="Arial"/>
        <family val="2"/>
      </rPr>
      <t>3er Por qué:</t>
    </r>
    <r>
      <rPr>
        <sz val="11"/>
        <rFont val="Arial"/>
        <family val="2"/>
      </rPr>
      <t xml:space="preserve"> Porque la Entidad no cuenta con los recursos suficientes para contratar a la cantidad de personal suficiente, por tanto en el ejercicio de priorización de recursos se determinó que hay otras necesidades urgentes que atender por parte de la DNBC.</t>
    </r>
  </si>
  <si>
    <r>
      <rPr>
        <b/>
        <sz val="11"/>
        <color theme="1"/>
        <rFont val="Arial"/>
        <family val="2"/>
      </rPr>
      <t xml:space="preserve">1er Por qué: </t>
    </r>
    <r>
      <rPr>
        <sz val="11"/>
        <color theme="1"/>
        <rFont val="Arial"/>
        <family val="2"/>
      </rPr>
      <t xml:space="preserve">Porque el servidor público encargado no tenía los conocimientos para la adecuada clasificación y distribución de la correspondencia que ingresa a la Entidad.
</t>
    </r>
    <r>
      <rPr>
        <b/>
        <sz val="11"/>
        <color theme="1"/>
        <rFont val="Arial"/>
        <family val="2"/>
      </rPr>
      <t>2º Por qué:</t>
    </r>
    <r>
      <rPr>
        <sz val="11"/>
        <color theme="1"/>
        <rFont val="Arial"/>
        <family val="2"/>
      </rPr>
      <t xml:space="preserve"> Porque no se contaba con personal que pudiera impartir capacitación a dicho servidor.
</t>
    </r>
    <r>
      <rPr>
        <b/>
        <sz val="11"/>
        <color theme="1"/>
        <rFont val="Arial"/>
        <family val="2"/>
      </rPr>
      <t>3er Por qué:</t>
    </r>
    <r>
      <rPr>
        <sz val="11"/>
        <color theme="1"/>
        <rFont val="Arial"/>
        <family val="2"/>
      </rPr>
      <t xml:space="preserve"> Porque cuando se ubicó al servidor público en este puesto, no existía un método formal que señalara los criterios para la clasificación de la correspondencia.</t>
    </r>
  </si>
  <si>
    <r>
      <t>Revisar y actualizar el procedimiento "Recepción, radicación, distribución, envío de comunicaciones y devoluciones", de tal forma que se especifiquen los</t>
    </r>
    <r>
      <rPr>
        <b/>
        <sz val="11"/>
        <rFont val="Arial"/>
        <family val="2"/>
      </rPr>
      <t xml:space="preserve"> criterios para la clasificación y  distribución de la correspondencia.</t>
    </r>
  </si>
  <si>
    <r>
      <rPr>
        <b/>
        <sz val="11"/>
        <rFont val="Arial"/>
        <family val="2"/>
      </rPr>
      <t xml:space="preserve">1er Por qué: </t>
    </r>
    <r>
      <rPr>
        <sz val="11"/>
        <rFont val="Arial"/>
        <family val="2"/>
      </rPr>
      <t xml:space="preserve">Porque hay  alta carga laboral de la persona encargada, puesto que una sola persona debe atender todos los canales de atención al Ciudadano, realizar los informes mensuales y trimestrales, el seguimiento a la oportuna respuesta de las PQRSD y generar alertas semanales.
</t>
    </r>
    <r>
      <rPr>
        <b/>
        <sz val="11"/>
        <rFont val="Arial"/>
        <family val="2"/>
      </rPr>
      <t>2º Por qué:</t>
    </r>
    <r>
      <rPr>
        <sz val="11"/>
        <rFont val="Arial"/>
        <family val="2"/>
      </rPr>
      <t xml:space="preserve"> Porque es necesario conformar el equipo de trabajo requerido para la Oficina de Atención al Usuario, de acuerdo a la norma, para atender el incremento en la cantidad de PQRSD dado que hay mayor conocimiento de los servicios que ofrece la Entidad, así como el aumento de la creación de cuerpos de bomberos.
</t>
    </r>
    <r>
      <rPr>
        <b/>
        <sz val="11"/>
        <rFont val="Arial"/>
        <family val="2"/>
      </rPr>
      <t>3er Por qué:</t>
    </r>
    <r>
      <rPr>
        <sz val="11"/>
        <rFont val="Arial"/>
        <family val="2"/>
      </rPr>
      <t xml:space="preserve"> Porque la Entidad no cuenta con los recursos suficientes para contratar al personal requerido  para conformar el equipo de atención al usuario, por tanto en el ejercicio de priorización de recursos se determinó que hay otras necesidades urgentes que atender por parte de la DNBC.</t>
    </r>
  </si>
  <si>
    <r>
      <t>2. El personal cuenta con una actitud proactiva y abierta al cambio, sin embargo</t>
    </r>
    <r>
      <rPr>
        <b/>
        <sz val="11"/>
        <rFont val="Arial"/>
        <family val="2"/>
      </rPr>
      <t xml:space="preserve"> no se ha dado continuidad a la ejecución de  controles;</t>
    </r>
    <r>
      <rPr>
        <sz val="11"/>
        <rFont val="Arial"/>
        <family val="2"/>
      </rPr>
      <t xml:space="preserve"> durante el primer semestre de 2017 y a la fecha de la auditoria no se realizó el envío de informes semanales de </t>
    </r>
    <r>
      <rPr>
        <b/>
        <sz val="11"/>
        <rFont val="Arial"/>
        <family val="2"/>
      </rPr>
      <t>alerta de vencimiento a los responsables de las PQRSD</t>
    </r>
    <r>
      <rPr>
        <sz val="11"/>
        <rFont val="Arial"/>
        <family val="2"/>
      </rPr>
      <t xml:space="preserve">.
 Falta control por las áreas encargadas frente al vencimiento de los términos para dar respuesta de las PQRSD, en donde en muchas ocasiones se pierde su trazabilidad ya que en algunos casos no se realiza al directamente encargado para dar trámite, </t>
    </r>
    <r>
      <rPr>
        <b/>
        <sz val="11"/>
        <rFont val="Arial"/>
        <family val="2"/>
      </rPr>
      <t>lo que conlleva a que  el documento rote por diferentes áreas hasta llegar a la correcta</t>
    </r>
    <r>
      <rPr>
        <sz val="11"/>
        <rFont val="Arial"/>
        <family val="2"/>
      </rPr>
      <t xml:space="preserve">, no cumpliéndose con lo establecido en el procedimiento de Atención al Usuario. </t>
    </r>
  </si>
  <si>
    <r>
      <t xml:space="preserve">Generar </t>
    </r>
    <r>
      <rPr>
        <b/>
        <sz val="11"/>
        <rFont val="Arial"/>
        <family val="2"/>
      </rPr>
      <t>alertas semanales</t>
    </r>
    <r>
      <rPr>
        <sz val="11"/>
        <rFont val="Arial"/>
        <family val="2"/>
      </rPr>
      <t xml:space="preserve"> de vencimiento, mediante correo electrónico, a todos los funcionarios o contratistas responsables de brindar respuestas a PQRSD y poner semanalmente</t>
    </r>
    <r>
      <rPr>
        <b/>
        <sz val="11"/>
        <rFont val="Arial"/>
        <family val="2"/>
      </rPr>
      <t xml:space="preserve"> fondo de pantalla </t>
    </r>
    <r>
      <rPr>
        <sz val="11"/>
        <rFont val="Arial"/>
        <family val="2"/>
      </rPr>
      <t>recordando consultar Orfeo.</t>
    </r>
  </si>
  <si>
    <r>
      <rPr>
        <b/>
        <sz val="11"/>
        <rFont val="Arial"/>
        <family val="2"/>
      </rPr>
      <t xml:space="preserve">Falta de control en la trazabilidad de las respuestas y omisión de los procedimientos internos:
</t>
    </r>
    <r>
      <rPr>
        <sz val="11"/>
        <rFont val="Arial"/>
        <family val="2"/>
      </rPr>
      <t xml:space="preserve">
En una muestra de 75 PQRS de las 1292 atendidas en el I semestre de 2017, equivalente al 6% de las mismas se evidenció Falta de control en la trazabilidad de las respuestas y omisión de los procedimientos internos así:
1.Respuestas en Word en Orfeo y sin firma (algunas de ellas sin radicado de entrada, ni transcripción de la solicitud, ni párrafo final de encuesta).
2. Respuesta con otro radicado diferente al de entrada de la PQRs: 
3. No se cuenta con copia de la respuesta dada al peticionario, no hay radicado de salida o no se ha descargado del Orfeo si no requería respuesta:
4. Respuesta escaneada en Orfeo con firma, pero sin enunciar el radicado de entrada ni párrafo final de encuesta:
 Es necesario que las áreas encargadas tengan conocimiento de los procedimientos establecidos para el trámite y respuesta de las PQRSD, para así poder agilizar su trámite y evitar vencimiento de los términos.  
 Se evidenció que las áreas encargadas de realizar las respuestas a las PQRSD no tienen  conocimiento de los procedimientos establecidos para su trámite, lo que conlleva al vencimiento de sus términos.
 Debilidades en el buen uso del aplicativo Orfeo debido a que tanto funcionarios como contratistas no tienen conocimiento sobre la forma como deben proceder en caso de efectuar una respuesta a una PQRSD por correo electrónico o por teléfono.</t>
    </r>
  </si>
  <si>
    <r>
      <t xml:space="preserve"> Implementar en la página web de la DNBC, la publicación del </t>
    </r>
    <r>
      <rPr>
        <b/>
        <sz val="11"/>
        <rFont val="Arial"/>
        <family val="2"/>
      </rPr>
      <t>Registro Público de los Derechos de Petición</t>
    </r>
    <r>
      <rPr>
        <sz val="11"/>
        <rFont val="Arial"/>
        <family val="2"/>
      </rPr>
      <t xml:space="preserve">,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
...ni con la publicación del </t>
    </r>
    <r>
      <rPr>
        <b/>
        <sz val="11"/>
        <rFont val="Arial"/>
        <family val="2"/>
      </rPr>
      <t>Registro Público de los Derechos de Petición</t>
    </r>
    <r>
      <rPr>
        <sz val="11"/>
        <rFont val="Arial"/>
        <family val="2"/>
      </rPr>
      <t>,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t>
    </r>
  </si>
  <si>
    <r>
      <rPr>
        <b/>
        <sz val="11"/>
        <rFont val="Arial"/>
        <family val="2"/>
      </rPr>
      <t>La clasificación de las PQRSD  no se encuentra documentada en el procedimiento existente, ni en la Resolución 248 de 2018</t>
    </r>
    <r>
      <rPr>
        <sz val="11"/>
        <rFont val="Arial"/>
        <family val="2"/>
      </rPr>
      <t xml:space="preserve"> "Por la cual se modifica la Resolución 021 del 09 de febrero de 2016 y se Reglamenta el Trámite Interno de Peticiones, Quejas, Sugerencias, Reclamos y Denuncias ante la Dirección Nacional de Bomberos de Colombia”. </t>
    </r>
  </si>
  <si>
    <r>
      <t>Actualización y Publicación del Protocolo de Atención al Usuario en la página  web debidamente aprobado por la Dirección y en comité. Actualización, socialización y publicación de la Resolución "</t>
    </r>
    <r>
      <rPr>
        <i/>
        <sz val="11"/>
        <color theme="1"/>
        <rFont val="Arial"/>
        <family val="2"/>
      </rPr>
      <t xml:space="preserve">Por la cual se modifica la resolución 384 de 2018 que reglamenta el trámite interno de peticiones, quejas, sugerencias, reclamos y denuncias ante la Dirección Nacional de Bomberos de Colombia.". </t>
    </r>
    <r>
      <rPr>
        <sz val="11"/>
        <color theme="1"/>
        <rFont val="Arial"/>
        <family val="2"/>
      </rPr>
      <t xml:space="preserve">Aprobación de la </t>
    </r>
    <r>
      <rPr>
        <sz val="11"/>
        <rFont val="Arial"/>
        <family val="2"/>
      </rPr>
      <t>Actualización y publicación del Formato de Procedimientos, su socialización se realizara hasta el 6 de Diciembre, fecha en que vence la actividad.</t>
    </r>
    <r>
      <rPr>
        <sz val="11"/>
        <color theme="1"/>
        <rFont val="Arial"/>
        <family val="2"/>
      </rPr>
      <t xml:space="preserve"> Actualización y unificación de los Canales de Atención conforme a los descritos en el Formato de Procedimientos, Resolución y Protocolo de Atención al Usuario. Igualmente se realizó un intructivo de atención para cada canal de atención.</t>
    </r>
  </si>
  <si>
    <r>
      <t>Actualización y Publicación del Protocolo de Atención al Usuario en la página  web debidamente aprobado por la Dirección y en comité. Actualización, socialización y publicación de la Resolución "</t>
    </r>
    <r>
      <rPr>
        <i/>
        <sz val="11"/>
        <color theme="1"/>
        <rFont val="Arial"/>
        <family val="2"/>
      </rPr>
      <t xml:space="preserve">Por la cual se modifica la resolución 384 de 2018 que reglamenta el trámite interno de peticiones, quejas, sugerencias, reclamos y denuncias ante la Dirección Nacional de Bomberos de Colombia.". </t>
    </r>
    <r>
      <rPr>
        <sz val="11"/>
        <color theme="1"/>
        <rFont val="Arial"/>
        <family val="2"/>
      </rPr>
      <t xml:space="preserve">Aprobación de la </t>
    </r>
    <r>
      <rPr>
        <sz val="11"/>
        <rFont val="Arial"/>
        <family val="2"/>
      </rPr>
      <t>Actualización y publicación del Formato de Procedimientos, su socialización se realizara hasta el 6 de Diciembre, fecha en que vence la actividad.</t>
    </r>
    <r>
      <rPr>
        <sz val="11"/>
        <color theme="1"/>
        <rFont val="Arial"/>
        <family val="2"/>
      </rPr>
      <t xml:space="preserve"> Actualización y unificación de los Canales de Atención conforme a los descritos en el Formato de Procedimientos, Resolución y Protocolo de Atención al Usuario. Igualmente se realizó un instructivo de atención para cada canal de atención.</t>
    </r>
  </si>
  <si>
    <r>
      <t xml:space="preserve">Se Realizaron las siguientes actividades: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(22/11/19)Los informes de Septiembre y Octubre se realizaron de acuerdo a la correcta clasificación de PQRSD, excluyendo los trámites (OPAS), informes sin respuesta y sin invitaciones. </t>
    </r>
    <r>
      <rPr>
        <sz val="11"/>
        <rFont val="Arial"/>
        <family val="2"/>
      </rPr>
      <t xml:space="preserve">Actualización y publicación del Formato de Procedimientos, su socialización se realizara hasta el 6 de Diciembre, fecha en que vence la actividad. Actualización de la Resolución que contiene la definición y clasificación de las PQRSD. </t>
    </r>
  </si>
  <si>
    <r>
      <t xml:space="preserve">Se evidenció a través de la Plataforma del Secop II, el cargue de los documentos que dan cuenta del proceso de licitación pública LP- 002-2019,  que tiene como objeto contratar  </t>
    </r>
    <r>
      <rPr>
        <i/>
        <sz val="11"/>
        <color theme="1"/>
        <rFont val="Arial"/>
        <family val="2"/>
      </rPr>
      <t xml:space="preserve">"El programa de seguros que ampare los bienes e intereses patrimoniales de la dirección nacional de bomberos de Colombia y aquellos por los cuales sea o llegare a ser responsable, de acuerdo con las condiciones exigidas por la entidad", , por un valor de $1.925.866.152 , </t>
    </r>
    <r>
      <rPr>
        <sz val="11"/>
        <color theme="1"/>
        <rFont val="Arial"/>
        <family val="2"/>
      </rPr>
      <t xml:space="preserve">se está adelantando la etapa de selección del proveedor;  de acuerdo al cronograma del proceso  el día 23 de diciembre de 2019 será adjudicado y se hará entrega de las garantías de la ejecución
</t>
    </r>
  </si>
  <si>
    <r>
      <t>Para la vigencia 2019 se solicitaron recursos por valor de</t>
    </r>
    <r>
      <rPr>
        <sz val="11"/>
        <color rgb="FFFF0000"/>
        <rFont val="Arial"/>
        <family val="2"/>
      </rPr>
      <t xml:space="preserve"> </t>
    </r>
    <r>
      <rPr>
        <sz val="11"/>
        <rFont val="Arial"/>
        <family val="2"/>
      </rPr>
      <t xml:space="preserve">$119.361.696, sin embargo solo fueron asignados $28.841.900 para el sistema de gestión de seguridad y salud el trabajo en la DNBC. </t>
    </r>
  </si>
  <si>
    <t>N° de actividades realizadas.</t>
  </si>
  <si>
    <t xml:space="preserve">N° de Alertas generadas en el período / N° de alertas programadas en el período basadas en el PAA de la vigencia  </t>
  </si>
  <si>
    <t>Acta de sensibilización realizada</t>
  </si>
  <si>
    <t>N° de Hojas de Vida verificadas y firmadas / N° de hojas de vida del personal contratado en la DNBC</t>
  </si>
  <si>
    <t>N° de documentos con revisión / N° de documentos expedidos (Constancia de idoneidad y experiencia y verificación de los documentos de la propuesta)</t>
  </si>
  <si>
    <t>Procedimiento Gestión Contractual actualizado con controles para la revisión de los documentos "Hoja de Vida DAFP", "Constancia de idoneidad y experiencia" y "verificación de los documentos de la propuesta", publicados en la carpeta del SIGEC</t>
  </si>
  <si>
    <t>N° de designación de supervisores de empleados de planta / N° de contratos suscritos en el período.</t>
  </si>
  <si>
    <t>N° de Remisiones de Actas de Junta Nacional de Bomberos  y Comité Técnico.</t>
  </si>
  <si>
    <t xml:space="preserve">N° de Remisiones de la ficha técnica y costo unitario definitivo de los respectivos bienes de acuerdo al contrato de adquisición/ </t>
  </si>
  <si>
    <t>Sensibilizaciones realizadas</t>
  </si>
  <si>
    <t>N° de salidas de almacén verificadas/ N° de bienes entregados a los Cuerpos de Bomberos</t>
  </si>
  <si>
    <t>N° de comodatos remitidos al Proceso de Gestión Administrativa / N° de bienes a entregar a los Cuerpos de Bomberos</t>
  </si>
  <si>
    <t>N° de comodatos verificados / N° de bienes a entregar a los Cuerpos de Bomberos</t>
  </si>
  <si>
    <t>N° de muestras realizadas / N° de muestras programadas.</t>
  </si>
  <si>
    <t>N° de bienes plaqueteados / N° de bienes a ser entregados en comodato</t>
  </si>
  <si>
    <t>Acta de Reunión Mesa de Trabajo realizada.</t>
  </si>
  <si>
    <t xml:space="preserve">N° de obligaciones de contratos generadas / N° de cuentas mensuales verificadas en el SECOP II </t>
  </si>
  <si>
    <t>Luz Helena Giraldo Correal</t>
  </si>
  <si>
    <t>Capitán Germán Andrés Miranda Montenegro / Rainer Narval Naranjo Charrasquiel / Luz Helena Giraldo Correal</t>
  </si>
  <si>
    <t>Lizeth Massiel Méndez</t>
  </si>
  <si>
    <t>Jeison López Ruiz
Leonardo solorzano Posada</t>
  </si>
  <si>
    <t>Wilson Sanchez Laguado</t>
  </si>
  <si>
    <t xml:space="preserve">Rainer Narval Naranjo Charrasquiel/
Luz Helena Giraldo Correal
</t>
  </si>
  <si>
    <r>
      <t xml:space="preserve">Hallazgo No. 2. Ingresos fiscales no tributarios-Contribuciones. </t>
    </r>
    <r>
      <rPr>
        <sz val="11"/>
        <color theme="1"/>
        <rFont val="Calibri"/>
        <family val="2"/>
        <scheme val="minor"/>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</si>
  <si>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r>
      <t>Hallazgo No. 3. Notas explicativas estados contables</t>
    </r>
    <r>
      <rPr>
        <sz val="11"/>
        <color theme="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</si>
  <si>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r>
      <t>Hallazgo No. 4. Convenio 9677-06-1298-2013</t>
    </r>
    <r>
      <rPr>
        <sz val="11"/>
        <color theme="1"/>
        <rFont val="Calibri"/>
        <family val="2"/>
        <scheme val="minor"/>
      </rPr>
      <t>.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</si>
  <si>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r>
      <t>Hallazgo No. 5. Control aporte 2% aseguradoras</t>
    </r>
    <r>
      <rPr>
        <sz val="11"/>
        <color theme="1"/>
        <rFont val="Calibri"/>
        <family val="2"/>
        <scheme val="minor"/>
      </rPr>
      <t>.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t>
    </r>
  </si>
  <si>
    <t>Auditoria Financiera DNBC 2018</t>
  </si>
  <si>
    <t>Deficiencias en la identificación, supervisión y control de los bienes asignados a los comodatarios de acuerdo  las obligaciones ordenadas en la ley, el manual interno de la entidad y lo pactado contractualmente.</t>
  </si>
  <si>
    <t>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t>
  </si>
  <si>
    <t>Debilidades en los mecanismos de control interno contable que impiden el entendimiento y comprensión plena de la información reportada en los estados contables, afectando la utilidad que debe ofrecer a los diferentes usuarios</t>
  </si>
  <si>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</si>
  <si>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Debilidades en los mecanismos de control interno contable ligados al seguimiento y control al recaudo de los ingresos provenientes de las aseguradoras, incumpliendo lo ordenado en el numeral 3 del artículo 7 y el articulo 10 del Decreto 527 de 2013</t>
  </si>
  <si>
    <t>Designar la supervisión de los contratos de Comodato en los funcionarios de planta que posean Formación Bomberil, mientras surte la Contratación por Prestación de Servicios, como apoyo a la supervisión.</t>
  </si>
  <si>
    <t>Reiterar a los Comandantes de los CB, las obligaciones que tienen a cargo como supervisores de los bienes entregados en Comodato.</t>
  </si>
  <si>
    <t>Elaborar los Comodatos identificando las características y referencias especificas del bien a entregar</t>
  </si>
  <si>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</si>
  <si>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t>Llamadas telefónicas informando el envió del correo electrónico</t>
  </si>
  <si>
    <t>Diligenciar y actualizar trimestralmente  Matriz de seguimiento de supervisiones de los bienes de comodato.</t>
  </si>
  <si>
    <t>Realizar la salida de almacén  de entrega de los Bienes en comodato, identificando todas las características del mismo.</t>
  </si>
  <si>
    <t>Identificación con código de barras de los elementos entregados en comodato</t>
  </si>
  <si>
    <t>Correo mensual informando, los vencimientos de los SOAT, a la Subdirección Administrativa y Financiera y Gestión Contractual con base en la información registrada en el RUNT.</t>
  </si>
  <si>
    <t>Correo trimestral por parte del Supervisor informando a la Subdirección administrativa y Gestión Contractual, los vencimientos de la Póliza de Responsabilidad Civil y de la Póliza Todo riesgo de los bienes entregados en Comodato</t>
  </si>
  <si>
    <t>Realizar el Proceso contractual de las Pólizas de Responsabilidad Civil, Todo Riesgo y Soat, antes de su vencimiento.</t>
  </si>
  <si>
    <t>Correo semestral  por parte de Gestión Administrativa  a Gestión Financiera informando, el vencimiento del Pago de los Impuestos de los Vehículos.</t>
  </si>
  <si>
    <t>Realizar la revisión mensual del recaudo de la cuenta  corriente DTN-RECAUDO FONDO NAL DE BOMBEROS LEY 1575-2012 (Banco Agrario), con el fin de verificar los terceros</t>
  </si>
  <si>
    <t>Solicitar a la Superintendencia Financiera de Colombia, el nombre del terceros de los registros no identificados</t>
  </si>
  <si>
    <t>Realizar el cruce de los aportes consignados por las aseguradoras (Banco Agrario) vrs los registros de los ingresos por Imputar en el SIIF NACIÓN</t>
  </si>
  <si>
    <t>Solicitar a Talento Humano, Almacén, Supervisores, Jurídica, la información detallada para ser incorporada a las notas contables.</t>
  </si>
  <si>
    <t>Realizar las notas contables incluyendo la información detallada en los rubros: Cuentas por Cobrar, Cuentas de orden, Propiedad planta y equipo, e Ingresos entre otros</t>
  </si>
  <si>
    <t>Realizar el cierre financiero y contable de los contratos y convenios que se derivaron del convenio 9677-06-1298-2013</t>
  </si>
  <si>
    <t>Efectuar el cierre financiero del Convenio 9677-06-1298-2013</t>
  </si>
  <si>
    <t>Realizar el cruce de los aportes consignados por las aseguradoras (Banco Agrario) y el 2% calculado con base en las primas netas emitidas.</t>
  </si>
  <si>
    <t>Solicitar a Fasecolda de manera mensual  la relación de las aseguradoras aportantes</t>
  </si>
  <si>
    <t>Delegación de Supervisión</t>
  </si>
  <si>
    <t>Correos Electrónicos</t>
  </si>
  <si>
    <t>Comodatos con Identificación</t>
  </si>
  <si>
    <t>Planilla de registro telefónica</t>
  </si>
  <si>
    <t>Matriz de seguimiento</t>
  </si>
  <si>
    <t>Salidas de Almacén</t>
  </si>
  <si>
    <t>Identificación de bienes</t>
  </si>
  <si>
    <t xml:space="preserve">Correos </t>
  </si>
  <si>
    <t>Correos</t>
  </si>
  <si>
    <t>Adquisición de Pólizas</t>
  </si>
  <si>
    <t>Seguimiento</t>
  </si>
  <si>
    <t>Cruces</t>
  </si>
  <si>
    <t>Correos de Solicitud</t>
  </si>
  <si>
    <t>Notas contables</t>
  </si>
  <si>
    <t>Cierre Financiero</t>
  </si>
  <si>
    <t>Luis Alberto Valencia Pulido</t>
  </si>
  <si>
    <r>
      <rPr>
        <u/>
        <sz val="11"/>
        <color indexed="8"/>
        <rFont val="Calibri"/>
        <family val="2"/>
        <scheme val="minor"/>
      </rPr>
      <t>Hallazgo No. 1. Supervisión Contratos de Comodato</t>
    </r>
    <r>
      <rPr>
        <sz val="11"/>
        <color theme="1"/>
        <rFont val="Calibri"/>
        <family val="2"/>
        <scheme val="minor"/>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</si>
  <si>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Fredy Andrés Farfán</t>
  </si>
  <si>
    <t>Marisol Mora Bustos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</si>
</sst>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8" x14ac:knownFonts="1">
    <font>
      <sz val="11"/>
      <color theme="1"/>
      <name val="Calibri"/>
      <family val="2"/>
      <scheme val="minor"/>
    </font>
    <font>
      <b/>
      <sz val="11"/>
      <color theme="1"/>
      <name val="Calibri"/>
      <family val="2"/>
      <scheme val="minor"/>
    </font>
    <font>
      <sz val="10"/>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sz val="10"/>
      <name val="Arial"/>
      <family val="2"/>
    </font>
    <font>
      <b/>
      <sz val="11"/>
      <name val="Arial"/>
      <family val="2"/>
    </font>
    <font>
      <b/>
      <sz val="11"/>
      <name val="Arial Narrow"/>
      <family val="2"/>
    </font>
    <font>
      <b/>
      <sz val="10"/>
      <color theme="1"/>
      <name val="Arial"/>
      <family val="2"/>
    </font>
    <font>
      <b/>
      <sz val="11"/>
      <color rgb="FFFF0000"/>
      <name val="Calibri"/>
      <family val="2"/>
      <scheme val="minor"/>
    </font>
    <font>
      <b/>
      <sz val="10"/>
      <color theme="1"/>
      <name val="Calibri"/>
      <family val="2"/>
      <scheme val="minor"/>
    </font>
    <font>
      <sz val="11"/>
      <color theme="1"/>
      <name val="Calibri"/>
      <family val="2"/>
      <scheme val="minor"/>
    </font>
    <font>
      <sz val="11"/>
      <name val="Calibri"/>
      <family val="2"/>
      <scheme val="minor"/>
    </font>
    <font>
      <sz val="12"/>
      <name val="Arial"/>
      <family val="2"/>
    </font>
    <font>
      <b/>
      <sz val="12"/>
      <name val="Arial"/>
      <family val="2"/>
    </font>
    <font>
      <b/>
      <sz val="10"/>
      <color rgb="FFFF0000"/>
      <name val="Arial"/>
      <family val="2"/>
    </font>
    <font>
      <i/>
      <sz val="10"/>
      <color theme="1"/>
      <name val="Arial"/>
      <family val="2"/>
    </font>
    <font>
      <b/>
      <i/>
      <sz val="10"/>
      <color theme="1"/>
      <name val="Arial"/>
      <family val="2"/>
    </font>
    <font>
      <sz val="10"/>
      <color rgb="FF595959"/>
      <name val="Arial"/>
      <family val="2"/>
    </font>
    <font>
      <i/>
      <sz val="10"/>
      <color rgb="FF595959"/>
      <name val="Arial"/>
      <family val="2"/>
    </font>
    <font>
      <i/>
      <sz val="10"/>
      <color rgb="FF383A3A"/>
      <name val="Arial"/>
      <family val="2"/>
    </font>
    <font>
      <b/>
      <sz val="11"/>
      <color theme="0"/>
      <name val="Calibri"/>
      <family val="2"/>
      <scheme val="minor"/>
    </font>
    <font>
      <sz val="12"/>
      <color theme="1"/>
      <name val="Arial"/>
      <family val="2"/>
    </font>
    <font>
      <b/>
      <sz val="24"/>
      <color theme="0"/>
      <name val="Arial"/>
      <family val="2"/>
    </font>
    <font>
      <sz val="28"/>
      <color theme="1"/>
      <name val="Arial"/>
      <family val="2"/>
    </font>
    <font>
      <b/>
      <sz val="26"/>
      <color theme="0"/>
      <name val="Arial"/>
      <family val="2"/>
    </font>
    <font>
      <b/>
      <sz val="20"/>
      <color theme="0"/>
      <name val="Arial"/>
      <family val="2"/>
    </font>
    <font>
      <sz val="11"/>
      <name val="Arial"/>
      <family val="2"/>
    </font>
    <font>
      <sz val="11"/>
      <color rgb="FFFF0000"/>
      <name val="Arial"/>
      <family val="2"/>
    </font>
    <font>
      <i/>
      <sz val="11"/>
      <name val="Arial"/>
      <family val="2"/>
    </font>
    <font>
      <strike/>
      <sz val="11"/>
      <color rgb="FF0070C0"/>
      <name val="Arial"/>
      <family val="2"/>
    </font>
    <font>
      <sz val="11"/>
      <color rgb="FF0070C0"/>
      <name val="Arial"/>
      <family val="2"/>
    </font>
    <font>
      <b/>
      <u/>
      <sz val="11"/>
      <color theme="1"/>
      <name val="Arial"/>
      <family val="2"/>
    </font>
    <font>
      <sz val="11"/>
      <color rgb="FF00FFFF"/>
      <name val="Arial"/>
      <family val="2"/>
    </font>
    <font>
      <i/>
      <sz val="11"/>
      <color theme="1"/>
      <name val="Arial"/>
      <family val="2"/>
    </font>
    <font>
      <u/>
      <sz val="11"/>
      <color indexed="8"/>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C9900"/>
        <bgColor indexed="64"/>
      </patternFill>
    </fill>
    <fill>
      <patternFill patternType="solid">
        <fgColor rgb="FF1F2042"/>
        <bgColor indexed="64"/>
      </patternFill>
    </fill>
    <fill>
      <patternFill patternType="solid">
        <fgColor theme="8" tint="-0.499984740745262"/>
        <bgColor indexed="64"/>
      </patternFill>
    </fill>
    <fill>
      <patternFill patternType="solid">
        <fgColor rgb="FF99FF66"/>
        <bgColor indexed="64"/>
      </patternFill>
    </fill>
    <fill>
      <patternFill patternType="solid">
        <fgColor rgb="FF33CCFF"/>
        <bgColor indexed="64"/>
      </patternFill>
    </fill>
    <fill>
      <patternFill patternType="solid">
        <fgColor rgb="FF800000"/>
        <bgColor indexed="64"/>
      </patternFill>
    </fill>
    <fill>
      <patternFill patternType="solid">
        <fgColor indexed="9"/>
      </patternFill>
    </fill>
  </fills>
  <borders count="7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auto="1"/>
      </bottom>
      <diagonal/>
    </border>
    <border>
      <left/>
      <right/>
      <top/>
      <bottom style="thin">
        <color indexed="64"/>
      </bottom>
      <diagonal/>
    </border>
    <border>
      <left/>
      <right style="thin">
        <color theme="0"/>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5">
    <xf numFmtId="0" fontId="0" fillId="0" borderId="0"/>
    <xf numFmtId="0" fontId="2" fillId="0" borderId="0"/>
    <xf numFmtId="0" fontId="7" fillId="0" borderId="0"/>
    <xf numFmtId="9" fontId="13" fillId="0" borderId="0" applyFont="0" applyFill="0" applyBorder="0" applyAlignment="0" applyProtection="0"/>
    <xf numFmtId="41" fontId="13" fillId="0" borderId="0" applyFont="0" applyFill="0" applyBorder="0" applyAlignment="0" applyProtection="0"/>
  </cellStyleXfs>
  <cellXfs count="657">
    <xf numFmtId="0" fontId="0" fillId="0" borderId="0" xfId="0"/>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vertical="center" wrapText="1"/>
    </xf>
    <xf numFmtId="0" fontId="1" fillId="10"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Alignment="1">
      <alignment vertical="center" wrapText="1"/>
    </xf>
    <xf numFmtId="9" fontId="0" fillId="0" borderId="1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19" xfId="0" applyFont="1" applyFill="1" applyBorder="1" applyAlignment="1">
      <alignment vertical="center" wrapText="1"/>
    </xf>
    <xf numFmtId="14" fontId="0" fillId="11" borderId="19" xfId="0" applyNumberFormat="1" applyFont="1" applyFill="1" applyBorder="1" applyAlignment="1">
      <alignment horizontal="center" vertical="center" wrapText="1"/>
    </xf>
    <xf numFmtId="0" fontId="0" fillId="0" borderId="19" xfId="0" applyFont="1" applyBorder="1" applyAlignment="1">
      <alignment horizontal="center" vertical="center"/>
    </xf>
    <xf numFmtId="0" fontId="0" fillId="0" borderId="19" xfId="0" applyFont="1" applyBorder="1" applyAlignment="1">
      <alignment horizontal="left"/>
    </xf>
    <xf numFmtId="0" fontId="0" fillId="0" borderId="19" xfId="0" applyFont="1" applyBorder="1"/>
    <xf numFmtId="0" fontId="0" fillId="0" borderId="0" xfId="0" applyFont="1" applyAlignment="1">
      <alignment horizontal="center" vertical="center"/>
    </xf>
    <xf numFmtId="0" fontId="0" fillId="0" borderId="19" xfId="0" applyFont="1" applyBorder="1" applyAlignment="1">
      <alignment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0"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0" fillId="4" borderId="0" xfId="0" applyFont="1" applyFill="1" applyAlignment="1">
      <alignment vertical="center" wrapText="1"/>
    </xf>
    <xf numFmtId="0" fontId="0" fillId="4" borderId="0" xfId="0" applyFont="1" applyFill="1" applyAlignment="1">
      <alignment horizontal="center" vertical="center" wrapText="1"/>
    </xf>
    <xf numFmtId="0" fontId="8" fillId="9" borderId="24" xfId="1" applyFont="1" applyFill="1" applyBorder="1" applyAlignment="1" applyProtection="1">
      <alignment horizontal="center" vertical="center" wrapText="1"/>
      <protection locked="0"/>
    </xf>
    <xf numFmtId="0" fontId="8" fillId="9" borderId="20" xfId="1" applyFont="1" applyFill="1" applyBorder="1" applyAlignment="1" applyProtection="1">
      <alignment horizontal="center" vertical="center" wrapText="1"/>
      <protection locked="0"/>
    </xf>
    <xf numFmtId="0" fontId="9" fillId="9" borderId="20" xfId="0" applyFont="1" applyFill="1" applyBorder="1" applyAlignment="1">
      <alignment horizontal="center" vertical="center" wrapText="1"/>
    </xf>
    <xf numFmtId="0" fontId="0" fillId="11" borderId="19" xfId="0" applyFont="1" applyFill="1" applyBorder="1" applyAlignment="1">
      <alignment horizontal="center" vertical="center" wrapText="1"/>
    </xf>
    <xf numFmtId="0" fontId="0" fillId="11" borderId="19" xfId="0" applyFont="1" applyFill="1" applyBorder="1" applyAlignment="1">
      <alignment horizontal="center" vertical="center"/>
    </xf>
    <xf numFmtId="0" fontId="0" fillId="11" borderId="19" xfId="0" applyFont="1" applyFill="1" applyBorder="1"/>
    <xf numFmtId="0" fontId="8" fillId="9" borderId="20" xfId="2" applyFont="1" applyFill="1" applyBorder="1" applyAlignment="1" applyProtection="1">
      <alignment horizontal="center" vertical="center" wrapText="1"/>
      <protection locked="0"/>
    </xf>
    <xf numFmtId="0" fontId="0" fillId="0" borderId="19" xfId="0" applyFont="1" applyBorder="1" applyAlignment="1">
      <alignment horizontal="center" vertical="center" wrapText="1"/>
    </xf>
    <xf numFmtId="9" fontId="0" fillId="0" borderId="19" xfId="0" applyNumberFormat="1" applyFont="1" applyBorder="1" applyAlignment="1">
      <alignment horizontal="center" vertical="center"/>
    </xf>
    <xf numFmtId="0" fontId="0" fillId="0" borderId="19" xfId="0" applyFont="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xf numFmtId="15" fontId="0" fillId="0" borderId="19" xfId="0" applyNumberFormat="1" applyFont="1" applyFill="1" applyBorder="1" applyAlignment="1">
      <alignment horizontal="center" vertical="center" wrapText="1"/>
    </xf>
    <xf numFmtId="15" fontId="0" fillId="0" borderId="0" xfId="0" applyNumberFormat="1" applyFont="1"/>
    <xf numFmtId="15" fontId="0" fillId="0" borderId="19" xfId="0" applyNumberFormat="1" applyFont="1" applyBorder="1" applyAlignment="1">
      <alignment horizontal="center" vertical="center"/>
    </xf>
    <xf numFmtId="0" fontId="0" fillId="0" borderId="21" xfId="0" applyFont="1" applyBorder="1"/>
    <xf numFmtId="0" fontId="1" fillId="10" borderId="2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5" xfId="0" applyFont="1" applyBorder="1" applyAlignment="1">
      <alignment horizontal="left"/>
    </xf>
    <xf numFmtId="0" fontId="1" fillId="1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11" borderId="28"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0" fillId="11" borderId="30" xfId="0" applyFont="1" applyFill="1" applyBorder="1" applyAlignment="1">
      <alignment horizontal="center" vertical="center" wrapText="1"/>
    </xf>
    <xf numFmtId="0" fontId="0" fillId="0" borderId="30" xfId="0" applyFont="1" applyBorder="1"/>
    <xf numFmtId="0" fontId="0" fillId="0" borderId="30" xfId="0" applyFont="1" applyBorder="1" applyAlignment="1">
      <alignment horizontal="left"/>
    </xf>
    <xf numFmtId="0" fontId="0" fillId="11" borderId="31" xfId="0" applyFont="1" applyFill="1" applyBorder="1" applyAlignment="1">
      <alignment horizontal="center" vertical="center" wrapText="1"/>
    </xf>
    <xf numFmtId="14" fontId="8" fillId="9" borderId="23" xfId="1" applyNumberFormat="1" applyFont="1" applyFill="1" applyBorder="1" applyAlignment="1" applyProtection="1">
      <alignment horizontal="center" vertical="center" wrapText="1"/>
      <protection locked="0"/>
    </xf>
    <xf numFmtId="15" fontId="0" fillId="0" borderId="25" xfId="0" applyNumberFormat="1" applyFont="1" applyFill="1" applyBorder="1" applyAlignment="1">
      <alignment horizontal="center" vertical="center" wrapText="1"/>
    </xf>
    <xf numFmtId="0" fontId="1" fillId="9" borderId="26" xfId="0" applyFont="1" applyFill="1" applyBorder="1" applyAlignment="1">
      <alignment horizontal="center" vertical="center" wrapText="1"/>
    </xf>
    <xf numFmtId="15" fontId="0" fillId="0" borderId="28" xfId="0" applyNumberFormat="1" applyFont="1" applyFill="1" applyBorder="1" applyAlignment="1">
      <alignment horizontal="center" vertical="center" wrapText="1"/>
    </xf>
    <xf numFmtId="0" fontId="0" fillId="0" borderId="32" xfId="0" applyFont="1" applyBorder="1" applyAlignment="1">
      <alignment horizontal="left"/>
    </xf>
    <xf numFmtId="0" fontId="0" fillId="11" borderId="30" xfId="0" applyFont="1" applyFill="1" applyBorder="1" applyAlignment="1">
      <alignment horizontal="center" vertical="center"/>
    </xf>
    <xf numFmtId="15" fontId="0" fillId="0" borderId="31" xfId="0" applyNumberFormat="1" applyFont="1" applyFill="1" applyBorder="1" applyAlignment="1">
      <alignment horizontal="center" vertical="center" wrapText="1"/>
    </xf>
    <xf numFmtId="0" fontId="8" fillId="9" borderId="33" xfId="1" applyFont="1" applyFill="1" applyBorder="1" applyAlignment="1" applyProtection="1">
      <alignment horizontal="center" vertical="center" wrapText="1"/>
      <protection locked="0"/>
    </xf>
    <xf numFmtId="15" fontId="0" fillId="0" borderId="25" xfId="0" applyNumberFormat="1" applyFont="1" applyBorder="1"/>
    <xf numFmtId="9" fontId="8" fillId="9" borderId="26" xfId="1" applyNumberFormat="1" applyFont="1" applyFill="1" applyBorder="1" applyAlignment="1" applyProtection="1">
      <alignment horizontal="center" vertical="center" wrapText="1"/>
      <protection locked="0"/>
    </xf>
    <xf numFmtId="9" fontId="0" fillId="0" borderId="28" xfId="0" applyNumberFormat="1" applyFont="1" applyFill="1" applyBorder="1" applyAlignment="1">
      <alignment horizontal="center" vertical="center" wrapText="1"/>
    </xf>
    <xf numFmtId="9" fontId="0" fillId="0" borderId="28" xfId="0" applyNumberFormat="1" applyFont="1" applyBorder="1" applyAlignment="1">
      <alignment horizontal="center" vertical="center"/>
    </xf>
    <xf numFmtId="0" fontId="0" fillId="0" borderId="28" xfId="0" applyFont="1" applyBorder="1"/>
    <xf numFmtId="0" fontId="0" fillId="0" borderId="31" xfId="0" applyFont="1" applyBorder="1"/>
    <xf numFmtId="14" fontId="8" fillId="9" borderId="33" xfId="1" applyNumberFormat="1" applyFont="1" applyFill="1" applyBorder="1" applyAlignment="1" applyProtection="1">
      <alignment horizontal="center" vertical="center" wrapText="1"/>
      <protection locked="0"/>
    </xf>
    <xf numFmtId="15" fontId="0" fillId="0" borderId="25" xfId="0" applyNumberFormat="1" applyFont="1" applyFill="1" applyBorder="1" applyAlignment="1">
      <alignment vertical="center" wrapText="1"/>
    </xf>
    <xf numFmtId="9" fontId="8" fillId="9" borderId="35" xfId="1" applyNumberFormat="1" applyFont="1" applyFill="1" applyBorder="1" applyAlignment="1" applyProtection="1">
      <alignment horizontal="center" vertical="center" wrapText="1"/>
      <protection locked="0"/>
    </xf>
    <xf numFmtId="0" fontId="0" fillId="0" borderId="28" xfId="0" applyFont="1" applyFill="1" applyBorder="1" applyAlignment="1">
      <alignment horizontal="center" vertical="center" wrapText="1"/>
    </xf>
    <xf numFmtId="0" fontId="0" fillId="0" borderId="28" xfId="0" applyFont="1" applyBorder="1" applyAlignment="1">
      <alignment horizontal="center" vertical="center"/>
    </xf>
    <xf numFmtId="15" fontId="0" fillId="0" borderId="32" xfId="0" applyNumberFormat="1" applyFont="1" applyBorder="1"/>
    <xf numFmtId="0" fontId="0" fillId="0" borderId="31" xfId="0" applyFont="1" applyBorder="1" applyAlignment="1">
      <alignment horizontal="center" vertical="center"/>
    </xf>
    <xf numFmtId="0" fontId="0" fillId="0" borderId="28" xfId="0" applyFont="1" applyFill="1" applyBorder="1" applyAlignment="1">
      <alignment vertical="center" wrapText="1"/>
    </xf>
    <xf numFmtId="0" fontId="8" fillId="9" borderId="33" xfId="2" applyFont="1" applyFill="1" applyBorder="1" applyAlignment="1" applyProtection="1">
      <alignment horizontal="center" vertical="center" wrapText="1"/>
      <protection locked="0"/>
    </xf>
    <xf numFmtId="0" fontId="0" fillId="11" borderId="25" xfId="0" applyFont="1" applyFill="1" applyBorder="1" applyAlignment="1">
      <alignment horizontal="center" vertical="center" wrapText="1"/>
    </xf>
    <xf numFmtId="0" fontId="0" fillId="11" borderId="25" xfId="0" applyFont="1" applyFill="1" applyBorder="1" applyAlignment="1">
      <alignment horizontal="center" vertical="center"/>
    </xf>
    <xf numFmtId="0" fontId="0" fillId="11" borderId="25" xfId="0" applyFont="1" applyFill="1" applyBorder="1"/>
    <xf numFmtId="15" fontId="0" fillId="0" borderId="25" xfId="0" applyNumberFormat="1" applyFont="1" applyBorder="1" applyAlignment="1">
      <alignment horizontal="center" vertical="center"/>
    </xf>
    <xf numFmtId="0" fontId="8" fillId="9" borderId="35" xfId="2" applyFont="1" applyFill="1" applyBorder="1" applyAlignment="1" applyProtection="1">
      <alignment horizontal="center" vertical="center" wrapText="1"/>
      <protection locked="0"/>
    </xf>
    <xf numFmtId="0" fontId="0" fillId="11" borderId="32" xfId="0" applyFont="1" applyFill="1" applyBorder="1"/>
    <xf numFmtId="0" fontId="0" fillId="11" borderId="30" xfId="0" applyFont="1" applyFill="1" applyBorder="1"/>
    <xf numFmtId="0" fontId="9" fillId="9" borderId="18"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0" fillId="0" borderId="28" xfId="0" applyFont="1" applyBorder="1" applyAlignment="1">
      <alignment horizontal="center" vertical="center" wrapText="1"/>
    </xf>
    <xf numFmtId="15" fontId="0" fillId="0" borderId="30" xfId="0" applyNumberFormat="1" applyFont="1" applyBorder="1" applyAlignment="1">
      <alignment horizontal="center" vertical="center"/>
    </xf>
    <xf numFmtId="0" fontId="0" fillId="0" borderId="30" xfId="0" applyFont="1" applyBorder="1" applyAlignment="1">
      <alignment horizontal="center" vertical="center"/>
    </xf>
    <xf numFmtId="15" fontId="0" fillId="0" borderId="32" xfId="0" applyNumberFormat="1" applyFont="1" applyBorder="1" applyAlignment="1">
      <alignment horizontal="center" vertical="center"/>
    </xf>
    <xf numFmtId="15" fontId="0" fillId="0" borderId="0" xfId="0" applyNumberFormat="1" applyFont="1" applyAlignment="1">
      <alignment horizontal="center" vertical="center"/>
    </xf>
    <xf numFmtId="14" fontId="0" fillId="0" borderId="0" xfId="0" applyNumberFormat="1" applyFont="1" applyAlignment="1">
      <alignment horizontal="center" vertical="center"/>
    </xf>
    <xf numFmtId="0" fontId="9" fillId="9" borderId="17"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horizontal="left" vertical="top"/>
    </xf>
    <xf numFmtId="0" fontId="10" fillId="0" borderId="0" xfId="0" applyFont="1" applyAlignment="1">
      <alignment horizontal="center" wrapText="1"/>
    </xf>
    <xf numFmtId="0" fontId="2" fillId="0" borderId="0" xfId="0" applyFont="1" applyAlignment="1">
      <alignment horizontal="center" wrapText="1"/>
    </xf>
    <xf numFmtId="0" fontId="11" fillId="9" borderId="2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10" fillId="16" borderId="30" xfId="0" applyFont="1" applyFill="1" applyBorder="1" applyAlignment="1">
      <alignment horizontal="center" vertical="center" textRotation="90" wrapText="1"/>
    </xf>
    <xf numFmtId="0" fontId="10" fillId="12" borderId="30" xfId="1" applyFont="1" applyFill="1" applyBorder="1" applyAlignment="1">
      <alignment horizontal="center" vertical="center" textRotation="90" wrapText="1"/>
    </xf>
    <xf numFmtId="0" fontId="10" fillId="13" borderId="30" xfId="1" applyFont="1" applyFill="1" applyBorder="1" applyAlignment="1">
      <alignment horizontal="center" vertical="center" textRotation="90" wrapText="1"/>
    </xf>
    <xf numFmtId="0" fontId="10" fillId="14" borderId="30" xfId="1" applyFont="1" applyFill="1" applyBorder="1" applyAlignment="1">
      <alignment horizontal="center" vertical="center" textRotation="90" wrapText="1"/>
    </xf>
    <xf numFmtId="0" fontId="10" fillId="9" borderId="30"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2" fillId="0" borderId="20" xfId="0" applyFont="1" applyBorder="1" applyAlignment="1">
      <alignment horizontal="center" vertical="center"/>
    </xf>
    <xf numFmtId="0" fontId="10" fillId="16" borderId="32" xfId="0" applyFont="1" applyFill="1" applyBorder="1" applyAlignment="1">
      <alignment horizontal="center" vertical="center" textRotation="90" wrapText="1"/>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10" fillId="16" borderId="31" xfId="0" applyFont="1" applyFill="1" applyBorder="1" applyAlignment="1">
      <alignment horizontal="center" vertical="center" textRotation="90" wrapText="1"/>
    </xf>
    <xf numFmtId="0" fontId="2" fillId="11" borderId="42" xfId="0" applyFont="1" applyFill="1" applyBorder="1" applyAlignment="1">
      <alignment horizontal="center" vertical="center"/>
    </xf>
    <xf numFmtId="0" fontId="2" fillId="11" borderId="28" xfId="0" applyFont="1" applyFill="1" applyBorder="1" applyAlignment="1">
      <alignment horizontal="center" vertical="center"/>
    </xf>
    <xf numFmtId="0" fontId="2" fillId="11" borderId="35" xfId="0" applyFont="1" applyFill="1" applyBorder="1" applyAlignment="1">
      <alignment horizontal="center" vertical="center"/>
    </xf>
    <xf numFmtId="0" fontId="10" fillId="15" borderId="32" xfId="1" applyFont="1" applyFill="1" applyBorder="1" applyAlignment="1">
      <alignment horizontal="center" vertical="center" textRotation="90" wrapText="1"/>
    </xf>
    <xf numFmtId="0" fontId="10" fillId="17" borderId="32" xfId="0" applyFont="1" applyFill="1" applyBorder="1" applyAlignment="1">
      <alignment horizontal="center" vertical="center" wrapText="1"/>
    </xf>
    <xf numFmtId="0" fontId="2" fillId="0" borderId="0" xfId="0" applyFont="1" applyAlignment="1">
      <alignment vertical="center"/>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7" fillId="0" borderId="0" xfId="0" applyFont="1" applyAlignment="1">
      <alignment wrapText="1"/>
    </xf>
    <xf numFmtId="0" fontId="2" fillId="0" borderId="17" xfId="0" applyFont="1" applyBorder="1" applyAlignment="1">
      <alignment horizontal="center" vertical="top" wrapText="1"/>
    </xf>
    <xf numFmtId="0" fontId="2" fillId="0" borderId="18" xfId="0" applyFont="1" applyBorder="1" applyAlignment="1">
      <alignment horizontal="center" vertical="center"/>
    </xf>
    <xf numFmtId="0" fontId="2" fillId="11" borderId="34" xfId="0" applyFont="1" applyFill="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top" wrapText="1"/>
    </xf>
    <xf numFmtId="9" fontId="2" fillId="0" borderId="43" xfId="3" applyFont="1" applyBorder="1" applyAlignment="1">
      <alignment horizontal="center" vertical="center"/>
    </xf>
    <xf numFmtId="9" fontId="2" fillId="11" borderId="44" xfId="3" applyFont="1" applyFill="1" applyBorder="1" applyAlignment="1">
      <alignment horizontal="center" vertical="center"/>
    </xf>
    <xf numFmtId="9" fontId="2" fillId="0" borderId="38" xfId="3" applyFont="1" applyBorder="1" applyAlignment="1">
      <alignment horizontal="center" vertical="center"/>
    </xf>
    <xf numFmtId="9" fontId="2" fillId="11" borderId="44" xfId="0" applyNumberFormat="1" applyFont="1" applyFill="1" applyBorder="1" applyAlignment="1">
      <alignment horizontal="center" vertical="center"/>
    </xf>
    <xf numFmtId="9" fontId="2" fillId="11" borderId="31" xfId="0" applyNumberFormat="1" applyFont="1" applyFill="1" applyBorder="1" applyAlignment="1">
      <alignment horizontal="center" vertical="center"/>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9" fontId="2" fillId="11" borderId="35" xfId="0" applyNumberFormat="1" applyFont="1" applyFill="1" applyBorder="1" applyAlignment="1">
      <alignment horizontal="center" vertical="center"/>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9" fontId="2" fillId="0" borderId="20" xfId="3" applyFont="1" applyBorder="1" applyAlignment="1">
      <alignment horizontal="center" vertical="center"/>
    </xf>
    <xf numFmtId="9" fontId="2" fillId="0" borderId="33" xfId="3" applyFont="1" applyBorder="1" applyAlignment="1">
      <alignment horizontal="center" vertical="center"/>
    </xf>
    <xf numFmtId="9" fontId="2" fillId="11" borderId="35" xfId="3" applyFont="1" applyFill="1" applyBorder="1" applyAlignment="1">
      <alignment horizontal="center" vertical="center"/>
    </xf>
    <xf numFmtId="0" fontId="2" fillId="0" borderId="0" xfId="0" applyFont="1" applyFill="1"/>
    <xf numFmtId="0" fontId="2" fillId="0" borderId="0" xfId="0" applyFont="1" applyAlignment="1">
      <alignment horizontal="center" vertical="center"/>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xf>
    <xf numFmtId="0" fontId="10" fillId="17" borderId="34" xfId="0" applyFont="1" applyFill="1" applyBorder="1" applyAlignment="1">
      <alignment horizontal="center" vertical="center"/>
    </xf>
    <xf numFmtId="9" fontId="10" fillId="17" borderId="30" xfId="3" applyFont="1" applyFill="1" applyBorder="1" applyAlignment="1">
      <alignment horizontal="center" vertical="center"/>
    </xf>
    <xf numFmtId="9" fontId="10" fillId="17" borderId="30" xfId="0" applyNumberFormat="1" applyFont="1" applyFill="1" applyBorder="1" applyAlignment="1">
      <alignment horizontal="center" vertical="center"/>
    </xf>
    <xf numFmtId="9" fontId="10" fillId="17" borderId="31" xfId="0" applyNumberFormat="1" applyFont="1" applyFill="1" applyBorder="1" applyAlignment="1">
      <alignment horizontal="center" vertical="center"/>
    </xf>
    <xf numFmtId="0" fontId="10" fillId="0" borderId="0" xfId="0" applyFont="1"/>
    <xf numFmtId="0" fontId="10" fillId="17" borderId="17" xfId="0" applyFont="1" applyFill="1" applyBorder="1" applyAlignment="1">
      <alignment horizontal="center" vertical="center"/>
    </xf>
    <xf numFmtId="9" fontId="10" fillId="17" borderId="32" xfId="3" applyFont="1" applyFill="1" applyBorder="1" applyAlignment="1">
      <alignment horizontal="center" vertical="center"/>
    </xf>
    <xf numFmtId="9" fontId="10" fillId="17" borderId="31" xfId="3" applyFont="1" applyFill="1" applyBorder="1" applyAlignment="1">
      <alignment horizontal="center" vertical="center"/>
    </xf>
    <xf numFmtId="14" fontId="8" fillId="22" borderId="23" xfId="1" applyNumberFormat="1" applyFont="1" applyFill="1" applyBorder="1" applyAlignment="1" applyProtection="1">
      <alignment horizontal="center" vertical="center" wrapText="1"/>
      <protection locked="0"/>
    </xf>
    <xf numFmtId="0" fontId="8" fillId="22" borderId="24" xfId="1" applyFont="1" applyFill="1" applyBorder="1" applyAlignment="1" applyProtection="1">
      <alignment horizontal="center" vertical="center" wrapText="1"/>
      <protection locked="0"/>
    </xf>
    <xf numFmtId="9" fontId="8" fillId="22" borderId="26" xfId="1" applyNumberFormat="1" applyFont="1" applyFill="1" applyBorder="1" applyAlignment="1" applyProtection="1">
      <alignment horizontal="center" vertical="center" wrapText="1"/>
      <protection locked="0"/>
    </xf>
    <xf numFmtId="14" fontId="8" fillId="22" borderId="33" xfId="1" applyNumberFormat="1" applyFont="1" applyFill="1" applyBorder="1" applyAlignment="1" applyProtection="1">
      <alignment horizontal="center" vertical="center" wrapText="1"/>
      <protection locked="0"/>
    </xf>
    <xf numFmtId="0" fontId="8" fillId="22" borderId="20" xfId="1" applyFont="1" applyFill="1" applyBorder="1" applyAlignment="1" applyProtection="1">
      <alignment horizontal="center" vertical="center" wrapText="1"/>
      <protection locked="0"/>
    </xf>
    <xf numFmtId="9" fontId="8" fillId="22" borderId="35" xfId="1" applyNumberFormat="1" applyFont="1" applyFill="1" applyBorder="1" applyAlignment="1" applyProtection="1">
      <alignment horizontal="center" vertical="center" wrapText="1"/>
      <protection locked="0"/>
    </xf>
    <xf numFmtId="0" fontId="8" fillId="23" borderId="33" xfId="1" applyFont="1" applyFill="1" applyBorder="1" applyAlignment="1" applyProtection="1">
      <alignment horizontal="center" vertical="center" wrapText="1"/>
      <protection locked="0"/>
    </xf>
    <xf numFmtId="0" fontId="8" fillId="23" borderId="20" xfId="1" applyFont="1" applyFill="1" applyBorder="1" applyAlignment="1" applyProtection="1">
      <alignment horizontal="center" vertical="center" wrapText="1"/>
      <protection locked="0"/>
    </xf>
    <xf numFmtId="0" fontId="8" fillId="23" borderId="20" xfId="2" applyFont="1" applyFill="1" applyBorder="1" applyAlignment="1" applyProtection="1">
      <alignment horizontal="center" vertical="center" wrapText="1"/>
      <protection locked="0"/>
    </xf>
    <xf numFmtId="9" fontId="8" fillId="23" borderId="35" xfId="1" applyNumberFormat="1" applyFont="1" applyFill="1" applyBorder="1" applyAlignment="1" applyProtection="1">
      <alignment horizontal="center" vertical="center" wrapText="1"/>
      <protection locked="0"/>
    </xf>
    <xf numFmtId="0" fontId="4" fillId="21" borderId="33" xfId="2" applyFont="1" applyFill="1" applyBorder="1" applyAlignment="1" applyProtection="1">
      <alignment horizontal="center" vertical="center" wrapText="1"/>
      <protection locked="0"/>
    </xf>
    <xf numFmtId="0" fontId="4" fillId="21" borderId="20" xfId="2" applyFont="1" applyFill="1" applyBorder="1" applyAlignment="1" applyProtection="1">
      <alignment horizontal="center" vertical="center" wrapText="1"/>
      <protection locked="0"/>
    </xf>
    <xf numFmtId="0" fontId="2" fillId="0" borderId="19" xfId="0" applyFont="1" applyFill="1" applyBorder="1" applyAlignment="1" applyProtection="1">
      <alignment horizontal="justify" vertical="center" wrapText="1"/>
    </xf>
    <xf numFmtId="9" fontId="2" fillId="0" borderId="19" xfId="0" applyNumberFormat="1"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19" xfId="0" applyFont="1" applyFill="1" applyBorder="1" applyAlignment="1" applyProtection="1">
      <alignment horizontal="justify" vertical="center" wrapText="1"/>
    </xf>
    <xf numFmtId="0" fontId="2" fillId="0" borderId="19" xfId="0" applyFont="1" applyFill="1" applyBorder="1" applyAlignment="1" applyProtection="1">
      <alignment vertical="center" wrapText="1"/>
    </xf>
    <xf numFmtId="0" fontId="10" fillId="0" borderId="19" xfId="0" applyFont="1" applyFill="1" applyBorder="1" applyAlignment="1" applyProtection="1">
      <alignment vertical="center" wrapText="1"/>
    </xf>
    <xf numFmtId="1" fontId="2" fillId="0" borderId="19" xfId="0" applyNumberFormat="1" applyFont="1" applyFill="1" applyBorder="1" applyAlignment="1" applyProtection="1">
      <alignment horizontal="center" vertical="center" wrapText="1"/>
    </xf>
    <xf numFmtId="0" fontId="3" fillId="0" borderId="19" xfId="0" applyFont="1" applyFill="1" applyBorder="1" applyAlignment="1">
      <alignment horizontal="justify" vertical="center" wrapText="1"/>
    </xf>
    <xf numFmtId="0" fontId="3" fillId="0" borderId="19" xfId="0" applyFont="1" applyFill="1" applyBorder="1" applyAlignment="1">
      <alignment horizontal="justify" vertical="top" wrapText="1"/>
    </xf>
    <xf numFmtId="9" fontId="3" fillId="0" borderId="19"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14" fontId="3" fillId="0" borderId="19" xfId="0" applyNumberFormat="1" applyFont="1" applyBorder="1" applyAlignment="1">
      <alignment horizontal="center" vertical="center"/>
    </xf>
    <xf numFmtId="15" fontId="14" fillId="0" borderId="19" xfId="0" applyNumberFormat="1" applyFont="1" applyFill="1" applyBorder="1" applyAlignment="1">
      <alignment horizontal="center" vertical="center"/>
    </xf>
    <xf numFmtId="15" fontId="14" fillId="0" borderId="19" xfId="0" applyNumberFormat="1" applyFont="1" applyFill="1" applyBorder="1" applyAlignment="1">
      <alignment horizontal="center" vertical="center" wrapText="1"/>
    </xf>
    <xf numFmtId="0" fontId="8" fillId="22" borderId="20" xfId="1" applyFont="1" applyFill="1" applyBorder="1" applyAlignment="1" applyProtection="1">
      <alignment horizontal="justify" vertical="center" wrapText="1"/>
      <protection locked="0"/>
    </xf>
    <xf numFmtId="14" fontId="8" fillId="22" borderId="17" xfId="1" applyNumberFormat="1" applyFont="1" applyFill="1" applyBorder="1" applyAlignment="1" applyProtection="1">
      <alignment horizontal="center" vertical="center" wrapText="1"/>
      <protection locked="0"/>
    </xf>
    <xf numFmtId="14" fontId="8" fillId="22" borderId="18" xfId="1" applyNumberFormat="1" applyFont="1" applyFill="1" applyBorder="1" applyAlignment="1" applyProtection="1">
      <alignment horizontal="center" vertical="center" wrapText="1"/>
      <protection locked="0"/>
    </xf>
    <xf numFmtId="14" fontId="8" fillId="22" borderId="34" xfId="1" applyNumberFormat="1" applyFont="1" applyFill="1" applyBorder="1" applyAlignment="1" applyProtection="1">
      <alignment horizontal="center" vertical="center" wrapText="1"/>
      <protection locked="0"/>
    </xf>
    <xf numFmtId="0" fontId="8" fillId="23" borderId="17" xfId="1" applyFont="1" applyFill="1" applyBorder="1" applyAlignment="1" applyProtection="1">
      <alignment horizontal="center" vertical="center" wrapText="1"/>
      <protection locked="0"/>
    </xf>
    <xf numFmtId="0" fontId="8" fillId="23" borderId="18" xfId="1" applyFont="1" applyFill="1" applyBorder="1" applyAlignment="1" applyProtection="1">
      <alignment horizontal="center" vertical="center" wrapText="1"/>
      <protection locked="0"/>
    </xf>
    <xf numFmtId="0" fontId="8" fillId="23" borderId="34" xfId="1" applyFont="1" applyFill="1" applyBorder="1" applyAlignment="1" applyProtection="1">
      <alignment horizontal="center" vertical="center" wrapText="1"/>
      <protection locked="0"/>
    </xf>
    <xf numFmtId="0" fontId="10" fillId="17" borderId="46" xfId="0" applyFont="1" applyFill="1" applyBorder="1" applyAlignment="1">
      <alignment horizontal="center" vertical="center"/>
    </xf>
    <xf numFmtId="0" fontId="10" fillId="17" borderId="50" xfId="0" applyFont="1" applyFill="1" applyBorder="1" applyAlignment="1">
      <alignment horizontal="center" vertical="center"/>
    </xf>
    <xf numFmtId="9" fontId="10" fillId="17" borderId="51" xfId="3" applyFont="1" applyFill="1" applyBorder="1" applyAlignment="1">
      <alignment horizontal="center" vertical="center"/>
    </xf>
    <xf numFmtId="9" fontId="2" fillId="11" borderId="31" xfId="3" applyFont="1" applyFill="1" applyBorder="1" applyAlignment="1">
      <alignment horizontal="center" vertical="center"/>
    </xf>
    <xf numFmtId="0" fontId="2" fillId="11" borderId="58" xfId="0" applyFont="1" applyFill="1" applyBorder="1" applyAlignment="1">
      <alignment horizontal="center" vertical="center"/>
    </xf>
    <xf numFmtId="0" fontId="1" fillId="16" borderId="62" xfId="0" applyFont="1" applyFill="1" applyBorder="1" applyAlignment="1">
      <alignment horizontal="center"/>
    </xf>
    <xf numFmtId="4" fontId="1" fillId="16" borderId="63" xfId="0" applyNumberFormat="1" applyFont="1" applyFill="1" applyBorder="1" applyAlignment="1">
      <alignment horizontal="center"/>
    </xf>
    <xf numFmtId="0" fontId="0" fillId="0" borderId="17" xfId="0" applyBorder="1"/>
    <xf numFmtId="0" fontId="0" fillId="0" borderId="18" xfId="0" applyBorder="1" applyAlignment="1">
      <alignment horizontal="center"/>
    </xf>
    <xf numFmtId="4" fontId="0" fillId="0" borderId="34" xfId="3" applyNumberFormat="1" applyFont="1" applyBorder="1" applyAlignment="1">
      <alignment horizontal="center"/>
    </xf>
    <xf numFmtId="0" fontId="0" fillId="0" borderId="19" xfId="0" applyBorder="1" applyAlignment="1">
      <alignment horizontal="center"/>
    </xf>
    <xf numFmtId="4" fontId="0" fillId="0" borderId="35" xfId="3" applyNumberFormat="1" applyFont="1" applyBorder="1" applyAlignment="1">
      <alignment horizontal="center"/>
    </xf>
    <xf numFmtId="0" fontId="0" fillId="0" borderId="65" xfId="0" applyBorder="1" applyAlignment="1">
      <alignment horizontal="center"/>
    </xf>
    <xf numFmtId="0" fontId="0" fillId="16" borderId="66" xfId="0" applyFill="1" applyBorder="1"/>
    <xf numFmtId="0" fontId="0" fillId="16" borderId="62" xfId="0" applyFill="1" applyBorder="1" applyAlignment="1">
      <alignment horizontal="center"/>
    </xf>
    <xf numFmtId="4" fontId="0" fillId="16" borderId="63" xfId="3" applyNumberFormat="1" applyFont="1" applyFill="1" applyBorder="1" applyAlignment="1">
      <alignment horizontal="center"/>
    </xf>
    <xf numFmtId="0" fontId="0" fillId="0" borderId="36" xfId="0" applyBorder="1"/>
    <xf numFmtId="0" fontId="0" fillId="0" borderId="37" xfId="0" applyBorder="1" applyAlignment="1">
      <alignment horizontal="center"/>
    </xf>
    <xf numFmtId="4" fontId="0" fillId="0" borderId="42" xfId="3" applyNumberFormat="1" applyFont="1" applyBorder="1" applyAlignment="1">
      <alignment horizontal="center"/>
    </xf>
    <xf numFmtId="0" fontId="0" fillId="0" borderId="25" xfId="0" applyBorder="1"/>
    <xf numFmtId="0" fontId="0" fillId="0" borderId="33" xfId="0" applyBorder="1"/>
    <xf numFmtId="0" fontId="0" fillId="0" borderId="20" xfId="0" applyBorder="1" applyAlignment="1">
      <alignment horizontal="center"/>
    </xf>
    <xf numFmtId="4" fontId="0" fillId="0" borderId="58" xfId="3" applyNumberFormat="1" applyFont="1" applyBorder="1" applyAlignment="1">
      <alignment horizontal="center"/>
    </xf>
    <xf numFmtId="0" fontId="0" fillId="15" borderId="36" xfId="0" applyFill="1" applyBorder="1"/>
    <xf numFmtId="0" fontId="0" fillId="12" borderId="25" xfId="0" applyFill="1" applyBorder="1"/>
    <xf numFmtId="0" fontId="0" fillId="13" borderId="25" xfId="0" applyFill="1" applyBorder="1"/>
    <xf numFmtId="0" fontId="0" fillId="14" borderId="33" xfId="0" applyFill="1" applyBorder="1"/>
    <xf numFmtId="0" fontId="0" fillId="17" borderId="36" xfId="0" applyFill="1" applyBorder="1"/>
    <xf numFmtId="0" fontId="0" fillId="9" borderId="33" xfId="0" applyFill="1" applyBorder="1"/>
    <xf numFmtId="0" fontId="0" fillId="0" borderId="64" xfId="0" applyBorder="1" applyAlignment="1">
      <alignment wrapText="1"/>
    </xf>
    <xf numFmtId="0" fontId="1" fillId="16" borderId="62" xfId="0" applyFont="1" applyFill="1" applyBorder="1" applyAlignment="1">
      <alignment horizontal="center" vertical="center"/>
    </xf>
    <xf numFmtId="4" fontId="1" fillId="16" borderId="63" xfId="0" applyNumberFormat="1" applyFont="1" applyFill="1" applyBorder="1" applyAlignment="1">
      <alignment horizontal="center" vertical="center"/>
    </xf>
    <xf numFmtId="0" fontId="0" fillId="0" borderId="65" xfId="0" applyBorder="1" applyAlignment="1">
      <alignment horizontal="center" vertical="center"/>
    </xf>
    <xf numFmtId="4" fontId="0" fillId="0" borderId="35" xfId="3" applyNumberFormat="1" applyFont="1" applyBorder="1" applyAlignment="1">
      <alignment horizontal="center" vertical="center"/>
    </xf>
    <xf numFmtId="0" fontId="0" fillId="0" borderId="0" xfId="0" applyFill="1"/>
    <xf numFmtId="0" fontId="2" fillId="11" borderId="36" xfId="0" applyFont="1" applyFill="1" applyBorder="1" applyAlignment="1">
      <alignment horizontal="center" vertical="center"/>
    </xf>
    <xf numFmtId="9" fontId="2" fillId="11" borderId="32" xfId="3" applyFont="1" applyFill="1" applyBorder="1" applyAlignment="1">
      <alignment horizontal="center" vertical="center"/>
    </xf>
    <xf numFmtId="9" fontId="2" fillId="11" borderId="32" xfId="0" applyNumberFormat="1" applyFont="1" applyFill="1" applyBorder="1" applyAlignment="1">
      <alignment horizontal="center" vertical="center"/>
    </xf>
    <xf numFmtId="9" fontId="2" fillId="11" borderId="33" xfId="0" applyNumberFormat="1" applyFont="1" applyFill="1" applyBorder="1" applyAlignment="1">
      <alignment horizontal="center" vertical="center"/>
    </xf>
    <xf numFmtId="0" fontId="2" fillId="0" borderId="50" xfId="0" applyFont="1" applyBorder="1" applyAlignment="1">
      <alignment horizontal="center" vertical="center"/>
    </xf>
    <xf numFmtId="9" fontId="2" fillId="0" borderId="16" xfId="3" applyFont="1" applyBorder="1" applyAlignment="1">
      <alignment horizontal="center" vertical="center"/>
    </xf>
    <xf numFmtId="0" fontId="2" fillId="0" borderId="52" xfId="0" applyFont="1" applyBorder="1" applyAlignment="1">
      <alignment horizontal="center" vertical="center"/>
    </xf>
    <xf numFmtId="0" fontId="2" fillId="11" borderId="67" xfId="0" applyFont="1" applyFill="1" applyBorder="1" applyAlignment="1">
      <alignment horizontal="center" vertical="center"/>
    </xf>
    <xf numFmtId="9" fontId="2" fillId="11" borderId="67" xfId="0" applyNumberFormat="1" applyFont="1" applyFill="1" applyBorder="1" applyAlignment="1">
      <alignment horizontal="center" vertical="center"/>
    </xf>
    <xf numFmtId="0" fontId="2" fillId="11" borderId="57" xfId="0" applyFont="1" applyFill="1" applyBorder="1" applyAlignment="1">
      <alignment horizontal="center" vertical="center"/>
    </xf>
    <xf numFmtId="0" fontId="2" fillId="11" borderId="46" xfId="0" applyFont="1" applyFill="1" applyBorder="1" applyAlignment="1">
      <alignment horizontal="center" vertical="center"/>
    </xf>
    <xf numFmtId="0" fontId="2" fillId="11" borderId="17" xfId="0" applyFont="1" applyFill="1" applyBorder="1" applyAlignment="1">
      <alignment horizontal="center" vertical="center"/>
    </xf>
    <xf numFmtId="9" fontId="2" fillId="11" borderId="47" xfId="3" applyFont="1" applyFill="1" applyBorder="1" applyAlignment="1">
      <alignment horizontal="center" vertical="center"/>
    </xf>
    <xf numFmtId="9" fontId="2" fillId="11" borderId="47" xfId="0" applyNumberFormat="1" applyFont="1" applyFill="1" applyBorder="1" applyAlignment="1">
      <alignment horizontal="center" vertical="center"/>
    </xf>
    <xf numFmtId="9" fontId="2" fillId="0" borderId="54" xfId="3" applyFont="1" applyBorder="1" applyAlignment="1">
      <alignment horizontal="center" vertical="center"/>
    </xf>
    <xf numFmtId="9" fontId="2" fillId="11" borderId="41" xfId="0" applyNumberFormat="1" applyFont="1" applyFill="1" applyBorder="1" applyAlignment="1">
      <alignment horizontal="center" vertical="center"/>
    </xf>
    <xf numFmtId="0" fontId="10" fillId="17" borderId="39" xfId="0" applyFont="1" applyFill="1" applyBorder="1" applyAlignment="1">
      <alignment horizontal="center" vertical="center"/>
    </xf>
    <xf numFmtId="0" fontId="10" fillId="15" borderId="38" xfId="1" applyFont="1" applyFill="1" applyBorder="1" applyAlignment="1">
      <alignment horizontal="center" vertical="center" textRotation="90" wrapText="1"/>
    </xf>
    <xf numFmtId="0" fontId="10" fillId="12" borderId="43" xfId="1" applyFont="1" applyFill="1" applyBorder="1" applyAlignment="1">
      <alignment horizontal="center" vertical="center" textRotation="90" wrapText="1"/>
    </xf>
    <xf numFmtId="0" fontId="10" fillId="13" borderId="43" xfId="1" applyFont="1" applyFill="1" applyBorder="1" applyAlignment="1">
      <alignment horizontal="center" vertical="center" textRotation="90" wrapText="1"/>
    </xf>
    <xf numFmtId="0" fontId="10" fillId="14" borderId="53" xfId="1" applyFont="1" applyFill="1" applyBorder="1" applyAlignment="1">
      <alignment horizontal="center" vertical="center" textRotation="90" wrapText="1"/>
    </xf>
    <xf numFmtId="0" fontId="10" fillId="16" borderId="40" xfId="0" applyFont="1" applyFill="1" applyBorder="1" applyAlignment="1">
      <alignment horizontal="center" vertical="center" wrapText="1"/>
    </xf>
    <xf numFmtId="0" fontId="10" fillId="17" borderId="43" xfId="0" applyFont="1" applyFill="1" applyBorder="1" applyAlignment="1">
      <alignment horizontal="center" vertical="center" wrapText="1"/>
    </xf>
    <xf numFmtId="9" fontId="10" fillId="17" borderId="47" xfId="3" applyFont="1" applyFill="1" applyBorder="1" applyAlignment="1">
      <alignment horizontal="center" vertical="center"/>
    </xf>
    <xf numFmtId="0" fontId="10" fillId="9" borderId="53" xfId="0" applyFont="1" applyFill="1" applyBorder="1" applyAlignment="1">
      <alignment horizontal="center" vertical="center" wrapText="1"/>
    </xf>
    <xf numFmtId="9" fontId="2" fillId="11" borderId="40" xfId="0" applyNumberFormat="1" applyFont="1" applyFill="1" applyBorder="1" applyAlignment="1">
      <alignment horizontal="center" vertical="center"/>
    </xf>
    <xf numFmtId="0" fontId="2" fillId="11" borderId="45" xfId="0" applyFont="1" applyFill="1" applyBorder="1" applyAlignment="1">
      <alignment horizontal="center" vertical="center"/>
    </xf>
    <xf numFmtId="9" fontId="10" fillId="17" borderId="47" xfId="0" applyNumberFormat="1" applyFont="1" applyFill="1" applyBorder="1" applyAlignment="1">
      <alignment horizontal="center" vertical="center"/>
    </xf>
    <xf numFmtId="9" fontId="2" fillId="0" borderId="53" xfId="3" applyFont="1" applyBorder="1" applyAlignment="1">
      <alignment horizontal="center" vertical="center"/>
    </xf>
    <xf numFmtId="9" fontId="2" fillId="11" borderId="40" xfId="3" applyFont="1" applyFill="1" applyBorder="1" applyAlignment="1">
      <alignment horizontal="center" vertical="center"/>
    </xf>
    <xf numFmtId="0" fontId="2" fillId="0" borderId="55" xfId="0" applyFont="1" applyBorder="1" applyAlignment="1">
      <alignment horizontal="center" vertical="top" wrapText="1"/>
    </xf>
    <xf numFmtId="0" fontId="2" fillId="0" borderId="60" xfId="0" applyFont="1" applyBorder="1" applyAlignment="1">
      <alignment horizontal="center" vertical="top" wrapText="1"/>
    </xf>
    <xf numFmtId="0" fontId="2" fillId="0" borderId="5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9" xfId="0" applyFont="1" applyBorder="1" applyAlignment="1">
      <alignment horizontal="center" vertical="center" wrapText="1"/>
    </xf>
    <xf numFmtId="0" fontId="10" fillId="17" borderId="55" xfId="0" applyFont="1" applyFill="1" applyBorder="1" applyAlignment="1">
      <alignment horizontal="center" vertical="center" wrapText="1"/>
    </xf>
    <xf numFmtId="0" fontId="10" fillId="17" borderId="29" xfId="0" applyFont="1" applyFill="1" applyBorder="1" applyAlignment="1">
      <alignment horizontal="center" vertical="center" wrapText="1"/>
    </xf>
    <xf numFmtId="0" fontId="10" fillId="16" borderId="43" xfId="0" applyFont="1" applyFill="1" applyBorder="1" applyAlignment="1">
      <alignment horizontal="center" vertical="center" textRotation="90" wrapText="1"/>
    </xf>
    <xf numFmtId="0" fontId="10" fillId="16" borderId="53" xfId="0" applyFont="1" applyFill="1" applyBorder="1" applyAlignment="1">
      <alignment horizontal="center" vertical="center" textRotation="90" wrapText="1"/>
    </xf>
    <xf numFmtId="0" fontId="10" fillId="16" borderId="40" xfId="0" applyFont="1" applyFill="1" applyBorder="1" applyAlignment="1">
      <alignment horizontal="center" vertical="center" textRotation="90" wrapText="1"/>
    </xf>
    <xf numFmtId="0" fontId="10" fillId="16" borderId="38" xfId="0" applyFont="1" applyFill="1" applyBorder="1" applyAlignment="1">
      <alignment horizontal="center" vertical="center" textRotation="90" wrapText="1"/>
    </xf>
    <xf numFmtId="0" fontId="10" fillId="16" borderId="44" xfId="0" applyFont="1" applyFill="1" applyBorder="1" applyAlignment="1">
      <alignment horizontal="center" vertical="center" textRotation="90" wrapText="1"/>
    </xf>
    <xf numFmtId="10" fontId="0" fillId="0" borderId="0" xfId="3" applyNumberFormat="1" applyFont="1"/>
    <xf numFmtId="0" fontId="4" fillId="21" borderId="54" xfId="2" applyFont="1" applyFill="1" applyBorder="1" applyAlignment="1" applyProtection="1">
      <alignment horizontal="center" vertical="center" wrapText="1"/>
      <protection locked="0"/>
    </xf>
    <xf numFmtId="0" fontId="24" fillId="20" borderId="0" xfId="0" applyFont="1" applyFill="1" applyAlignment="1">
      <alignment vertical="center"/>
    </xf>
    <xf numFmtId="0" fontId="25" fillId="20" borderId="0" xfId="0" applyFont="1" applyFill="1" applyAlignment="1">
      <alignment vertical="center"/>
    </xf>
    <xf numFmtId="0" fontId="25" fillId="20" borderId="0" xfId="0" applyNumberFormat="1" applyFont="1" applyFill="1" applyAlignment="1">
      <alignment horizontal="center" vertical="center"/>
    </xf>
    <xf numFmtId="0" fontId="24" fillId="20" borderId="0" xfId="0" applyFont="1" applyFill="1" applyAlignment="1">
      <alignment horizontal="justify" vertical="center"/>
    </xf>
    <xf numFmtId="0" fontId="24" fillId="20" borderId="0" xfId="0" applyFont="1" applyFill="1" applyAlignment="1">
      <alignment horizontal="center" vertical="center"/>
    </xf>
    <xf numFmtId="0" fontId="24" fillId="20" borderId="0" xfId="0" applyFont="1" applyFill="1" applyAlignment="1">
      <alignment horizontal="center" vertical="center" wrapText="1"/>
    </xf>
    <xf numFmtId="0" fontId="24" fillId="0" borderId="0" xfId="0" applyFont="1" applyAlignment="1">
      <alignment vertical="center"/>
    </xf>
    <xf numFmtId="0" fontId="26" fillId="20" borderId="0" xfId="0" applyFont="1" applyFill="1" applyAlignment="1">
      <alignment vertical="center"/>
    </xf>
    <xf numFmtId="0" fontId="27" fillId="20" borderId="0" xfId="0" applyFont="1" applyFill="1" applyAlignment="1">
      <alignment vertical="center"/>
    </xf>
    <xf numFmtId="0" fontId="26" fillId="20" borderId="0" xfId="0" applyFont="1" applyFill="1" applyAlignment="1">
      <alignment horizontal="justify" vertical="center"/>
    </xf>
    <xf numFmtId="0" fontId="26" fillId="20" borderId="0" xfId="0" applyFont="1" applyFill="1" applyAlignment="1">
      <alignment horizontal="center" vertical="center"/>
    </xf>
    <xf numFmtId="0" fontId="26" fillId="20" borderId="0" xfId="0" applyFont="1" applyFill="1" applyAlignment="1">
      <alignment horizontal="center" vertical="center" wrapText="1"/>
    </xf>
    <xf numFmtId="0" fontId="26" fillId="0" borderId="0" xfId="0" applyFont="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0" xfId="0" applyNumberFormat="1"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wrapText="1"/>
    </xf>
    <xf numFmtId="0" fontId="3" fillId="4" borderId="0" xfId="0" applyFont="1" applyFill="1" applyAlignment="1">
      <alignment horizontal="justify" vertical="center"/>
    </xf>
    <xf numFmtId="0" fontId="3" fillId="0" borderId="0" xfId="0" applyFont="1" applyAlignment="1">
      <alignment vertical="center"/>
    </xf>
    <xf numFmtId="0" fontId="28" fillId="20" borderId="19" xfId="0" applyFont="1" applyFill="1" applyBorder="1" applyAlignment="1">
      <alignment horizontal="center" vertical="center" wrapText="1"/>
    </xf>
    <xf numFmtId="0" fontId="4" fillId="21" borderId="55" xfId="0" applyFont="1" applyFill="1" applyBorder="1" applyAlignment="1">
      <alignment horizontal="center" vertical="center" wrapText="1"/>
    </xf>
    <xf numFmtId="0" fontId="4" fillId="21" borderId="18" xfId="0" applyFont="1" applyFill="1" applyBorder="1" applyAlignment="1">
      <alignment horizontal="center" vertical="center" wrapText="1"/>
    </xf>
    <xf numFmtId="0" fontId="4" fillId="21" borderId="34" xfId="0" applyFont="1" applyFill="1" applyBorder="1" applyAlignment="1">
      <alignment horizontal="center" vertical="center" wrapText="1"/>
    </xf>
    <xf numFmtId="0" fontId="3" fillId="0" borderId="0" xfId="0" applyFont="1" applyAlignment="1">
      <alignment vertical="center" wrapText="1"/>
    </xf>
    <xf numFmtId="0" fontId="4" fillId="20" borderId="19" xfId="0" applyNumberFormat="1"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19" xfId="0" applyFont="1" applyFill="1" applyBorder="1" applyAlignment="1" applyProtection="1">
      <alignment horizontal="center" vertical="center" wrapText="1"/>
      <protection locked="0"/>
    </xf>
    <xf numFmtId="0" fontId="4" fillId="9" borderId="19"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1"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19" xfId="0" applyNumberFormat="1"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11"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5" fontId="3" fillId="0" borderId="19"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29" fillId="0" borderId="19" xfId="0" applyFont="1" applyFill="1" applyBorder="1" applyAlignment="1" applyProtection="1">
      <alignment horizontal="justify" vertical="center" wrapText="1"/>
    </xf>
    <xf numFmtId="0" fontId="3" fillId="11" borderId="2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3" fillId="11" borderId="19" xfId="0" applyFont="1" applyFill="1" applyBorder="1" applyAlignment="1" applyProtection="1">
      <alignment horizontal="center" vertical="center" wrapText="1"/>
      <protection locked="0"/>
    </xf>
    <xf numFmtId="14" fontId="3" fillId="4" borderId="19" xfId="0" applyNumberFormat="1" applyFont="1" applyFill="1" applyBorder="1" applyAlignment="1" applyProtection="1">
      <alignment horizontal="center" vertical="center" wrapText="1"/>
    </xf>
    <xf numFmtId="14" fontId="3" fillId="11" borderId="19" xfId="0" applyNumberFormat="1" applyFont="1" applyFill="1" applyBorder="1" applyAlignment="1" applyProtection="1">
      <alignment horizontal="center" vertical="center" wrapText="1"/>
    </xf>
    <xf numFmtId="15" fontId="3" fillId="0" borderId="28" xfId="0" applyNumberFormat="1" applyFont="1" applyFill="1" applyBorder="1" applyAlignment="1" applyProtection="1">
      <alignment horizontal="center" vertical="center" wrapText="1"/>
    </xf>
    <xf numFmtId="15" fontId="3" fillId="0" borderId="25" xfId="0" applyNumberFormat="1"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9" fontId="3" fillId="0" borderId="19" xfId="0" applyNumberFormat="1"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9" xfId="0" applyFont="1" applyBorder="1" applyAlignment="1">
      <alignment horizontal="justify" vertical="center" wrapText="1"/>
    </xf>
    <xf numFmtId="0" fontId="3" fillId="0" borderId="28" xfId="0" applyFont="1" applyFill="1" applyBorder="1" applyAlignment="1" applyProtection="1">
      <alignment horizontal="center" vertical="center" wrapText="1"/>
      <protection locked="0"/>
    </xf>
    <xf numFmtId="15" fontId="3" fillId="0" borderId="25" xfId="0" applyNumberFormat="1" applyFont="1" applyFill="1" applyBorder="1" applyAlignment="1">
      <alignment horizontal="center" vertical="center" wrapText="1"/>
    </xf>
    <xf numFmtId="0" fontId="3" fillId="0" borderId="19" xfId="0" applyFont="1" applyFill="1" applyBorder="1" applyAlignment="1">
      <alignment vertical="center" wrapText="1"/>
    </xf>
    <xf numFmtId="9" fontId="3" fillId="0" borderId="19" xfId="3" applyFont="1" applyFill="1" applyBorder="1" applyAlignment="1">
      <alignment horizontal="center" vertical="center" wrapText="1"/>
    </xf>
    <xf numFmtId="0" fontId="3" fillId="0" borderId="28" xfId="0" applyFont="1" applyFill="1" applyBorder="1" applyAlignment="1">
      <alignment horizontal="center" vertical="center" wrapText="1"/>
    </xf>
    <xf numFmtId="15" fontId="3" fillId="0" borderId="25" xfId="0" applyNumberFormat="1" applyFont="1" applyFill="1" applyBorder="1" applyAlignment="1">
      <alignment vertical="center" wrapText="1"/>
    </xf>
    <xf numFmtId="9" fontId="3" fillId="0" borderId="28"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vertical="center" wrapText="1"/>
    </xf>
    <xf numFmtId="0" fontId="3" fillId="11" borderId="25" xfId="0" applyFont="1" applyFill="1" applyBorder="1" applyAlignment="1">
      <alignment horizontal="center" vertical="center" wrapText="1"/>
    </xf>
    <xf numFmtId="0" fontId="3" fillId="11" borderId="19" xfId="0" applyFont="1" applyFill="1" applyBorder="1" applyAlignment="1">
      <alignment horizontal="center" vertical="center" wrapText="1"/>
    </xf>
    <xf numFmtId="15" fontId="3" fillId="0" borderId="27"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27" xfId="0" applyFont="1" applyBorder="1" applyAlignment="1" applyProtection="1">
      <alignment horizontal="center" vertical="center"/>
    </xf>
    <xf numFmtId="0" fontId="29" fillId="4" borderId="19" xfId="0" applyFont="1" applyFill="1" applyBorder="1" applyAlignment="1" applyProtection="1">
      <alignment horizontal="center" vertical="center" wrapText="1"/>
    </xf>
    <xf numFmtId="0" fontId="3" fillId="11" borderId="19" xfId="0" applyFont="1" applyFill="1" applyBorder="1" applyAlignment="1" applyProtection="1">
      <alignment horizontal="center" vertical="center"/>
    </xf>
    <xf numFmtId="9" fontId="3" fillId="4" borderId="19" xfId="0" applyNumberFormat="1"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19" xfId="0" applyFont="1" applyBorder="1" applyAlignment="1" applyProtection="1">
      <alignment vertical="center" wrapText="1"/>
      <protection locked="0"/>
    </xf>
    <xf numFmtId="9" fontId="3" fillId="0" borderId="28" xfId="0" applyNumberFormat="1" applyFont="1" applyBorder="1" applyAlignment="1" applyProtection="1">
      <alignment horizontal="center" vertical="center"/>
      <protection locked="0"/>
    </xf>
    <xf numFmtId="0" fontId="3" fillId="0" borderId="19" xfId="0" applyFont="1" applyFill="1" applyBorder="1" applyAlignment="1">
      <alignment horizontal="left" vertical="center" wrapText="1"/>
    </xf>
    <xf numFmtId="15" fontId="3" fillId="0" borderId="25" xfId="0" applyNumberFormat="1" applyFont="1" applyBorder="1" applyAlignment="1">
      <alignment vertical="center"/>
    </xf>
    <xf numFmtId="0" fontId="3" fillId="0" borderId="19" xfId="0" applyFont="1" applyBorder="1" applyAlignment="1">
      <alignment vertical="center"/>
    </xf>
    <xf numFmtId="0" fontId="3" fillId="0" borderId="28" xfId="0" applyFont="1" applyBorder="1" applyAlignment="1">
      <alignment vertical="center"/>
    </xf>
    <xf numFmtId="15" fontId="3" fillId="0" borderId="25" xfId="0" applyNumberFormat="1" applyFont="1" applyBorder="1" applyAlignment="1">
      <alignment horizontal="center" vertical="center"/>
    </xf>
    <xf numFmtId="0" fontId="3" fillId="0" borderId="28" xfId="0" applyFont="1" applyBorder="1" applyAlignment="1">
      <alignment horizontal="center" vertical="center"/>
    </xf>
    <xf numFmtId="0" fontId="3" fillId="11" borderId="25" xfId="0" applyFont="1" applyFill="1" applyBorder="1" applyAlignment="1">
      <alignment horizontal="center" vertical="center"/>
    </xf>
    <xf numFmtId="0" fontId="3" fillId="11" borderId="19" xfId="0" applyFont="1" applyFill="1" applyBorder="1" applyAlignment="1">
      <alignment horizontal="center" vertical="center"/>
    </xf>
    <xf numFmtId="15" fontId="3" fillId="0" borderId="27"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vertical="center"/>
    </xf>
    <xf numFmtId="0" fontId="3" fillId="4" borderId="19" xfId="0" applyNumberFormat="1" applyFont="1" applyFill="1" applyBorder="1" applyAlignment="1" applyProtection="1">
      <alignment horizontal="center" vertical="center"/>
    </xf>
    <xf numFmtId="15" fontId="3" fillId="0" borderId="19"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19" xfId="0" applyFont="1" applyBorder="1" applyAlignment="1" applyProtection="1">
      <alignment vertical="center"/>
    </xf>
    <xf numFmtId="0" fontId="3" fillId="0" borderId="28" xfId="0" applyFont="1" applyBorder="1" applyAlignment="1" applyProtection="1">
      <alignment horizontal="center" vertical="center"/>
      <protection locked="0"/>
    </xf>
    <xf numFmtId="0" fontId="3" fillId="0" borderId="21" xfId="0" applyFont="1" applyBorder="1" applyAlignment="1">
      <alignment horizontal="center" vertical="center" wrapText="1"/>
    </xf>
    <xf numFmtId="15" fontId="29" fillId="0" borderId="19" xfId="0" applyNumberFormat="1" applyFont="1" applyBorder="1" applyAlignment="1" applyProtection="1">
      <alignment horizontal="center" vertical="center" wrapText="1"/>
    </xf>
    <xf numFmtId="0" fontId="3" fillId="0" borderId="19" xfId="0" applyFont="1" applyBorder="1" applyAlignment="1">
      <alignment horizontal="justify" wrapText="1"/>
    </xf>
    <xf numFmtId="0" fontId="3" fillId="0" borderId="28" xfId="0" applyFont="1" applyFill="1" applyBorder="1" applyAlignment="1" applyProtection="1">
      <alignment horizontal="center" vertical="center"/>
      <protection locked="0"/>
    </xf>
    <xf numFmtId="0" fontId="3" fillId="0" borderId="19" xfId="0" applyFont="1" applyBorder="1" applyAlignment="1">
      <alignment vertical="center" wrapText="1"/>
    </xf>
    <xf numFmtId="0" fontId="29" fillId="4" borderId="19" xfId="0" applyFont="1" applyFill="1" applyBorder="1" applyAlignment="1" applyProtection="1">
      <alignment horizontal="justify" vertical="center" wrapText="1"/>
    </xf>
    <xf numFmtId="0" fontId="29" fillId="0" borderId="19" xfId="0" applyFont="1" applyFill="1" applyBorder="1" applyAlignment="1" applyProtection="1">
      <alignment horizontal="center" vertical="center"/>
    </xf>
    <xf numFmtId="0" fontId="29" fillId="0" borderId="19" xfId="0" applyFont="1" applyFill="1" applyBorder="1" applyAlignment="1" applyProtection="1">
      <alignment horizontal="center" vertical="center" wrapText="1"/>
    </xf>
    <xf numFmtId="15" fontId="29" fillId="0" borderId="19" xfId="0" applyNumberFormat="1" applyFont="1" applyFill="1" applyBorder="1" applyAlignment="1" applyProtection="1">
      <alignment horizontal="center" vertical="center"/>
    </xf>
    <xf numFmtId="0" fontId="3" fillId="0" borderId="28" xfId="0" applyFont="1" applyBorder="1" applyAlignment="1" applyProtection="1">
      <alignment vertical="center"/>
      <protection locked="0"/>
    </xf>
    <xf numFmtId="15" fontId="29" fillId="0" borderId="19" xfId="0" applyNumberFormat="1" applyFont="1" applyFill="1" applyBorder="1" applyAlignment="1" applyProtection="1">
      <alignment horizontal="center" vertical="center" wrapText="1"/>
    </xf>
    <xf numFmtId="0" fontId="3" fillId="0" borderId="19" xfId="0" applyFont="1" applyFill="1" applyBorder="1" applyAlignment="1" applyProtection="1">
      <alignment horizontal="justify" vertical="center" wrapText="1"/>
    </xf>
    <xf numFmtId="0" fontId="30" fillId="11" borderId="25" xfId="0" applyFont="1" applyFill="1" applyBorder="1" applyAlignment="1">
      <alignment horizontal="center" vertical="center"/>
    </xf>
    <xf numFmtId="0" fontId="30" fillId="11" borderId="19" xfId="0" applyFont="1" applyFill="1" applyBorder="1" applyAlignment="1">
      <alignment horizontal="center" vertical="center"/>
    </xf>
    <xf numFmtId="9" fontId="29" fillId="0" borderId="19" xfId="0" applyNumberFormat="1" applyFont="1" applyFill="1" applyBorder="1" applyAlignment="1" applyProtection="1">
      <alignment horizontal="center" vertical="center"/>
    </xf>
    <xf numFmtId="9" fontId="3" fillId="0" borderId="28" xfId="0" applyNumberFormat="1" applyFont="1" applyBorder="1" applyAlignment="1" applyProtection="1">
      <alignment horizontal="center" vertical="center"/>
    </xf>
    <xf numFmtId="0" fontId="3" fillId="0" borderId="19" xfId="0" applyFont="1" applyBorder="1" applyAlignment="1">
      <alignment horizontal="left" vertical="center" wrapText="1"/>
    </xf>
    <xf numFmtId="0" fontId="3" fillId="0" borderId="25" xfId="0" applyFont="1" applyBorder="1" applyAlignment="1" applyProtection="1">
      <alignment horizontal="center" vertical="center"/>
    </xf>
    <xf numFmtId="0" fontId="3" fillId="4" borderId="19" xfId="0" applyFont="1" applyFill="1" applyBorder="1" applyAlignment="1" applyProtection="1">
      <alignment vertical="center" wrapText="1"/>
    </xf>
    <xf numFmtId="0" fontId="29" fillId="0" borderId="19" xfId="0" applyFont="1" applyFill="1" applyBorder="1" applyAlignment="1" applyProtection="1">
      <alignment horizontal="left" vertical="center" wrapText="1"/>
    </xf>
    <xf numFmtId="9" fontId="29" fillId="0" borderId="19" xfId="0" applyNumberFormat="1" applyFont="1" applyFill="1" applyBorder="1" applyAlignment="1" applyProtection="1">
      <alignment horizontal="center" vertical="center" wrapText="1"/>
    </xf>
    <xf numFmtId="0" fontId="3" fillId="4" borderId="19" xfId="0" applyFont="1" applyFill="1" applyBorder="1" applyAlignment="1" applyProtection="1">
      <alignment horizontal="left" vertical="center" wrapText="1"/>
    </xf>
    <xf numFmtId="0" fontId="3" fillId="0" borderId="19" xfId="0" applyFont="1" applyFill="1" applyBorder="1" applyAlignment="1">
      <alignment horizontal="center" vertical="center"/>
    </xf>
    <xf numFmtId="9" fontId="3" fillId="0" borderId="19" xfId="0" applyNumberFormat="1" applyFont="1" applyBorder="1" applyAlignment="1" applyProtection="1">
      <alignment horizontal="center" vertical="center"/>
    </xf>
    <xf numFmtId="0" fontId="29" fillId="0" borderId="19" xfId="0" applyNumberFormat="1"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29" fillId="0" borderId="19" xfId="0" applyFont="1" applyBorder="1" applyAlignment="1" applyProtection="1">
      <alignment vertical="center"/>
    </xf>
    <xf numFmtId="9" fontId="29" fillId="0" borderId="19" xfId="0" applyNumberFormat="1" applyFont="1" applyBorder="1" applyAlignment="1" applyProtection="1">
      <alignment horizontal="center" vertical="center" wrapText="1"/>
    </xf>
    <xf numFmtId="1" fontId="29" fillId="0" borderId="19" xfId="0" applyNumberFormat="1" applyFont="1" applyFill="1" applyBorder="1" applyAlignment="1" applyProtection="1">
      <alignment horizontal="center" vertical="center" wrapText="1"/>
    </xf>
    <xf numFmtId="0" fontId="3" fillId="4" borderId="19" xfId="0" applyFont="1" applyFill="1" applyBorder="1" applyAlignment="1" applyProtection="1">
      <alignment horizontal="justify" vertical="center" wrapText="1"/>
    </xf>
    <xf numFmtId="0" fontId="3" fillId="0" borderId="19" xfId="0" applyNumberFormat="1" applyFont="1" applyFill="1" applyBorder="1" applyAlignment="1" applyProtection="1">
      <alignment horizontal="center" vertical="center"/>
    </xf>
    <xf numFmtId="15" fontId="3" fillId="0" borderId="19" xfId="0" applyNumberFormat="1" applyFont="1" applyFill="1" applyBorder="1" applyAlignment="1" applyProtection="1">
      <alignment horizontal="center" vertical="center"/>
    </xf>
    <xf numFmtId="0" fontId="3" fillId="0" borderId="19" xfId="0" applyFont="1" applyBorder="1" applyAlignment="1" applyProtection="1">
      <alignment horizontal="justify" vertical="center" wrapText="1"/>
      <protection locked="0"/>
    </xf>
    <xf numFmtId="9" fontId="3" fillId="0" borderId="28" xfId="3" applyFont="1" applyFill="1" applyBorder="1" applyAlignment="1" applyProtection="1">
      <alignment horizontal="center" vertical="center"/>
      <protection locked="0"/>
    </xf>
    <xf numFmtId="0" fontId="3" fillId="0" borderId="19" xfId="0" applyFont="1" applyBorder="1" applyAlignment="1">
      <alignment horizontal="justify" vertical="justify" wrapText="1"/>
    </xf>
    <xf numFmtId="0" fontId="3" fillId="0" borderId="19" xfId="0" applyFont="1" applyFill="1" applyBorder="1" applyAlignment="1" applyProtection="1">
      <alignment horizontal="justify" vertical="center" wrapText="1"/>
      <protection locked="0"/>
    </xf>
    <xf numFmtId="9" fontId="3" fillId="0" borderId="28" xfId="3" applyNumberFormat="1" applyFont="1" applyBorder="1" applyAlignment="1" applyProtection="1">
      <alignment horizontal="center" vertical="center"/>
      <protection locked="0"/>
    </xf>
    <xf numFmtId="0" fontId="3" fillId="0" borderId="19" xfId="0" applyFont="1" applyFill="1" applyBorder="1" applyAlignment="1">
      <alignment vertical="center"/>
    </xf>
    <xf numFmtId="0" fontId="3" fillId="0" borderId="19" xfId="0" applyFont="1" applyBorder="1" applyAlignment="1" applyProtection="1">
      <alignment horizontal="justify" vertical="center" wrapText="1"/>
    </xf>
    <xf numFmtId="0" fontId="3" fillId="0" borderId="19" xfId="0" applyFont="1" applyFill="1" applyBorder="1" applyAlignment="1" applyProtection="1">
      <alignment vertical="center" wrapText="1"/>
    </xf>
    <xf numFmtId="9" fontId="3" fillId="0" borderId="28" xfId="3" applyFont="1" applyBorder="1" applyAlignment="1" applyProtection="1">
      <alignment horizontal="center" vertical="center"/>
      <protection locked="0"/>
    </xf>
    <xf numFmtId="0" fontId="3" fillId="0" borderId="28" xfId="0" applyFont="1" applyBorder="1" applyAlignment="1">
      <alignment vertical="center" wrapText="1"/>
    </xf>
    <xf numFmtId="0" fontId="3" fillId="0" borderId="19" xfId="0" applyFont="1" applyBorder="1" applyAlignment="1" applyProtection="1">
      <alignment horizontal="center" vertical="center" wrapText="1"/>
    </xf>
    <xf numFmtId="0" fontId="3" fillId="0" borderId="19" xfId="0" applyFont="1" applyBorder="1" applyAlignment="1" applyProtection="1">
      <alignment horizontal="justify" vertical="center"/>
      <protection locked="0"/>
    </xf>
    <xf numFmtId="9" fontId="3" fillId="0" borderId="19" xfId="3" applyFont="1" applyFill="1" applyBorder="1" applyAlignment="1">
      <alignment horizontal="center" vertical="center"/>
    </xf>
    <xf numFmtId="0" fontId="3" fillId="0" borderId="19" xfId="0" applyFont="1" applyFill="1" applyBorder="1" applyAlignment="1">
      <alignment vertical="top" wrapText="1"/>
    </xf>
    <xf numFmtId="0" fontId="3" fillId="0" borderId="19" xfId="0" applyFont="1" applyBorder="1" applyAlignment="1">
      <alignment horizontal="justify" vertical="center"/>
    </xf>
    <xf numFmtId="0" fontId="3" fillId="0" borderId="20" xfId="0" applyFont="1" applyFill="1" applyBorder="1" applyAlignment="1" applyProtection="1">
      <alignment horizontal="center" vertical="center" wrapText="1"/>
    </xf>
    <xf numFmtId="0" fontId="3" fillId="0" borderId="19" xfId="0" applyFont="1" applyBorder="1" applyAlignment="1">
      <alignment horizontal="justify" vertical="top" wrapText="1"/>
    </xf>
    <xf numFmtId="0" fontId="29" fillId="0" borderId="19" xfId="0" applyFont="1" applyFill="1" applyBorder="1" applyAlignment="1">
      <alignment vertical="center" wrapText="1"/>
    </xf>
    <xf numFmtId="0" fontId="29" fillId="0" borderId="19" xfId="0" applyFont="1" applyFill="1" applyBorder="1" applyAlignment="1">
      <alignment horizontal="center" vertical="center"/>
    </xf>
    <xf numFmtId="9" fontId="29" fillId="0" borderId="19" xfId="3" applyFont="1" applyFill="1" applyBorder="1" applyAlignment="1">
      <alignment horizontal="center" vertical="center" wrapText="1"/>
    </xf>
    <xf numFmtId="0" fontId="29" fillId="0" borderId="19" xfId="0" applyFont="1" applyFill="1" applyBorder="1" applyAlignment="1">
      <alignment horizontal="justify" vertical="center" wrapText="1"/>
    </xf>
    <xf numFmtId="15" fontId="29" fillId="4" borderId="19" xfId="0" applyNumberFormat="1" applyFont="1" applyFill="1" applyBorder="1" applyAlignment="1" applyProtection="1">
      <alignment horizontal="center" vertical="center" wrapText="1"/>
    </xf>
    <xf numFmtId="9" fontId="29" fillId="4" borderId="19" xfId="0" applyNumberFormat="1"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xf>
    <xf numFmtId="0" fontId="29" fillId="4" borderId="19" xfId="0" applyFont="1" applyFill="1" applyBorder="1" applyAlignment="1">
      <alignment vertical="center" wrapText="1"/>
    </xf>
    <xf numFmtId="0" fontId="29" fillId="0" borderId="19" xfId="0" applyFont="1" applyBorder="1" applyAlignment="1">
      <alignment horizontal="center" vertical="center"/>
    </xf>
    <xf numFmtId="0" fontId="29" fillId="0" borderId="21" xfId="0" applyFont="1" applyBorder="1" applyAlignment="1">
      <alignment horizontal="center" vertical="center" wrapText="1"/>
    </xf>
    <xf numFmtId="15" fontId="29" fillId="0" borderId="27" xfId="0" applyNumberFormat="1" applyFont="1" applyBorder="1" applyAlignment="1">
      <alignment horizontal="center" vertical="center"/>
    </xf>
    <xf numFmtId="0" fontId="29" fillId="0" borderId="28" xfId="0" applyFont="1" applyBorder="1" applyAlignment="1">
      <alignment vertical="center" wrapText="1"/>
    </xf>
    <xf numFmtId="0" fontId="3" fillId="0" borderId="19" xfId="0" applyFont="1" applyFill="1" applyBorder="1" applyAlignment="1">
      <alignment horizontal="justify" wrapText="1"/>
    </xf>
    <xf numFmtId="0" fontId="29" fillId="0" borderId="19" xfId="1" applyFont="1" applyFill="1" applyBorder="1" applyAlignment="1" applyProtection="1">
      <alignment horizontal="center" vertical="center" wrapText="1"/>
    </xf>
    <xf numFmtId="0" fontId="3" fillId="0" borderId="19" xfId="0" applyFont="1" applyBorder="1" applyAlignment="1">
      <alignment wrapText="1"/>
    </xf>
    <xf numFmtId="0" fontId="3" fillId="12" borderId="19" xfId="0" applyNumberFormat="1" applyFont="1" applyFill="1" applyBorder="1" applyAlignment="1" applyProtection="1">
      <alignment horizontal="center" vertical="center"/>
    </xf>
    <xf numFmtId="0" fontId="29" fillId="0" borderId="19"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center"/>
      <protection locked="0"/>
    </xf>
    <xf numFmtId="9" fontId="3" fillId="0" borderId="28" xfId="0" applyNumberFormat="1" applyFont="1" applyFill="1" applyBorder="1" applyAlignment="1" applyProtection="1">
      <alignment horizontal="center" vertical="center"/>
      <protection locked="0"/>
    </xf>
    <xf numFmtId="0" fontId="3" fillId="0" borderId="28" xfId="0" applyFont="1" applyBorder="1" applyAlignment="1">
      <alignment horizontal="justify" vertical="center" wrapText="1"/>
    </xf>
    <xf numFmtId="15" fontId="3" fillId="0" borderId="27" xfId="0" applyNumberFormat="1" applyFont="1" applyFill="1" applyBorder="1" applyAlignment="1">
      <alignment horizontal="center" vertical="center"/>
    </xf>
    <xf numFmtId="0" fontId="3" fillId="0" borderId="28" xfId="0" applyFont="1" applyFill="1" applyBorder="1" applyAlignment="1">
      <alignment vertical="center"/>
    </xf>
    <xf numFmtId="0" fontId="3" fillId="4" borderId="19" xfId="0" applyFont="1" applyFill="1" applyBorder="1" applyAlignment="1" applyProtection="1">
      <alignment vertical="center" wrapText="1"/>
      <protection locked="0"/>
    </xf>
    <xf numFmtId="0" fontId="3" fillId="0" borderId="28" xfId="0" applyFont="1" applyBorder="1" applyAlignment="1">
      <alignment horizontal="justify" vertical="center"/>
    </xf>
    <xf numFmtId="0" fontId="3" fillId="4" borderId="19" xfId="0" applyFont="1" applyFill="1" applyBorder="1" applyAlignment="1" applyProtection="1">
      <alignment horizontal="justify" vertical="center" wrapText="1"/>
      <protection locked="0"/>
    </xf>
    <xf numFmtId="9" fontId="29" fillId="0" borderId="19" xfId="1" applyNumberFormat="1" applyFont="1" applyFill="1" applyBorder="1" applyAlignment="1" applyProtection="1">
      <alignment horizontal="center" vertical="center" wrapText="1"/>
    </xf>
    <xf numFmtId="15" fontId="29" fillId="0" borderId="25" xfId="0" applyNumberFormat="1" applyFont="1" applyBorder="1" applyAlignment="1">
      <alignment horizontal="center" vertical="center"/>
    </xf>
    <xf numFmtId="0" fontId="29" fillId="0" borderId="19" xfId="0" applyFont="1" applyBorder="1" applyAlignment="1">
      <alignment horizontal="justify" vertical="center" wrapText="1"/>
    </xf>
    <xf numFmtId="0" fontId="29" fillId="0" borderId="19" xfId="0" applyFont="1" applyBorder="1" applyAlignment="1">
      <alignment horizontal="center" vertical="center" wrapText="1"/>
    </xf>
    <xf numFmtId="9" fontId="3" fillId="0" borderId="19"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0" borderId="19" xfId="0" applyFont="1" applyBorder="1" applyAlignment="1">
      <alignment vertical="top" wrapText="1"/>
    </xf>
    <xf numFmtId="15" fontId="35" fillId="0" borderId="25" xfId="0" applyNumberFormat="1" applyFont="1" applyBorder="1" applyAlignment="1">
      <alignment horizontal="center" vertical="center"/>
    </xf>
    <xf numFmtId="0" fontId="29" fillId="0" borderId="19" xfId="0" applyFont="1" applyBorder="1" applyAlignment="1">
      <alignment vertical="center" wrapText="1"/>
    </xf>
    <xf numFmtId="0" fontId="35" fillId="0" borderId="19" xfId="0" applyFont="1" applyBorder="1" applyAlignment="1">
      <alignment horizontal="center" vertical="center" wrapText="1"/>
    </xf>
    <xf numFmtId="9" fontId="35" fillId="0" borderId="19" xfId="3" applyFont="1" applyFill="1" applyBorder="1" applyAlignment="1">
      <alignment horizontal="center" vertical="center" wrapText="1"/>
    </xf>
    <xf numFmtId="14" fontId="3" fillId="0" borderId="27" xfId="0" applyNumberFormat="1"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pplyProtection="1">
      <alignment vertical="center"/>
      <protection locked="0"/>
    </xf>
    <xf numFmtId="15" fontId="3" fillId="16" borderId="25" xfId="0" applyNumberFormat="1" applyFont="1" applyFill="1" applyBorder="1" applyAlignment="1" applyProtection="1">
      <alignment horizontal="center" vertical="center"/>
    </xf>
    <xf numFmtId="0" fontId="29" fillId="16" borderId="19" xfId="0" applyFont="1" applyFill="1" applyBorder="1" applyAlignment="1" applyProtection="1">
      <alignment horizontal="justify" vertical="center" wrapText="1"/>
    </xf>
    <xf numFmtId="0" fontId="3" fillId="16" borderId="28" xfId="0" applyFont="1" applyFill="1" applyBorder="1" applyAlignment="1" applyProtection="1">
      <alignment horizontal="center" vertical="center"/>
    </xf>
    <xf numFmtId="15" fontId="3" fillId="16" borderId="25" xfId="0" applyNumberFormat="1" applyFont="1" applyFill="1" applyBorder="1" applyAlignment="1" applyProtection="1">
      <alignment vertical="center"/>
    </xf>
    <xf numFmtId="0" fontId="3" fillId="16" borderId="19" xfId="0" applyFont="1" applyFill="1" applyBorder="1" applyAlignment="1" applyProtection="1">
      <alignment vertical="center"/>
    </xf>
    <xf numFmtId="0" fontId="3" fillId="0" borderId="0" xfId="0" applyFont="1" applyAlignment="1">
      <alignment horizontal="justify" vertical="center" wrapText="1"/>
    </xf>
    <xf numFmtId="0" fontId="3" fillId="0" borderId="28" xfId="4" applyNumberFormat="1"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wrapText="1"/>
      <protection locked="0"/>
    </xf>
    <xf numFmtId="9" fontId="3" fillId="0" borderId="28" xfId="0" applyNumberFormat="1" applyFont="1" applyBorder="1" applyAlignment="1" applyProtection="1">
      <alignment vertical="center"/>
      <protection locked="0"/>
    </xf>
    <xf numFmtId="0"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15" fontId="3" fillId="0" borderId="19" xfId="0" applyNumberFormat="1" applyFont="1" applyFill="1" applyBorder="1" applyAlignment="1">
      <alignment horizontal="center" vertical="center" wrapText="1"/>
    </xf>
    <xf numFmtId="15" fontId="3" fillId="0" borderId="19" xfId="0" applyNumberFormat="1" applyFont="1" applyBorder="1" applyAlignment="1">
      <alignment horizontal="center" vertical="center"/>
    </xf>
    <xf numFmtId="0" fontId="3" fillId="11" borderId="28"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19" xfId="0" applyFont="1" applyFill="1" applyBorder="1" applyAlignment="1">
      <alignment horizontal="center" vertical="center" wrapText="1"/>
    </xf>
    <xf numFmtId="15" fontId="3" fillId="0" borderId="28" xfId="0" applyNumberFormat="1" applyFont="1" applyFill="1" applyBorder="1" applyAlignment="1">
      <alignment horizontal="center" vertical="center" wrapText="1"/>
    </xf>
    <xf numFmtId="9" fontId="3" fillId="4" borderId="19" xfId="0" applyNumberFormat="1" applyFont="1" applyFill="1" applyBorder="1" applyAlignment="1">
      <alignment horizontal="center" vertical="center"/>
    </xf>
    <xf numFmtId="1" fontId="3" fillId="0" borderId="19" xfId="3" applyNumberFormat="1" applyFont="1" applyFill="1" applyBorder="1" applyAlignment="1">
      <alignment horizontal="center" vertical="center" wrapText="1"/>
    </xf>
    <xf numFmtId="0" fontId="29" fillId="4" borderId="19" xfId="0" applyFont="1" applyFill="1" applyBorder="1" applyAlignment="1">
      <alignment horizontal="center" vertical="center" wrapText="1"/>
    </xf>
    <xf numFmtId="15" fontId="29" fillId="0" borderId="19" xfId="0" applyNumberFormat="1" applyFont="1" applyFill="1" applyBorder="1" applyAlignment="1">
      <alignment horizontal="center" vertical="center"/>
    </xf>
    <xf numFmtId="15" fontId="29" fillId="0" borderId="19" xfId="0" applyNumberFormat="1" applyFont="1" applyFill="1" applyBorder="1" applyAlignment="1">
      <alignment horizontal="center" vertical="center" wrapText="1"/>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center" vertical="center"/>
    </xf>
    <xf numFmtId="0" fontId="3" fillId="11" borderId="30" xfId="0" applyFont="1" applyFill="1" applyBorder="1" applyAlignment="1">
      <alignment horizontal="center" vertical="center" wrapText="1"/>
    </xf>
    <xf numFmtId="0" fontId="3" fillId="0" borderId="30" xfId="0" applyFont="1" applyBorder="1" applyAlignment="1">
      <alignment vertical="center"/>
    </xf>
    <xf numFmtId="15" fontId="3" fillId="0" borderId="30"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0" xfId="0" applyFont="1" applyBorder="1" applyAlignment="1">
      <alignment horizontal="left" vertical="center"/>
    </xf>
    <xf numFmtId="0" fontId="3" fillId="11" borderId="31" xfId="0" applyFont="1" applyFill="1" applyBorder="1" applyAlignment="1">
      <alignment horizontal="center" vertical="center" wrapText="1"/>
    </xf>
    <xf numFmtId="0" fontId="3" fillId="0" borderId="32" xfId="0" applyFont="1" applyBorder="1" applyAlignment="1">
      <alignment horizontal="left" vertical="center"/>
    </xf>
    <xf numFmtId="0" fontId="3" fillId="11" borderId="30" xfId="0" applyFont="1" applyFill="1" applyBorder="1" applyAlignment="1">
      <alignment horizontal="center" vertical="center"/>
    </xf>
    <xf numFmtId="0" fontId="3" fillId="0" borderId="30" xfId="0" applyFont="1" applyBorder="1" applyAlignment="1">
      <alignment horizontal="center" vertical="center"/>
    </xf>
    <xf numFmtId="15" fontId="3" fillId="0" borderId="31" xfId="0" applyNumberFormat="1" applyFont="1" applyFill="1" applyBorder="1" applyAlignment="1">
      <alignment horizontal="center" vertical="center" wrapText="1"/>
    </xf>
    <xf numFmtId="15" fontId="3" fillId="0" borderId="32" xfId="0" applyNumberFormat="1" applyFont="1" applyBorder="1" applyAlignment="1">
      <alignment horizontal="center" vertical="center"/>
    </xf>
    <xf numFmtId="0" fontId="3" fillId="0" borderId="31" xfId="0" applyFont="1" applyBorder="1" applyAlignment="1">
      <alignment horizontal="center" vertical="center"/>
    </xf>
    <xf numFmtId="15" fontId="3" fillId="0" borderId="32" xfId="0" applyNumberFormat="1" applyFont="1" applyBorder="1" applyAlignment="1">
      <alignment vertical="center"/>
    </xf>
    <xf numFmtId="0" fontId="3" fillId="0" borderId="31" xfId="0" applyFont="1" applyBorder="1" applyAlignment="1">
      <alignment vertical="center"/>
    </xf>
    <xf numFmtId="0" fontId="3" fillId="11" borderId="32" xfId="0" applyFont="1" applyFill="1" applyBorder="1" applyAlignment="1">
      <alignment horizontal="center" vertical="center"/>
    </xf>
    <xf numFmtId="0" fontId="3" fillId="0" borderId="51" xfId="0" applyFont="1" applyBorder="1" applyAlignment="1">
      <alignment horizontal="center" vertical="center" wrapText="1"/>
    </xf>
    <xf numFmtId="15" fontId="3" fillId="0" borderId="29" xfId="0" applyNumberFormat="1" applyFont="1" applyBorder="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15" fontId="3" fillId="0" borderId="0" xfId="0" applyNumberFormat="1" applyFont="1" applyAlignment="1">
      <alignment horizontal="center" vertical="center"/>
    </xf>
    <xf numFmtId="0" fontId="3" fillId="0" borderId="0" xfId="0" applyFont="1" applyAlignment="1">
      <alignment horizontal="justify" vertical="center"/>
    </xf>
    <xf numFmtId="15" fontId="3" fillId="0" borderId="0" xfId="0" applyNumberFormat="1" applyFont="1" applyAlignment="1">
      <alignment vertical="center"/>
    </xf>
    <xf numFmtId="14" fontId="3" fillId="0" borderId="0" xfId="0" applyNumberFormat="1" applyFont="1" applyAlignment="1">
      <alignment horizontal="center" vertical="center"/>
    </xf>
    <xf numFmtId="0" fontId="14" fillId="0" borderId="19" xfId="0" applyFont="1" applyFill="1" applyBorder="1" applyAlignment="1">
      <alignment horizontal="center" vertical="center" wrapText="1"/>
    </xf>
    <xf numFmtId="9" fontId="14" fillId="0" borderId="1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9" fontId="29" fillId="0" borderId="19" xfId="0" applyNumberFormat="1" applyFont="1" applyFill="1" applyBorder="1" applyAlignment="1">
      <alignment horizontal="center" vertical="center" wrapText="1"/>
    </xf>
    <xf numFmtId="0" fontId="29" fillId="0" borderId="19" xfId="4" applyNumberFormat="1" applyFont="1" applyFill="1" applyBorder="1" applyAlignment="1">
      <alignment horizontal="center" vertical="center" wrapText="1"/>
    </xf>
    <xf numFmtId="0" fontId="14" fillId="11" borderId="19" xfId="0" applyFont="1" applyFill="1" applyBorder="1" applyAlignment="1">
      <alignment horizontal="center" vertical="center" wrapText="1"/>
    </xf>
    <xf numFmtId="15" fontId="3" fillId="16" borderId="25" xfId="0" applyNumberFormat="1" applyFont="1" applyFill="1" applyBorder="1" applyAlignment="1">
      <alignment horizontal="center" vertical="center"/>
    </xf>
    <xf numFmtId="0" fontId="3" fillId="16" borderId="19" xfId="0" applyFont="1" applyFill="1" applyBorder="1" applyAlignment="1">
      <alignment vertical="center"/>
    </xf>
    <xf numFmtId="0" fontId="3" fillId="16" borderId="28" xfId="0" applyFont="1" applyFill="1" applyBorder="1" applyAlignment="1">
      <alignment horizontal="center" vertical="center"/>
    </xf>
    <xf numFmtId="15" fontId="3" fillId="16" borderId="25" xfId="0" applyNumberFormat="1" applyFont="1" applyFill="1" applyBorder="1" applyAlignment="1">
      <alignment vertical="center"/>
    </xf>
    <xf numFmtId="0" fontId="3" fillId="16" borderId="28" xfId="0" applyFont="1" applyFill="1" applyBorder="1" applyAlignment="1">
      <alignment vertical="center"/>
    </xf>
    <xf numFmtId="0" fontId="3" fillId="16" borderId="25" xfId="0" applyFont="1" applyFill="1" applyBorder="1" applyAlignment="1">
      <alignment horizontal="center" vertical="center"/>
    </xf>
    <xf numFmtId="0" fontId="3" fillId="16" borderId="19" xfId="0" applyFont="1" applyFill="1" applyBorder="1" applyAlignment="1">
      <alignment horizontal="center" vertical="center"/>
    </xf>
    <xf numFmtId="0" fontId="3" fillId="16" borderId="21" xfId="0" applyFont="1" applyFill="1" applyBorder="1" applyAlignment="1">
      <alignment horizontal="center" vertical="center" wrapText="1"/>
    </xf>
    <xf numFmtId="15" fontId="3" fillId="16" borderId="27" xfId="0" applyNumberFormat="1" applyFont="1" applyFill="1" applyBorder="1" applyAlignment="1">
      <alignment horizontal="center" vertical="center"/>
    </xf>
    <xf numFmtId="0" fontId="3" fillId="0" borderId="25" xfId="0" applyFont="1" applyBorder="1" applyAlignment="1">
      <alignment horizontal="center" vertical="center"/>
    </xf>
    <xf numFmtId="0" fontId="3" fillId="0" borderId="37" xfId="0" applyFont="1" applyBorder="1" applyAlignment="1">
      <alignment vertical="center"/>
    </xf>
    <xf numFmtId="9" fontId="0" fillId="25" borderId="19" xfId="0" applyNumberFormat="1" applyFont="1" applyFill="1" applyBorder="1" applyAlignment="1" applyProtection="1">
      <alignment horizontal="center" vertical="center"/>
      <protection locked="0"/>
    </xf>
    <xf numFmtId="0" fontId="0" fillId="25" borderId="19" xfId="0" applyFont="1" applyFill="1" applyBorder="1" applyAlignment="1" applyProtection="1">
      <alignment horizontal="center" vertical="center"/>
      <protection locked="0"/>
    </xf>
    <xf numFmtId="0" fontId="27" fillId="20" borderId="0" xfId="0" applyFont="1" applyFill="1" applyAlignment="1">
      <alignment horizontal="center" vertical="center"/>
    </xf>
    <xf numFmtId="0" fontId="27" fillId="20" borderId="0" xfId="0" applyNumberFormat="1" applyFont="1" applyFill="1" applyAlignment="1">
      <alignment horizontal="center" vertical="center"/>
    </xf>
    <xf numFmtId="0" fontId="4" fillId="21" borderId="17" xfId="2" applyFont="1" applyFill="1" applyBorder="1" applyAlignment="1" applyProtection="1">
      <alignment horizontal="center" vertical="center" wrapText="1"/>
      <protection locked="0"/>
    </xf>
    <xf numFmtId="0" fontId="4" fillId="21" borderId="18" xfId="2" applyFont="1" applyFill="1" applyBorder="1" applyAlignment="1" applyProtection="1">
      <alignment horizontal="center" vertical="center" wrapText="1"/>
      <protection locked="0"/>
    </xf>
    <xf numFmtId="0" fontId="4" fillId="21" borderId="24" xfId="2" applyFont="1" applyFill="1" applyBorder="1" applyAlignment="1" applyProtection="1">
      <alignment horizontal="center" vertical="center" wrapText="1"/>
      <protection locked="0"/>
    </xf>
    <xf numFmtId="0" fontId="4" fillId="21" borderId="50" xfId="2" applyFont="1" applyFill="1" applyBorder="1" applyAlignment="1" applyProtection="1">
      <alignment horizontal="center" vertical="center" wrapText="1"/>
      <protection locked="0"/>
    </xf>
    <xf numFmtId="0" fontId="28" fillId="20" borderId="19" xfId="0" applyFont="1" applyFill="1" applyBorder="1" applyAlignment="1">
      <alignment horizontal="center" vertical="center" wrapText="1"/>
    </xf>
    <xf numFmtId="0" fontId="28" fillId="20" borderId="19" xfId="0" applyNumberFormat="1" applyFont="1" applyFill="1" applyBorder="1" applyAlignment="1">
      <alignment horizontal="center" vertical="center" wrapText="1"/>
    </xf>
    <xf numFmtId="14" fontId="8" fillId="22" borderId="49" xfId="1" applyNumberFormat="1" applyFont="1" applyFill="1" applyBorder="1" applyAlignment="1" applyProtection="1">
      <alignment horizontal="center" vertical="center" wrapText="1"/>
      <protection locked="0"/>
    </xf>
    <xf numFmtId="14" fontId="8" fillId="22" borderId="48" xfId="1" applyNumberFormat="1" applyFont="1" applyFill="1" applyBorder="1" applyAlignment="1" applyProtection="1">
      <alignment horizontal="center" vertical="center" wrapText="1"/>
      <protection locked="0"/>
    </xf>
    <xf numFmtId="14" fontId="8" fillId="22" borderId="68" xfId="1" applyNumberFormat="1" applyFont="1" applyFill="1" applyBorder="1" applyAlignment="1" applyProtection="1">
      <alignment horizontal="center" vertical="center" wrapText="1"/>
      <protection locked="0"/>
    </xf>
    <xf numFmtId="0" fontId="8" fillId="23" borderId="49" xfId="1" applyFont="1" applyFill="1" applyBorder="1" applyAlignment="1" applyProtection="1">
      <alignment horizontal="center" vertical="center" wrapText="1"/>
      <protection locked="0"/>
    </xf>
    <xf numFmtId="0" fontId="8" fillId="23" borderId="48" xfId="1" applyFont="1" applyFill="1" applyBorder="1" applyAlignment="1" applyProtection="1">
      <alignment horizontal="center" vertical="center" wrapText="1"/>
      <protection locked="0"/>
    </xf>
    <xf numFmtId="0" fontId="8" fillId="23" borderId="68" xfId="1" applyFont="1" applyFill="1" applyBorder="1" applyAlignment="1" applyProtection="1">
      <alignment horizontal="center" vertical="center" wrapText="1"/>
      <protection locked="0"/>
    </xf>
    <xf numFmtId="0" fontId="10" fillId="18" borderId="17" xfId="0" applyFont="1" applyFill="1" applyBorder="1" applyAlignment="1">
      <alignment horizontal="center" vertical="center"/>
    </xf>
    <xf numFmtId="0" fontId="10" fillId="18" borderId="18" xfId="0" applyFont="1" applyFill="1" applyBorder="1" applyAlignment="1">
      <alignment horizontal="center" vertical="center"/>
    </xf>
    <xf numFmtId="0" fontId="10" fillId="18" borderId="34" xfId="0" applyFont="1" applyFill="1" applyBorder="1" applyAlignment="1">
      <alignment horizontal="center" vertical="center"/>
    </xf>
    <xf numFmtId="0" fontId="10" fillId="19" borderId="20" xfId="0" applyFont="1" applyFill="1" applyBorder="1" applyAlignment="1">
      <alignment horizontal="center" vertical="center"/>
    </xf>
    <xf numFmtId="17" fontId="10" fillId="19" borderId="20" xfId="0" applyNumberFormat="1" applyFont="1" applyFill="1" applyBorder="1" applyAlignment="1">
      <alignment horizontal="center" vertical="center"/>
    </xf>
    <xf numFmtId="0" fontId="12" fillId="18" borderId="39" xfId="0" applyFont="1" applyFill="1" applyBorder="1" applyAlignment="1">
      <alignment horizontal="center" vertical="center"/>
    </xf>
    <xf numFmtId="0" fontId="12" fillId="18" borderId="40" xfId="0" applyFont="1" applyFill="1" applyBorder="1" applyAlignment="1">
      <alignment horizontal="center" vertical="center"/>
    </xf>
    <xf numFmtId="0" fontId="12" fillId="18" borderId="23" xfId="0" applyFont="1" applyFill="1" applyBorder="1" applyAlignment="1">
      <alignment horizontal="center" vertical="center"/>
    </xf>
    <xf numFmtId="0" fontId="12" fillId="18" borderId="38" xfId="0" applyFont="1" applyFill="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10" fillId="17" borderId="46" xfId="0" applyFont="1" applyFill="1" applyBorder="1" applyAlignment="1">
      <alignment horizontal="center" vertical="center"/>
    </xf>
    <xf numFmtId="0" fontId="10" fillId="17" borderId="47" xfId="0" applyFont="1" applyFill="1" applyBorder="1" applyAlignment="1">
      <alignment horizontal="center" vertical="center"/>
    </xf>
    <xf numFmtId="0" fontId="10" fillId="19" borderId="61" xfId="0" applyFont="1" applyFill="1" applyBorder="1" applyAlignment="1">
      <alignment horizontal="center" vertical="center"/>
    </xf>
    <xf numFmtId="0" fontId="10" fillId="19" borderId="62" xfId="0" applyFont="1" applyFill="1" applyBorder="1" applyAlignment="1">
      <alignment horizontal="center" vertical="center"/>
    </xf>
    <xf numFmtId="17" fontId="10" fillId="19" borderId="62" xfId="0" applyNumberFormat="1" applyFont="1" applyFill="1" applyBorder="1" applyAlignment="1">
      <alignment horizontal="center" vertical="center"/>
    </xf>
    <xf numFmtId="0" fontId="10" fillId="19" borderId="63" xfId="0" applyFont="1" applyFill="1" applyBorder="1" applyAlignment="1">
      <alignment horizontal="center" vertical="center"/>
    </xf>
    <xf numFmtId="0" fontId="12" fillId="18" borderId="69" xfId="0" applyFont="1" applyFill="1" applyBorder="1" applyAlignment="1">
      <alignment horizontal="center" vertical="center"/>
    </xf>
    <xf numFmtId="0" fontId="12" fillId="18" borderId="60" xfId="0" applyFont="1" applyFill="1" applyBorder="1" applyAlignment="1">
      <alignment horizontal="center" vertical="center"/>
    </xf>
    <xf numFmtId="0" fontId="10" fillId="18" borderId="61" xfId="0" applyFont="1" applyFill="1" applyBorder="1" applyAlignment="1">
      <alignment horizontal="center" vertical="center"/>
    </xf>
    <xf numFmtId="0" fontId="10" fillId="18" borderId="62" xfId="0" applyFont="1" applyFill="1" applyBorder="1" applyAlignment="1">
      <alignment horizontal="center" vertical="center"/>
    </xf>
    <xf numFmtId="0" fontId="10" fillId="18" borderId="63" xfId="0" applyFont="1" applyFill="1" applyBorder="1" applyAlignment="1">
      <alignment horizontal="center" vertical="center"/>
    </xf>
    <xf numFmtId="0" fontId="10" fillId="18" borderId="66" xfId="0" applyFont="1" applyFill="1" applyBorder="1" applyAlignment="1">
      <alignment horizontal="center" vertical="center"/>
    </xf>
    <xf numFmtId="0" fontId="2" fillId="0" borderId="45"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57" xfId="0" applyFont="1" applyBorder="1" applyAlignment="1">
      <alignment horizontal="left" vertical="center" wrapText="1"/>
    </xf>
    <xf numFmtId="0" fontId="0" fillId="0" borderId="57" xfId="0" applyBorder="1" applyAlignment="1">
      <alignment horizontal="center" vertical="center" wrapText="1"/>
    </xf>
    <xf numFmtId="0" fontId="0" fillId="0" borderId="67" xfId="0"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23" fillId="24" borderId="61" xfId="0" applyFont="1" applyFill="1" applyBorder="1" applyAlignment="1">
      <alignment horizontal="center" wrapText="1"/>
    </xf>
    <xf numFmtId="0" fontId="23" fillId="24" borderId="62" xfId="0" applyFont="1" applyFill="1" applyBorder="1" applyAlignment="1">
      <alignment horizontal="center" wrapText="1"/>
    </xf>
    <xf numFmtId="0" fontId="23" fillId="24" borderId="12" xfId="0" applyFont="1" applyFill="1" applyBorder="1" applyAlignment="1">
      <alignment horizontal="center" wrapText="1"/>
    </xf>
    <xf numFmtId="0" fontId="23" fillId="24" borderId="66" xfId="0" applyFont="1" applyFill="1" applyBorder="1" applyAlignment="1">
      <alignment horizontal="center" wrapText="1"/>
    </xf>
    <xf numFmtId="0" fontId="23" fillId="24" borderId="61" xfId="0" applyFont="1" applyFill="1" applyBorder="1" applyAlignment="1">
      <alignment horizontal="center"/>
    </xf>
    <xf numFmtId="0" fontId="23" fillId="24" borderId="62" xfId="0" applyFont="1" applyFill="1" applyBorder="1" applyAlignment="1">
      <alignment horizontal="center"/>
    </xf>
    <xf numFmtId="0" fontId="8" fillId="9" borderId="17" xfId="2" applyFont="1" applyFill="1" applyBorder="1" applyAlignment="1" applyProtection="1">
      <alignment horizontal="center" vertical="center" wrapText="1"/>
      <protection locked="0"/>
    </xf>
    <xf numFmtId="0" fontId="8" fillId="9" borderId="18" xfId="2" applyFont="1" applyFill="1" applyBorder="1" applyAlignment="1" applyProtection="1">
      <alignment horizontal="center" vertical="center" wrapText="1"/>
      <protection locked="0"/>
    </xf>
    <xf numFmtId="0" fontId="8" fillId="9" borderId="24" xfId="2" applyFont="1" applyFill="1" applyBorder="1" applyAlignment="1" applyProtection="1">
      <alignment horizontal="center" vertical="center" wrapText="1"/>
      <protection locked="0"/>
    </xf>
    <xf numFmtId="0" fontId="8" fillId="9" borderId="34" xfId="2" applyFont="1" applyFill="1" applyBorder="1" applyAlignment="1" applyProtection="1">
      <alignment horizontal="center" vertical="center" wrapText="1"/>
      <protection locked="0"/>
    </xf>
    <xf numFmtId="14" fontId="8" fillId="7" borderId="17" xfId="1" applyNumberFormat="1" applyFont="1" applyFill="1" applyBorder="1" applyAlignment="1" applyProtection="1">
      <alignment horizontal="center" vertical="center" wrapText="1"/>
      <protection locked="0"/>
    </xf>
    <xf numFmtId="14" fontId="8" fillId="7" borderId="18" xfId="1" applyNumberFormat="1" applyFont="1" applyFill="1" applyBorder="1" applyAlignment="1" applyProtection="1">
      <alignment horizontal="center" vertical="center" wrapText="1"/>
      <protection locked="0"/>
    </xf>
    <xf numFmtId="14" fontId="8" fillId="7" borderId="34" xfId="1" applyNumberFormat="1" applyFont="1" applyFill="1" applyBorder="1" applyAlignment="1" applyProtection="1">
      <alignment horizontal="center" vertical="center" wrapText="1"/>
      <protection locked="0"/>
    </xf>
    <xf numFmtId="0" fontId="8" fillId="8" borderId="17" xfId="1" applyFont="1" applyFill="1" applyBorder="1" applyAlignment="1" applyProtection="1">
      <alignment horizontal="center" vertical="center" wrapText="1"/>
      <protection locked="0"/>
    </xf>
    <xf numFmtId="0" fontId="8" fillId="8" borderId="18" xfId="1" applyFont="1" applyFill="1" applyBorder="1" applyAlignment="1" applyProtection="1">
      <alignment horizontal="center" vertical="center" wrapText="1"/>
      <protection locked="0"/>
    </xf>
    <xf numFmtId="0" fontId="8" fillId="8" borderId="34" xfId="1" applyFont="1" applyFill="1" applyBorder="1" applyAlignment="1" applyProtection="1">
      <alignment horizontal="center" vertical="center" wrapText="1"/>
      <protection locked="0"/>
    </xf>
    <xf numFmtId="0" fontId="4" fillId="2" borderId="12" xfId="0" applyFont="1" applyFill="1" applyBorder="1" applyAlignment="1">
      <alignment horizontal="left" vertical="center" wrapText="1" indent="2"/>
    </xf>
    <xf numFmtId="0" fontId="4" fillId="2" borderId="13" xfId="0" applyFont="1" applyFill="1" applyBorder="1" applyAlignment="1">
      <alignment horizontal="left" vertical="center" wrapText="1" indent="2"/>
    </xf>
    <xf numFmtId="0" fontId="4" fillId="2" borderId="14" xfId="0" applyFont="1" applyFill="1" applyBorder="1" applyAlignment="1">
      <alignment horizontal="left" vertical="center" wrapText="1" indent="2"/>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13" xfId="0" applyFont="1" applyFill="1" applyBorder="1" applyAlignment="1">
      <alignment horizontal="left" vertical="center" wrapText="1"/>
    </xf>
  </cellXfs>
  <cellStyles count="5">
    <cellStyle name="Millares [0]" xfId="4" builtinId="6"/>
    <cellStyle name="Normal" xfId="0" builtinId="0"/>
    <cellStyle name="Normal 2" xfId="1"/>
    <cellStyle name="Normal 2 2" xfId="2"/>
    <cellStyle name="Porcentaje" xfId="3" builtinId="5"/>
  </cellStyles>
  <dxfs count="97">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alignment wrapText="0" readingOrder="0"/>
    </dxf>
    <dxf>
      <alignment wrapText="0" readingOrder="0"/>
    </dxf>
    <dxf>
      <alignment wrapText="0" readingOrder="0"/>
    </dxf>
    <dxf>
      <alignment wrapText="1" readingOrder="0"/>
    </dxf>
    <dxf>
      <alignment wrapText="1" readingOrder="0"/>
    </dxf>
    <dxf>
      <alignment wrapText="1" readingOrder="0"/>
    </dxf>
    <dxf>
      <alignment vertical="center" readingOrder="0"/>
    </dxf>
    <dxf>
      <alignment wrapText="1" readingOrder="0"/>
    </dxf>
    <dxf>
      <alignment wrapText="1" readingOrder="0"/>
    </dxf>
    <dxf>
      <alignment wrapText="1" readingOrder="0"/>
    </dxf>
  </dxfs>
  <tableStyles count="0" defaultTableStyle="TableStyleMedium2" defaultPivotStyle="PivotStyleLight16"/>
  <colors>
    <mruColors>
      <color rgb="FF00FFFF"/>
      <color rgb="FF33CCFF"/>
      <color rgb="FF0099FF"/>
      <color rgb="FF00FF00"/>
      <color rgb="FF99FF66"/>
      <color rgb="FF99FFCC"/>
      <color rgb="FF00FF99"/>
      <color rgb="FF00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ACCIONES </a:t>
            </a:r>
            <a:r>
              <a:rPr lang="en-US" b="1" baseline="0">
                <a:solidFill>
                  <a:srgbClr val="FF0000"/>
                </a:solidFill>
              </a:rPr>
              <a:t>PRIMER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5-F79E-4004-9585-F1318C28AD8E}"/>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1-F79E-4004-9585-F1318C28AD8E}"/>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3-F79E-4004-9585-F1318C28AD8E}"/>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8-F79E-4004-9585-F1318C28AD8E}"/>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'PRIMER SEG.'!$L$3:$O$3</c:f>
              <c:strCache>
                <c:ptCount val="4"/>
                <c:pt idx="0">
                  <c:v>Cumplida</c:v>
                </c:pt>
                <c:pt idx="1">
                  <c:v>En Avance</c:v>
                </c:pt>
                <c:pt idx="2">
                  <c:v>Vencida</c:v>
                </c:pt>
                <c:pt idx="3">
                  <c:v>Sin Iniciar</c:v>
                </c:pt>
              </c:strCache>
            </c:strRef>
          </c:cat>
          <c:val>
            <c:numRef>
              <c:f>'PRIMER SEG.'!$L$40:$O$40</c:f>
              <c:numCache>
                <c:formatCode>General</c:formatCode>
                <c:ptCount val="4"/>
                <c:pt idx="0">
                  <c:v>60</c:v>
                </c:pt>
                <c:pt idx="1">
                  <c:v>47</c:v>
                </c:pt>
                <c:pt idx="2">
                  <c:v>57</c:v>
                </c:pt>
                <c:pt idx="3">
                  <c:v>39</c:v>
                </c:pt>
              </c:numCache>
            </c:numRef>
          </c:val>
          <c:extLst>
            <c:ext xmlns:c16="http://schemas.microsoft.com/office/drawing/2014/chart" uri="{C3380CC4-5D6E-409C-BE32-E72D297353CC}">
              <c16:uniqueId val="{00000000-F79E-4004-9585-F1318C28AD8E}"/>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b="1" baseline="0">
                <a:solidFill>
                  <a:srgbClr val="FF0000"/>
                </a:solidFill>
              </a:rPr>
              <a:t>PRIMER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7D82-4029-97E1-D5BA091D5D21}"/>
              </c:ext>
            </c:extLst>
          </c:dPt>
          <c:dPt>
            <c:idx val="1"/>
            <c:bubble3D val="0"/>
            <c:spPr>
              <a:solidFill>
                <a:srgbClr val="00B050"/>
              </a:solidFill>
              <a:ln w="25400">
                <a:solidFill>
                  <a:srgbClr val="00B050"/>
                </a:solidFill>
              </a:ln>
              <a:effectLst/>
              <a:sp3d contourW="25400">
                <a:contourClr>
                  <a:srgbClr val="00B050"/>
                </a:contourClr>
              </a:sp3d>
            </c:spPr>
            <c:extLst>
              <c:ext xmlns:c16="http://schemas.microsoft.com/office/drawing/2014/chart" uri="{C3380CC4-5D6E-409C-BE32-E72D297353CC}">
                <c16:uniqueId val="{00000003-7D82-4029-97E1-D5BA091D5D21}"/>
              </c:ext>
            </c:extLst>
          </c:dPt>
          <c:dLbls>
            <c:dLbl>
              <c:idx val="0"/>
              <c:layout>
                <c:manualLayout>
                  <c:x val="-0.18241667371354797"/>
                  <c:y val="3.51738369007104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82-4029-97E1-D5BA091D5D21}"/>
                </c:ext>
              </c:extLst>
            </c:dLbl>
            <c:dLbl>
              <c:idx val="1"/>
              <c:layout>
                <c:manualLayout>
                  <c:x val="0.19489988297630653"/>
                  <c:y val="-9.8732093337458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82-4029-97E1-D5BA091D5D2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'PRIMER SEG.'!$Q$3:$R$3</c:f>
              <c:strCache>
                <c:ptCount val="2"/>
                <c:pt idx="0">
                  <c:v>Abierto</c:v>
                </c:pt>
                <c:pt idx="1">
                  <c:v>Cerrado</c:v>
                </c:pt>
              </c:strCache>
            </c:strRef>
          </c:cat>
          <c:val>
            <c:numRef>
              <c:f>'PRIMER SEG.'!$Q$40:$R$40</c:f>
              <c:numCache>
                <c:formatCode>General</c:formatCode>
                <c:ptCount val="2"/>
                <c:pt idx="0">
                  <c:v>139</c:v>
                </c:pt>
                <c:pt idx="1">
                  <c:v>131</c:v>
                </c:pt>
              </c:numCache>
            </c:numRef>
          </c:val>
          <c:extLst>
            <c:ext xmlns:c16="http://schemas.microsoft.com/office/drawing/2014/chart" uri="{C3380CC4-5D6E-409C-BE32-E72D297353CC}">
              <c16:uniqueId val="{00000008-7D82-4029-97E1-D5BA091D5D21}"/>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t>
            </a:r>
            <a:r>
              <a:rPr lang="en-US" b="1" baseline="0">
                <a:solidFill>
                  <a:sysClr val="windowText" lastClr="000000"/>
                </a:solidFill>
              </a:rPr>
              <a:t>ACCIONES NOVIEMBRE 30 DE 2019</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1-B594-4C7A-A28F-290536465E6B}"/>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3-B594-4C7A-A28F-290536465E6B}"/>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5-B594-4C7A-A28F-290536465E6B}"/>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7-B594-4C7A-A28F-290536465E6B}"/>
              </c:ext>
            </c:extLst>
          </c:dPt>
          <c:dLbls>
            <c:dLbl>
              <c:idx val="0"/>
              <c:tx>
                <c:rich>
                  <a:bodyPr/>
                  <a:lstStyle/>
                  <a:p>
                    <a:fld id="{FC8AF45D-32DA-462C-8E98-8C0BDEA1B362}" type="CELLRANGE">
                      <a:rPr lang="en-US"/>
                      <a:pPr/>
                      <a:t>[CELLRANGE]</a:t>
                    </a:fld>
                    <a:r>
                      <a:rPr lang="en-US" baseline="0"/>
                      <a:t>; </a:t>
                    </a:r>
                    <a:fld id="{4F2DC3C0-A196-4494-9380-474FFEF70D27}" type="CATEGORYNAME">
                      <a:rPr lang="en-US" baseline="0"/>
                      <a:pPr/>
                      <a:t>[NOMBRE DE CATEGORÍA]</a:t>
                    </a:fld>
                    <a:endParaRPr lang="en-US" baseline="0"/>
                  </a:p>
                </c:rich>
              </c:tx>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594-4C7A-A28F-290536465E6B}"/>
                </c:ext>
              </c:extLst>
            </c:dLbl>
            <c:dLbl>
              <c:idx val="1"/>
              <c:tx>
                <c:rich>
                  <a:bodyPr/>
                  <a:lstStyle/>
                  <a:p>
                    <a:fld id="{83684C26-0204-45DC-81F9-62214CE2B678}" type="CELLRANGE">
                      <a:rPr lang="en-US"/>
                      <a:pPr/>
                      <a:t>[CELLRANGE]</a:t>
                    </a:fld>
                    <a:r>
                      <a:rPr lang="en-US" baseline="0"/>
                      <a:t>; </a:t>
                    </a:r>
                    <a:fld id="{6E3DABE9-EF61-40B0-8ED5-18D665A8791E}" type="CATEGORYNAME">
                      <a:rPr lang="en-US" baseline="0"/>
                      <a:pPr/>
                      <a:t>[NOMBRE DE CATEGORÍA]</a:t>
                    </a:fld>
                    <a:endParaRPr lang="en-US" baseline="0"/>
                  </a:p>
                </c:rich>
              </c:tx>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94-4C7A-A28F-290536465E6B}"/>
                </c:ext>
              </c:extLst>
            </c:dLbl>
            <c:dLbl>
              <c:idx val="2"/>
              <c:tx>
                <c:rich>
                  <a:bodyPr/>
                  <a:lstStyle/>
                  <a:p>
                    <a:fld id="{8EAC1C38-46B3-4BC8-9134-E8129DDEA872}" type="CELLRANGE">
                      <a:rPr lang="en-US"/>
                      <a:pPr/>
                      <a:t>[CELLRANGE]</a:t>
                    </a:fld>
                    <a:r>
                      <a:rPr lang="en-US" baseline="0"/>
                      <a:t>; </a:t>
                    </a:r>
                    <a:fld id="{5F179705-852E-4D78-ACC7-E754212A66FA}" type="CATEGORYNAME">
                      <a:rPr lang="en-US" baseline="0"/>
                      <a:pPr/>
                      <a:t>[NOMBRE DE CATEGORÍA]</a:t>
                    </a:fld>
                    <a:endParaRPr lang="en-US" baseline="0"/>
                  </a:p>
                </c:rich>
              </c:tx>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94-4C7A-A28F-290536465E6B}"/>
                </c:ext>
              </c:extLst>
            </c:dLbl>
            <c:dLbl>
              <c:idx val="3"/>
              <c:tx>
                <c:rich>
                  <a:bodyPr/>
                  <a:lstStyle/>
                  <a:p>
                    <a:fld id="{71B48CD5-C7A4-443A-8A1B-7AC78F19C03A}" type="CELLRANGE">
                      <a:rPr lang="en-US"/>
                      <a:pPr/>
                      <a:t>[CELLRANGE]</a:t>
                    </a:fld>
                    <a:r>
                      <a:rPr lang="en-US" baseline="0"/>
                      <a:t>; </a:t>
                    </a:r>
                    <a:fld id="{C95CC4F1-0F16-495A-88CC-A58AAEC42042}" type="CATEGORYNAME">
                      <a:rPr lang="en-US" baseline="0"/>
                      <a:pPr/>
                      <a:t>[NOMBRE DE CATEGORÍA]</a:t>
                    </a:fld>
                    <a:endParaRPr lang="en-US" baseline="0"/>
                  </a:p>
                </c:rich>
              </c:tx>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94-4C7A-A28F-290536465E6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'SEGUNDO SEG. PR'!$L$3:$O$3</c:f>
              <c:strCache>
                <c:ptCount val="4"/>
                <c:pt idx="0">
                  <c:v>Cumplida</c:v>
                </c:pt>
                <c:pt idx="1">
                  <c:v>En Avance</c:v>
                </c:pt>
                <c:pt idx="2">
                  <c:v>Vencida</c:v>
                </c:pt>
                <c:pt idx="3">
                  <c:v>Sin Iniciar</c:v>
                </c:pt>
              </c:strCache>
            </c:strRef>
          </c:cat>
          <c:val>
            <c:numRef>
              <c:f>'SEGUNDO SEG. PR'!$L$40:$O$40</c:f>
              <c:numCache>
                <c:formatCode>General</c:formatCode>
                <c:ptCount val="4"/>
                <c:pt idx="0">
                  <c:v>181</c:v>
                </c:pt>
                <c:pt idx="1">
                  <c:v>27</c:v>
                </c:pt>
                <c:pt idx="2">
                  <c:v>36</c:v>
                </c:pt>
                <c:pt idx="3">
                  <c:v>26</c:v>
                </c:pt>
              </c:numCache>
            </c:numRef>
          </c:val>
          <c:extLst>
            <c:ext xmlns:c15="http://schemas.microsoft.com/office/drawing/2012/chart" uri="{02D57815-91ED-43cb-92C2-25804820EDAC}">
              <c15:datalabelsRange>
                <c15:f>'SEGUNDO SEG. PR'!$L$41:$O$41</c15:f>
                <c15:dlblRangeCache>
                  <c:ptCount val="4"/>
                  <c:pt idx="0">
                    <c:v>67%</c:v>
                  </c:pt>
                  <c:pt idx="1">
                    <c:v>10%</c:v>
                  </c:pt>
                  <c:pt idx="2">
                    <c:v>13%</c:v>
                  </c:pt>
                  <c:pt idx="3">
                    <c:v>10%</c:v>
                  </c:pt>
                </c15:dlblRangeCache>
              </c15:datalabelsRange>
            </c:ext>
            <c:ext xmlns:c16="http://schemas.microsoft.com/office/drawing/2014/chart" uri="{C3380CC4-5D6E-409C-BE32-E72D297353CC}">
              <c16:uniqueId val="{00000008-B594-4C7A-A28F-290536465E6B}"/>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sz="1400" b="1" i="0" u="none" strike="noStrike" baseline="0">
                <a:effectLst/>
              </a:rPr>
              <a:t>NOVIEMBRE 30 DE 2019</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C73-4CC2-B5AD-639BDF3F3542}"/>
              </c:ext>
            </c:extLst>
          </c:dPt>
          <c:dPt>
            <c:idx val="1"/>
            <c:bubble3D val="0"/>
            <c:spPr>
              <a:solidFill>
                <a:srgbClr val="00B050"/>
              </a:solidFill>
              <a:ln w="25400">
                <a:solidFill>
                  <a:srgbClr val="00B050"/>
                </a:solidFill>
              </a:ln>
              <a:effectLst/>
              <a:sp3d contourW="25400">
                <a:contourClr>
                  <a:srgbClr val="00B050"/>
                </a:contourClr>
              </a:sp3d>
            </c:spPr>
            <c:extLst>
              <c:ext xmlns:c16="http://schemas.microsoft.com/office/drawing/2014/chart" uri="{C3380CC4-5D6E-409C-BE32-E72D297353CC}">
                <c16:uniqueId val="{00000003-2C73-4CC2-B5AD-639BDF3F3542}"/>
              </c:ext>
            </c:extLst>
          </c:dPt>
          <c:dLbls>
            <c:dLbl>
              <c:idx val="0"/>
              <c:layout>
                <c:manualLayout>
                  <c:x val="-0.18241667371354797"/>
                  <c:y val="3.51738369007104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73-4CC2-B5AD-639BDF3F3542}"/>
                </c:ext>
              </c:extLst>
            </c:dLbl>
            <c:dLbl>
              <c:idx val="1"/>
              <c:layout>
                <c:manualLayout>
                  <c:x val="0.19489988297630653"/>
                  <c:y val="-9.8732093337458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73-4CC2-B5AD-639BDF3F354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'SEGUNDO SEG. PR'!$S$3:$T$3</c:f>
              <c:strCache>
                <c:ptCount val="2"/>
                <c:pt idx="0">
                  <c:v>Abierto</c:v>
                </c:pt>
                <c:pt idx="1">
                  <c:v>Cerrado</c:v>
                </c:pt>
              </c:strCache>
            </c:strRef>
          </c:cat>
          <c:val>
            <c:numRef>
              <c:f>'SEGUNDO SEG. PR'!$S$40:$T$40</c:f>
              <c:numCache>
                <c:formatCode>General</c:formatCode>
                <c:ptCount val="2"/>
                <c:pt idx="0">
                  <c:v>77</c:v>
                </c:pt>
                <c:pt idx="1">
                  <c:v>88</c:v>
                </c:pt>
              </c:numCache>
            </c:numRef>
          </c:val>
          <c:extLst>
            <c:ext xmlns:c16="http://schemas.microsoft.com/office/drawing/2014/chart" uri="{C3380CC4-5D6E-409C-BE32-E72D297353CC}">
              <c16:uniqueId val="{00000004-2C73-4CC2-B5AD-639BDF3F3542}"/>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ACCIONES </a:t>
            </a:r>
            <a:r>
              <a:rPr lang="en-US" b="1" baseline="0">
                <a:solidFill>
                  <a:srgbClr val="FF0000"/>
                </a:solidFill>
              </a:rPr>
              <a:t>SEGUNDO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1-DB7B-4294-8305-3BB292DD49C1}"/>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3-DB7B-4294-8305-3BB292DD49C1}"/>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5-DB7B-4294-8305-3BB292DD49C1}"/>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7-DB7B-4294-8305-3BB292DD49C1}"/>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'SEGUNDO SEG.'!$L$3:$O$3</c:f>
              <c:strCache>
                <c:ptCount val="4"/>
                <c:pt idx="0">
                  <c:v>Cumplida</c:v>
                </c:pt>
                <c:pt idx="1">
                  <c:v>En Avance</c:v>
                </c:pt>
                <c:pt idx="2">
                  <c:v>Vencida</c:v>
                </c:pt>
                <c:pt idx="3">
                  <c:v>Sin Iniciar</c:v>
                </c:pt>
              </c:strCache>
            </c:strRef>
          </c:cat>
          <c:val>
            <c:numRef>
              <c:f>'SEGUNDO SEG.'!$L$40:$O$40</c:f>
              <c:numCache>
                <c:formatCode>General</c:formatCode>
                <c:ptCount val="4"/>
                <c:pt idx="0">
                  <c:v>181</c:v>
                </c:pt>
                <c:pt idx="1">
                  <c:v>27</c:v>
                </c:pt>
                <c:pt idx="2">
                  <c:v>36</c:v>
                </c:pt>
                <c:pt idx="3">
                  <c:v>26</c:v>
                </c:pt>
              </c:numCache>
            </c:numRef>
          </c:val>
          <c:extLst>
            <c:ext xmlns:c16="http://schemas.microsoft.com/office/drawing/2014/chart" uri="{C3380CC4-5D6E-409C-BE32-E72D297353CC}">
              <c16:uniqueId val="{00000008-DB7B-4294-8305-3BB292DD49C1}"/>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sz="1400" b="1" i="0" u="none" strike="noStrike" baseline="0">
                <a:effectLst/>
              </a:rPr>
              <a:t>SEGUNDO</a:t>
            </a:r>
            <a:r>
              <a:rPr lang="en-US" b="1" baseline="0">
                <a:solidFill>
                  <a:srgbClr val="FF0000"/>
                </a:solidFill>
              </a:rPr>
              <a:t>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908-4765-A6D8-EACCA4B14D74}"/>
              </c:ext>
            </c:extLst>
          </c:dPt>
          <c:dPt>
            <c:idx val="1"/>
            <c:bubble3D val="0"/>
            <c:spPr>
              <a:solidFill>
                <a:srgbClr val="00B050"/>
              </a:solidFill>
              <a:ln w="25400">
                <a:solidFill>
                  <a:srgbClr val="00B050"/>
                </a:solidFill>
              </a:ln>
              <a:effectLst/>
              <a:sp3d contourW="25400">
                <a:contourClr>
                  <a:srgbClr val="00B050"/>
                </a:contourClr>
              </a:sp3d>
            </c:spPr>
            <c:extLst>
              <c:ext xmlns:c16="http://schemas.microsoft.com/office/drawing/2014/chart" uri="{C3380CC4-5D6E-409C-BE32-E72D297353CC}">
                <c16:uniqueId val="{00000003-F908-4765-A6D8-EACCA4B14D74}"/>
              </c:ext>
            </c:extLst>
          </c:dPt>
          <c:dLbls>
            <c:dLbl>
              <c:idx val="0"/>
              <c:layout>
                <c:manualLayout>
                  <c:x val="-0.18241667371354797"/>
                  <c:y val="3.51738369007104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08-4765-A6D8-EACCA4B14D74}"/>
                </c:ext>
              </c:extLst>
            </c:dLbl>
            <c:dLbl>
              <c:idx val="1"/>
              <c:layout>
                <c:manualLayout>
                  <c:x val="0.19489988297630653"/>
                  <c:y val="-9.8732093337458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08-4765-A6D8-EACCA4B14D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'SEGUNDO SEG.'!$Q$3:$R$3</c:f>
              <c:strCache>
                <c:ptCount val="2"/>
                <c:pt idx="0">
                  <c:v>Abierto</c:v>
                </c:pt>
                <c:pt idx="1">
                  <c:v>Cerrado</c:v>
                </c:pt>
              </c:strCache>
            </c:strRef>
          </c:cat>
          <c:val>
            <c:numRef>
              <c:f>'SEGUNDO SEG.'!$Q$40:$R$40</c:f>
              <c:numCache>
                <c:formatCode>General</c:formatCode>
                <c:ptCount val="2"/>
                <c:pt idx="0">
                  <c:v>139</c:v>
                </c:pt>
                <c:pt idx="1">
                  <c:v>131</c:v>
                </c:pt>
              </c:numCache>
            </c:numRef>
          </c:val>
          <c:extLst>
            <c:ext xmlns:c16="http://schemas.microsoft.com/office/drawing/2014/chart" uri="{C3380CC4-5D6E-409C-BE32-E72D297353CC}">
              <c16:uniqueId val="{00000004-F908-4765-A6D8-EACCA4B14D74}"/>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ACCIONES </a:t>
            </a:r>
            <a:r>
              <a:rPr lang="en-US" b="1" baseline="0">
                <a:solidFill>
                  <a:srgbClr val="FF0000"/>
                </a:solidFill>
              </a:rPr>
              <a:t>TERCER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1-F880-4C3B-A3EA-ECF4ED4ADD8E}"/>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3-F880-4C3B-A3EA-ECF4ED4ADD8E}"/>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5-F880-4C3B-A3EA-ECF4ED4ADD8E}"/>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7-F880-4C3B-A3EA-ECF4ED4ADD8E}"/>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'TERCER SEG.'!$L$3:$O$3</c:f>
              <c:strCache>
                <c:ptCount val="4"/>
                <c:pt idx="0">
                  <c:v>Cumplida</c:v>
                </c:pt>
                <c:pt idx="1">
                  <c:v>En Avance</c:v>
                </c:pt>
                <c:pt idx="2">
                  <c:v>Vencida</c:v>
                </c:pt>
                <c:pt idx="3">
                  <c:v>Sin Iniciar</c:v>
                </c:pt>
              </c:strCache>
            </c:strRef>
          </c:cat>
          <c:val>
            <c:numRef>
              <c:f>'TERCER SEG.'!$L$40:$O$40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880-4C3B-A3EA-ECF4ED4ADD8E}"/>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sz="1400" b="1" i="0" u="none" strike="noStrike" baseline="0">
                <a:solidFill>
                  <a:srgbClr val="FF0000"/>
                </a:solidFill>
                <a:effectLst/>
              </a:rPr>
              <a:t>TERCER</a:t>
            </a:r>
            <a:r>
              <a:rPr lang="en-US" b="1" baseline="0">
                <a:solidFill>
                  <a:srgbClr val="FF0000"/>
                </a:solidFill>
              </a:rPr>
              <a:t>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13B-4049-A5A2-4ED3365DCA21}"/>
              </c:ext>
            </c:extLst>
          </c:dPt>
          <c:dPt>
            <c:idx val="1"/>
            <c:bubble3D val="0"/>
            <c:spPr>
              <a:solidFill>
                <a:srgbClr val="00B050"/>
              </a:solidFill>
              <a:ln w="25400">
                <a:solidFill>
                  <a:srgbClr val="00B050"/>
                </a:solidFill>
              </a:ln>
              <a:effectLst/>
              <a:sp3d contourW="25400">
                <a:contourClr>
                  <a:srgbClr val="00B050"/>
                </a:contourClr>
              </a:sp3d>
            </c:spPr>
            <c:extLst>
              <c:ext xmlns:c16="http://schemas.microsoft.com/office/drawing/2014/chart" uri="{C3380CC4-5D6E-409C-BE32-E72D297353CC}">
                <c16:uniqueId val="{00000003-213B-4049-A5A2-4ED3365DCA21}"/>
              </c:ext>
            </c:extLst>
          </c:dPt>
          <c:dLbls>
            <c:dLbl>
              <c:idx val="0"/>
              <c:layout>
                <c:manualLayout>
                  <c:x val="-0.18241667371354797"/>
                  <c:y val="3.51738369007104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3B-4049-A5A2-4ED3365DCA21}"/>
                </c:ext>
              </c:extLst>
            </c:dLbl>
            <c:dLbl>
              <c:idx val="1"/>
              <c:layout>
                <c:manualLayout>
                  <c:x val="0.19489988297630653"/>
                  <c:y val="-9.8732093337458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3B-4049-A5A2-4ED3365DCA2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'TERCER SEG.'!$Q$3:$R$3</c:f>
              <c:strCache>
                <c:ptCount val="2"/>
                <c:pt idx="0">
                  <c:v>Abierto</c:v>
                </c:pt>
                <c:pt idx="1">
                  <c:v>Cerrado</c:v>
                </c:pt>
              </c:strCache>
            </c:strRef>
          </c:cat>
          <c:val>
            <c:numRef>
              <c:f>'TERCER SEG.'!$Q$40:$R$40</c:f>
              <c:numCache>
                <c:formatCode>General</c:formatCode>
                <c:ptCount val="2"/>
                <c:pt idx="0">
                  <c:v>139</c:v>
                </c:pt>
                <c:pt idx="1">
                  <c:v>131</c:v>
                </c:pt>
              </c:numCache>
            </c:numRef>
          </c:val>
          <c:extLst>
            <c:ext xmlns:c16="http://schemas.microsoft.com/office/drawing/2014/chart" uri="{C3380CC4-5D6E-409C-BE32-E72D297353CC}">
              <c16:uniqueId val="{00000004-213B-4049-A5A2-4ED3365DCA21}"/>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ACCIONES </a:t>
            </a:r>
            <a:r>
              <a:rPr lang="en-US" b="1" baseline="0">
                <a:solidFill>
                  <a:srgbClr val="FF0000"/>
                </a:solidFill>
              </a:rPr>
              <a:t>CUARTO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1-101B-497D-9C52-D35BFB873E58}"/>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3-101B-497D-9C52-D35BFB873E58}"/>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5-101B-497D-9C52-D35BFB873E58}"/>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c:ext xmlns:c16="http://schemas.microsoft.com/office/drawing/2014/chart" uri="{C3380CC4-5D6E-409C-BE32-E72D297353CC}">
                <c16:uniqueId val="{00000007-101B-497D-9C52-D35BFB873E58}"/>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'CUARTO SEG.'!$L$3:$O$3</c:f>
              <c:strCache>
                <c:ptCount val="4"/>
                <c:pt idx="0">
                  <c:v>Cumplida</c:v>
                </c:pt>
                <c:pt idx="1">
                  <c:v>En Avance</c:v>
                </c:pt>
                <c:pt idx="2">
                  <c:v>Vencida</c:v>
                </c:pt>
                <c:pt idx="3">
                  <c:v>Sin Iniciar</c:v>
                </c:pt>
              </c:strCache>
            </c:strRef>
          </c:cat>
          <c:val>
            <c:numRef>
              <c:f>'CUARTO SEG.'!$L$40:$O$40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01B-497D-9C52-D35BFB873E58}"/>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sz="1400" b="1" i="0" u="none" strike="noStrike" baseline="0">
                <a:solidFill>
                  <a:srgbClr val="FF0000"/>
                </a:solidFill>
                <a:effectLst/>
              </a:rPr>
              <a:t>CUARTO</a:t>
            </a:r>
            <a:r>
              <a:rPr lang="en-US" b="1" baseline="0">
                <a:solidFill>
                  <a:srgbClr val="FF0000"/>
                </a:solidFill>
              </a:rPr>
              <a:t> SEGUIMIENTO</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14C-4446-AEBB-44BC75C04572}"/>
              </c:ext>
            </c:extLst>
          </c:dPt>
          <c:dPt>
            <c:idx val="1"/>
            <c:bubble3D val="0"/>
            <c:spPr>
              <a:solidFill>
                <a:srgbClr val="00B050"/>
              </a:solidFill>
              <a:ln w="25400">
                <a:solidFill>
                  <a:srgbClr val="00B050"/>
                </a:solidFill>
              </a:ln>
              <a:effectLst/>
              <a:sp3d contourW="25400">
                <a:contourClr>
                  <a:srgbClr val="00B050"/>
                </a:contourClr>
              </a:sp3d>
            </c:spPr>
            <c:extLst>
              <c:ext xmlns:c16="http://schemas.microsoft.com/office/drawing/2014/chart" uri="{C3380CC4-5D6E-409C-BE32-E72D297353CC}">
                <c16:uniqueId val="{00000003-014C-4446-AEBB-44BC75C04572}"/>
              </c:ext>
            </c:extLst>
          </c:dPt>
          <c:dLbls>
            <c:dLbl>
              <c:idx val="0"/>
              <c:layout>
                <c:manualLayout>
                  <c:x val="-0.18241667371354797"/>
                  <c:y val="3.51738369007104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4C-4446-AEBB-44BC75C04572}"/>
                </c:ext>
              </c:extLst>
            </c:dLbl>
            <c:dLbl>
              <c:idx val="1"/>
              <c:layout>
                <c:manualLayout>
                  <c:x val="0.19489988297630653"/>
                  <c:y val="-9.8732093337458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4C-4446-AEBB-44BC75C0457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'CUARTO SEG.'!$Q$3:$R$3</c:f>
              <c:strCache>
                <c:ptCount val="2"/>
                <c:pt idx="0">
                  <c:v>Abierto</c:v>
                </c:pt>
                <c:pt idx="1">
                  <c:v>Cerrado</c:v>
                </c:pt>
              </c:strCache>
            </c:strRef>
          </c:cat>
          <c:val>
            <c:numRef>
              <c:f>'CUARTO SEG.'!$Q$40:$R$40</c:f>
              <c:numCache>
                <c:formatCode>General</c:formatCode>
                <c:ptCount val="2"/>
                <c:pt idx="0">
                  <c:v>139</c:v>
                </c:pt>
                <c:pt idx="1">
                  <c:v>131</c:v>
                </c:pt>
              </c:numCache>
            </c:numRef>
          </c:val>
          <c:extLst>
            <c:ext xmlns:c16="http://schemas.microsoft.com/office/drawing/2014/chart" uri="{C3380CC4-5D6E-409C-BE32-E72D297353CC}">
              <c16:uniqueId val="{00000004-014C-4446-AEBB-44BC75C04572}"/>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1</xdr:row>
      <xdr:rowOff>13607</xdr:rowOff>
    </xdr:from>
    <xdr:to>
      <xdr:col>6</xdr:col>
      <xdr:colOff>185149</xdr:colOff>
      <xdr:row>2</xdr:row>
      <xdr:rowOff>394445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5" y="217714"/>
          <a:ext cx="3627756" cy="639374"/>
        </a:xfrm>
        <a:prstGeom prst="rect">
          <a:avLst/>
        </a:prstGeom>
      </xdr:spPr>
    </xdr:pic>
    <xdr:clientData/>
  </xdr:twoCellAnchor>
  <xdr:twoCellAnchor editAs="oneCell">
    <xdr:from>
      <xdr:col>39</xdr:col>
      <xdr:colOff>33617</xdr:colOff>
      <xdr:row>185</xdr:row>
      <xdr:rowOff>2510118</xdr:rowOff>
    </xdr:from>
    <xdr:to>
      <xdr:col>39</xdr:col>
      <xdr:colOff>2073088</xdr:colOff>
      <xdr:row>185</xdr:row>
      <xdr:rowOff>3297670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2941" y="15621000"/>
          <a:ext cx="2039471" cy="779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481853</xdr:colOff>
      <xdr:row>44</xdr:row>
      <xdr:rowOff>51547</xdr:rowOff>
    </xdr:from>
    <xdr:to>
      <xdr:col>19</xdr:col>
      <xdr:colOff>280147</xdr:colOff>
      <xdr:row>66</xdr:row>
      <xdr:rowOff>123264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493059</xdr:colOff>
      <xdr:row>68</xdr:row>
      <xdr:rowOff>44824</xdr:rowOff>
    </xdr:from>
    <xdr:to>
      <xdr:col>19</xdr:col>
      <xdr:colOff>291353</xdr:colOff>
      <xdr:row>90</xdr:row>
      <xdr:rowOff>116543</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50346</xdr:colOff>
      <xdr:row>42</xdr:row>
      <xdr:rowOff>55789</xdr:rowOff>
    </xdr:from>
    <xdr:to>
      <xdr:col>20</xdr:col>
      <xdr:colOff>610640</xdr:colOff>
      <xdr:row>64</xdr:row>
      <xdr:rowOff>128868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11206</xdr:colOff>
      <xdr:row>65</xdr:row>
      <xdr:rowOff>26895</xdr:rowOff>
    </xdr:from>
    <xdr:to>
      <xdr:col>20</xdr:col>
      <xdr:colOff>571500</xdr:colOff>
      <xdr:row>87</xdr:row>
      <xdr:rowOff>98613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42</xdr:row>
      <xdr:rowOff>123825</xdr:rowOff>
    </xdr:from>
    <xdr:to>
      <xdr:col>18</xdr:col>
      <xdr:colOff>569819</xdr:colOff>
      <xdr:row>65</xdr:row>
      <xdr:rowOff>33618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11206</xdr:colOff>
      <xdr:row>65</xdr:row>
      <xdr:rowOff>26895</xdr:rowOff>
    </xdr:from>
    <xdr:to>
      <xdr:col>18</xdr:col>
      <xdr:colOff>571500</xdr:colOff>
      <xdr:row>87</xdr:row>
      <xdr:rowOff>98613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42</xdr:row>
      <xdr:rowOff>0</xdr:rowOff>
    </xdr:from>
    <xdr:to>
      <xdr:col>18</xdr:col>
      <xdr:colOff>560294</xdr:colOff>
      <xdr:row>64</xdr:row>
      <xdr:rowOff>71718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11206</xdr:colOff>
      <xdr:row>66</xdr:row>
      <xdr:rowOff>26895</xdr:rowOff>
    </xdr:from>
    <xdr:to>
      <xdr:col>18</xdr:col>
      <xdr:colOff>571500</xdr:colOff>
      <xdr:row>88</xdr:row>
      <xdr:rowOff>98613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42</xdr:row>
      <xdr:rowOff>0</xdr:rowOff>
    </xdr:from>
    <xdr:to>
      <xdr:col>18</xdr:col>
      <xdr:colOff>560294</xdr:colOff>
      <xdr:row>64</xdr:row>
      <xdr:rowOff>71718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11206</xdr:colOff>
      <xdr:row>66</xdr:row>
      <xdr:rowOff>26895</xdr:rowOff>
    </xdr:from>
    <xdr:to>
      <xdr:col>18</xdr:col>
      <xdr:colOff>571500</xdr:colOff>
      <xdr:row>88</xdr:row>
      <xdr:rowOff>98613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20190630_instrumento_de_acciones_de_mej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sheetName val="cerradas"/>
      <sheetName val="bd"/>
    </sheetNames>
    <sheetDataSet>
      <sheetData sheetId="0"/>
      <sheetData sheetId="1"/>
      <sheetData sheetId="2">
        <row r="3">
          <cell r="C3" t="str">
            <v>Planeación Estratégica</v>
          </cell>
          <cell r="D3" t="str">
            <v>Proceso Direccionamiento politico</v>
          </cell>
          <cell r="E3" t="str">
            <v>Secretaria</v>
          </cell>
          <cell r="F3" t="str">
            <v>Preventiva</v>
          </cell>
          <cell r="H3" t="str">
            <v>SI</v>
          </cell>
        </row>
        <row r="4">
          <cell r="D4" t="str">
            <v>Proceso Direccionamiento servicios sociales</v>
          </cell>
          <cell r="E4" t="str">
            <v>Oficina Asesora de Comunicaciones</v>
          </cell>
          <cell r="F4" t="str">
            <v>Correctiva</v>
          </cell>
          <cell r="H4" t="str">
            <v>NO</v>
          </cell>
        </row>
        <row r="5">
          <cell r="D5" t="str">
            <v>Proceso Direccionamiento estrategico</v>
          </cell>
          <cell r="E5" t="str">
            <v xml:space="preserve">Oficina Asesora Jurídica
</v>
          </cell>
          <cell r="F5" t="str">
            <v>Mejora</v>
          </cell>
        </row>
        <row r="6">
          <cell r="D6" t="str">
            <v>Proceso Construcción e implementacion politicas sociales</v>
          </cell>
          <cell r="E6" t="str">
            <v>Oficina de Control Interno</v>
          </cell>
        </row>
        <row r="7">
          <cell r="D7" t="str">
            <v>Proceso Analisis y seguimiento de politicas sociales</v>
          </cell>
          <cell r="E7" t="str">
            <v>Oficina de Asuntos Disciplinarios</v>
          </cell>
        </row>
        <row r="8">
          <cell r="D8" t="str">
            <v>Proceso Prestación de los servicios sociales</v>
          </cell>
          <cell r="E8" t="str">
            <v>Subsecretaria</v>
          </cell>
        </row>
        <row r="9">
          <cell r="D9" t="str">
            <v>Proceso Mantenimiento y soporte TIC</v>
          </cell>
          <cell r="E9" t="str">
            <v>Dirección de Gestión Corporativa</v>
          </cell>
        </row>
        <row r="10">
          <cell r="D10" t="str">
            <v>Proceso Adquisiciones</v>
          </cell>
          <cell r="E10" t="str">
            <v>Subdirección de Contratación</v>
          </cell>
        </row>
        <row r="11">
          <cell r="D11" t="str">
            <v>Proceso Gestión de talento humano</v>
          </cell>
          <cell r="E11" t="str">
            <v xml:space="preserve">Subdirección Administrativa y Financiara
</v>
          </cell>
        </row>
        <row r="12">
          <cell r="D12" t="str">
            <v>Proceso Gestión de bienes y servicios</v>
          </cell>
          <cell r="E12" t="str">
            <v xml:space="preserve">Subdirección Plantas Físicas
</v>
          </cell>
        </row>
        <row r="13">
          <cell r="D13" t="str">
            <v>Proceso Mejora continua</v>
          </cell>
          <cell r="E13" t="str">
            <v>Subdirección de Gestión y Desarrollo del Talento Humano</v>
          </cell>
        </row>
        <row r="14">
          <cell r="D14" t="str">
            <v>Proceso Gestión del conocimiento</v>
          </cell>
          <cell r="E14" t="str">
            <v>Dirección de Análisis y Diseño Estratégico</v>
          </cell>
        </row>
        <row r="15">
          <cell r="D15" t="str">
            <v>Proceso Gestión Jurídica</v>
          </cell>
          <cell r="E15" t="str">
            <v>Subdirección de Diseño, Evaluación y Sistematización.</v>
          </cell>
        </row>
        <row r="16">
          <cell r="D16" t="str">
            <v>Proyecto 1086   Una Ciudad para las familias</v>
          </cell>
          <cell r="E16" t="str">
            <v>Subdirección de Investigación e Información</v>
          </cell>
        </row>
        <row r="17">
          <cell r="D17" t="str">
            <v>Proyecto 1091   Integración eficiente y transparente para todos</v>
          </cell>
          <cell r="E17" t="str">
            <v>Dirección Poblacional</v>
          </cell>
        </row>
        <row r="18">
          <cell r="D18" t="str">
            <v>Proyecto 1092   Viviendo el territorio</v>
          </cell>
          <cell r="E18" t="str">
            <v>Subdirección para la Infancia</v>
          </cell>
        </row>
        <row r="19">
          <cell r="D19" t="str">
            <v>Proyecto 1093   Prevención y atención de la maternidad y la paternidad temprana</v>
          </cell>
          <cell r="E19" t="str">
            <v>Subdirección para la Juventud</v>
          </cell>
        </row>
        <row r="20">
          <cell r="D20" t="str">
            <v xml:space="preserve">Proyecto 1096   Desarrollo integral desde la gestación hasta la adolescencia </v>
          </cell>
          <cell r="E20" t="str">
            <v>Subdirección para la Adultez</v>
          </cell>
        </row>
        <row r="21">
          <cell r="D21" t="str">
            <v>Proyecto 1098   Bogotá te nutre</v>
          </cell>
          <cell r="E21" t="str">
            <v>Subdirección para la Vejez</v>
          </cell>
        </row>
        <row r="22">
          <cell r="D22" t="str">
            <v>Proyecto 1099   Envejecimiento digno, activo y feliz</v>
          </cell>
          <cell r="E22" t="str">
            <v>Subdirección para la Familia</v>
          </cell>
        </row>
        <row r="23">
          <cell r="D23" t="str">
            <v>Proyecto 1101   Distrito diverso</v>
          </cell>
          <cell r="E23" t="str">
            <v>Subdirección para Asuntos LGBT</v>
          </cell>
        </row>
        <row r="24">
          <cell r="D24" t="str">
            <v>Proyecto 1103   Espacios de Integración Social</v>
          </cell>
          <cell r="E24" t="str">
            <v>Dirección de Nutrición y Abastecimiento</v>
          </cell>
        </row>
        <row r="25">
          <cell r="D25" t="str">
            <v>Proyecto 1108   Prevención y atención integral del fenómeno de habitabilidad en calle</v>
          </cell>
          <cell r="E25" t="str">
            <v>Subdirección de Nutrición</v>
          </cell>
        </row>
        <row r="26">
          <cell r="D26" t="str">
            <v>Proyecto 1113   Por una ciudad incluyente y sin barreras</v>
          </cell>
          <cell r="E26" t="str">
            <v>Subdirección de Abastecimiento</v>
          </cell>
        </row>
        <row r="27">
          <cell r="D27" t="str">
            <v>Proyecto 1116   Distrito joven</v>
          </cell>
          <cell r="E27" t="str">
            <v>Dirección Territorial</v>
          </cell>
        </row>
        <row r="28">
          <cell r="D28" t="str">
            <v>Proyecto 1118   Gestión institucional y fortalecimiento del talento humano</v>
          </cell>
          <cell r="E28" t="str">
            <v>Subdirección ICI_Ident. Caracterización e Integración</v>
          </cell>
        </row>
        <row r="29">
          <cell r="D29" t="str">
            <v>Proyecto 1168    Integración Digital y de Conocimiento para la Inclusión Social</v>
          </cell>
          <cell r="E29" t="str">
            <v>Subdirección para la Gestión Integral Local</v>
          </cell>
        </row>
        <row r="30">
          <cell r="D30" t="str">
            <v>Secretaria</v>
          </cell>
          <cell r="E30" t="str">
            <v>SLIS_Barrios Unidos</v>
          </cell>
        </row>
        <row r="31">
          <cell r="D31" t="str">
            <v>Oficina Asesora de Comunicaciones</v>
          </cell>
          <cell r="E31" t="str">
            <v>SLIS_Bosa</v>
          </cell>
        </row>
        <row r="32">
          <cell r="D32" t="str">
            <v xml:space="preserve">Oficina Asesora Jurídica
</v>
          </cell>
          <cell r="E32" t="str">
            <v>SLIS_Chapinero</v>
          </cell>
        </row>
        <row r="33">
          <cell r="D33" t="str">
            <v>Oficina de Control Interno</v>
          </cell>
          <cell r="E33" t="str">
            <v>SLIS_Ciudad Bolivar</v>
          </cell>
        </row>
        <row r="34">
          <cell r="D34" t="str">
            <v>Oficina de Asuntos Disciplinarios</v>
          </cell>
          <cell r="E34" t="str">
            <v>SLIS_Engativa</v>
          </cell>
        </row>
        <row r="35">
          <cell r="D35" t="str">
            <v>Subsecretaria</v>
          </cell>
          <cell r="E35" t="str">
            <v>SLIS_Fontibon</v>
          </cell>
        </row>
        <row r="36">
          <cell r="D36" t="str">
            <v>Dirección de Gestión Corporativa</v>
          </cell>
          <cell r="E36" t="str">
            <v>SLIS_Kennedy</v>
          </cell>
        </row>
        <row r="37">
          <cell r="D37" t="str">
            <v>Subdirección de Contratación</v>
          </cell>
          <cell r="E37" t="str">
            <v>SLIS_Martires</v>
          </cell>
        </row>
        <row r="38">
          <cell r="D38" t="str">
            <v xml:space="preserve">Subdirección Administrativa y Financiara
</v>
          </cell>
          <cell r="E38" t="str">
            <v xml:space="preserve">SLIS_Pte. Aranda  Ant.Nariño </v>
          </cell>
        </row>
        <row r="39">
          <cell r="D39" t="str">
            <v xml:space="preserve">Subdirección Plantas Físicas
</v>
          </cell>
          <cell r="E39" t="str">
            <v>SLIS_Rafael Uribe Uribe</v>
          </cell>
        </row>
        <row r="40">
          <cell r="D40" t="str">
            <v>Subdirección de Gestión y Desarrollo del Talento Humano</v>
          </cell>
          <cell r="E40" t="str">
            <v>SLIS_San Cristobal</v>
          </cell>
        </row>
        <row r="41">
          <cell r="D41" t="str">
            <v>Dirección de Análisis y Diseño Estratégico</v>
          </cell>
          <cell r="E41" t="str">
            <v>SLIS_Santa Fe Candelaria</v>
          </cell>
        </row>
        <row r="42">
          <cell r="D42" t="str">
            <v>Subdirección de Diseño, Evaluación y Sistematización.</v>
          </cell>
          <cell r="E42" t="str">
            <v>SLIS_Suba</v>
          </cell>
        </row>
        <row r="43">
          <cell r="D43" t="str">
            <v>Subdirección de Investigación e Información</v>
          </cell>
          <cell r="E43" t="str">
            <v>SLIS_Tunjuelito</v>
          </cell>
        </row>
        <row r="44">
          <cell r="D44" t="str">
            <v>Dirección Poblacional</v>
          </cell>
          <cell r="E44" t="str">
            <v>SLIS_Usaquen</v>
          </cell>
        </row>
        <row r="45">
          <cell r="D45" t="str">
            <v>Subdirección para la Infancia</v>
          </cell>
          <cell r="E45" t="str">
            <v>SLIS_Usme Sumapaz</v>
          </cell>
        </row>
        <row r="46">
          <cell r="D46" t="str">
            <v>Subdirección para la Juventud</v>
          </cell>
        </row>
        <row r="47">
          <cell r="D47" t="str">
            <v>Subdirección para la Adultez</v>
          </cell>
        </row>
        <row r="48">
          <cell r="D48" t="str">
            <v>Subdirección para la Vejez</v>
          </cell>
        </row>
        <row r="49">
          <cell r="D49" t="str">
            <v>Subdirección para la Familia</v>
          </cell>
        </row>
        <row r="50">
          <cell r="D50" t="str">
            <v>Subdirección para Asuntos LGBT</v>
          </cell>
        </row>
        <row r="51">
          <cell r="D51" t="str">
            <v>Dirección de Nutrición y Abastecimiento</v>
          </cell>
        </row>
        <row r="52">
          <cell r="D52" t="str">
            <v>Subdirección de Nutrición</v>
          </cell>
        </row>
        <row r="53">
          <cell r="D53" t="str">
            <v>Subdirección de Abastecimiento</v>
          </cell>
        </row>
        <row r="54">
          <cell r="D54" t="str">
            <v>Dirección Territorial</v>
          </cell>
        </row>
        <row r="55">
          <cell r="D55" t="str">
            <v>Subdirección ICI_Ident. Caracterización e Integración</v>
          </cell>
        </row>
        <row r="56">
          <cell r="D56" t="str">
            <v>Subdirección para la Gestión Integral Local</v>
          </cell>
        </row>
        <row r="57">
          <cell r="D57" t="str">
            <v>SLIS_Barrios Unidos</v>
          </cell>
        </row>
        <row r="58">
          <cell r="D58" t="str">
            <v>SLIS_Bosa</v>
          </cell>
        </row>
        <row r="59">
          <cell r="D59" t="str">
            <v>SLIS_Chapinero</v>
          </cell>
        </row>
        <row r="60">
          <cell r="D60" t="str">
            <v>SLIS_Ciudad Bolivar</v>
          </cell>
        </row>
        <row r="61">
          <cell r="D61" t="str">
            <v>SLIS_Engativa</v>
          </cell>
        </row>
        <row r="62">
          <cell r="D62" t="str">
            <v>SLIS_Fontibon</v>
          </cell>
        </row>
        <row r="63">
          <cell r="D63" t="str">
            <v>SLIS_Kennedy</v>
          </cell>
        </row>
        <row r="64">
          <cell r="D64" t="str">
            <v>SLIS_Martires</v>
          </cell>
        </row>
        <row r="65">
          <cell r="D65" t="str">
            <v xml:space="preserve">SLIS_Pte. Aranda  Ant.Nariño </v>
          </cell>
        </row>
        <row r="66">
          <cell r="D66" t="str">
            <v>SLIS_Rafael Uribe Uribe</v>
          </cell>
        </row>
        <row r="67">
          <cell r="D67" t="str">
            <v>SLIS_San Cristobal</v>
          </cell>
        </row>
        <row r="68">
          <cell r="D68" t="str">
            <v>SLIS_Santa Fe Candelaria</v>
          </cell>
        </row>
        <row r="69">
          <cell r="D69" t="str">
            <v>SLIS_Suba</v>
          </cell>
        </row>
        <row r="70">
          <cell r="D70" t="str">
            <v>SLIS_Tunjuelito</v>
          </cell>
        </row>
        <row r="71">
          <cell r="D71" t="str">
            <v>SLIS_Usaquen</v>
          </cell>
        </row>
        <row r="72">
          <cell r="D72" t="str">
            <v>SLIS_Usme Sumapaz</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 refreshedDate="43697.650059837964" createdVersion="6" refreshedVersion="6" minRefreshableVersion="3" recordCount="5">
  <cacheSource type="worksheet">
    <worksheetSource ref="C7:BO12" sheet="PLAN DE MEJORAMIENTO"/>
  </cacheSource>
  <cacheFields count="61">
    <cacheField name="Ítem" numFmtId="0">
      <sharedItems containsSemiMixedTypes="0" containsString="0" containsNumber="1" containsInteger="1" minValue="1" maxValue="5"/>
    </cacheField>
    <cacheField name="Origen del hallazgo" numFmtId="0">
      <sharedItems/>
    </cacheField>
    <cacheField name="Detalle del origen" numFmtId="0">
      <sharedItems count="3">
        <s v="Auditoria Interna Gestion XXXXX 2019 "/>
        <s v="Auditoria Interna Gestion 2 2019 "/>
        <s v="Auditoria Interna Gestion 3 2019 "/>
      </sharedItems>
    </cacheField>
    <cacheField name="Fecha de identificación del hallazgo  (DD/MM/AAAA)" numFmtId="0">
      <sharedItems containsNonDate="0" containsDate="1" containsString="0" containsBlank="1" minDate="2019-08-12T00:00:00" maxDate="2019-08-13T00:00:00"/>
    </cacheField>
    <cacheField name="Descripción del hallazgo" numFmtId="0">
      <sharedItems containsBlank="1"/>
    </cacheField>
    <cacheField name="Tipo de hallazgo" numFmtId="0">
      <sharedItems count="3">
        <s v="No conformidad"/>
        <s v="Observación"/>
        <s v="Oportunidad de Mejora"/>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NonDate="0" containsString="0" containsBlank="1"/>
    </cacheField>
    <cacheField name="Meta" numFmtId="0">
      <sharedItems containsString="0" containsBlank="1" containsNumber="1" containsInteger="1" minValue="1" maxValue="1"/>
    </cacheField>
    <cacheField name="Indicador" numFmtId="0">
      <sharedItems containsBlank="1"/>
    </cacheField>
    <cacheField name="Proceso (A CARGO DE LA ACCIÓN)" numFmtId="0">
      <sharedItems count="5">
        <s v="Planeación Estratégica"/>
        <s v="Gestión de Comunicaciones"/>
        <s v="Gestión Análisis y mejora continua"/>
        <s v="Gestión de Cooperación Internacional y Alianzas Estratégicas"/>
        <s v="Gestión de atención al usuario"/>
      </sharedItems>
    </cacheField>
    <cacheField name="Responsable de ejecución de la acción" numFmtId="0">
      <sharedItems containsBlank="1"/>
    </cacheField>
    <cacheField name="Fecha inicio" numFmtId="0">
      <sharedItems containsNonDate="0" containsDate="1" containsString="0" containsBlank="1" minDate="2019-08-12T00:00:00" maxDate="2019-08-13T00:00:00"/>
    </cacheField>
    <cacheField name="Fecha terminación" numFmtId="0">
      <sharedItems containsNonDate="0" containsDate="1" containsString="0" containsBlank="1" minDate="2019-11-30T00:00:00" maxDate="2019-12-01T00:00:00"/>
    </cacheField>
    <cacheField name="Tipo de  modificación" numFmtId="0">
      <sharedItems containsBlank="1"/>
    </cacheField>
    <cacheField name="Días de prórroga" numFmtId="0">
      <sharedItems containsString="0" containsBlank="1" containsNumber="1" containsInteger="1" minValue="0" maxValue="30"/>
    </cacheField>
    <cacheField name="Fecha final" numFmtId="0">
      <sharedItems containsNonDate="0" containsDate="1" containsString="0" containsBlank="1" minDate="2019-11-30T00:00:00" maxDate="2019-12-31T00:00:00"/>
    </cacheField>
    <cacheField name="1. Fecha de autoevaluación " numFmtId="0">
      <sharedItems containsNonDate="0" containsDate="1" containsString="0" containsBlank="1" minDate="2019-10-30T00:00:00" maxDate="2019-10-3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2" maxValue="1"/>
    </cacheField>
    <cacheField name="1. Fecha del seguimiento" numFmtId="0">
      <sharedItems containsNonDate="0" containsDate="1" containsString="0" containsBlank="1" minDate="2019-11-10T00:00:00" maxDate="2019-12-11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2" maxValue="1"/>
    </cacheField>
    <cacheField name="1. Estado de la acción Vencida-Sin Iniciar….." numFmtId="0">
      <sharedItems count="4">
        <s v="Cumplida"/>
        <s v="En Avance"/>
        <s v="Vencida"/>
        <s v="Sin iniciar"/>
      </sharedItems>
    </cacheField>
    <cacheField name="2. Fecha de autoevaluación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containsInteger="1" minValue="1" maxValue="1"/>
    </cacheField>
    <cacheField name="2. Fecha del seguimiento" numFmtId="0">
      <sharedItems containsNonDate="0" containsDate="1" containsString="0" containsBlank="1" minDate="2019-12-10T00:00:00" maxDate="2019-12-11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containsInteger="1" minValue="1" maxValue="1"/>
    </cacheField>
    <cacheField name="2. Estado de la acción Vencida-Sin Iniciar….." numFmtId="0">
      <sharedItems containsBlank="1"/>
    </cacheField>
    <cacheField name="3. Fecha de autoevaluación " numFmtId="0">
      <sharedItems containsNonDate="0" containsString="0" containsBlank="1"/>
    </cacheField>
    <cacheField name="3. Descripción de evidencias o soportes ejecución acción de mejora" numFmtId="0">
      <sharedItems containsNonDate="0" containsString="0" containsBlank="1"/>
    </cacheField>
    <cacheField name="3. Grado de avance fisico de ejecución de las Metas (%)" numFmtId="0">
      <sharedItems containsNonDate="0" containsString="0" containsBlank="1"/>
    </cacheField>
    <cacheField name="3. Fecha del seguimiento" numFmtId="0">
      <sharedItems containsNonDate="0" containsString="0" containsBlank="1"/>
    </cacheField>
    <cacheField name="3. Referencia documento de seguimiento" numFmtId="0">
      <sharedItems containsNonDate="0" containsString="0" containsBlank="1"/>
    </cacheField>
    <cacheField name="3. Profesionales OCI" numFmtId="0">
      <sharedItems containsNonDate="0" containsString="0" containsBlank="1"/>
    </cacheField>
    <cacheField name="3. % Avance" numFmtId="0">
      <sharedItems containsNonDate="0" containsString="0" containsBlank="1"/>
    </cacheField>
    <cacheField name="3. Estado de la acción Vencida-Sin Iniciar….." numFmtId="0">
      <sharedItems containsNonDate="0" containsString="0" containsBlank="1"/>
    </cacheField>
    <cacheField name="4. Fecha de autoevaluación " numFmtId="0">
      <sharedItems containsNonDate="0" containsString="0" containsBlank="1"/>
    </cacheField>
    <cacheField name="4. Descripción de evidencias o soportes ejecución acción de mejora" numFmtId="0">
      <sharedItems containsNonDate="0" containsString="0" containsBlank="1"/>
    </cacheField>
    <cacheField name="4. Grado de avance fisico de ejecución de las Metas (%)" numFmtId="0">
      <sharedItems containsNonDate="0" containsString="0" containsBlank="1"/>
    </cacheField>
    <cacheField name="4. Fecha del seguimiento" numFmtId="0">
      <sharedItems containsNonDate="0" containsString="0" containsBlank="1"/>
    </cacheField>
    <cacheField name="4. Referencia documento de seguimiento" numFmtId="0">
      <sharedItems containsNonDate="0" containsString="0" containsBlank="1"/>
    </cacheField>
    <cacheField name="4. Profesionales OCI" numFmtId="0">
      <sharedItems containsNonDate="0" containsString="0" containsBlank="1"/>
    </cacheField>
    <cacheField name="4. % Avance" numFmtId="0">
      <sharedItems containsNonDate="0" containsString="0" containsBlank="1"/>
    </cacheField>
    <cacheField name="4. Estado de la acción Vencida-Sin Iniciar….." numFmtId="0">
      <sharedItems containsNonDate="0" containsString="0" containsBlank="1"/>
    </cacheField>
    <cacheField name="Fue eficaz?" numFmtId="0">
      <sharedItems containsBlank="1"/>
    </cacheField>
    <cacheField name="Fue efectiva?" numFmtId="0">
      <sharedItems containsBlank="1"/>
    </cacheField>
    <cacheField name="Estado del Hallazgo " numFmtId="0">
      <sharedItems containsBlank="1"/>
    </cacheField>
    <cacheField name="Análisis Seguimiento Cierre" numFmtId="0">
      <sharedItems containsBlank="1"/>
    </cacheField>
    <cacheField name="Profesionales OCI" numFmtId="0">
      <sharedItems containsBlank="1"/>
    </cacheField>
    <cacheField name="FECHA DE CIERRE_x000a_(DD/MM/AA)" numFmtId="0">
      <sharedItems containsNonDate="0" containsDate="1" containsString="0" containsBlank="1" minDate="2019-12-12T00:00:00" maxDate="2019-12-13T00:00:00"/>
    </cacheField>
    <cacheField name="SI/NO" numFmtId="0">
      <sharedItems containsBlank="1"/>
    </cacheField>
    <cacheField name="OBSERVACIONES DE CUMPLIMIENTO  _x000a_(Grupo de Control Inter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3805.434523148149" createdVersion="6" refreshedVersion="6" minRefreshableVersion="3" recordCount="50">
  <cacheSource type="worksheet">
    <worksheetSource ref="A7:BO57" sheet="PLAN DE MEJORAMIENTO"/>
  </cacheSource>
  <cacheFields count="67">
    <cacheField name="PROCESO" numFmtId="0">
      <sharedItems containsBlank="1"/>
    </cacheField>
    <cacheField name="Ítem" numFmtId="0">
      <sharedItems containsSemiMixedTypes="0" containsString="0" containsNumber="1" containsInteger="1" minValue="1" maxValue="50"/>
    </cacheField>
    <cacheField name="Origen del hallazgo" numFmtId="0">
      <sharedItems/>
    </cacheField>
    <cacheField name="Vigencia" numFmtId="0">
      <sharedItems containsSemiMixedTypes="0" containsString="0" containsNumber="1" containsInteger="1" minValue="2018" maxValue="2018"/>
    </cacheField>
    <cacheField name="Detalle del origen" numFmtId="0">
      <sharedItems/>
    </cacheField>
    <cacheField name="Fecha de identificación del hallazgo  (DD/MM/AAAA)" numFmtId="15">
      <sharedItems containsNonDate="0" containsString="0" containsBlank="1"/>
    </cacheField>
    <cacheField name="PROCESO PIVOT" numFmtId="15">
      <sharedItems count="5">
        <s v="Gestión   Financiera"/>
        <s v="Gestión del Talento Humano"/>
        <s v="Gestión Administrativa "/>
        <s v="Gestión Contractual"/>
        <s v="Gestión de asuntos disciplinarios"/>
      </sharedItems>
    </cacheField>
    <cacheField name="1" numFmtId="0">
      <sharedItems containsString="0" containsBlank="1" containsNumber="1" containsInteger="1" minValue="1" maxValue="14"/>
    </cacheField>
    <cacheField name="2" numFmtId="0">
      <sharedItems containsSemiMixedTypes="0" containsString="0" containsNumber="1" containsInteger="1" minValue="1" maxValue="30"/>
    </cacheField>
    <cacheField name="# HALLAZGO" numFmtId="0">
      <sharedItems containsString="0" containsBlank="1" containsNumber="1" containsInteger="1" minValue="1" maxValue="30" count="31">
        <n v="1"/>
        <n v="2"/>
        <n v="3"/>
        <n v="4"/>
        <n v="5"/>
        <n v="6"/>
        <m/>
        <n v="7"/>
        <n v="8"/>
        <n v="9"/>
        <n v="10"/>
        <n v="11"/>
        <n v="12"/>
        <n v="13"/>
        <n v="14"/>
        <n v="15"/>
        <n v="16"/>
        <n v="17"/>
        <n v="18"/>
        <n v="19"/>
        <n v="20"/>
        <n v="21"/>
        <n v="22"/>
        <n v="23"/>
        <n v="24"/>
        <n v="25"/>
        <n v="26"/>
        <n v="27"/>
        <n v="28"/>
        <n v="29"/>
        <n v="30"/>
      </sharedItems>
    </cacheField>
    <cacheField name="Descripción del hallazgo" numFmtId="0">
      <sharedItems longText="1"/>
    </cacheField>
    <cacheField name="Tipo de hallazgo" numFmtId="0">
      <sharedItems count="3">
        <s v="No conformidad"/>
        <s v="Oportunidad de Mejora"/>
        <s v="Observación"/>
      </sharedItems>
    </cacheField>
    <cacheField name="Análisis de causas" numFmtId="0">
      <sharedItems containsBlank="1" longText="1"/>
    </cacheField>
    <cacheField name="Causa raíz" numFmtId="0">
      <sharedItems/>
    </cacheField>
    <cacheField name="Efectos" numFmtId="0">
      <sharedItems longText="1"/>
    </cacheField>
    <cacheField name="Acción a implementar_x000a_(Corrección, Correctiva, Preventiva o de Mejora)" numFmtId="0">
      <sharedItems/>
    </cacheField>
    <cacheField name="Descripción de la acción" numFmtId="0">
      <sharedItems longText="1"/>
    </cacheField>
    <cacheField name="Acción modificada" numFmtId="0">
      <sharedItems containsNonDate="0" containsString="0" containsBlank="1"/>
    </cacheField>
    <cacheField name="Meta" numFmtId="0">
      <sharedItems containsSemiMixedTypes="0" containsString="0" containsNumber="1" containsInteger="1" minValue="1" maxValue="18"/>
    </cacheField>
    <cacheField name="Indicador" numFmtId="0">
      <sharedItems/>
    </cacheField>
    <cacheField name="Proceso (A CARGO DE LA ACCIÓN)" numFmtId="0">
      <sharedItems/>
    </cacheField>
    <cacheField name="Responsable de ejecución de la acción" numFmtId="0">
      <sharedItems/>
    </cacheField>
    <cacheField name="Fecha inicio" numFmtId="0">
      <sharedItems containsSemiMixedTypes="0" containsNonDate="0" containsDate="1" containsString="0" minDate="2016-09-20T00:00:00" maxDate="2019-10-02T00:00:00"/>
    </cacheField>
    <cacheField name="Fecha terminación" numFmtId="0">
      <sharedItems containsSemiMixedTypes="0" containsNonDate="0" containsDate="1" containsString="0" minDate="2018-01-26T00:00:00" maxDate="2020-01-01T00:00:00"/>
    </cacheField>
    <cacheField name="Tipo de  modificación" numFmtId="0">
      <sharedItems containsNonDate="0" containsString="0" containsBlank="1"/>
    </cacheField>
    <cacheField name="Días de prórroga" numFmtId="0">
      <sharedItems containsNonDate="0" containsString="0" containsBlank="1"/>
    </cacheField>
    <cacheField name="Fecha final" numFmtId="15">
      <sharedItems containsSemiMixedTypes="0" containsNonDate="0" containsDate="1" containsString="0" minDate="2018-01-26T00:00:00" maxDate="2020-01-01T00:00:00"/>
    </cacheField>
    <cacheField name="1. Fecha de Seguimiento " numFmtId="15">
      <sharedItems containsSemiMixedTypes="0" containsNonDate="0" containsDate="1" containsString="0" minDate="2019-06-30T00:00:00" maxDate="2019-07-01T00:00:00"/>
    </cacheField>
    <cacheField name="1. Descripción de evidencias o soportes ejecución acción de mejora" numFmtId="0">
      <sharedItems containsBlank="1" longText="1"/>
    </cacheField>
    <cacheField name="1. Grado de avance fisico de ejecución de las Metas (%)" numFmtId="0">
      <sharedItems containsSemiMixedTypes="0" containsString="0" containsNumber="1" minValue="0" maxValue="10"/>
    </cacheField>
    <cacheField name="1. Fecha del seguimiento" numFmtId="15">
      <sharedItems containsSemiMixedTypes="0" containsNonDate="0" containsDate="1" containsString="0" minDate="2019-07-16T00:00:00" maxDate="2019-07-20T00:00:00"/>
    </cacheField>
    <cacheField name="2. Referencia documento de seguimiento" numFmtId="0">
      <sharedItems containsBlank="1" longText="1"/>
    </cacheField>
    <cacheField name="1. Profesionales OCI" numFmtId="0">
      <sharedItems/>
    </cacheField>
    <cacheField name="1. % Avance" numFmtId="9">
      <sharedItems containsSemiMixedTypes="0" containsString="0" containsNumber="1" minValue="0" maxValue="1"/>
    </cacheField>
    <cacheField name="1. Estado de la acción" numFmtId="0">
      <sharedItems/>
    </cacheField>
    <cacheField name="2. Fecha de Seguimiento " numFmtId="15">
      <sharedItems containsSemiMixedTypes="0" containsNonDate="0" containsDate="1" containsString="0" minDate="2019-11-30T00:00:00" maxDate="2019-12-01T00:00:00"/>
    </cacheField>
    <cacheField name="2. Descripción de evidencias o soportes ejecución acción de mejora" numFmtId="0">
      <sharedItems containsBlank="1" longText="1"/>
    </cacheField>
    <cacheField name="2. Grado de avance fisico de ejecución de las Metas (%)" numFmtId="0">
      <sharedItems containsString="0" containsBlank="1" containsNumber="1" containsInteger="1" minValue="0" maxValue="18"/>
    </cacheField>
    <cacheField name="2. Fecha del seguimiento" numFmtId="15">
      <sharedItems containsNonDate="0" containsString="0" containsBlank="1"/>
    </cacheField>
    <cacheField name="2. Referencia documento de seguimiento2" numFmtId="0">
      <sharedItems containsNonDate="0" containsString="0" containsBlank="1"/>
    </cacheField>
    <cacheField name="2. Profesionales OCI" numFmtId="0">
      <sharedItems containsNonDate="0" containsString="0" containsBlank="1"/>
    </cacheField>
    <cacheField name="2. % Avance" numFmtId="9">
      <sharedItems containsSemiMixedTypes="0" containsString="0" containsNumber="1" minValue="0" maxValue="1"/>
    </cacheField>
    <cacheField name="2. Estado de la acción" numFmtId="0">
      <sharedItems containsNonDate="0" containsString="0" containsBlank="1"/>
    </cacheField>
    <cacheField name="3. Fecha de Seguimiento " numFmtId="15">
      <sharedItems containsNonDate="0" containsString="0" containsBlank="1"/>
    </cacheField>
    <cacheField name="3. Descripción de evidencias o soportes ejecución acción de mejora" numFmtId="0">
      <sharedItems containsNonDate="0" containsString="0" containsBlank="1"/>
    </cacheField>
    <cacheField name="3. Grado de avance fisico de ejecución de las Metas (%)" numFmtId="0">
      <sharedItems containsNonDate="0" containsString="0" containsBlank="1"/>
    </cacheField>
    <cacheField name="3. Fecha del seguimiento" numFmtId="15">
      <sharedItems containsNonDate="0" containsString="0" containsBlank="1"/>
    </cacheField>
    <cacheField name="3. Referencia documento de seguimiento" numFmtId="0">
      <sharedItems containsNonDate="0" containsString="0" containsBlank="1"/>
    </cacheField>
    <cacheField name="3. Profesionales OCI" numFmtId="0">
      <sharedItems containsNonDate="0" containsString="0" containsBlank="1"/>
    </cacheField>
    <cacheField name="3. % Avance" numFmtId="0">
      <sharedItems containsNonDate="0" containsString="0" containsBlank="1"/>
    </cacheField>
    <cacheField name="3. Estado de la acción" numFmtId="0">
      <sharedItems containsNonDate="0" containsString="0" containsBlank="1"/>
    </cacheField>
    <cacheField name="4. Fecha de Seguimiento " numFmtId="15">
      <sharedItems containsNonDate="0" containsString="0" containsBlank="1"/>
    </cacheField>
    <cacheField name="4. Descripción de evidencias o soportes ejecución acción de mejora" numFmtId="0">
      <sharedItems containsNonDate="0" containsString="0" containsBlank="1"/>
    </cacheField>
    <cacheField name="4. Grado de avance fisico de ejecución de las Metas (%)" numFmtId="0">
      <sharedItems containsNonDate="0" containsString="0" containsBlank="1"/>
    </cacheField>
    <cacheField name="4. Fecha del seguimiento" numFmtId="15">
      <sharedItems containsNonDate="0" containsString="0" containsBlank="1"/>
    </cacheField>
    <cacheField name="4. Referencia documento de seguimiento" numFmtId="0">
      <sharedItems containsNonDate="0" containsString="0" containsBlank="1"/>
    </cacheField>
    <cacheField name="4. Profesionales OCI" numFmtId="0">
      <sharedItems containsNonDate="0" containsString="0" containsBlank="1"/>
    </cacheField>
    <cacheField name="4. % Avance" numFmtId="0">
      <sharedItems containsNonDate="0" containsString="0" containsBlank="1"/>
    </cacheField>
    <cacheField name="4. Estado de la acción " numFmtId="0">
      <sharedItems containsNonDate="0" containsString="0" containsBlank="1"/>
    </cacheField>
    <cacheField name="Fue eficaz?" numFmtId="0">
      <sharedItems containsNonDate="0" containsString="0" containsBlank="1"/>
    </cacheField>
    <cacheField name="Fue efectiva?" numFmtId="0">
      <sharedItems containsNonDate="0" containsString="0" containsBlank="1"/>
    </cacheField>
    <cacheField name="Estado del Hallazgo " numFmtId="0">
      <sharedItems count="1">
        <s v="Abierto"/>
      </sharedItems>
    </cacheField>
    <cacheField name="Análisis Seguimiento Cierre" numFmtId="0">
      <sharedItems containsNonDate="0" containsString="0" containsBlank="1"/>
    </cacheField>
    <cacheField name="Profesionales OCI" numFmtId="0">
      <sharedItems containsNonDate="0" containsString="0" containsBlank="1"/>
    </cacheField>
    <cacheField name="FECHA DE CIERRE_x000a_(DD/MM/AA)" numFmtId="15">
      <sharedItems containsNonDate="0" containsString="0" containsBlank="1"/>
    </cacheField>
    <cacheField name="SI/NO" numFmtId="0">
      <sharedItems containsNonDate="0" containsString="0" containsBlank="1"/>
    </cacheField>
    <cacheField name="OBSERVACIONES DE CUMPLIMIENTO  _x000a_(Grupo de Control Inter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
  <r>
    <n v="1"/>
    <s v="Auditoria Interna "/>
    <x v="0"/>
    <d v="2019-08-12T00:00:00"/>
    <s v="XXXXXXXXXXXXXXXXXXXXX"/>
    <x v="0"/>
    <s v="1er. Porque:_x000a_2do. Porque: _x000a_3er. Porque:"/>
    <s v="XXXXXXXXXXXXXXXXXXXX"/>
    <s v="XXXXXXXXXXXXXXXXXXXXXX"/>
    <s v="Acción correctiva"/>
    <s v="XX1"/>
    <m/>
    <n v="1"/>
    <s v="(X/X )* 100"/>
    <x v="0"/>
    <s v="Steve Rogers"/>
    <d v="2019-08-12T00:00:00"/>
    <d v="2019-11-30T00:00:00"/>
    <s v="Plazo"/>
    <n v="30"/>
    <d v="2019-12-30T00:00:00"/>
    <d v="2019-10-30T00:00:00"/>
    <s v="XXXXXXXXXXXXXXXXXXXXXXXXXXXXXXXX"/>
    <n v="1"/>
    <d v="2019-12-10T00:00:00"/>
    <s v="XXXXXXXXXXXXXXXXXXXXXXXXXXXXXXXXXXXXXXXXXXX"/>
    <s v="Auditor 1"/>
    <n v="1"/>
    <x v="0"/>
    <m/>
    <m/>
    <m/>
    <m/>
    <m/>
    <m/>
    <m/>
    <s v="Cumplida"/>
    <m/>
    <m/>
    <m/>
    <m/>
    <m/>
    <m/>
    <m/>
    <m/>
    <m/>
    <m/>
    <m/>
    <m/>
    <m/>
    <m/>
    <m/>
    <m/>
    <s v="SI"/>
    <s v="SI"/>
    <s v="Cerrado"/>
    <s v="xxxxxxxxxxxxxxxxxxxxxxxxxxxxxxxx"/>
    <s v="Auditor 2"/>
    <d v="2019-12-12T00:00:00"/>
    <s v="NO"/>
    <s v="Se solicitó progrroga el día 30-10-2019 mediante documento XXXXXXXXXXXXXXXXXXXXXXXXXXXXXXXXXXXXXXXXXX.  Se "/>
  </r>
  <r>
    <n v="2"/>
    <s v="Auditoria Interna "/>
    <x v="0"/>
    <d v="2019-08-12T00:00:00"/>
    <s v="XXXXXXXXXXXXXXXXXXXXX"/>
    <x v="0"/>
    <s v="1er. Porque:_x000a_2do. Porque: _x000a_3er. Porque:"/>
    <s v="XXXXXXXXXXXXXXXXXXXX"/>
    <s v="XXXXXXXXXXXXXXXXXXXXXX"/>
    <s v="Acción correctiva"/>
    <s v="XX2"/>
    <m/>
    <n v="1"/>
    <s v="(X2/X2) * 100"/>
    <x v="1"/>
    <s v="Tony Stark"/>
    <d v="2019-08-12T00:00:00"/>
    <d v="2019-11-30T00:00:00"/>
    <s v="Acción "/>
    <n v="0"/>
    <d v="2019-11-30T00:00:00"/>
    <d v="2019-10-30T00:00:00"/>
    <s v="XXXXXXXXXXXXXXXXXXXXXXXXXXXXXXXX"/>
    <n v="0.2"/>
    <d v="2019-11-10T00:00:00"/>
    <s v="XXXXXXXXXXXXXXXXXXXXXXXXXXXXXXXXXXXXXXXXXXX"/>
    <s v="Auditor 2"/>
    <n v="0.2"/>
    <x v="1"/>
    <d v="2019-11-30T00:00:00"/>
    <s v="XXXXXXXXXXXXXXXXXXXXXXXXXXXXXXXX"/>
    <n v="1"/>
    <d v="2019-12-10T00:00:00"/>
    <s v="XXXXXXXXXXXXXXXXXXXXXXXXXXXXXXXXXXXXXXXXXXX"/>
    <s v="Auditor 1"/>
    <n v="1"/>
    <s v="Cumplida"/>
    <m/>
    <m/>
    <m/>
    <m/>
    <m/>
    <m/>
    <m/>
    <m/>
    <m/>
    <m/>
    <m/>
    <m/>
    <m/>
    <m/>
    <m/>
    <m/>
    <s v="SI"/>
    <s v="NO"/>
    <s v="Abierto"/>
    <s v="Inefectividad de acciones"/>
    <s v="Auditor 2"/>
    <d v="2019-12-12T00:00:00"/>
    <s v="SI "/>
    <s v="La Causa Raiz persiste"/>
  </r>
  <r>
    <n v="3"/>
    <s v="Auditoría externa"/>
    <x v="1"/>
    <m/>
    <m/>
    <x v="1"/>
    <m/>
    <m/>
    <m/>
    <s v="Corrección"/>
    <m/>
    <m/>
    <m/>
    <m/>
    <x v="2"/>
    <m/>
    <m/>
    <m/>
    <s v="Plazo"/>
    <m/>
    <m/>
    <m/>
    <m/>
    <m/>
    <m/>
    <m/>
    <m/>
    <m/>
    <x v="2"/>
    <m/>
    <m/>
    <m/>
    <m/>
    <m/>
    <m/>
    <m/>
    <m/>
    <m/>
    <m/>
    <m/>
    <m/>
    <m/>
    <m/>
    <m/>
    <m/>
    <m/>
    <m/>
    <m/>
    <m/>
    <m/>
    <m/>
    <m/>
    <m/>
    <m/>
    <m/>
    <m/>
    <m/>
    <m/>
    <m/>
    <m/>
    <m/>
  </r>
  <r>
    <n v="4"/>
    <s v="PQRSD"/>
    <x v="2"/>
    <m/>
    <m/>
    <x v="2"/>
    <m/>
    <m/>
    <m/>
    <s v="Acción preventiva "/>
    <m/>
    <m/>
    <m/>
    <m/>
    <x v="3"/>
    <m/>
    <m/>
    <m/>
    <s v="Acción "/>
    <m/>
    <m/>
    <m/>
    <m/>
    <m/>
    <m/>
    <m/>
    <m/>
    <m/>
    <x v="3"/>
    <m/>
    <m/>
    <m/>
    <m/>
    <m/>
    <m/>
    <m/>
    <m/>
    <m/>
    <m/>
    <m/>
    <m/>
    <m/>
    <m/>
    <m/>
    <m/>
    <m/>
    <m/>
    <m/>
    <m/>
    <m/>
    <m/>
    <m/>
    <m/>
    <m/>
    <m/>
    <m/>
    <m/>
    <m/>
    <m/>
    <m/>
    <m/>
  </r>
  <r>
    <n v="5"/>
    <s v="Salida no conforme"/>
    <x v="2"/>
    <m/>
    <m/>
    <x v="0"/>
    <m/>
    <m/>
    <m/>
    <s v="Acción correctiva"/>
    <m/>
    <m/>
    <m/>
    <m/>
    <x v="4"/>
    <m/>
    <m/>
    <m/>
    <m/>
    <m/>
    <m/>
    <m/>
    <m/>
    <m/>
    <m/>
    <m/>
    <m/>
    <m/>
    <x v="0"/>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50">
  <r>
    <s v="AUSTERIDAD EN EL GASTO II"/>
    <n v="1"/>
    <s v="Auditoría interna"/>
    <n v="2018"/>
    <s v="Control Interno Contable"/>
    <m/>
    <x v="0"/>
    <n v="1"/>
    <n v="1"/>
    <x v="0"/>
    <s v="Los procedimientos del proceso Gestion Financiera se encuentran desactualizados con respeto a la implementacion de las nuevas politicas contables con el nuevo marco normativo NICSP"/>
    <x v="0"/>
    <s v="1er Por qué: Por falta de personal para la respectiva actualización_x000a_2do Por qué: Se debe ajustar conforme a la implementación de las NIIF.                                                _x000a_3er Por qué: Los procedimientos es el método para realizar el paso a paso de la gestión finaciera"/>
    <s v="Por la falta de personal para realizar la actualización de los procedimientos"/>
    <s v="No se identifica de manera clara y precisa la forma en realizar el registro y contabilización de la información contable y presupuestal"/>
    <s v="Acción correctiva"/>
    <s v="Actualizar de los procesos de geston financiera"/>
    <m/>
    <n v="1"/>
    <s v="Procesos actualizados"/>
    <s v="Gestión   Financiera"/>
    <s v="Freddy Farfan"/>
    <d v="2019-02-25T00:00:00"/>
    <d v="2019-06-30T00:00:00"/>
    <m/>
    <m/>
    <d v="2019-06-30T00:00:00"/>
    <d v="2019-06-30T00:00:00"/>
    <s v="Falta la actualización con el nuevo marco normativo"/>
    <n v="0"/>
    <d v="2019-07-17T00:00:00"/>
    <s v="Se generaron los procedimientos con el nuevo marco normativo. Estan en revisión en la Oficina Asesora de Planeación."/>
    <s v="Claudia Quintero"/>
    <n v="0"/>
    <s v="Cumplida"/>
    <d v="2019-11-30T00:00:00"/>
    <s v="Acción cumplida en trimestre anterior"/>
    <n v="1"/>
    <m/>
    <m/>
    <m/>
    <n v="1"/>
    <m/>
    <m/>
    <m/>
    <m/>
    <m/>
    <m/>
    <m/>
    <m/>
    <m/>
    <m/>
    <m/>
    <m/>
    <m/>
    <m/>
    <m/>
    <m/>
    <m/>
    <m/>
    <m/>
    <x v="0"/>
    <m/>
    <m/>
    <m/>
    <m/>
    <m/>
  </r>
  <r>
    <m/>
    <n v="2"/>
    <s v="Auditoría interna"/>
    <n v="2018"/>
    <s v="Control Interno Contable"/>
    <m/>
    <x v="0"/>
    <n v="2"/>
    <n v="2"/>
    <x v="1"/>
    <s v="Aunque se cuenta con comité de sostenibilidad contable, no se da cumplimiento a la convocatoria de la totalidad de los miembros, ni al cumplimiento de todas las funciones del mismo"/>
    <x v="0"/>
    <s v="1er Por qué: Por falta de aplicación de la resolución. _x000a_2do Por qué:            No se cita con anticipación a los miembros del comité                _x000a_3er Por qué: Desconocimiento de la totalidad de las funciones.         "/>
    <s v="N/A"/>
    <s v="No contar con la totalidad de los miembros del comité en la toma de decisiones en temas contables"/>
    <s v="Acción correctiva"/>
    <s v="Convocar con anticipación  a  la totalidad de los miembros del Comité de Sostenibilidad Contable."/>
    <m/>
    <n v="1"/>
    <s v="Correo Electrónico con la convocatoria al Comité"/>
    <s v="Gestión   Financiera"/>
    <s v="Miguel Ángel Franco"/>
    <d v="2019-02-25T00:00:00"/>
    <d v="2019-03-31T00:00:00"/>
    <m/>
    <m/>
    <d v="2019-03-31T00:00:00"/>
    <d v="2019-06-30T00:00:00"/>
    <m/>
    <n v="0.6"/>
    <d v="2019-07-17T00:00:00"/>
    <s v="Dando cumplimiento a lo establecido en la Convocatoria a los miembros del Comité de Sostenibilidad Contable, Desde el mes de Febrero de 2019, se han convocado a la totalidad de sus miembros; previa transmision de los informes financieros a la CGN."/>
    <s v="Claudia Quintero"/>
    <n v="0.6"/>
    <s v="En Avance"/>
    <d v="2019-11-30T00:00:00"/>
    <s v="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
    <n v="1"/>
    <m/>
    <m/>
    <m/>
    <n v="1"/>
    <m/>
    <m/>
    <m/>
    <m/>
    <m/>
    <m/>
    <m/>
    <m/>
    <m/>
    <m/>
    <m/>
    <m/>
    <m/>
    <m/>
    <m/>
    <m/>
    <m/>
    <m/>
    <m/>
    <x v="0"/>
    <m/>
    <m/>
    <m/>
    <m/>
    <m/>
  </r>
  <r>
    <m/>
    <n v="3"/>
    <s v="Auditoría interna"/>
    <n v="2018"/>
    <s v="Control Interno Contable"/>
    <m/>
    <x v="0"/>
    <n v="3"/>
    <n v="3"/>
    <x v="2"/>
    <s v="No se han definido los riesgos de indole contable y su respectivo tratamiento para su mitigación"/>
    <x v="0"/>
    <s v="1er Por qué: Al realizar el Mapa de Riesgos de Gestión faltó revisión._x000a_2do Por qué: Se debe ajustar conforme a cubrir todos los procesos asociados al proceso contable.                                                3er Por qué: Se actualizaron y enviaro para su aprobación"/>
    <s v="El Mapa de Riesgos de Gestión debe contemplar la totalidad de los posibles eventos que podrian afectar el proceso financiero"/>
    <s v="La posibilidad de materializarse un riesgo debido a que no contempló"/>
    <s v="Acción correctiva"/>
    <s v="Ajustar el Mapa de Riesgos de Gestión del Proceso Financiero a la DNBC."/>
    <m/>
    <n v="1"/>
    <s v="Mapa de riesgo ajustado"/>
    <s v="Gestión   Financiera"/>
    <s v="Miguel Ángel Franco"/>
    <d v="2019-02-25T00:00:00"/>
    <d v="2019-02-28T00:00:00"/>
    <m/>
    <m/>
    <d v="2019-02-28T00:00:00"/>
    <d v="2019-06-30T00:00:00"/>
    <m/>
    <n v="1"/>
    <d v="2019-07-17T00:00:00"/>
    <s v="Desde el mes de Octubre de 2018, el Area Financiera ajusto el Mapa de Riesgos de Gestion . En el seguimiento al Plan de Mejoramiento por parte de Control Interno, el día 14 de Noviembre de 2018 se dio por cumplida ésta acción."/>
    <s v="Claudia Quintero"/>
    <n v="1"/>
    <s v="Cumplida"/>
    <d v="2019-11-30T00:00:00"/>
    <s v="Acción cumplida en trimestre anterior"/>
    <n v="1"/>
    <m/>
    <m/>
    <m/>
    <n v="1"/>
    <m/>
    <m/>
    <m/>
    <m/>
    <m/>
    <m/>
    <m/>
    <m/>
    <m/>
    <m/>
    <m/>
    <m/>
    <m/>
    <m/>
    <m/>
    <m/>
    <m/>
    <m/>
    <m/>
    <x v="0"/>
    <m/>
    <m/>
    <m/>
    <m/>
    <m/>
  </r>
  <r>
    <m/>
    <n v="4"/>
    <s v="Auditoría interna"/>
    <n v="2018"/>
    <s v="Control Interno Contable"/>
    <m/>
    <x v="0"/>
    <n v="4"/>
    <n v="4"/>
    <x v="3"/>
    <s v="La entidad no ha definido indicadores para analizar la informacion financiera"/>
    <x v="0"/>
    <s v="1er Por qué: No se ha implementado Hoja de Vida a los indicadores  del proceso Área Financiera._x000a_2do Por qué: No hay unidad de criterio para definir los Indicadores del Área Financiera.                                                _x000a_3er Por qué: Se actualizaron y enviaro para su aprobación."/>
    <s v="Existe desconocimiento de la Hoja de Vida de los Indicadores ya que hay confusión con respecto a los indicadores que se tienen en los diferentes procesos del Área Financiera."/>
    <s v="No medir la eficacia y efectividad de la información financiera"/>
    <s v="Acción correctiva"/>
    <s v="Implementar indicadores con el fin de medir la efecacia y efectividad de la información financiera"/>
    <m/>
    <n v="1"/>
    <s v="Indicadores Actualizados"/>
    <s v="Gestión   Financiera"/>
    <s v="Miguel Ángel Franco"/>
    <d v="2019-02-25T00:00:00"/>
    <d v="2019-02-28T00:00:00"/>
    <m/>
    <m/>
    <d v="2019-02-28T00:00:00"/>
    <d v="2019-06-30T00:00:00"/>
    <m/>
    <n v="1"/>
    <d v="2019-07-17T00:00:00"/>
    <s v="Desde el mes de Octubre de 2018, el Area Financiera ajusto  los Indicadores y la Hoja de Vida. En el seguimiento al Plan de Mejoramiento por parte de Control Interno, el día 14 de Noviembre de 2018 se dio por cumplida ésta acción."/>
    <s v="Claudia Quintero"/>
    <n v="1"/>
    <s v="Cumplida"/>
    <d v="2019-11-30T00:00:00"/>
    <s v="Acción cumplida en trimestre anterior"/>
    <n v="1"/>
    <m/>
    <m/>
    <m/>
    <n v="1"/>
    <m/>
    <m/>
    <m/>
    <m/>
    <m/>
    <m/>
    <m/>
    <m/>
    <m/>
    <m/>
    <m/>
    <m/>
    <m/>
    <m/>
    <m/>
    <m/>
    <m/>
    <m/>
    <m/>
    <x v="0"/>
    <m/>
    <m/>
    <m/>
    <m/>
    <m/>
  </r>
  <r>
    <m/>
    <n v="5"/>
    <s v="Auditoría interna"/>
    <n v="2018"/>
    <s v="Control Interno Contable"/>
    <m/>
    <x v="1"/>
    <n v="5"/>
    <n v="5"/>
    <x v="4"/>
    <s v="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
    <x v="0"/>
    <s v="1er Por qué:  Es un control que en primera instancia le atañe al Jefe inmediato o supervisor._x000a_2do Por qué: Cuando pasan al Proceso Financiero ya están aprobadas por el Subdirector Administrativo y Financiero.                                          _x000a_3er Por qué: No se está dando cumplimineto al verificar e informar al jefe inmediato o supervisor del contrato que el funcionario o contratista posee  comisiones por legalizar"/>
    <s v="No aplicabilidad de las directrices internas establecidas para el otorgamiento de las comisiones"/>
    <s v="Posibles hallazgos por parte de los Organos de Control y Vigilancia"/>
    <s v="Acción correctiva"/>
    <s v="Informar al jefe inmediato y al supervisor del contrato del funcionario o contratista que comisionó que comisiones se encuentran sin legalizar"/>
    <m/>
    <n v="11"/>
    <s v="Correos informando comisiones por legalizar"/>
    <s v="Gestión del Talento Humano"/>
    <s v="Andrea Gonzalez"/>
    <d v="2019-02-25T00:00:00"/>
    <d v="2019-12-30T00:00:00"/>
    <m/>
    <m/>
    <d v="2019-12-30T00:00:00"/>
    <d v="2019-06-30T00:00:00"/>
    <m/>
    <n v="6"/>
    <d v="2019-07-17T00:00:00"/>
    <s v="El Area Financiera envia los correos de las Comisiones por Viaticos y Gastos de Desplazamiento, pendientes por legalizar. "/>
    <s v="Claudia Quintero"/>
    <n v="0.54545454545454541"/>
    <s v="En Avance"/>
    <d v="2019-11-30T00:00:00"/>
    <s v="Se emitieron correos solicitando la legalización de las comisiones pendientes, y a la fecha se encuentran debidamente legalizadas en el proceso de Gestión Financiera"/>
    <n v="11"/>
    <m/>
    <m/>
    <m/>
    <n v="1"/>
    <m/>
    <m/>
    <m/>
    <m/>
    <m/>
    <m/>
    <m/>
    <m/>
    <m/>
    <m/>
    <m/>
    <m/>
    <m/>
    <m/>
    <m/>
    <m/>
    <m/>
    <m/>
    <m/>
    <x v="0"/>
    <m/>
    <m/>
    <m/>
    <m/>
    <m/>
  </r>
  <r>
    <m/>
    <n v="6"/>
    <s v="Auditoría interna"/>
    <n v="2018"/>
    <s v="Control Interno Contable"/>
    <m/>
    <x v="0"/>
    <n v="6"/>
    <n v="6"/>
    <x v="5"/>
    <s v="Debilidad en el fortalecimiento y actualización de las competencias y actualización de los funcionarios del proceso contable."/>
    <x v="0"/>
    <s v="1er Por qué: Falta de presupuesto para atender las necesidades de capacitación_x000a_2do Por qué: Manejar La Red Institucional de Capacitación que es ofrecida por otras instituciones públicas, en el marco de sus_x000a_programas.     _x000a_3er Por qué: Permanente estar consultando dentro de la Red Institucional que capacitaciones se están adelantando "/>
    <s v="Falta de Recursos financieros para actualización en materia financiera"/>
    <s v="Desconocimiento de la normatividad contable aplicada en las entidades públicas"/>
    <s v="Acción correctiva"/>
    <s v="Solicitar al Jefe Inmediato la capacitación y recursos necesarios para las capacitaciones que se requieren asistir"/>
    <m/>
    <n v="2"/>
    <s v="Solicitud de capacitación"/>
    <s v="Gestión   Financiera"/>
    <s v="Miguel Ángel Franco"/>
    <d v="2019-02-25T00:00:00"/>
    <d v="2019-11-30T00:00:00"/>
    <m/>
    <m/>
    <d v="2019-11-30T00:00:00"/>
    <d v="2019-06-30T00:00:00"/>
    <m/>
    <n v="1"/>
    <d v="2019-07-17T00:00:00"/>
    <s v="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s v="Claudia Quintero"/>
    <n v="0.5"/>
    <s v="En Avance"/>
    <d v="2019-11-30T00:00:00"/>
    <s v="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
    <n v="2"/>
    <m/>
    <m/>
    <m/>
    <n v="1"/>
    <m/>
    <m/>
    <m/>
    <m/>
    <m/>
    <m/>
    <m/>
    <m/>
    <m/>
    <m/>
    <m/>
    <m/>
    <m/>
    <m/>
    <m/>
    <m/>
    <m/>
    <m/>
    <m/>
    <x v="0"/>
    <m/>
    <m/>
    <m/>
    <m/>
    <m/>
  </r>
  <r>
    <m/>
    <n v="7"/>
    <s v="Auditoría interna"/>
    <n v="2018"/>
    <s v="Control Interno Contable"/>
    <m/>
    <x v="0"/>
    <m/>
    <n v="6"/>
    <x v="6"/>
    <s v="Debilidad en el fortalecimiento y actualización de las competencias y actualización de los funcionarios del proceso contable."/>
    <x v="0"/>
    <s v="1er Por qué: Falta de presupuesto para atender las necesidades de capacitación_x000a_2do Por qué: Manejar La Red Institucional de Capacitación que es ofrecida por otras instituciones públicas, en el marco de sus_x000a_programas.     _x000a_3er Por qué: Permanente estar consultando dentro de la Red Institucional que capacitaciones se están adelantando "/>
    <s v="Falta de Recursos financieros para actualización en materia financiera"/>
    <s v="Desconocimiento de la normatividad contable aplicada en las entidades públicas"/>
    <s v="Acción correctiva"/>
    <s v="Consultar en la página web de las entidades del Gobierno Nacional que capacitaciones se otorgarán a titulo gratuito de manera semestral."/>
    <m/>
    <n v="2"/>
    <s v="Consulta y/o inscripción "/>
    <s v="Gestión   Financiera"/>
    <s v="Miguel Ángel Franco"/>
    <d v="2019-02-25T00:00:00"/>
    <d v="2019-11-30T00:00:00"/>
    <m/>
    <m/>
    <d v="2019-11-30T00:00:00"/>
    <d v="2019-06-30T00:00:00"/>
    <m/>
    <n v="1"/>
    <d v="2019-07-17T00:00:00"/>
    <s v="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s v="Claudia Quintero"/>
    <n v="0.5"/>
    <s v="En Avance"/>
    <d v="2019-11-30T00:00:00"/>
    <s v="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
    <n v="2"/>
    <m/>
    <m/>
    <m/>
    <n v="1"/>
    <m/>
    <m/>
    <m/>
    <m/>
    <m/>
    <m/>
    <m/>
    <m/>
    <m/>
    <m/>
    <m/>
    <m/>
    <m/>
    <m/>
    <m/>
    <m/>
    <m/>
    <m/>
    <m/>
    <x v="0"/>
    <m/>
    <m/>
    <m/>
    <m/>
    <m/>
  </r>
  <r>
    <m/>
    <n v="8"/>
    <s v="Auditoría interna"/>
    <n v="2018"/>
    <s v="Gestión Administrativa"/>
    <m/>
    <x v="2"/>
    <n v="1"/>
    <n v="7"/>
    <x v="7"/>
    <s v="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_x000a_Se evidencia que se estableció la Compra de Software de inventario, el en el Plan Anual de Adquisiciones de este año, por valor de $ 80.000.000, el cual a la fecha no se ha comprado por falta de recursos en la DNBC._x000a_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_x000a__x000a_No se posee un Programa Sistemático de Inventarios, que lleve un adecuado control,  tanto de entradas como salidas de elementos. Asimismo, que permita de manera inmediata reflejar cantidades, valores unitarios, totales y el centro de costo (ubicación) del bien. "/>
    <x v="0"/>
    <s v="1er Por qué: Por el tiempo que lleva de creada la institución no se requería de un software para este tipo de control._x000a_2do Por qué: No se tenía una gran cantidad de inventarios para administrar._x000a_3er Por qué: No se habían asignado recursos para la adquisición de este software, porque debido a las medidas de sostenibilidad fiscal, se recortaron recursos a las entidades del Estado."/>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s v="Gestión Administrativa "/>
    <s v="Rainer Naranjo"/>
    <d v="2016-11-16T00:00:00"/>
    <d v="2018-12-31T00:00:00"/>
    <m/>
    <m/>
    <d v="2018-12-31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s v="Se evidenció que la entidad con los recursos entregados aun continua gestionando el almacen bajo herramientas de excel .    _x000a_Se están generando informes mensuales de ingreso y salida de  almacen con sus respectivos soportes y se concilia la base de almacen con la base del área financiera y se levanta acta entre estas áreas (Acta de conciliación)_x000a__x000a_"/>
    <s v="Claudia Quintero"/>
    <n v="0"/>
    <s v="Vencida"/>
    <d v="2019-11-30T00:00:00"/>
    <m/>
    <m/>
    <m/>
    <m/>
    <m/>
    <n v="0"/>
    <m/>
    <m/>
    <m/>
    <m/>
    <m/>
    <m/>
    <m/>
    <m/>
    <m/>
    <m/>
    <m/>
    <m/>
    <m/>
    <m/>
    <m/>
    <m/>
    <m/>
    <m/>
    <m/>
    <x v="0"/>
    <m/>
    <m/>
    <m/>
    <m/>
    <m/>
  </r>
  <r>
    <m/>
    <n v="9"/>
    <s v="Auditoría interna"/>
    <n v="2018"/>
    <s v="Gestión Administrativa"/>
    <m/>
    <x v="2"/>
    <m/>
    <n v="7"/>
    <x v="6"/>
    <s v="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_x000a_Se evidencia que se estableció la Compra de Software de inventario, el en el Plan Anual de Adquisiciones de este año, por valor de $ 80.000.000, el cual a la fecha no se ha comprado por falta de recursos en la DNBC._x000a_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_x000a__x000a_No se posee un Programa Sistemático de Inventarios, que lleve un adecuado control,  tanto de entradas como salidas de elementos. Asimismo, que permita de manera inmediata reflejar cantidades, valores unitarios, totales y el centro de costo (ubicación) del bien. "/>
    <x v="0"/>
    <s v="1er Por qué: Por el tiempo que lleva de creada la institución no se requería de un software para este tipo de control._x000a_2do Por qué: No se tenía una gran cantidad de inventarios para administrar._x000a_3er Por qué: No se habían asignado recursos para la adquisición de este software, porque debido a las medidas de sostenibilidad fiscal, se recortaron recursos a las entidades del Estado."/>
    <s v="La institución era pequeña y no se había evidenciado la necesidad de esta adquisición."/>
    <s v="Se pueden materializar acciones indebidas en el proceso que pueden desencadenar procesos  disciplinarios."/>
    <s v="Acción correctiva"/>
    <s v="Efectuar seguimiento al Plan Anual de Adquisiciones  en cuanto a los procesos relacionados con Gestión Administrativa."/>
    <m/>
    <n v="6"/>
    <s v="# de reportes de seguimientos realizados y enviados al Subdirector Administrativo y Financiero"/>
    <s v="Gestión Administrativa "/>
    <s v="Wilson Sanchez"/>
    <d v="2018-07-17T00:00:00"/>
    <d v="2018-12-31T00:00:00"/>
    <m/>
    <m/>
    <d v="2018-12-31T00:00:00"/>
    <d v="2019-06-30T00:00:00"/>
    <s v="Se realizan los seguimientos mensuales al PAC, con corte a final de de cada mes, de acuerdo a los procesos contractuales que el área genere. "/>
    <n v="6"/>
    <d v="2019-07-16T00:00:00"/>
    <s v="Se evidenció  que a través del oficio de fecha 2/07/2019, se relacionó los bienes y servicios  objeto de adquisición de acuerdo al PAA de Administrativa.  "/>
    <s v="Claudia Quintero"/>
    <n v="1"/>
    <s v="Cumplida"/>
    <d v="2019-11-30T00:00:00"/>
    <s v="Acción cumplida en trimestre anterior"/>
    <n v="6"/>
    <m/>
    <m/>
    <m/>
    <n v="1"/>
    <m/>
    <m/>
    <m/>
    <m/>
    <m/>
    <m/>
    <m/>
    <m/>
    <m/>
    <m/>
    <m/>
    <m/>
    <m/>
    <m/>
    <m/>
    <m/>
    <m/>
    <m/>
    <m/>
    <x v="0"/>
    <m/>
    <m/>
    <m/>
    <m/>
    <m/>
  </r>
  <r>
    <m/>
    <n v="10"/>
    <s v="Auditoría interna"/>
    <n v="2018"/>
    <s v="Gestión Administrativa"/>
    <m/>
    <x v="2"/>
    <n v="2"/>
    <n v="8"/>
    <x v="8"/>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x v="0"/>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ón correctiva"/>
    <s v="Contratar una persona que tuviera conocimientos amplios en gestión ambiental"/>
    <m/>
    <n v="1"/>
    <s v="Persona contratadas"/>
    <s v="Gestión Administrativa "/>
    <s v="Rainer Naranjo"/>
    <d v="2016-11-16T00:00:00"/>
    <d v="2018-01-26T00:00:00"/>
    <m/>
    <m/>
    <d v="2018-01-26T00:00:00"/>
    <d v="2019-06-30T00:00:00"/>
    <s v="Se continua con la aplicación de los requisitos ambientales a los contrato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m/>
    <m/>
    <m/>
    <n v="1"/>
    <m/>
    <m/>
    <m/>
    <m/>
    <m/>
    <m/>
    <m/>
    <m/>
    <m/>
    <m/>
    <m/>
    <m/>
    <m/>
    <m/>
    <m/>
    <m/>
    <m/>
    <m/>
    <m/>
    <x v="0"/>
    <m/>
    <m/>
    <m/>
    <m/>
    <m/>
  </r>
  <r>
    <m/>
    <n v="11"/>
    <s v="Auditoría interna"/>
    <n v="2018"/>
    <s v="Gestión Administrativa"/>
    <m/>
    <x v="2"/>
    <m/>
    <n v="8"/>
    <x v="6"/>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x v="0"/>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m/>
    <n v="1"/>
    <s v="Documento con los requisitos ambientales para la compra de productos y servicios entregado al proceso de gestión de contractual enviado a gestión de contratación con el fin de que modificación el manual de contratación."/>
    <s v="Gestión Administrativa "/>
    <s v="Wilson Sanchez"/>
    <d v="2016-11-16T00:00:00"/>
    <d v="2018-07-30T00:00:00"/>
    <m/>
    <m/>
    <d v="2018-07-30T00:00:00"/>
    <d v="2019-06-30T00:00:00"/>
    <s v="Se continua con la aplicación de los requisitos ambientales a los contratos en los cuales es necesario. De igual forma desde Gestión Contractual se continua socializando dichos temas ."/>
    <n v="1"/>
    <d v="2019-07-16T00:00:00"/>
    <s v="Se estableció los requisitos ambientales para la  incluisión de los contratos. "/>
    <s v="Claudia Quintero"/>
    <n v="1"/>
    <s v="Cumplida"/>
    <d v="2019-11-30T00:00:00"/>
    <s v="Acción cumplida en trimestre anterior"/>
    <n v="1"/>
    <m/>
    <m/>
    <m/>
    <n v="1"/>
    <m/>
    <m/>
    <m/>
    <m/>
    <m/>
    <m/>
    <m/>
    <m/>
    <m/>
    <m/>
    <m/>
    <m/>
    <m/>
    <m/>
    <m/>
    <m/>
    <m/>
    <m/>
    <m/>
    <x v="0"/>
    <m/>
    <m/>
    <m/>
    <m/>
    <m/>
  </r>
  <r>
    <m/>
    <n v="12"/>
    <s v="Auditoría interna"/>
    <n v="2018"/>
    <s v="Gestión Administrativa"/>
    <m/>
    <x v="2"/>
    <m/>
    <n v="8"/>
    <x v="6"/>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x v="0"/>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m/>
    <n v="1"/>
    <s v="Manual de contratación actualizado"/>
    <s v="Gestión Administrativa "/>
    <s v="Rainer Naranjo"/>
    <d v="2018-07-17T00:00:00"/>
    <d v="2018-09-17T00:00:00"/>
    <m/>
    <m/>
    <d v="2018-09-17T00:00:00"/>
    <d v="2019-06-30T00:00:00"/>
    <s v="Se envío al proceso de gestión contractual  los requisitos de compras verdes para incluirlos en el Manual de Contratación.  "/>
    <n v="1"/>
    <d v="2019-07-16T00:00:00"/>
    <s v="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
    <s v="Claudia Quintero"/>
    <n v="1"/>
    <s v="Cumplida"/>
    <d v="2019-11-30T00:00:00"/>
    <s v="Acción cumplida en trimestre anterior"/>
    <n v="1"/>
    <m/>
    <m/>
    <m/>
    <n v="1"/>
    <m/>
    <m/>
    <m/>
    <m/>
    <m/>
    <m/>
    <m/>
    <m/>
    <m/>
    <m/>
    <m/>
    <m/>
    <m/>
    <m/>
    <m/>
    <m/>
    <m/>
    <m/>
    <m/>
    <x v="0"/>
    <m/>
    <m/>
    <m/>
    <m/>
    <m/>
  </r>
  <r>
    <m/>
    <n v="13"/>
    <s v="Auditoría interna"/>
    <n v="2018"/>
    <s v="Gestión Administrativa"/>
    <m/>
    <x v="2"/>
    <n v="3"/>
    <n v="9"/>
    <x v="9"/>
    <s v="Se evidenció  que de la muestra tomada los siguientes  bienes fueron entregados sin la debida suscripción del comodato así:  _x000a__x000a_Los vehículos de intervención rápida y carro tanques cuyo valor total asciende  $2.110.290.000 fueron entregados el 28 de diciembre de 2017,  y los comodatos se firmaron hasta el 09 de abril de 2018. De igual forma las salidas no poseen  número consecutivo._x000a_ _x000a_Con respecto equipos Mark 3, por valor de $1.138.5270.552, a la fecha no poseen Comodato._x000a__x000a_ANEXO 1_x000a__x000a_No se evidencia soporte documentales Físicos ni escaneados  en el Almacén con respecto a los SOAT,  Comodatos, seguros e impuestos  entre otros, en el Almacén los cuales son los que respaldan las diferentes operaciones que realiza el almacén._x000a__x000a_ANEXO 7"/>
    <x v="0"/>
    <s v="1er Por qué: Por medidas de austeridad del gasto se consideraba pertinente mantener los documentos en el archivo de Gestión Contractual_x000a_2do Por qué: Falta de asesoría y acompañamiento por parte del Proceso Gestión Contractual._x000a_3er Por qué: Falta de comunicación entre los procesos involucrados en este tema"/>
    <s v="Falta de comunicación entre los procesos involucrados en este tema"/>
    <s v="La no suscripción del comodato, en la entrega de los bienes de la entidad a Cuerpos de Bomberos Voluntarios (entes no gubernamentales), implica la posible pérdida de los elementos, el uso no previsto a los mismos, ni un adecuado seguimiento y control por parte de la entidad."/>
    <s v="Corrección"/>
    <s v="Soportes documentales escaneados o en físico en el almacén de la DNBC"/>
    <m/>
    <n v="1"/>
    <s v="(# Soportes documentales de comodatos escaneados o en físico de las salidas del almacén / #  Salidas de almacén)"/>
    <s v="Gestión Administrativa "/>
    <s v="Rainer Naranjo"/>
    <d v="2018-07-17T00:00:00"/>
    <d v="2018-12-31T00:00:00"/>
    <m/>
    <m/>
    <d v="2018-12-31T00:00:00"/>
    <d v="2019-06-30T00:00:00"/>
    <s v="En cuanto a las entradas y salidas de almacen se continuan generando informes mensuales de inventarios, donde se reflejan las entradas y salidas. Se generan los contratos de comodato para la asignación de bienes a los diferentes cuerpos de bomberos."/>
    <n v="1"/>
    <d v="2019-07-16T00:00:00"/>
    <s v="Se registró informes mensuales de entrada y salida de elementos al almacen. _x000a__x000a_Se  recomienda establecer el pago de erogaciones que estos demandan  y quien las asume ._x000a__x000a_"/>
    <s v="Claudia Quintero"/>
    <n v="1"/>
    <s v="Vencida"/>
    <d v="2019-11-30T00:00:00"/>
    <m/>
    <m/>
    <m/>
    <m/>
    <m/>
    <n v="0"/>
    <m/>
    <m/>
    <m/>
    <m/>
    <m/>
    <m/>
    <m/>
    <m/>
    <m/>
    <m/>
    <m/>
    <m/>
    <m/>
    <m/>
    <m/>
    <m/>
    <m/>
    <m/>
    <m/>
    <x v="0"/>
    <m/>
    <m/>
    <m/>
    <m/>
    <m/>
  </r>
  <r>
    <m/>
    <n v="14"/>
    <s v="Auditoría interna"/>
    <n v="2018"/>
    <s v="Gestión Administrativa"/>
    <m/>
    <x v="2"/>
    <m/>
    <n v="9"/>
    <x v="6"/>
    <s v="Se evidenció  que de la muestra tomada los siguientes  bienes fueron entregados sin la debida suscripción del comodato así:  _x000a__x000a_Los vehículos de intervención rápida y carro tanques cuyo valor total asciende  $2.110.290.000 fueron entregados el 28 de diciembre de 2017,  y los comodatos se firmaron hasta el 09 de abril de 2018. De igual forma las salidas no poseen  número consecutivo._x000a_ _x000a_Con respecto equipos Mark 3, por valor de $1.138.5270.552, a la fecha no poseen Comodato._x000a__x000a_ANEXO 1_x000a__x000a_No se evidencia soporte documentales Físicos ni escaneados  en el Almacén con respecto a los SOAT,  Comodatos, seguros e impuestos  entre otros, en el Almacén los cuales son los que respaldan las diferentes operaciones que realiza el almacén._x000a__x000a_ANEXO 7"/>
    <x v="0"/>
    <s v="1er Por qué: Por medidas de austeridad del gasto se consideraba pertinente mantener los documentos en el archivo de Gestión Contractual_x000a_2do Por qué: Falta de asesoría y acompañamiento por parte del Proceso Gestión Contractual._x000a_3er Por qué: Falta de comunicación entre los procesos involucrados en este tema"/>
    <s v="Falta de comunicación entre los procesos involucrados en este tema"/>
    <s v="La no suscripción del comodato, en la entrega de los bienes de la entidad a Cuerpos de Bomberos Voluntarios (entes no gubernamentales), implica la posible pérdida de los elementos, el uso no previsto a los mismos, ni un adecuado seguimiento y control por parte de la entidad."/>
    <s v="Acción correctiva"/>
    <s v="Corrección de las salidas de almacén de acuerdo con los documentos soportes entregados por parte del Proceso de Gestión Contractual"/>
    <m/>
    <n v="1"/>
    <s v="(# Salidas de almacén corregidas/#  Salidas de almacén identificadas como erróneas)*100"/>
    <s v="Gestión Administrativa "/>
    <s v="Rainer Naranjo"/>
    <d v="2018-07-17T00:00:00"/>
    <d v="2018-12-31T00:00:00"/>
    <m/>
    <m/>
    <d v="2018-12-31T00:00:00"/>
    <d v="2019-06-30T00:00:00"/>
    <s v="En cuanto a las entradas y salidas de almacen se continuan generando informes mensuales de inventarios, donde se reflejan las entradas y salidas de almancen."/>
    <n v="1"/>
    <d v="2019-07-16T00:00:00"/>
    <s v="Se evidenció los informes mensuales de entrada y salida de  almacen._x000a__x000a_Continuan ajustando el tema de soportar la información ( registro documental).  "/>
    <s v="Claudia Quintero"/>
    <n v="1"/>
    <s v="Cumplida"/>
    <d v="2019-11-30T00:00:00"/>
    <s v="Acción cumplida en trimestre anterior"/>
    <n v="1"/>
    <m/>
    <m/>
    <m/>
    <n v="1"/>
    <m/>
    <m/>
    <m/>
    <m/>
    <m/>
    <m/>
    <m/>
    <m/>
    <m/>
    <m/>
    <m/>
    <m/>
    <m/>
    <m/>
    <m/>
    <m/>
    <m/>
    <m/>
    <m/>
    <x v="0"/>
    <m/>
    <m/>
    <m/>
    <m/>
    <m/>
  </r>
  <r>
    <m/>
    <n v="15"/>
    <s v="Auditoría interna"/>
    <n v="2018"/>
    <s v="Gestión Administrativa"/>
    <m/>
    <x v="2"/>
    <n v="4"/>
    <n v="10"/>
    <x v="10"/>
    <s v="El almacén no cuenta con un Inventario actualizado a 31 de  Diciembre de 2017. Al realizar la verificación física de algunos elementos se logró determinar:_x000a__x000a_Que existen elementos cuyo costo individual es inferior o igual a (0.5) SMMLV y que están reflejados dentro de los inventarios._x000a__x000a_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_x000a__x000a_Asimismo, los elementos no están plaqueteados."/>
    <x v="0"/>
    <s v="1er Por qué: Insuficiencia de personal para la carga laboral existente en los procesos de Gestión Administrativa y Gestión Financiera_x000a_2do Por qué: No se contaba con recursos suficientes por parte de la DNBC _x000a_3er Por qué: Porque hay mucho requerimientos de la administración pública que la entidad debe cumplir y no fue posible asignarle recursos al proceso."/>
    <s v="Porque hay mucho requerimientos de la administración pública que la entidad debe cumplir y no fue posible asignarle recursos al proceso."/>
    <s v="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
    <s v="Corrección"/>
    <s v="Inventario físico actualizado de los bienes de la DNBC"/>
    <m/>
    <n v="1"/>
    <s v="Inventario físico elaborado"/>
    <s v="Gestión Administrativa "/>
    <s v="Rainer Naranjo"/>
    <d v="2018-07-17T00:00:00"/>
    <d v="2018-12-31T00:00:00"/>
    <m/>
    <m/>
    <d v="2018-12-31T00:00:00"/>
    <d v="2019-06-30T00:00:00"/>
    <s v="Se realizan los inventarios físicos de la entidad, acorde a las fechas programadas por almacén"/>
    <n v="1"/>
    <d v="2019-07-16T00:00:00"/>
    <s v="La actividad no se ejecutó "/>
    <s v="Claudia Quintero"/>
    <n v="1"/>
    <s v="Cumplida"/>
    <d v="2019-11-30T00:00:00"/>
    <s v="Acción cumplida en trimestre anterior"/>
    <n v="1"/>
    <m/>
    <m/>
    <m/>
    <n v="1"/>
    <m/>
    <m/>
    <m/>
    <m/>
    <m/>
    <m/>
    <m/>
    <m/>
    <m/>
    <m/>
    <m/>
    <m/>
    <m/>
    <m/>
    <m/>
    <m/>
    <m/>
    <m/>
    <m/>
    <x v="0"/>
    <m/>
    <m/>
    <m/>
    <m/>
    <m/>
  </r>
  <r>
    <m/>
    <n v="16"/>
    <s v="Auditoría interna"/>
    <n v="2018"/>
    <s v="Gestión Administrativa"/>
    <m/>
    <x v="2"/>
    <m/>
    <n v="10"/>
    <x v="6"/>
    <s v="El almacén no cuenta con un Inventario actualizado a 31 de  Diciembre de 2017. Al realizar la verificación física de algunos elementos se logró determinar:_x000a__x000a_Que existen elementos cuyo costo individual es inferior o igual a (0.5) SMMLV y que están reflejados dentro de los inventarios._x000a__x000a_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_x000a__x000a_Asimismo, los elementos no están plaqueteados."/>
    <x v="0"/>
    <s v="1er Por qué: Insuficiencia de personal para la carga laboral existente en los procesos de Gestión Administrativa y Gestión Financiera_x000a_2do Por qué: No se contaba con recursos suficientes por parte de la DNBC _x000a_3er Por qué: Porque hay mucho requerimientos de la administración pública que la entidad debe cumplir y no fue posible asignarle recursos al proceso."/>
    <s v="Porque hay mucho requerimientos de la administración pública que la entidad debe cumplir y no fue posible asignarle recursos al proceso."/>
    <s v="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
    <s v="Corrección"/>
    <s v="Obtener las firmas de todas las actas de entrega"/>
    <m/>
    <n v="8"/>
    <s v="Actas firmadas"/>
    <s v="Gestión Administrativa "/>
    <s v="Leonardo Solorzano / Jeison López"/>
    <d v="2018-07-17T00:00:00"/>
    <d v="2018-07-31T00:00:00"/>
    <m/>
    <m/>
    <d v="2018-07-31T00:00:00"/>
    <d v="2019-06-30T00:00:00"/>
    <s v="Se continuan generando actas de entrega a responsables de inventarios."/>
    <n v="8"/>
    <d v="2019-07-16T00:00:00"/>
    <s v="Recomendación reanudar  la actividad tenienod en cuenta que el proceso contractual  de servidores se reactivo."/>
    <s v="Claudia Quintero"/>
    <n v="1"/>
    <s v="Cumplida"/>
    <d v="2019-11-30T00:00:00"/>
    <s v="Acción cumplida en trimestre anterior"/>
    <n v="8"/>
    <m/>
    <m/>
    <m/>
    <n v="1"/>
    <m/>
    <m/>
    <m/>
    <m/>
    <m/>
    <m/>
    <m/>
    <m/>
    <m/>
    <m/>
    <m/>
    <m/>
    <m/>
    <m/>
    <m/>
    <m/>
    <m/>
    <m/>
    <m/>
    <x v="0"/>
    <m/>
    <m/>
    <m/>
    <m/>
    <m/>
  </r>
  <r>
    <m/>
    <n v="17"/>
    <s v="Auditoría interna"/>
    <n v="2018"/>
    <s v="Gestión Administrativa"/>
    <m/>
    <x v="2"/>
    <m/>
    <n v="10"/>
    <x v="6"/>
    <s v="El almacén no cuenta con un Inventario actualizado a 31 de  Diciembre de 2017. Al realizar la verificación física de algunos elementos se logró determinar:_x000a__x000a_Que existen elementos cuyo costo individual es inferior o igual a (0.5) SMMLV y que están reflejados dentro de los inventarios._x000a__x000a_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_x000a__x000a_Asimismo, los elementos no están plaqueteados."/>
    <x v="0"/>
    <s v="1er Por qué: Insuficiencia de personal para la carga laboral existente en los procesos de Gestión Administrativa y Gestión Financiera_x000a_2do Por qué: No se contaba con recursos suficientes por parte de la DNBC _x000a_3er Por qué: Porque hay mucho requerimientos de la administración pública que la entidad debe cumplir y no fue posible asignarle recursos al proceso."/>
    <s v="Porque hay mucho requerimientos de la administración pública que la entidad debe cumplir y no fue posible asignarle recursos al proceso."/>
    <s v="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
    <s v="Acción correctiva"/>
    <s v="Depuración de los elementos inferiores a 0,5 SMMLV"/>
    <m/>
    <n v="1"/>
    <s v="# elementos inferiores a 0,5 SMMLV depurados/ # elementos inferiores a 0,5 SMMLV detectados"/>
    <s v="Gestión Administrativa "/>
    <s v="Leonardo Solorzano / Jeison López"/>
    <d v="2018-07-18T00:00:00"/>
    <d v="2018-09-28T00:00:00"/>
    <m/>
    <m/>
    <d v="2018-09-28T00:00:00"/>
    <d v="2019-06-30T00:00:00"/>
    <s v="Para 2019 se genero el listado de bienes con valor inferior a 0,5 SMMLV y se presentó en Comité de Bienes. ( clasificandose como bienes en el gasto y no en el inventario permanente).  "/>
    <n v="1"/>
    <d v="2019-07-16T00:00:00"/>
    <s v="Se realizó elo listado pero no se ha depurado."/>
    <s v="Claudia Quintero"/>
    <n v="1"/>
    <s v="Vencida"/>
    <d v="2019-11-30T00:00:00"/>
    <m/>
    <m/>
    <m/>
    <m/>
    <m/>
    <n v="0"/>
    <m/>
    <m/>
    <m/>
    <m/>
    <m/>
    <m/>
    <m/>
    <m/>
    <m/>
    <m/>
    <m/>
    <m/>
    <m/>
    <m/>
    <m/>
    <m/>
    <m/>
    <m/>
    <m/>
    <x v="0"/>
    <m/>
    <m/>
    <m/>
    <m/>
    <m/>
  </r>
  <r>
    <m/>
    <n v="18"/>
    <s v="Auditoría interna"/>
    <n v="2018"/>
    <s v="Gestión Administrativa"/>
    <m/>
    <x v="2"/>
    <m/>
    <n v="10"/>
    <x v="6"/>
    <s v="El almacén no cuenta con un Inventario actualizado a 31 de  Diciembre de 2017. Al realizar la verificación física de algunos elementos se logró determinar:_x000a__x000a_Que existen elementos cuyo costo individual es inferior o igual a (0.5) SMMLV y que están reflejados dentro de los inventarios._x000a__x000a_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_x000a__x000a_Asimismo, los elementos no están plaqueteados."/>
    <x v="0"/>
    <s v="1er Por qué: Insuficiencia de personal para la carga laboral existente en los procesos de Gestión Administrativa y Gestión Financiera_x000a_2do Por qué: No se contaba con recursos suficientes por parte de la DNBC _x000a_3er Por qué: Porque hay mucho requerimientos de la administración pública que la entidad debe cumplir y no fue posible asignarle recursos al proceso."/>
    <s v="Porque hay mucho requerimientos de la administración pública que la entidad debe cumplir y no fue posible asignarle recursos al proceso."/>
    <s v="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
    <s v="Acción correctiva"/>
    <s v="Realizar seguimiento trimestral frente a la actualización del inventario de la DNBC"/>
    <m/>
    <n v="2"/>
    <s v="Seguimientos  realizados"/>
    <s v="Gestión Administrativa "/>
    <s v="Rainer Naranjo"/>
    <d v="2018-07-17T00:00:00"/>
    <d v="2018-12-31T00:00:00"/>
    <m/>
    <m/>
    <d v="2018-12-31T00:00:00"/>
    <d v="2019-06-30T00:00:00"/>
    <s v="Se realizan mensualmente las conciliaciones de los inventarios entre almacen y el área financiera."/>
    <n v="2"/>
    <d v="2019-07-16T00:00:00"/>
    <s v="Se evidenció los informes mensuales de conciliacion del inventario de la DNBC entre el almacen y contabilidad. "/>
    <s v="Claudia Quintero"/>
    <n v="1"/>
    <s v="Cumplida"/>
    <d v="2019-11-30T00:00:00"/>
    <s v="Acción cumplida en trimestre anterior"/>
    <n v="2"/>
    <m/>
    <m/>
    <m/>
    <n v="1"/>
    <m/>
    <m/>
    <m/>
    <m/>
    <m/>
    <m/>
    <m/>
    <m/>
    <m/>
    <m/>
    <m/>
    <m/>
    <m/>
    <m/>
    <m/>
    <m/>
    <m/>
    <m/>
    <m/>
    <x v="0"/>
    <m/>
    <m/>
    <m/>
    <m/>
    <m/>
  </r>
  <r>
    <m/>
    <n v="19"/>
    <s v="Auditoría interna"/>
    <n v="2018"/>
    <s v="Gestión Administrativa"/>
    <m/>
    <x v="2"/>
    <m/>
    <n v="10"/>
    <x v="6"/>
    <s v="El almacén no cuenta con un Inventario actualizado a 31 de  Diciembre de 2017. Al realizar la verificación física de algunos elementos se logró determinar:_x000a__x000a_Que existen elementos cuyo costo individual es inferior o igual a (0.5) SMMLV y que están reflejados dentro de los inventarios._x000a__x000a_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_x000a__x000a_Asimismo, los elementos no están plaqueteados."/>
    <x v="0"/>
    <s v="1er Por qué: Insuficiencia de personal para la carga laboral existente en los procesos de Gestión Administrativa y Gestión Financiera_x000a_2do Por qué: No se contaba con recursos suficientes por parte de la DNBC _x000a_3er Por qué: Porque hay mucho requerimientos de la administración pública que la entidad debe cumplir y no fue posible asignarle recursos al proceso."/>
    <s v="Porque hay mucho requerimientos de la administración pública que la entidad debe cumplir y no fue posible asignarle recursos al proceso."/>
    <s v="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
    <s v="Acción correctiva"/>
    <s v="Realizar plaqueteo de bienes de la DNBC"/>
    <m/>
    <n v="1"/>
    <s v="# Bienes plaqueteados / # Bienes de la DNBC"/>
    <s v="Gestión Administrativa "/>
    <s v="Rainer Naranjo"/>
    <d v="2018-07-18T00:00:00"/>
    <d v="2019-01-01T00:00:00"/>
    <m/>
    <m/>
    <d v="2019-01-01T00:00:00"/>
    <d v="2019-06-30T00:00:00"/>
    <s v="Se adelanta acción de generar etiquetas con codigo de barras para inventario en tanto se define compra de software de inventarios ( Se inicará  realizando  Diagnostico- plan de trabajo- plaquetado de bienes ) julio y agosto.   "/>
    <n v="0"/>
    <d v="2019-07-16T00:00:00"/>
    <s v="La actividad no se ejecutó "/>
    <s v="Claudia Quintero"/>
    <n v="0"/>
    <s v="Vencida"/>
    <d v="2019-11-30T00:00:00"/>
    <m/>
    <m/>
    <m/>
    <m/>
    <m/>
    <n v="0"/>
    <m/>
    <m/>
    <m/>
    <m/>
    <m/>
    <m/>
    <m/>
    <m/>
    <m/>
    <m/>
    <m/>
    <m/>
    <m/>
    <m/>
    <m/>
    <m/>
    <m/>
    <m/>
    <m/>
    <x v="0"/>
    <m/>
    <m/>
    <m/>
    <m/>
    <m/>
  </r>
  <r>
    <m/>
    <n v="20"/>
    <s v="Auditoría interna"/>
    <n v="2018"/>
    <s v="Gestión Contractual"/>
    <m/>
    <x v="3"/>
    <n v="1"/>
    <n v="11"/>
    <x v="11"/>
    <s v="Manual de Contratación y Supervisión. 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
    <x v="1"/>
    <s v="Falta de claridad en los lineamientos para la definición de las adquisiciones de la entidad"/>
    <s v="N/A"/>
    <s v="N/A"/>
    <s v="Acción de mejora"/>
    <s v="Revisar y aprobar el procedimiento del PAA"/>
    <m/>
    <n v="1"/>
    <s v="Procedimiento PAA aprobado de acuerdo a lo señalado en el Procedimiento de Control de Documentos y Registros"/>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1"/>
    <s v="Auditoría interna"/>
    <n v="2018"/>
    <s v="Gestión Contractual"/>
    <m/>
    <x v="3"/>
    <n v="2"/>
    <n v="12"/>
    <x v="12"/>
    <s v="Manual de Contratación y Supervisión.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
    <x v="1"/>
    <s v="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
    <s v="N/A"/>
    <s v="N/A"/>
    <s v="Acción de mejora"/>
    <s v="Modificar y actualizar el Manual de Contratación y Guía del Supervisor, articulándolos con el procedimiento de Gestión Contractual"/>
    <m/>
    <n v="1"/>
    <s v="Manual de Contratación y Guía del Supervisor actualizados y alineados con el procedimiento de Gestión Contractual"/>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2"/>
    <s v="Auditoría interna"/>
    <n v="2018"/>
    <s v="Gestión Contractual"/>
    <m/>
    <x v="3"/>
    <n v="3"/>
    <n v="13"/>
    <x v="13"/>
    <s v="Manual de Contratación y Supervisión.  En relación a la supervisión de los contrato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
    <x v="1"/>
    <s v="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
    <s v="N/A"/>
    <s v="N/A"/>
    <s v="Acción de mejora"/>
    <s v="Modificar y actualizar el Manual de Contratación y Guía del Supervisor, articulándolos con el procedimiento de Gestión Contractual"/>
    <m/>
    <n v="1"/>
    <s v="Manual de Contratación y Guía del Supervisor actualizados y alineados con el procedimiento de Gestión Contractual"/>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3"/>
    <s v="Auditoría interna"/>
    <n v="2018"/>
    <s v="Gestión Contractual"/>
    <m/>
    <x v="3"/>
    <n v="4"/>
    <n v="14"/>
    <x v="14"/>
    <s v="Manual de Contratación y Supervisión.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
    <x v="1"/>
    <s v="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
    <s v="N/A"/>
    <s v="N/A"/>
    <s v="Acción de mejora"/>
    <s v="Modificar y actualizar el Manual de Contratación y Guía del Supervisor, articulándolos con el procedimiento de Gestión Contractual"/>
    <m/>
    <n v="1"/>
    <s v="Manual de Contratación y Guía del Supervisor actualizados y alineados con el procedimiento de Gestión Contractual"/>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4"/>
    <s v="Auditoría interna"/>
    <n v="2018"/>
    <s v="Gestión Contractual"/>
    <m/>
    <x v="3"/>
    <n v="5"/>
    <n v="15"/>
    <x v="15"/>
    <s v="Manual de Contratación y Supervisión.  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os que se deben liquidar, formatos a utilizar y los documentos a adjuntar con el acta de liquidación, dado a que se puede materializar el riesgo de no liquidar el contrato conforme a los términos legales, lo que puede generar faltas disciplinarias a los supervisores de los contratos."/>
    <x v="1"/>
    <s v="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
    <s v="N/A"/>
    <s v="N/A"/>
    <s v="Acción de mejora"/>
    <s v="Modificar y actualizar el Manual de Contratación y Guía del Supervisor, articulándolos con el procedimiento de Gestión Contractual"/>
    <m/>
    <n v="1"/>
    <s v="Manual de Contratación y Guía del Supervisor actualizados y alineados con el procedimiento de Gestión Contractual"/>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5"/>
    <s v="Auditoría interna"/>
    <n v="2018"/>
    <s v="Gestión Contractual"/>
    <m/>
    <x v="3"/>
    <n v="6"/>
    <n v="16"/>
    <x v="16"/>
    <s v="Manual de Contratación y Supervisión.  Se evidenció que en el Manual de Contratación todavía se mencionan normas como el Decreto 1510 de 2015, el cual fue derogado y compilado por el Decreto 1082 de 2015 por lo que es necesario actualizar el manual de contratación respecto a la normativa vigente.  "/>
    <x v="2"/>
    <s v="Falta de claridad y desalineación entre el Manual de Contratación, la Guía del Supervisor y el procedimiento de Gestión Contractual en cuanto a los responsables de cada proceso, supervisión de los contratos, comunicaciones entre la entidad y los oferentes, liquidaciones y normatividad vigente."/>
    <s v="N/A"/>
    <s v="N/A"/>
    <s v="Corrección"/>
    <s v="Modificar y actualizar el Manual de Contratación y Guía del Supervisor, articulándolos con el procedimiento de Gestión Contractual"/>
    <m/>
    <n v="1"/>
    <s v="Manual de Contratación y Guía del Supervisor actualizados y alineados con el procedimiento de Gestión Contractual"/>
    <s v="Gestión Contractual"/>
    <s v="Rainer Naranjo"/>
    <d v="2018-06-18T00:00:00"/>
    <d v="2018-09-17T00:00:00"/>
    <m/>
    <m/>
    <d v="2018-09-17T00:00:00"/>
    <d v="2019-06-30T00:00:00"/>
    <s v="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
    <n v="1"/>
    <d v="2019-07-17T00:00:00"/>
    <s v="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_x000a__x000a_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
    <s v="Eliana López"/>
    <n v="1"/>
    <s v="Vencida"/>
    <d v="2019-11-30T00:00:00"/>
    <s v="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
    <n v="1"/>
    <m/>
    <m/>
    <m/>
    <n v="1"/>
    <m/>
    <m/>
    <m/>
    <m/>
    <m/>
    <m/>
    <m/>
    <m/>
    <m/>
    <m/>
    <m/>
    <m/>
    <m/>
    <m/>
    <m/>
    <m/>
    <m/>
    <m/>
    <m/>
    <x v="0"/>
    <m/>
    <m/>
    <m/>
    <m/>
    <m/>
  </r>
  <r>
    <m/>
    <n v="26"/>
    <s v="Auditoría interna"/>
    <n v="2018"/>
    <s v="Gestión Financiera"/>
    <m/>
    <x v="0"/>
    <n v="1"/>
    <n v="17"/>
    <x v="17"/>
    <s v="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
    <x v="2"/>
    <s v="N/A"/>
    <s v="N/A"/>
    <s v="N/A"/>
    <s v="Acción de mejora"/>
    <s v="Implementar el procedimiento de envío de documentos de Financiera a  Gestión Documental."/>
    <m/>
    <n v="1"/>
    <s v="Procedimiento "/>
    <s v="Gestión   Financiera"/>
    <s v="Marisol Mora"/>
    <d v="2016-09-20T00:00:00"/>
    <d v="2018-09-30T00:00:00"/>
    <m/>
    <m/>
    <d v="2018-09-30T00:00:00"/>
    <d v="2019-06-30T00:00:00"/>
    <s v="Se realizaron los procedimientos conforme a las normas NIIF, se encuentran en revisión en el Area de Planeación"/>
    <n v="1"/>
    <d v="2019-07-19T00:00:00"/>
    <s v="Se realizaron los procedimientos conforme a las normas NIIF, se encuentran en revisión en el Area de Planeación"/>
    <s v="Claudia Quintero"/>
    <n v="1"/>
    <s v="Cumplida"/>
    <d v="2019-11-30T00:00:00"/>
    <s v="Acción cumplida en trimestre anterior"/>
    <n v="1"/>
    <m/>
    <m/>
    <m/>
    <n v="1"/>
    <m/>
    <m/>
    <m/>
    <m/>
    <m/>
    <m/>
    <m/>
    <m/>
    <m/>
    <m/>
    <m/>
    <m/>
    <m/>
    <m/>
    <m/>
    <m/>
    <m/>
    <m/>
    <m/>
    <x v="0"/>
    <m/>
    <m/>
    <m/>
    <m/>
    <m/>
  </r>
  <r>
    <m/>
    <n v="27"/>
    <s v="Auditoría interna"/>
    <n v="2018"/>
    <s v="Gestión Financiera"/>
    <m/>
    <x v="0"/>
    <n v="2"/>
    <n v="18"/>
    <x v="18"/>
    <s v="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_x000a__x000a_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
    <x v="0"/>
    <s v="1er Por qué: Al realizar la Caracterización del Proceso Financiero faltó revisión._x000a_2do Por qué: Ha habido dificultad en la unidad de criterios orientadores para la construcción de la caracterización.                                                             3er por qué: No se consideró la documentación del proceso teniendo en cuenta los nuevos cambios normativos."/>
    <s v="La Caracterización debe estar acorde a las nuevas Políticas Contables que se establezcan en la implementación de las NIIF "/>
    <s v="Con la implementación de las NICSP, se debe ajustar la Caracterización del Área Financiera para dar Cumplida con la Resolución 533 de 2015"/>
    <s v="Acción correctiva"/>
    <s v="Ajustar La Caracterización del Proceso Financiero a la DNBC."/>
    <m/>
    <n v="1"/>
    <s v="Ajuste a la Caracterización Financiera"/>
    <s v="Gestión   Financiera"/>
    <s v="Miguel Ángel Franco"/>
    <d v="2016-09-20T00:00:00"/>
    <d v="2018-09-30T00:00:00"/>
    <m/>
    <m/>
    <d v="2018-09-30T00:00:00"/>
    <d v="2019-06-30T00:00:00"/>
    <s v="Se ajuste la caracterización"/>
    <n v="1"/>
    <d v="2019-07-19T00:00:00"/>
    <m/>
    <s v="Claudia Quintero"/>
    <n v="1"/>
    <s v="Cumplida"/>
    <d v="2019-11-30T00:00:00"/>
    <s v="Acción cumplida en trimestre anterior"/>
    <n v="1"/>
    <m/>
    <m/>
    <m/>
    <n v="1"/>
    <m/>
    <m/>
    <m/>
    <m/>
    <m/>
    <m/>
    <m/>
    <m/>
    <m/>
    <m/>
    <m/>
    <m/>
    <m/>
    <m/>
    <m/>
    <m/>
    <m/>
    <m/>
    <m/>
    <x v="0"/>
    <m/>
    <m/>
    <m/>
    <m/>
    <m/>
  </r>
  <r>
    <m/>
    <n v="28"/>
    <s v="Auditoría interna"/>
    <n v="2018"/>
    <s v="Gestión Financiera"/>
    <m/>
    <x v="0"/>
    <m/>
    <n v="18"/>
    <x v="6"/>
    <s v="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_x000a__x000a_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
    <x v="0"/>
    <m/>
    <s v="Los Procedimientos deben estar acorde a las nuevas Políticas Contables que se establezcan en la implementación de las NIIF "/>
    <s v="Con la implementación de las NICSP, se debe ajustar los Procedimientos del Área Financiera para dar Cumplida con la Resolución 533 de 2015"/>
    <s v="Acción correctiva"/>
    <s v="Ajustar los Procedimientos de Gestión Financiera (Presupuesto, Contabilidad y Tesorería)"/>
    <m/>
    <n v="3"/>
    <s v="N° de Procedimientos del Área Financiera corregidos"/>
    <s v="Gestión   Financiera"/>
    <s v="Miguel Ángel Franco"/>
    <d v="2016-09-20T00:00:00"/>
    <d v="2018-09-30T00:00:00"/>
    <m/>
    <m/>
    <d v="2018-09-30T00:00:00"/>
    <d v="2019-06-30T00:00:00"/>
    <s v="Se realizaron los procedimientos conforme a las normas NIIF, se encuentran en revisión en el Area de Planeación"/>
    <n v="3"/>
    <d v="2019-07-19T00:00:00"/>
    <s v="Se realizaron los procedimientos conforme a las normas NIIF, se encuentran en revisión en el Area de Planeación"/>
    <s v="Claudia Quintero"/>
    <n v="1"/>
    <s v="Cumplida"/>
    <d v="2019-11-30T00:00:00"/>
    <s v="Acción cumplida en trimestre anterior"/>
    <n v="3"/>
    <m/>
    <m/>
    <m/>
    <n v="1"/>
    <m/>
    <m/>
    <m/>
    <m/>
    <m/>
    <m/>
    <m/>
    <m/>
    <m/>
    <m/>
    <m/>
    <m/>
    <m/>
    <m/>
    <m/>
    <m/>
    <m/>
    <m/>
    <m/>
    <x v="0"/>
    <m/>
    <m/>
    <m/>
    <m/>
    <m/>
  </r>
  <r>
    <m/>
    <n v="29"/>
    <s v="Auditoría interna"/>
    <n v="2018"/>
    <s v="Gestión Financiera"/>
    <m/>
    <x v="0"/>
    <n v="3"/>
    <n v="19"/>
    <x v="19"/>
    <s v="Planes de Mejoramiento_x000a_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
    <x v="0"/>
    <s v="La Carga laboral, ha imposibilitado ajustar los procedimientos del area financiera con las nuevas disposiciones contables bajo el nuevo marco normativo. "/>
    <s v="La Carga laboral, ha imposibilitado ajustar los procedimientos del area financiera con las nuevas disposiciones contables bajo el nuevo marco normativo. "/>
    <s v="Desgaste administrativo por no contar con los prcedimientos formalizados."/>
    <s v="Acción correctiva"/>
    <s v="Ajustar y formalizar progresivamente los Procedimientos de Gestión Financiera (Presupuesto, Contabilidad y Tesorería)."/>
    <m/>
    <n v="1"/>
    <s v="N° de Procedimientos del Área Financiera ajustados y formaslizados / Total de procedimientos a formalizar del area financiera."/>
    <s v="Gestión   Financiera"/>
    <s v="Miguel Ángel Franco"/>
    <d v="2019-03-04T00:00:00"/>
    <d v="2019-06-30T00:00:00"/>
    <m/>
    <m/>
    <d v="2019-06-30T00:00:00"/>
    <d v="2019-06-30T00:00:00"/>
    <s v="Se realizaron los procedimientos conforme a las normas NIIF, se encuentran en revisión en el Area de Planeación"/>
    <n v="1"/>
    <d v="2019-07-19T00:00:00"/>
    <s v="Se realizaron los procedimientos conforme a las normas NIIF, se encuentran en revisión en el Area de Planeación"/>
    <s v="Claudia Quintero"/>
    <n v="1"/>
    <s v="Cumplida"/>
    <d v="2019-11-30T00:00:00"/>
    <s v="Acción cumplida en trimestre anterior"/>
    <n v="1"/>
    <m/>
    <m/>
    <m/>
    <n v="1"/>
    <m/>
    <m/>
    <m/>
    <m/>
    <m/>
    <m/>
    <m/>
    <m/>
    <m/>
    <m/>
    <m/>
    <m/>
    <m/>
    <m/>
    <m/>
    <m/>
    <m/>
    <m/>
    <m/>
    <x v="0"/>
    <m/>
    <m/>
    <m/>
    <m/>
    <m/>
  </r>
  <r>
    <m/>
    <n v="30"/>
    <s v="Auditoría interna"/>
    <n v="2018"/>
    <s v="Gestión Financiera"/>
    <m/>
    <x v="0"/>
    <n v="4"/>
    <n v="20"/>
    <x v="20"/>
    <s v="GESTION DE PRESUPUESTO: Ingresos_x000a_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
    <x v="0"/>
    <s v="No todas las Aseguradoras, envian la consignacion y en la pagina del Banco Agrario identifican al consignante con el NIT del Ministerio de Hacienda."/>
    <s v="No todas las Aseguradoras, envian la consignacion y en la pagina del Banco Agrario identifican al consignante con el NIT del Ministerio de Hacienda."/>
    <s v="Desgaste administrativo por no identificar a los terceros aportantes a la Ley 1575 de 2012."/>
    <s v="Acción correctiva"/>
    <s v="Enviar el listado de terceros no identificados a la Superintendencia Financiera para el cruce e identificacion de dichos terceros y conciliación y registro de ingresos"/>
    <m/>
    <n v="12"/>
    <s v="Envio de listados por Correo Electrónico"/>
    <s v="Gestión   Financiera"/>
    <s v="Freddy Farfan"/>
    <d v="2019-01-30T00:00:00"/>
    <d v="2019-12-31T00:00:00"/>
    <m/>
    <m/>
    <d v="2019-12-31T00:00:00"/>
    <d v="2019-06-30T00:00:00"/>
    <s v="El Area Financiera ha enviado correos solicitando identificar los terceros de los Aportes Aseguradoras a la Superfinanciera y a Fasecolda "/>
    <n v="3"/>
    <d v="2019-07-19T00:00:00"/>
    <s v="Acuando se envian los correos se hace necesario asegurar el registro de los ingresos"/>
    <s v="Claudia Quintero"/>
    <n v="0.25"/>
    <s v="En Avance"/>
    <d v="2019-11-30T00:00:00"/>
    <s v="El Area Financiera ha enviado correos solicitando identificar los terceros de los Aportes Aseguradoras a la Superfinanciera y a Fasecolda "/>
    <n v="12"/>
    <m/>
    <m/>
    <m/>
    <n v="1"/>
    <m/>
    <m/>
    <m/>
    <m/>
    <m/>
    <m/>
    <m/>
    <m/>
    <m/>
    <m/>
    <m/>
    <m/>
    <m/>
    <m/>
    <m/>
    <m/>
    <m/>
    <m/>
    <m/>
    <x v="0"/>
    <m/>
    <m/>
    <m/>
    <m/>
    <m/>
  </r>
  <r>
    <m/>
    <n v="31"/>
    <s v="Auditoría interna"/>
    <n v="2018"/>
    <s v="Gestión Financiera"/>
    <m/>
    <x v="3"/>
    <n v="5"/>
    <n v="21"/>
    <x v="21"/>
    <s v="GESTION DE PRESUPUESTO: PAC (Programa Anual Mensualizado de Caja)_x000a_No se está dando cumplimiento a las directrices emanadas por la DNBC, con respecto a la programación de la apropiación del PAC, debido a que las dependencias no informan de manera mensual y oportuna los recursos a utilizar."/>
    <x v="0"/>
    <s v="Los supervisores no realizan la solicitud de PAC de sus contratos a cargo"/>
    <s v="Los supervisores no realizan la solicitud de PAC de sus contratos a cargo"/>
    <s v="Posibilidad de ejecutar recursos no programados en el presupuesto."/>
    <s v="Acción correctiva"/>
    <s v="Incluir en los contratos de prestacion de servicios una obligacion general, donde estipule que en caso que se les asigne supervisiones, soliciten el PAC mensual de los pagos que se deben realizar."/>
    <m/>
    <n v="1"/>
    <s v="Obligación general incluida en los contratos"/>
    <s v="Gestión Contractual"/>
    <s v="Rainer Naranjo"/>
    <d v="2019-01-02T00:00:00"/>
    <d v="2019-01-31T00:00:00"/>
    <m/>
    <m/>
    <d v="2019-01-31T00:00:00"/>
    <d v="2019-06-30T00:00:00"/>
    <s v="El Area de Contratacion de la DNBC, incluyó una observacion en los Contratos referente a la solicitud de PAC."/>
    <n v="1"/>
    <d v="2019-07-19T00:00:00"/>
    <s v="El Area de Contratacion de la DNBC, incluyó una observacion en los Contratos referente a la solicitud de PAC."/>
    <s v="Claudia Quintero"/>
    <n v="1"/>
    <s v="Cumplida"/>
    <d v="2019-11-30T00:00:00"/>
    <s v="Acción cumplida en trimestre anterior"/>
    <n v="1"/>
    <m/>
    <m/>
    <m/>
    <n v="1"/>
    <m/>
    <m/>
    <m/>
    <m/>
    <m/>
    <m/>
    <m/>
    <m/>
    <m/>
    <m/>
    <m/>
    <m/>
    <m/>
    <m/>
    <m/>
    <m/>
    <m/>
    <m/>
    <m/>
    <x v="0"/>
    <m/>
    <m/>
    <m/>
    <m/>
    <m/>
  </r>
  <r>
    <m/>
    <n v="32"/>
    <s v="Auditoría interna"/>
    <n v="2018"/>
    <s v="Gestión Financiera"/>
    <m/>
    <x v="0"/>
    <m/>
    <n v="21"/>
    <x v="6"/>
    <s v="GESTION DE PRESUPUESTO: PAC (Programa Anual Mensualizado de Caja)_x000a_No se está dando cumplimiento a las directrices emanadas por la DNBC, con respecto a la programación de la apropiación del PAC, debido a que las dependencias no informan de manera mensual y oportuna los recursos a utilizar."/>
    <x v="0"/>
    <s v="Los supervisores no realizan la solicitud de PAC de sus contratos a cargo"/>
    <s v="Los supervisores no realizan la solicitud de PAC de sus contratos a cargo"/>
    <s v="Posibilidad de ejecutar recursos no programados en el presupuesto."/>
    <s v="Acción correctiva"/>
    <s v="Para los funcionarios de planta de la DNBC que tengan supervisiones o procesos bajo su responsabilidad, solicitar mediante correo electronico el PAC del mes de acuerdo al calendario estipulado por el area financiera."/>
    <m/>
    <n v="1"/>
    <s v="  Total de PAC solicitados al mes/ # de supervisores"/>
    <s v="Gestión   Financiera"/>
    <s v="Supervisores de los Contratos"/>
    <d v="2019-01-15T00:00:00"/>
    <d v="2019-11-15T00:00:00"/>
    <m/>
    <m/>
    <d v="2019-11-15T00:00:00"/>
    <d v="2019-06-30T00:00:00"/>
    <s v="Conforme a las necesidades las dependencias que asi lo requieren e informan al Area Financiera direccionan las solicitudes de PAC. "/>
    <n v="0.5"/>
    <d v="2019-07-19T00:00:00"/>
    <m/>
    <s v="Claudia Quintero"/>
    <n v="0.5"/>
    <s v="En Avance"/>
    <d v="2019-11-30T00:00:00"/>
    <s v="Conforme a las necesidades las dependencias que asi lo requieren e informan al Area Financiera direccionan las solicitudes de PAC. "/>
    <n v="1"/>
    <m/>
    <m/>
    <m/>
    <n v="1"/>
    <m/>
    <m/>
    <m/>
    <m/>
    <m/>
    <m/>
    <m/>
    <m/>
    <m/>
    <m/>
    <m/>
    <m/>
    <m/>
    <m/>
    <m/>
    <m/>
    <m/>
    <m/>
    <m/>
    <x v="0"/>
    <m/>
    <m/>
    <m/>
    <m/>
    <m/>
  </r>
  <r>
    <m/>
    <n v="33"/>
    <s v="Auditoría interna"/>
    <n v="2018"/>
    <s v="Gestión Financiera"/>
    <m/>
    <x v="0"/>
    <n v="6"/>
    <n v="22"/>
    <x v="22"/>
    <s v="GESTION DE PRESUPUESTO: _x000a_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
    <x v="0"/>
    <s v="Se presentó una solicitud errada en el trámite de pago de la nómina, que afectó doble el rubro presupuestal de sueldos y salarios, porque no se estaba contemplado  un control adicional para la ejecución de pagos de la nómina."/>
    <s v="Se presentó una solicitud errada en el trámite de pago de la nómina, que afectó doble el rubro presupuestal de sueldos y salarios, porque no se estaba contemplado  un control adicional para la ejecución de pagos de la nómina."/>
    <s v="Errores en el pago de la nómina_x000a_Afectación presupuestal"/>
    <s v="Acción correctiva"/>
    <s v="Implementar el control de aclaraciones por diferencia de los valores netos a pagar en la nómina por cada funcionario de la DNBC. "/>
    <m/>
    <n v="12"/>
    <s v="# de reportes de aclaraciones de pago nómina realizados"/>
    <s v="Gestión   Financiera"/>
    <s v="Miguel Franco/ Maryoly Díaz"/>
    <d v="2019-01-02T00:00:00"/>
    <d v="2019-12-31T00:00:00"/>
    <m/>
    <m/>
    <d v="2019-12-31T00:00:00"/>
    <d v="2019-06-30T00:00:00"/>
    <s v="El Area Financiera ha solicitado a Talento Humano, la aclaracion para el pago de las Nominas de los meses de Enero a Junio de 2019"/>
    <n v="6"/>
    <d v="2019-07-19T00:00:00"/>
    <s v="La acción no solo se debe quedar en la solicitud se debe emitir la sabana de aclaracion"/>
    <s v="Claudia Quintero"/>
    <n v="0.5"/>
    <s v="En Avance"/>
    <d v="2019-11-30T00:00:00"/>
    <s v="El Area Financiera ha solicitado a Talento Humano, la aclaracion para el pago de las Nominas en lo corrido del 2019"/>
    <n v="12"/>
    <m/>
    <m/>
    <m/>
    <n v="1"/>
    <m/>
    <m/>
    <m/>
    <m/>
    <m/>
    <m/>
    <m/>
    <m/>
    <m/>
    <m/>
    <m/>
    <m/>
    <m/>
    <m/>
    <m/>
    <m/>
    <m/>
    <m/>
    <m/>
    <x v="0"/>
    <m/>
    <m/>
    <m/>
    <m/>
    <m/>
  </r>
  <r>
    <m/>
    <n v="34"/>
    <s v="Auditoría interna"/>
    <n v="2018"/>
    <s v="Gestión Financiera"/>
    <m/>
    <x v="1"/>
    <m/>
    <n v="22"/>
    <x v="6"/>
    <s v="GESTION DE PRESUPUESTO: _x000a_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
    <x v="0"/>
    <s v="Se presentó una solicitud errada en el trámite de pago de la nómina, que afectó doble el rubro presupuestal de sueldos y salarios, porque no se estaba contemplado  un control adicional para la ejecución de pagos de la nómina."/>
    <s v="Se presentó una solicitud errada en el trámite de pago de la nómina, que afectó doble el rubro presupuestal de sueldos y salarios, porque no se estaba contemplado  un control adicional para la ejecución de pagos de la nómina."/>
    <s v="Errores en el pago de la nómina_x000a_Afectación presupuestal"/>
    <s v="Acción correctiva"/>
    <s v="Emitir la sábana de liquidación de nómina y los respectivos descuentos de manera mensual en físico, firmada por el Ordenador del Gasto y  el responsable de la Oficina de Talento Humano  la cual una vez suscrita por estos responsables,  es entregada a Tesorería de la DNBC  para su respectivo pago."/>
    <m/>
    <n v="12"/>
    <s v="# de planillas de nómina firmadas"/>
    <s v="Gestión del Talento Humano"/>
    <s v="Maryoly Díaz/Rainer Naranjo"/>
    <d v="2019-01-02T00:00:00"/>
    <d v="2019-12-31T00:00:00"/>
    <m/>
    <m/>
    <d v="2019-12-31T00:00:00"/>
    <d v="2019-06-30T00:00:00"/>
    <s v="Sabanas de nomina debidamente firmadas"/>
    <n v="6"/>
    <d v="2019-07-19T00:00:00"/>
    <m/>
    <s v="Claudia Quintero"/>
    <n v="0.5"/>
    <s v="En Avance"/>
    <d v="2019-11-30T00:00:00"/>
    <s v="Se elaboran las respectivas sábanas de nómina debidamente firmadas para la vigencia 2018"/>
    <n v="12"/>
    <m/>
    <m/>
    <m/>
    <n v="1"/>
    <m/>
    <m/>
    <m/>
    <m/>
    <m/>
    <m/>
    <m/>
    <m/>
    <m/>
    <m/>
    <m/>
    <m/>
    <m/>
    <m/>
    <m/>
    <m/>
    <m/>
    <m/>
    <m/>
    <x v="0"/>
    <m/>
    <m/>
    <m/>
    <m/>
    <m/>
  </r>
  <r>
    <m/>
    <n v="35"/>
    <s v="Auditoría interna"/>
    <n v="2018"/>
    <s v="Gestión Financiera"/>
    <m/>
    <x v="3"/>
    <n v="7"/>
    <n v="23"/>
    <x v="23"/>
    <s v="GESTION DE PRESUPUESTO: PAC (Programa Anual Mensualizado de Caja)_x000a_Incumplimiento de la cláusula sexta literal (b) del “Anexo de Contrato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o, establecido en las obligaciones de la dirección contenidas en la  Cláusula tercera numeral 1, que textualmente establece “Cancelar a EL CONTRATIS"/>
    <x v="0"/>
    <s v="Los supervisores no realizan la solicitud de PAC de sus contratos a cargo"/>
    <s v="Los supervisores no realizan la solicitud de PAC de sus contratos a cargo"/>
    <s v="Posibilidad de ejecutar recursos no programados en el presupuesto."/>
    <s v="Acción correctiva"/>
    <s v="Incluir en los contratos de prestacion de servicios una obligacion general donde estipule que en caso que se les asigne supervisiones, soliciten el PAC mensual de los pagos que se deben realizar."/>
    <m/>
    <n v="1"/>
    <s v="Obligación general incluida en los contratos"/>
    <s v="Gestión Contractual"/>
    <s v="Rainer Naranjo"/>
    <d v="2019-01-02T00:00:00"/>
    <d v="2019-12-31T00:00:00"/>
    <m/>
    <m/>
    <d v="2019-12-31T00:00:00"/>
    <d v="2019-06-30T00:00:00"/>
    <s v="El Area de Contratacion de la DNBC, incluyó una observacion en los Contratos referente a la solicitud de PAC."/>
    <n v="1"/>
    <d v="2019-07-19T00:00:00"/>
    <m/>
    <s v="Claudia Quintero"/>
    <n v="1"/>
    <s v="Cumplida"/>
    <d v="2019-11-30T00:00:00"/>
    <s v="Acción cumplida en trimestre anterior"/>
    <n v="1"/>
    <m/>
    <m/>
    <m/>
    <n v="1"/>
    <m/>
    <m/>
    <m/>
    <m/>
    <m/>
    <m/>
    <m/>
    <m/>
    <m/>
    <m/>
    <m/>
    <m/>
    <m/>
    <m/>
    <m/>
    <m/>
    <m/>
    <m/>
    <m/>
    <x v="0"/>
    <m/>
    <m/>
    <m/>
    <m/>
    <m/>
  </r>
  <r>
    <m/>
    <n v="36"/>
    <s v="Auditoría interna"/>
    <n v="2018"/>
    <s v="Gestión Financiera"/>
    <m/>
    <x v="0"/>
    <m/>
    <n v="23"/>
    <x v="6"/>
    <s v="GESTION DE PRESUPUESTO: PAC (Programa Anual Mensualizado de Caja)_x000a_Incumplimiento de la cláusula sexta literal (b) del “Anexo de Contrato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o, establecido en las obligaciones de la dirección contenidas en la  Cláusula tercera numeral 1, que textualmente establece “Cancelar a EL CONTRATIS"/>
    <x v="0"/>
    <s v="Los supervisores no realizan la solicitud de PAC de sus contratos a cargo"/>
    <s v="Los supervisores no realizan la solicitud de PAC de sus contratos a cargo"/>
    <s v="Posibilidad de ejecutar recursos no programados en el presupuesto."/>
    <s v="Acción correctiva"/>
    <s v="Para los funcionarios de planta de la DNBC que tengan supervisiones o procesos bajo su responsabilidad, solicitar mediante correo electronico el PAC del mes de acuerdo al calendario estipulado por el area financiera."/>
    <m/>
    <n v="1"/>
    <s v="  Total de PAC solicitados al mes/ # de supervisores"/>
    <s v="Gestión   Financiera"/>
    <s v="Supervisores de los Contratos"/>
    <d v="2019-01-15T00:00:00"/>
    <d v="2019-11-15T00:00:00"/>
    <m/>
    <m/>
    <d v="2019-11-15T00:00:00"/>
    <d v="2019-06-30T00:00:00"/>
    <s v="Conforme a las necesidades las dependencias que asi lo requieren e informan al Area Financiera direccionan las solicitudes de PAC. "/>
    <n v="0.4"/>
    <d v="2019-07-19T00:00:00"/>
    <s v="La subdirección administrativa está solicitando el PAC mensual de los contratos"/>
    <s v="Claudia Quintero"/>
    <n v="0.4"/>
    <s v="En Avance"/>
    <d v="2019-11-30T00:00:00"/>
    <s v="Conforme a las necesidades las dependencias que asi lo requieren e informan al Area Financiera direccionan las solicitudes de PAC. "/>
    <n v="1"/>
    <m/>
    <m/>
    <m/>
    <n v="1"/>
    <m/>
    <m/>
    <m/>
    <m/>
    <m/>
    <m/>
    <m/>
    <m/>
    <m/>
    <m/>
    <m/>
    <m/>
    <m/>
    <m/>
    <m/>
    <m/>
    <m/>
    <m/>
    <m/>
    <x v="0"/>
    <m/>
    <m/>
    <m/>
    <m/>
    <m/>
  </r>
  <r>
    <m/>
    <n v="37"/>
    <s v="Auditoría interna"/>
    <n v="2018"/>
    <s v="Gestión Financiera"/>
    <m/>
    <x v="1"/>
    <n v="8"/>
    <n v="24"/>
    <x v="24"/>
    <s v="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
    <x v="0"/>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ón correctiva"/>
    <s v="Enviar el listado mensual a talento humano de los reintegros objeto de identificación"/>
    <m/>
    <n v="12"/>
    <s v="Total reintegros por licencias e incapacidades identificados / Total de reintegros por identificar"/>
    <s v="Gestión del Talento Humano"/>
    <s v="Maryoly Díaz"/>
    <d v="2018-12-15T00:00:00"/>
    <d v="2019-12-31T00:00:00"/>
    <m/>
    <m/>
    <d v="2019-12-31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m/>
    <m/>
    <m/>
    <n v="0.33333333333333331"/>
    <m/>
    <m/>
    <m/>
    <m/>
    <m/>
    <m/>
    <m/>
    <m/>
    <m/>
    <m/>
    <m/>
    <m/>
    <m/>
    <m/>
    <m/>
    <m/>
    <m/>
    <m/>
    <m/>
    <x v="0"/>
    <m/>
    <m/>
    <m/>
    <m/>
    <m/>
  </r>
  <r>
    <m/>
    <n v="38"/>
    <s v="Auditoría interna"/>
    <n v="2018"/>
    <s v="Gestión Financiera"/>
    <m/>
    <x v="1"/>
    <m/>
    <n v="24"/>
    <x v="6"/>
    <s v="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
    <x v="0"/>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ón correctiva"/>
    <s v="Con base en el listado mensual de reintegros emitido por Financiera, identificar el beneficiario e informarlo para afectar el Ingreso."/>
    <m/>
    <n v="12"/>
    <s v="Total reintegros por licencias e incapacidades identificados / Total de reintegros por identificar"/>
    <s v="Gestión del Talento Humano"/>
    <s v="Maryoly Díaz"/>
    <d v="2018-12-15T00:00:00"/>
    <d v="2019-12-31T00:00:00"/>
    <m/>
    <m/>
    <d v="2019-12-31T00:00:00"/>
    <d v="2019-06-30T00:00:00"/>
    <s v="Identificar los ingresos por imputar en el SIIF de los Reintegros por concepto de Licencias e Incapacidades. "/>
    <n v="0"/>
    <d v="2019-07-19T00:00:00"/>
    <s v="No se evidencio la identificación de enero a junio de 2019"/>
    <s v="Claudia Quintero"/>
    <n v="0"/>
    <s v="Sin iniciar"/>
    <d v="2019-11-30T00:00:00"/>
    <s v="Se han estado enviando Cartas de Recobro a la diferntes EPS y se han recibido respuestas satisgactorias de algunas EPS."/>
    <n v="4"/>
    <m/>
    <m/>
    <m/>
    <n v="0.33333333333333331"/>
    <m/>
    <m/>
    <m/>
    <m/>
    <m/>
    <m/>
    <m/>
    <m/>
    <m/>
    <m/>
    <m/>
    <m/>
    <m/>
    <m/>
    <m/>
    <m/>
    <m/>
    <m/>
    <m/>
    <x v="0"/>
    <m/>
    <m/>
    <m/>
    <m/>
    <m/>
  </r>
  <r>
    <m/>
    <n v="39"/>
    <s v="Auditoría interna"/>
    <n v="2018"/>
    <s v="Gestión Financiera"/>
    <m/>
    <x v="1"/>
    <n v="9"/>
    <n v="25"/>
    <x v="25"/>
    <s v="GESTIÓN CONTABLE Y DE TESORERÍA: _x000a_Cancelación de Intereses de Mora por valor de $11.700, debido al pago extemporáneo de los aportes de la ARL correspondiente al mes de Julio de 2018,  de los contratistas bomberos, lo que refleja la ausencia de medidas administrativas ante el pago de intereses moratorios."/>
    <x v="0"/>
    <s v="Con la disponibilidad de PAC aprobada por el Tesoro Nacional, no se cubrió la totalidad del pago de la PILA, lo que ocasionó el pago de inereses."/>
    <s v="Con la disponibilidad de PAC aprobada por el Tesoro Nacional, no se cubrió la totalidad del pago de la PILA, lo que ocasionó el pago de inereses."/>
    <s v="Pago extemporáneo de la PILA y cobro de intereses"/>
    <s v="Acción correctiva"/>
    <s v="Generar la PILA de la entidad, dentro de los 3 primeros días del mes siguiente a su vencimiento para tramite de pago en Financiera "/>
    <m/>
    <n v="13"/>
    <s v="Generar la PILA de la entidad, dentro de los 3 primeros días del mes siguiente a su vencimiento para tramite de pago en Financiera "/>
    <s v="Gestión del Talento Humano"/>
    <s v="Maryoly Díaz Muñoz"/>
    <d v="2018-11-16T00:00:00"/>
    <d v="2019-12-31T00:00:00"/>
    <m/>
    <m/>
    <d v="2019-12-31T00:00:00"/>
    <d v="2019-06-30T00:00:00"/>
    <m/>
    <n v="8"/>
    <d v="2019-07-19T00:00:00"/>
    <s v="Se ha genera la PILA dentro de los terminos establecidos"/>
    <s v="Claudia Quintero"/>
    <n v="0.61538461538461542"/>
    <s v="En Avance"/>
    <d v="2019-11-30T00:00:00"/>
    <s v="Se cancela en los tiempos establecidos "/>
    <n v="11"/>
    <m/>
    <m/>
    <m/>
    <n v="0.84615384615384615"/>
    <m/>
    <m/>
    <m/>
    <m/>
    <m/>
    <m/>
    <m/>
    <m/>
    <m/>
    <m/>
    <m/>
    <m/>
    <m/>
    <m/>
    <m/>
    <m/>
    <m/>
    <m/>
    <m/>
    <x v="0"/>
    <m/>
    <m/>
    <m/>
    <m/>
    <m/>
  </r>
  <r>
    <m/>
    <n v="40"/>
    <s v="Auditoría interna"/>
    <n v="2018"/>
    <s v="Gestión Financiera"/>
    <m/>
    <x v="0"/>
    <m/>
    <n v="25"/>
    <x v="6"/>
    <s v="GESTIÓN CONTABLE Y DE TESORERÍA: _x000a_Cancelación de Intereses de Mora por valor de $11.700, debido al pago extemporáneo de los aportes de la ARL correspondiente al mes de Julio de 2018,  de los contratistas bomberos, lo que refleja la ausencia de medidas administrativas ante el pago de intereses moratorios."/>
    <x v="0"/>
    <s v="Con la disponibilidad de PAC aprobada por el Tesoro Nacional, no se cubrió la totalidad del pago de la PILA, lo que ocasionó el pago de inereses."/>
    <s v="Con la disponibilidad de PAC aprobada por el Tesoro Nacional, no se cubrió la totalidad del pago de la PILA, lo que ocasionó el pago de inereses."/>
    <s v="Pago extemporáneo de la PILA y cobro de intereses"/>
    <s v="Acción correctiva"/>
    <s v="Realizar el pago oportuno de la PILA antes de su vencimiento"/>
    <m/>
    <n v="13"/>
    <s v="Realizar el pago oportuno de la PILA antes de su vencimiento"/>
    <s v="Gestión   Financiera"/>
    <s v="Miguel Angel Franco"/>
    <d v="2018-11-16T00:00:00"/>
    <d v="2019-12-31T00:00:00"/>
    <m/>
    <m/>
    <d v="2019-12-31T00:00:00"/>
    <d v="2019-06-30T00:00:00"/>
    <s v="Las planillas de PILA de Ene a Julio   de 2018, se han cancelado en los plazos establecidos y conforme a la Disponibilidad del PAC por parte del Tesoro Nacional"/>
    <n v="8"/>
    <d v="2019-07-19T00:00:00"/>
    <s v="Las planillas de PILA de Ene a Julio   de 2018, se han cancelado en los plazos establecidos y conforme a la Disponibilidad del PAC por parte del Tesoro Nacional"/>
    <s v="Claudia Quintero"/>
    <n v="0.61538461538461542"/>
    <s v="En Avance"/>
    <d v="2019-11-30T00:00:00"/>
    <s v="Las planillas de PILA de noviembre y diciembre de 2018, y de Enero a noviembre  de 2019, se han cancelado en los plazos establecidos y conforme a la Disponibilidad del PAC por parte del Tesoro Nacional"/>
    <n v="13"/>
    <m/>
    <m/>
    <m/>
    <n v="1"/>
    <m/>
    <m/>
    <m/>
    <m/>
    <m/>
    <m/>
    <m/>
    <m/>
    <m/>
    <m/>
    <m/>
    <m/>
    <m/>
    <m/>
    <m/>
    <m/>
    <m/>
    <m/>
    <m/>
    <x v="0"/>
    <m/>
    <m/>
    <m/>
    <m/>
    <m/>
  </r>
  <r>
    <m/>
    <n v="41"/>
    <s v="Auditoría interna"/>
    <n v="2018"/>
    <s v="Gestión Financiera"/>
    <m/>
    <x v="4"/>
    <m/>
    <n v="25"/>
    <x v="6"/>
    <s v="GESTIÓN CONTABLE Y DE TESORERÍA: _x000a_Cancelación de Intereses de Mora por valor de $11.700, debido al pago extemporáneo de los aportes de la ARL correspondiente al mes de Julio de 2018,  de los contratistas bomberos, lo que refleja la ausencia de medidas administrativas ante el pago de intereses moratorios."/>
    <x v="0"/>
    <s v="Con la disponibilidad de PAC aprobada por el Tesoro Nacional, no se cubrió la totalidad del pago de la PILA, lo que ocasionó el pago de inereses."/>
    <s v="Con la disponibilidad de PAC aprobada por el Tesoro Nacional, no se cubrió la totalidad del pago de la PILA, lo que ocasionó el pago de inereses."/>
    <s v="Pago extemporáneo de la PILA y cobro de intereses"/>
    <s v="Acción correctiva"/>
    <s v="Adelantar las acciones disciplinarias a que haya lugar por el pago de intereses de mora."/>
    <m/>
    <n v="1"/>
    <s v="(# Procesos disciplinarios iniciados a los funcionarios de planta de la DNBC/# Procesos disciplinarios identificados relacionados con el pago extemporáneo de los aportes de la ARL, aplicables a los funcionarios de planta de la DNBC)*100"/>
    <s v="Gestión de asuntos disciplinarios"/>
    <s v="Rainer Naranjo"/>
    <d v="2018-11-16T00:00:00"/>
    <d v="2019-12-31T00:00:00"/>
    <m/>
    <m/>
    <d v="2019-12-31T00:00:00"/>
    <d v="2019-06-30T00:00:00"/>
    <s v="Se evaluará con la Profesional a cargo de los procesos disciplinarios de la DNBC si hay lugar a dicha acción."/>
    <n v="0"/>
    <d v="2019-07-19T00:00:00"/>
    <m/>
    <s v="Claudia Quintero"/>
    <n v="0"/>
    <s v="En Avance"/>
    <d v="2019-11-30T00:00:00"/>
    <s v="Se realiza auto inhibitorio de la accion con fecha 18 de noviembre de 2019, relacionado con relacionados con el pago extemporáneo de los aportes de la ARL.  La evidencia del proceso se puede verifiar en el archivo del Proceso Gestión de Asuntos Discilinarios."/>
    <n v="1"/>
    <m/>
    <m/>
    <m/>
    <n v="1"/>
    <m/>
    <m/>
    <m/>
    <m/>
    <m/>
    <m/>
    <m/>
    <m/>
    <m/>
    <m/>
    <m/>
    <m/>
    <m/>
    <m/>
    <m/>
    <m/>
    <m/>
    <m/>
    <m/>
    <x v="0"/>
    <m/>
    <m/>
    <m/>
    <m/>
    <m/>
  </r>
  <r>
    <m/>
    <n v="42"/>
    <s v="Auditoría interna"/>
    <n v="2018"/>
    <s v="Gestión Financiera"/>
    <m/>
    <x v="0"/>
    <n v="10"/>
    <n v="26"/>
    <x v="26"/>
    <s v="GESTIÓN CONTABLE Y DE TESORERÍA: _x000a_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
    <x v="0"/>
    <s v="Emisión de documentos con cifras con decimales por falta de socialización de la norma."/>
    <s v="Emisión de documentos con cifras con decimales por falta de socialización de la norma."/>
    <s v="Incumplimiento de la ley 31 de 1992, que hace referencia a la “Eliminación de los centavos”, y a la resolución 354 de 2007"/>
    <s v="Acción correctiva"/>
    <s v="Informar a la totalidad de los procesos y supervisores de la DNBC,  la eliminación de los centavos. "/>
    <m/>
    <n v="1"/>
    <s v="# de procesos y supervisores informados / Total de Procesos y supervisores de la DNBC"/>
    <s v="Gestión   Financiera"/>
    <s v="Miguel Ángel Franco / Marisol Mora/ Freddy Andrés Farfán"/>
    <d v="2018-11-16T00:00:00"/>
    <d v="2019-07-31T00:00:00"/>
    <m/>
    <m/>
    <d v="2019-07-31T00:00:00"/>
    <d v="2019-06-30T00:00:00"/>
    <s v="No existe evidencia"/>
    <n v="0"/>
    <d v="2019-07-19T00:00:00"/>
    <m/>
    <s v="Claudia Quintero"/>
    <n v="0"/>
    <s v="Sin iniciar"/>
    <d v="2019-11-30T00:00:00"/>
    <s v="Se informó a la totalidad de los gestores de los procesos y supervisores de contrato  la eliminación de los centavos. En lo corrido de la vigencia 2019, se han expedido los R.P. a los Contratos de Prestación de Servicios sin centavos. A pesar de tener la dispocision de dar cumplimiento a la Ley 31 de 1992 “Eliminación de los centavos”, y a la resolución 354 de 2007 se está gestionando con los prestadores de Servicios Publicos que facturen sin centavos."/>
    <n v="1"/>
    <m/>
    <m/>
    <m/>
    <n v="1"/>
    <m/>
    <m/>
    <m/>
    <m/>
    <m/>
    <m/>
    <m/>
    <m/>
    <m/>
    <m/>
    <m/>
    <m/>
    <m/>
    <m/>
    <m/>
    <m/>
    <m/>
    <m/>
    <m/>
    <x v="0"/>
    <m/>
    <m/>
    <m/>
    <m/>
    <m/>
  </r>
  <r>
    <m/>
    <n v="43"/>
    <s v="Auditoría interna"/>
    <n v="2018"/>
    <s v="Gestión Financiera"/>
    <m/>
    <x v="0"/>
    <m/>
    <n v="26"/>
    <x v="6"/>
    <s v="GESTIÓN CONTABLE Y DE TESORERÍA: _x000a_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
    <x v="0"/>
    <s v="Emisión de documentos con cifras con decimales por falta de socialización de la norma."/>
    <s v="Emisión de documentos con cifras con decimales por falta de socialización de la norma."/>
    <s v="Incumplimiento de la ley 31 de 1992, que hace referencia a la “Eliminación de los centavos”, y a la resolución 354 de 2007"/>
    <s v="Acción correctiva"/>
    <s v="Socialización de las directrices a tener en cuenta para el trámite de los pagos de la DNBC."/>
    <m/>
    <n v="1"/>
    <s v="# de socializaciones realizadas"/>
    <s v="Gestión   Financiera"/>
    <s v="Miguel Ángel Franco / Marisol Mora/ Freddy Andrés Farfán"/>
    <d v="2018-11-16T00:00:00"/>
    <d v="2019-12-31T00:00:00"/>
    <m/>
    <m/>
    <d v="2019-12-31T00:00:00"/>
    <d v="2019-06-30T00:00:00"/>
    <s v="No existe evidencia"/>
    <n v="0"/>
    <d v="2019-07-19T00:00:00"/>
    <m/>
    <s v="Claudia Quintero"/>
    <n v="0"/>
    <s v="Sin iniciar"/>
    <d v="2019-11-30T00:00:00"/>
    <s v="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
    <n v="0"/>
    <m/>
    <m/>
    <m/>
    <n v="0"/>
    <m/>
    <m/>
    <m/>
    <m/>
    <m/>
    <m/>
    <m/>
    <m/>
    <m/>
    <m/>
    <m/>
    <m/>
    <m/>
    <m/>
    <m/>
    <m/>
    <m/>
    <m/>
    <m/>
    <x v="0"/>
    <m/>
    <m/>
    <m/>
    <m/>
    <m/>
  </r>
  <r>
    <m/>
    <n v="44"/>
    <s v="Auditoría interna"/>
    <n v="2018"/>
    <s v="Gestión Financiera"/>
    <m/>
    <x v="0"/>
    <n v="11"/>
    <n v="27"/>
    <x v="27"/>
    <s v="GESTIÓN CONTABLE Y DE TESORERÍA: _x000a_Realización de Pagos, sin cumplir el lleno de los requisitos, los cuales son indispensables para soportar las erogaciones realizadas por la DNBC, tal y como se evidencia en el Anexo 1, del presente informe. "/>
    <x v="0"/>
    <s v="Los supervisores al momento de diligenciar el formato de solicitud de pago de los contratos, omitieron espacios o se diligenció de manera errada."/>
    <s v="Los supervisores al momento de diligenciar el formato de solicitud de pago de los contratos, omitieron espacios o se diligenció de manera errada."/>
    <s v="Desgaste administrativo en la revisión de los soportes de pago"/>
    <s v="Acción correctiva"/>
    <s v="Capacitación a los supervisores. "/>
    <m/>
    <n v="1"/>
    <s v="# de socializaciones realizadas"/>
    <s v="Gestión   Financiera"/>
    <s v="Miguel Ángel Franco / Marisol Mora/ Freddy Andrés Farfán"/>
    <d v="2018-11-16T00:00:00"/>
    <d v="2019-07-31T00:00:00"/>
    <m/>
    <m/>
    <d v="2019-07-31T00:00:00"/>
    <d v="2019-06-30T00:00:00"/>
    <s v="No se realizaron acciones"/>
    <n v="0"/>
    <d v="2019-07-19T00:00:00"/>
    <m/>
    <s v="Claudia Quintero"/>
    <n v="0"/>
    <s v="Sin iniciar"/>
    <d v="2019-11-30T00:00:00"/>
    <s v="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
    <n v="0"/>
    <m/>
    <m/>
    <m/>
    <n v="0"/>
    <m/>
    <m/>
    <m/>
    <m/>
    <m/>
    <m/>
    <m/>
    <m/>
    <m/>
    <m/>
    <m/>
    <m/>
    <m/>
    <m/>
    <m/>
    <m/>
    <m/>
    <m/>
    <m/>
    <x v="0"/>
    <m/>
    <m/>
    <m/>
    <m/>
    <m/>
  </r>
  <r>
    <m/>
    <n v="45"/>
    <s v="Auditoría interna"/>
    <n v="2018"/>
    <s v="Gestión Financiera"/>
    <m/>
    <x v="0"/>
    <m/>
    <n v="27"/>
    <x v="6"/>
    <s v="GESTIÓN CONTABLE Y DE TESORERÍA: _x000a_Realización de Pagos, sin cumplir el lleno de los requisitos, los cuales son indispensables para soportar las erogaciones realizadas por la DNBC, tal y como se evidencia en el Anexo 1, del presente informe. "/>
    <x v="0"/>
    <s v="Los supervisores al momento de diligenciar el formato de solicitud de pago de los contratos, omitieron espacios o se diligenció de manera errada."/>
    <s v="Los supervisores al momento de diligenciar el formato de solicitud de pago de los contratos, omitieron espacios o se diligenció de manera errada."/>
    <s v="Desgaste administrativo en la revisión de los soportes de pago"/>
    <s v="Acción correctiva"/>
    <s v="Seguimiento trimestral de los pagos realizados"/>
    <m/>
    <n v="1"/>
    <s v="Seguimiento trimestral de los pagos realizados"/>
    <s v="Gestión   Financiera"/>
    <s v="Miguel Ángel Franco / Marisol Mora/ Freddy Andrés Farfán"/>
    <d v="2019-01-01T00:00:00"/>
    <d v="2019-12-31T00:00:00"/>
    <m/>
    <m/>
    <d v="2019-12-31T00:00:00"/>
    <d v="2019-06-30T00:00:00"/>
    <s v="No se realizaron acciones"/>
    <n v="0"/>
    <d v="2019-07-19T00:00:00"/>
    <m/>
    <s v="Claudia Quintero"/>
    <n v="0"/>
    <s v="Sin iniciar"/>
    <d v="2019-11-30T00:00:00"/>
    <s v="En la vigencia 2019 se han realizado 4 seguimientos trimestrales con corte a 31 de diciembre de 2018, Marzo, Junio, y Septiembre de 2019."/>
    <n v="1"/>
    <m/>
    <m/>
    <m/>
    <n v="1"/>
    <m/>
    <m/>
    <m/>
    <m/>
    <m/>
    <m/>
    <m/>
    <m/>
    <m/>
    <m/>
    <m/>
    <m/>
    <m/>
    <m/>
    <m/>
    <m/>
    <m/>
    <m/>
    <m/>
    <x v="0"/>
    <m/>
    <m/>
    <m/>
    <m/>
    <m/>
  </r>
  <r>
    <m/>
    <n v="46"/>
    <s v="Auditoría interna"/>
    <n v="2018"/>
    <s v="Gestión Financiera"/>
    <m/>
    <x v="0"/>
    <n v="12"/>
    <n v="28"/>
    <x v="28"/>
    <s v="GESTIÓN CONTABLE Y DE TESORERÍA: _x000a_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_x000a_De igual forma, se evidenció ausencia de medidas administrativas ante el pago de intereses dichos intereses moratorios. "/>
    <x v="0"/>
    <s v="Falta de apropiación presupuestal y de PAC por parte del Ministerio de Hacienda, para el pago de pago de cuota de fiscalización."/>
    <s v="Falta de apropiación presupuestal y de PAC por parte del Ministerio de Hacienda, para el pago de pago de cuota de fiscalización."/>
    <s v="Cancelación de intereses moratorios"/>
    <s v="Corrección"/>
    <s v="Adelantar gestiones con la CGR, con el fin de solicitar plazo ampliación del plazo y el no cobro de los intereses de mora, justificando de manera escrita los antecedentes que han dado a lugar el pago extemporaneo de la Cuota de Auditaje."/>
    <m/>
    <n v="1"/>
    <s v="Oficio solicitud ampliación pago cuota de auditaje"/>
    <s v="Gestión   Financiera"/>
    <s v="Miguel Ángel Franco/ Adriana Moreno/ Rainer Naranjo"/>
    <d v="2019-10-01T00:00:00"/>
    <d v="2019-11-30T00:00:00"/>
    <m/>
    <m/>
    <d v="2019-11-30T00:00:00"/>
    <d v="2019-06-30T00:00:00"/>
    <s v="El Area Financiera de la DNBC, se comunico telefonicamente con Planeacion de la CGR para solicitar ampliación a las fechas establecidas por la CGR en los pagos de las tarifas fiscales"/>
    <n v="0"/>
    <d v="2019-07-19T00:00:00"/>
    <s v="Aun cuando El Area Financiera de la DNBC, se comunico telefonicamente con Planeacion de la CGR para solicitar ampliación a las fechas establecidas por la CGR no existe evidencia escrita"/>
    <s v="Claudia Quintero"/>
    <n v="0"/>
    <s v="Sin iniciar"/>
    <d v="2019-11-30T00:00:00"/>
    <s v="Conforme al Art. 137 de la Ley 1955 del 25 de mayo de 2019 - “Por el cual se expide el Plan Nacional de Desarrollo 2018-2022…&quot; La liquidación y recaudo de la Tarifa de Control Fiscal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
    <n v="1"/>
    <m/>
    <m/>
    <m/>
    <n v="1"/>
    <m/>
    <m/>
    <m/>
    <m/>
    <m/>
    <m/>
    <m/>
    <m/>
    <m/>
    <m/>
    <m/>
    <m/>
    <m/>
    <m/>
    <m/>
    <m/>
    <m/>
    <m/>
    <m/>
    <x v="0"/>
    <m/>
    <m/>
    <m/>
    <m/>
    <m/>
  </r>
  <r>
    <m/>
    <n v="47"/>
    <s v="Auditoría interna"/>
    <n v="2018"/>
    <s v="Gestión Financiera"/>
    <m/>
    <x v="4"/>
    <m/>
    <n v="28"/>
    <x v="6"/>
    <s v="GESTIÓN CONTABLE Y DE TESORERÍA: _x000a_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_x000a_De igual forma, se evidenció ausencia de medidas administrativas ante el pago de intereses dichos intereses moratorios. "/>
    <x v="0"/>
    <s v="Falta de apropiación presupuestal y de PAC por parte del Ministerio de Hacienda, para el pago de pago de cuota de fiscalización."/>
    <s v="Falta de apropiación presupuestal y de PAC por parte del Ministerio de Hacienda, para el pago de pago de cuota de fiscalización."/>
    <s v="Cancelación de intereses moratorios"/>
    <s v="Acción correctiva"/>
    <s v="Adelantar las acciones disciplinarias a que haya lugar por el pago de intereses de mora."/>
    <m/>
    <n v="1"/>
    <s v="(# Procesos disciplinarios iniciados a los funcionarios de planta de la DNBC/# Procesos disciplinarios identificados relacionados con cancelación intereses moratorios cuota auditaje, aplicables a los funcionarios de planta de la DNBC)*100"/>
    <s v="Gestión de asuntos disciplinarios"/>
    <s v="Rainer Naranjo"/>
    <d v="2019-01-02T00:00:00"/>
    <d v="2019-12-31T00:00:00"/>
    <m/>
    <m/>
    <d v="2019-12-31T00:00:00"/>
    <d v="2019-06-30T00:00:00"/>
    <s v="No se han iniciado acciones legales"/>
    <n v="0"/>
    <d v="2019-07-19T00:00:00"/>
    <m/>
    <s v="Claudia Quintero"/>
    <n v="0"/>
    <s v="Sin iniciar"/>
    <d v="2019-11-30T00:00:00"/>
    <s v="A la fecha no se ha notificado al Proceso de Gestión de Asuntos Disciplinarios inicio de  proceso disciplinario relacionado con la cancelación intereses moratorios cuota auditaje"/>
    <n v="0"/>
    <m/>
    <m/>
    <m/>
    <n v="0"/>
    <m/>
    <m/>
    <m/>
    <m/>
    <m/>
    <m/>
    <m/>
    <m/>
    <m/>
    <m/>
    <m/>
    <m/>
    <m/>
    <m/>
    <m/>
    <m/>
    <m/>
    <m/>
    <m/>
    <x v="0"/>
    <m/>
    <m/>
    <m/>
    <m/>
    <m/>
  </r>
  <r>
    <m/>
    <n v="48"/>
    <s v="Auditoría interna"/>
    <n v="2018"/>
    <s v="Gestión Financiera"/>
    <m/>
    <x v="0"/>
    <n v="13"/>
    <n v="29"/>
    <x v="29"/>
    <s v="GESTIÓN CONTABLE Y DE TESORERÍA: _x000a_En las reuniones del Comité de Sostenibilidad, no  se están convocando a la totalidad de los miembros, incumpliendo el artículo 2 de la resolución 398 del 21 de Octubre de 2015, emanada por la DNBC."/>
    <x v="0"/>
    <s v="En las transmisiones de la informacion financiera a traves del CHIP se realizan en horas de la noche y en muchos de los casos ha imposibilitado convocar a la totalidad de los miembros del comité de sotenibilidad."/>
    <s v="En las transmisiones de la informacion financiera a traves del CHIP se realizan en horas de la noche y en muchos de los casos ha imposibilitado convocar a la totalidad de los miembros del comité de sotenibilidad."/>
    <s v="incumpliendo el artículo 2 de la resolución 398 del 21 de Octubre de 2015, emanada por la DNBC."/>
    <s v="Corrección"/>
    <s v="Convocar a la totalidad de los miembros del comité de sostenibilidad."/>
    <m/>
    <n v="1"/>
    <s v="# de miembros convocados / Total de Miembros del Comité de Sostenibilidad"/>
    <s v="Gestión   Financiera"/>
    <s v="Miguel Ángel Franco / Marisol Mora Bustos"/>
    <d v="2019-01-02T00:00:00"/>
    <d v="2019-12-31T00:00:00"/>
    <m/>
    <m/>
    <d v="2019-12-31T00:00:00"/>
    <d v="2019-06-30T00:00:00"/>
    <s v="Dando cumplimiento a lo establecido en la Convocatoria a los miembros del Comité de Sostenibilidad Contable, Desde el mes de Febrero de 2019, se han convocado a la totalidad de sus miembros; previa transmision de los informes financieros a la CGN."/>
    <n v="0.6"/>
    <d v="2019-07-19T00:00:00"/>
    <m/>
    <s v="Claudia Quintero"/>
    <n v="0.6"/>
    <s v="En Avance"/>
    <d v="2019-11-30T00:00:00"/>
    <s v="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
    <n v="1"/>
    <m/>
    <m/>
    <m/>
    <n v="1"/>
    <m/>
    <m/>
    <m/>
    <m/>
    <m/>
    <m/>
    <m/>
    <m/>
    <m/>
    <m/>
    <m/>
    <m/>
    <m/>
    <m/>
    <m/>
    <m/>
    <m/>
    <m/>
    <m/>
    <x v="0"/>
    <m/>
    <m/>
    <m/>
    <m/>
    <m/>
  </r>
  <r>
    <m/>
    <n v="49"/>
    <s v="Auditoría interna"/>
    <n v="2018"/>
    <s v="Gestión Financiera"/>
    <m/>
    <x v="0"/>
    <n v="14"/>
    <n v="30"/>
    <x v="30"/>
    <s v="APLICACIÓN DEL IVA, DE DESCUENTOS Y GENERACIÓN DE DECLARACIONES TRIBUTARIAS (INFORMACIÓN EXÓGENA)_x000a__x000a_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_x000a__x000a_De igual forma, se evidenció ausencia de medidas administrativas ante el pago de intereses dichos intereses moratorios."/>
    <x v="0"/>
    <s v="Con la disponibilidad de PAC aprobada por el Tesoro Nacional, no se cubrió la totalidad del pago de impuestos lo que ocasionó el pago de inereses."/>
    <s v="Con la disponibilidad de PAC aprobada por el Tesoro Nacional, no se cubrió la totalidad del pago de impuestos lo que ocasionó el pago de inereses."/>
    <s v="Pago extemporáneo de impuestos y cobro de intereses"/>
    <s v="Acción correctiva"/>
    <s v="Realizar la liquidación y pago de las declaraciones de IVA y Retefuente dentro de los plazos establecidos."/>
    <m/>
    <n v="18"/>
    <s v="Trámite y pago de los Impuestos dentro de los plazos establecidos por la DIAN y la Secretaria de Hacienda Distrital. "/>
    <s v="Gestión   Financiera"/>
    <s v="Miguel Ángel Franco / Marisol Mora Bustos"/>
    <d v="2019-01-02T00:00:00"/>
    <d v="2019-12-31T00:00:00"/>
    <m/>
    <m/>
    <d v="2019-12-31T00:00:00"/>
    <d v="2019-06-30T00:00:00"/>
    <s v="El Area Financiera ha tramitado y pagado los Impuestos dentro de las fechas establecidas por la DIAN y la Secretaria de Hacienda Distrital"/>
    <n v="10"/>
    <d v="2019-07-19T00:00:00"/>
    <m/>
    <s v="Claudia Quintero"/>
    <n v="0.55555555555555558"/>
    <s v="En Avance"/>
    <d v="2019-11-30T00:00:00"/>
    <s v="El Area Financiera ha tramitado y pagado el Impuesto de Rete ICA ante la Secretaria de Hacienda Distrital. El pago de Rete Fte se hace por COMPENSACION entre la DIAN Y MHCP"/>
    <n v="18"/>
    <m/>
    <m/>
    <m/>
    <n v="1"/>
    <m/>
    <m/>
    <m/>
    <m/>
    <m/>
    <m/>
    <m/>
    <m/>
    <m/>
    <m/>
    <m/>
    <m/>
    <m/>
    <m/>
    <m/>
    <m/>
    <m/>
    <m/>
    <m/>
    <x v="0"/>
    <m/>
    <m/>
    <m/>
    <m/>
    <m/>
  </r>
  <r>
    <m/>
    <n v="50"/>
    <s v="Auditoría interna"/>
    <n v="2018"/>
    <s v="Gestión Financiera"/>
    <m/>
    <x v="4"/>
    <m/>
    <n v="30"/>
    <x v="6"/>
    <s v="APLICACIÓN DEL IVA, DE DESCUENTOS Y GENERACIÓN DE DECLARACIONES TRIBUTARIAS (INFORMACIÓN EXÓGENA)_x000a__x000a_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_x000a__x000a_De igual forma, se evidenció ausencia de medidas administrativas ante el pago de intereses dichos intereses moratorios."/>
    <x v="0"/>
    <s v="Con la disponibilidad de PAC aprobada por el Tesoro Nacional, no se cubrió la totalidad del pago de impuestos lo que ocasionó el pago de inereses."/>
    <s v="Con la disponibilidad de PAC aprobada por el Tesoro Nacional, no se cubrió la totalidad del pago de impuestos lo que ocasionó el pago de inereses."/>
    <s v="Pago extemporáneo de impuestos y cobro de intereses"/>
    <s v="Acción correctiva"/>
    <s v="Adelantar las acciones disciplinarias a que haya lugar por el pago de intereses de mora."/>
    <m/>
    <n v="1"/>
    <s v="(# Procesos disciplinarios iniciados a los funcionarios de planta de la DNBC/# Procesos disciplinarios identificados relacionados con el pago extemporáneo de los aportes de la ARL, aplicables a los funcionarios de planta de la DNBC)*100"/>
    <s v="Gestión de asuntos disciplinarios"/>
    <s v="Rainer Naranjo"/>
    <d v="2019-01-02T00:00:00"/>
    <d v="2019-12-31T00:00:00"/>
    <m/>
    <m/>
    <d v="2019-12-31T00:00:00"/>
    <d v="2019-06-30T00:00:00"/>
    <s v="No se han iniciado las acciones legales"/>
    <n v="0"/>
    <d v="2019-07-19T00:00:00"/>
    <m/>
    <s v="Claudia Quintero"/>
    <n v="0"/>
    <s v="Sin iniciar"/>
    <d v="2019-11-30T00:00:00"/>
    <s v="Se realiza auto inhibitorio de la accion con fecha 18 de noviembre de 2019, relacionado con relacionados con el pago extemporáneo de los aportes de la ARL.  La evidencia del proceso se puede verifiar en el archivo del Proceso Gestión de Asuntos Discilinarios."/>
    <n v="1"/>
    <m/>
    <m/>
    <m/>
    <n v="1"/>
    <m/>
    <m/>
    <m/>
    <m/>
    <m/>
    <m/>
    <m/>
    <m/>
    <m/>
    <m/>
    <m/>
    <m/>
    <m/>
    <m/>
    <m/>
    <m/>
    <m/>
    <m/>
    <m/>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7:F27" firstHeaderRow="1" firstDataRow="2" firstDataCol="1"/>
  <pivotFields count="61">
    <pivotField showAll="0"/>
    <pivotField showAll="0"/>
    <pivotField axis="axisRow" showAll="0">
      <items count="4">
        <item x="0"/>
        <item x="1"/>
        <item x="2"/>
        <item t="default"/>
      </items>
    </pivotField>
    <pivotField numFmtId="14" showAll="0"/>
    <pivotField showAll="0"/>
    <pivotField showAll="0"/>
    <pivotField showAll="0"/>
    <pivotField showAll="0"/>
    <pivotField showAll="0"/>
    <pivotField showAll="0"/>
    <pivotField showAll="0"/>
    <pivotField showAll="0"/>
    <pivotField numFmtId="9" showAll="0"/>
    <pivotField showAll="0"/>
    <pivotField axis="axisRow" showAll="0">
      <items count="6">
        <item x="1"/>
        <item x="0"/>
        <item x="2"/>
        <item x="3"/>
        <item x="4"/>
        <item t="default"/>
      </items>
    </pivotField>
    <pivotField showAll="0"/>
    <pivotField numFmtId="14" showAll="0"/>
    <pivotField numFmtId="14" showAll="0"/>
    <pivotField showAll="0"/>
    <pivotField showAll="0"/>
    <pivotField numFmtId="14" showAll="0"/>
    <pivotField numFmtId="14" showAll="0" defaultSubtotal="0"/>
    <pivotField showAll="0" defaultSubtotal="0"/>
    <pivotField numFmtId="9" showAll="0" defaultSubtotal="0"/>
    <pivotField numFmtId="14" showAll="0"/>
    <pivotField showAll="0"/>
    <pivotField showAll="0" defaultSubtotal="0"/>
    <pivotField numFmtId="9" showAll="0" defaultSubtotal="0"/>
    <pivotField axis="axisCol" dataField="1" showAll="0" defaultSubtotal="0">
      <items count="4">
        <item x="0"/>
        <item x="1"/>
        <item x="3"/>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numFmtId="14" showAll="0" defaultSubtotal="0"/>
    <pivotField showAll="0" defaultSubtotal="0"/>
    <pivotField showAll="0" defaultSubtotal="0"/>
  </pivotFields>
  <rowFields count="2">
    <field x="2"/>
    <field x="14"/>
  </rowFields>
  <rowItems count="9">
    <i>
      <x/>
    </i>
    <i r="1">
      <x/>
    </i>
    <i r="1">
      <x v="1"/>
    </i>
    <i>
      <x v="1"/>
    </i>
    <i r="1">
      <x v="2"/>
    </i>
    <i>
      <x v="2"/>
    </i>
    <i r="1">
      <x v="3"/>
    </i>
    <i r="1">
      <x v="4"/>
    </i>
    <i t="grand">
      <x/>
    </i>
  </rowItems>
  <colFields count="1">
    <field x="28"/>
  </colFields>
  <colItems count="5">
    <i>
      <x/>
    </i>
    <i>
      <x v="1"/>
    </i>
    <i>
      <x v="2"/>
    </i>
    <i>
      <x v="3"/>
    </i>
    <i t="grand">
      <x/>
    </i>
  </colItems>
  <dataFields count="1">
    <dataField name="Cuenta de 1. Estado de la acción Vencida-Sin Iniciar….." fld="28" subtotal="count" baseField="0" baseItem="0"/>
  </dataFields>
  <formats count="6">
    <format dxfId="92">
      <pivotArea type="topRight" dataOnly="0" labelOnly="1" outline="0" fieldPosition="0"/>
    </format>
    <format dxfId="91">
      <pivotArea dataOnly="0" labelOnly="1" fieldPosition="0">
        <references count="1">
          <reference field="28" count="3">
            <x v="1"/>
            <x v="2"/>
            <x v="3"/>
          </reference>
        </references>
      </pivotArea>
    </format>
    <format dxfId="90">
      <pivotArea dataOnly="0" labelOnly="1" grandCol="1" outline="0" fieldPosition="0"/>
    </format>
    <format dxfId="89">
      <pivotArea type="topRight" dataOnly="0" labelOnly="1" outline="0" fieldPosition="0"/>
    </format>
    <format dxfId="88">
      <pivotArea dataOnly="0" labelOnly="1" fieldPosition="0">
        <references count="1">
          <reference field="28" count="3">
            <x v="1"/>
            <x v="2"/>
            <x v="3"/>
          </reference>
        </references>
      </pivotArea>
    </format>
    <format dxfId="8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3" firstHeaderRow="1" firstDataRow="2" firstDataCol="1"/>
  <pivotFields count="61">
    <pivotField showAll="0"/>
    <pivotField showAll="0"/>
    <pivotField axis="axisRow" showAll="0">
      <items count="4">
        <item x="0"/>
        <item x="1"/>
        <item x="2"/>
        <item t="default"/>
      </items>
    </pivotField>
    <pivotField numFmtId="14" showAll="0"/>
    <pivotField showAll="0"/>
    <pivotField axis="axisCol" dataField="1" showAll="0">
      <items count="4">
        <item x="0"/>
        <item x="1"/>
        <item x="2"/>
        <item t="default"/>
      </items>
    </pivotField>
    <pivotField showAll="0"/>
    <pivotField showAll="0"/>
    <pivotField showAll="0"/>
    <pivotField showAll="0"/>
    <pivotField showAll="0"/>
    <pivotField showAll="0"/>
    <pivotField numFmtId="9" showAll="0"/>
    <pivotField showAll="0"/>
    <pivotField axis="axisRow" showAll="0">
      <items count="6">
        <item x="1"/>
        <item x="0"/>
        <item x="2"/>
        <item x="3"/>
        <item x="4"/>
        <item t="default"/>
      </items>
    </pivotField>
    <pivotField showAll="0"/>
    <pivotField numFmtId="14" showAll="0"/>
    <pivotField numFmtId="14" showAll="0"/>
    <pivotField showAll="0"/>
    <pivotField showAll="0"/>
    <pivotField numFmtId="14" showAll="0"/>
    <pivotField numFmtId="14" showAll="0" defaultSubtotal="0"/>
    <pivotField showAll="0" defaultSubtotal="0"/>
    <pivotField numFmtId="9" showAll="0" defaultSubtotal="0"/>
    <pivotField numFmtId="14" showAll="0"/>
    <pivotField showAll="0"/>
    <pivotField showAll="0" defaultSubtotal="0"/>
    <pivotField numFmtId="9"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numFmtId="14" showAll="0" defaultSubtotal="0"/>
    <pivotField showAll="0" defaultSubtotal="0"/>
    <pivotField showAll="0" defaultSubtotal="0"/>
  </pivotFields>
  <rowFields count="2">
    <field x="2"/>
    <field x="14"/>
  </rowFields>
  <rowItems count="9">
    <i>
      <x/>
    </i>
    <i r="1">
      <x/>
    </i>
    <i r="1">
      <x v="1"/>
    </i>
    <i>
      <x v="1"/>
    </i>
    <i r="1">
      <x v="2"/>
    </i>
    <i>
      <x v="2"/>
    </i>
    <i r="1">
      <x v="3"/>
    </i>
    <i r="1">
      <x v="4"/>
    </i>
    <i t="grand">
      <x/>
    </i>
  </rowItems>
  <colFields count="1">
    <field x="5"/>
  </colFields>
  <colItems count="4">
    <i>
      <x/>
    </i>
    <i>
      <x v="1"/>
    </i>
    <i>
      <x v="2"/>
    </i>
    <i t="grand">
      <x/>
    </i>
  </colItems>
  <dataFields count="1">
    <dataField name="Cuenta de Tipo de hallazgo" fld="5" subtotal="count" baseField="0" baseItem="0"/>
  </dataFields>
  <formats count="4">
    <format dxfId="96">
      <pivotArea type="topRight" dataOnly="0" labelOnly="1" outline="0" fieldPosition="0"/>
    </format>
    <format dxfId="95">
      <pivotArea dataOnly="0" labelOnly="1" fieldPosition="0">
        <references count="1">
          <reference field="5" count="2">
            <x v="1"/>
            <x v="2"/>
          </reference>
        </references>
      </pivotArea>
    </format>
    <format dxfId="94">
      <pivotArea dataOnly="0" labelOnly="1" grandCol="1" outline="0" fieldPosition="0"/>
    </format>
    <format dxfId="93">
      <pivotArea dataOnly="0" labelOnly="1" fieldPosition="0">
        <references count="1">
          <reference field="5"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40" firstHeaderRow="1" firstDataRow="3" firstDataCol="1"/>
  <pivotFields count="67">
    <pivotField showAll="0"/>
    <pivotField showAll="0"/>
    <pivotField showAll="0"/>
    <pivotField showAll="0"/>
    <pivotField showAll="0"/>
    <pivotField showAll="0"/>
    <pivotField axis="axisRow" showAll="0" defaultSubtotal="0">
      <items count="5">
        <item x="0"/>
        <item x="2"/>
        <item x="3"/>
        <item x="4"/>
        <item x="1"/>
      </items>
    </pivotField>
    <pivotField showAll="0"/>
    <pivotField showAll="0"/>
    <pivotField axis="axisRow" multipleItemSelectionAllowed="1" showAll="0">
      <items count="32">
        <item x="0"/>
        <item x="1"/>
        <item x="2"/>
        <item x="3"/>
        <item x="4"/>
        <item x="5"/>
        <item x="7"/>
        <item x="8"/>
        <item x="9"/>
        <item x="10"/>
        <item x="11"/>
        <item x="12"/>
        <item x="13"/>
        <item x="14"/>
        <item x="15"/>
        <item x="16"/>
        <item x="17"/>
        <item x="18"/>
        <item x="19"/>
        <item x="20"/>
        <item x="21"/>
        <item x="22"/>
        <item x="23"/>
        <item x="24"/>
        <item x="25"/>
        <item x="26"/>
        <item x="27"/>
        <item x="28"/>
        <item x="29"/>
        <item x="30"/>
        <item h="1" x="6"/>
        <item t="default"/>
      </items>
    </pivotField>
    <pivotField showAll="0"/>
    <pivotField axis="axisCol"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5" showAll="0"/>
    <pivotField numFmtId="15" showAll="0"/>
    <pivotField showAll="0"/>
    <pivotField showAll="0"/>
    <pivotField numFmtId="15" showAll="0"/>
    <pivotField showAll="0"/>
    <pivotField showAll="0"/>
    <pivotField numFmtId="9" showAll="0"/>
    <pivotField showAll="0"/>
    <pivotField numFmtId="15"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2">
        <item x="0"/>
        <item t="default"/>
      </items>
    </pivotField>
    <pivotField showAll="0"/>
    <pivotField showAll="0"/>
    <pivotField showAll="0"/>
    <pivotField showAll="0"/>
    <pivotField showAll="0"/>
  </pivotFields>
  <rowFields count="2">
    <field x="6"/>
    <field x="9"/>
  </rowFields>
  <rowItems count="35">
    <i>
      <x/>
    </i>
    <i r="1">
      <x/>
    </i>
    <i r="1">
      <x v="1"/>
    </i>
    <i r="1">
      <x v="2"/>
    </i>
    <i r="1">
      <x v="3"/>
    </i>
    <i r="1">
      <x v="5"/>
    </i>
    <i r="1">
      <x v="16"/>
    </i>
    <i r="1">
      <x v="17"/>
    </i>
    <i r="1">
      <x v="18"/>
    </i>
    <i r="1">
      <x v="19"/>
    </i>
    <i r="1">
      <x v="21"/>
    </i>
    <i r="1">
      <x v="25"/>
    </i>
    <i r="1">
      <x v="26"/>
    </i>
    <i r="1">
      <x v="27"/>
    </i>
    <i r="1">
      <x v="28"/>
    </i>
    <i r="1">
      <x v="29"/>
    </i>
    <i>
      <x v="1"/>
    </i>
    <i r="1">
      <x v="6"/>
    </i>
    <i r="1">
      <x v="7"/>
    </i>
    <i r="1">
      <x v="8"/>
    </i>
    <i r="1">
      <x v="9"/>
    </i>
    <i>
      <x v="2"/>
    </i>
    <i r="1">
      <x v="10"/>
    </i>
    <i r="1">
      <x v="11"/>
    </i>
    <i r="1">
      <x v="12"/>
    </i>
    <i r="1">
      <x v="13"/>
    </i>
    <i r="1">
      <x v="14"/>
    </i>
    <i r="1">
      <x v="15"/>
    </i>
    <i r="1">
      <x v="20"/>
    </i>
    <i r="1">
      <x v="22"/>
    </i>
    <i>
      <x v="4"/>
    </i>
    <i r="1">
      <x v="4"/>
    </i>
    <i r="1">
      <x v="23"/>
    </i>
    <i r="1">
      <x v="24"/>
    </i>
    <i t="grand">
      <x/>
    </i>
  </rowItems>
  <colFields count="2">
    <field x="11"/>
    <field x="61"/>
  </colFields>
  <colItems count="7">
    <i>
      <x/>
      <x/>
    </i>
    <i t="default">
      <x/>
    </i>
    <i>
      <x v="1"/>
      <x/>
    </i>
    <i t="default">
      <x v="1"/>
    </i>
    <i>
      <x v="2"/>
      <x/>
    </i>
    <i t="default">
      <x v="2"/>
    </i>
    <i t="grand">
      <x/>
    </i>
  </colItems>
  <dataFields count="1">
    <dataField name="Cuenta de Tipo de hallazgo"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7"/>
  <sheetViews>
    <sheetView workbookViewId="0">
      <selection activeCell="G13" sqref="G13"/>
    </sheetView>
  </sheetViews>
  <sheetFormatPr baseColWidth="10" defaultRowHeight="15" x14ac:dyDescent="0.25"/>
  <cols>
    <col min="1" max="1" width="59.140625" customWidth="1"/>
    <col min="2" max="2" width="22.42578125" customWidth="1"/>
    <col min="3" max="3" width="9.7109375" customWidth="1"/>
    <col min="4" max="4" width="9" customWidth="1"/>
    <col min="5" max="5" width="7.7109375" customWidth="1"/>
    <col min="6" max="6" width="12.5703125" customWidth="1"/>
    <col min="7" max="7" width="12.5703125" bestFit="1" customWidth="1"/>
  </cols>
  <sheetData>
    <row r="3" spans="1:5" x14ac:dyDescent="0.25">
      <c r="A3" s="64" t="s">
        <v>131</v>
      </c>
      <c r="B3" s="64" t="s">
        <v>132</v>
      </c>
      <c r="C3" s="68"/>
      <c r="D3" s="68"/>
      <c r="E3" s="68"/>
    </row>
    <row r="4" spans="1:5" ht="45" x14ac:dyDescent="0.25">
      <c r="A4" s="64" t="s">
        <v>129</v>
      </c>
      <c r="B4" t="s">
        <v>44</v>
      </c>
      <c r="C4" s="69" t="s">
        <v>70</v>
      </c>
      <c r="D4" s="68" t="s">
        <v>71</v>
      </c>
      <c r="E4" s="68" t="s">
        <v>130</v>
      </c>
    </row>
    <row r="5" spans="1:5" x14ac:dyDescent="0.25">
      <c r="A5" s="65" t="s">
        <v>42</v>
      </c>
      <c r="B5" s="67">
        <v>2</v>
      </c>
      <c r="C5" s="67"/>
      <c r="D5" s="67"/>
      <c r="E5" s="67">
        <v>2</v>
      </c>
    </row>
    <row r="6" spans="1:5" x14ac:dyDescent="0.25">
      <c r="A6" s="66" t="s">
        <v>91</v>
      </c>
      <c r="B6" s="67">
        <v>1</v>
      </c>
      <c r="C6" s="67"/>
      <c r="D6" s="67"/>
      <c r="E6" s="67">
        <v>1</v>
      </c>
    </row>
    <row r="7" spans="1:5" x14ac:dyDescent="0.25">
      <c r="A7" s="66" t="s">
        <v>90</v>
      </c>
      <c r="B7" s="67">
        <v>1</v>
      </c>
      <c r="C7" s="67"/>
      <c r="D7" s="67"/>
      <c r="E7" s="67">
        <v>1</v>
      </c>
    </row>
    <row r="8" spans="1:5" x14ac:dyDescent="0.25">
      <c r="A8" s="65" t="s">
        <v>154</v>
      </c>
      <c r="B8" s="67"/>
      <c r="C8" s="67">
        <v>1</v>
      </c>
      <c r="D8" s="67"/>
      <c r="E8" s="67">
        <v>1</v>
      </c>
    </row>
    <row r="9" spans="1:5" x14ac:dyDescent="0.25">
      <c r="A9" s="66" t="s">
        <v>76</v>
      </c>
      <c r="B9" s="67"/>
      <c r="C9" s="67">
        <v>1</v>
      </c>
      <c r="D9" s="67"/>
      <c r="E9" s="67">
        <v>1</v>
      </c>
    </row>
    <row r="10" spans="1:5" x14ac:dyDescent="0.25">
      <c r="A10" s="65" t="s">
        <v>155</v>
      </c>
      <c r="B10" s="67">
        <v>1</v>
      </c>
      <c r="C10" s="67"/>
      <c r="D10" s="67">
        <v>1</v>
      </c>
      <c r="E10" s="67">
        <v>2</v>
      </c>
    </row>
    <row r="11" spans="1:5" x14ac:dyDescent="0.25">
      <c r="A11" s="66" t="s">
        <v>92</v>
      </c>
      <c r="B11" s="67"/>
      <c r="C11" s="67"/>
      <c r="D11" s="67">
        <v>1</v>
      </c>
      <c r="E11" s="67">
        <v>1</v>
      </c>
    </row>
    <row r="12" spans="1:5" x14ac:dyDescent="0.25">
      <c r="A12" s="66" t="s">
        <v>93</v>
      </c>
      <c r="B12" s="67">
        <v>1</v>
      </c>
      <c r="C12" s="67"/>
      <c r="D12" s="67"/>
      <c r="E12" s="67">
        <v>1</v>
      </c>
    </row>
    <row r="13" spans="1:5" x14ac:dyDescent="0.25">
      <c r="A13" s="65" t="s">
        <v>130</v>
      </c>
      <c r="B13" s="67">
        <v>3</v>
      </c>
      <c r="C13" s="67">
        <v>1</v>
      </c>
      <c r="D13" s="67">
        <v>1</v>
      </c>
      <c r="E13" s="67">
        <v>5</v>
      </c>
    </row>
    <row r="17" spans="1:6" x14ac:dyDescent="0.25">
      <c r="A17" s="64" t="s">
        <v>156</v>
      </c>
      <c r="B17" s="64" t="s">
        <v>132</v>
      </c>
      <c r="C17" s="70"/>
      <c r="D17" s="70"/>
      <c r="E17" s="70"/>
      <c r="F17" s="70"/>
    </row>
    <row r="18" spans="1:6" x14ac:dyDescent="0.25">
      <c r="A18" s="64" t="s">
        <v>129</v>
      </c>
      <c r="B18" t="s">
        <v>55</v>
      </c>
      <c r="C18" s="70" t="s">
        <v>65</v>
      </c>
      <c r="D18" s="70" t="s">
        <v>114</v>
      </c>
      <c r="E18" s="70" t="s">
        <v>113</v>
      </c>
      <c r="F18" s="70" t="s">
        <v>130</v>
      </c>
    </row>
    <row r="19" spans="1:6" x14ac:dyDescent="0.25">
      <c r="A19" s="65" t="s">
        <v>42</v>
      </c>
      <c r="B19" s="67">
        <v>1</v>
      </c>
      <c r="C19" s="67">
        <v>1</v>
      </c>
      <c r="D19" s="67"/>
      <c r="E19" s="67"/>
      <c r="F19" s="67">
        <v>2</v>
      </c>
    </row>
    <row r="20" spans="1:6" x14ac:dyDescent="0.25">
      <c r="A20" s="66" t="s">
        <v>91</v>
      </c>
      <c r="B20" s="67"/>
      <c r="C20" s="67">
        <v>1</v>
      </c>
      <c r="D20" s="67"/>
      <c r="E20" s="67"/>
      <c r="F20" s="67">
        <v>1</v>
      </c>
    </row>
    <row r="21" spans="1:6" x14ac:dyDescent="0.25">
      <c r="A21" s="66" t="s">
        <v>90</v>
      </c>
      <c r="B21" s="67">
        <v>1</v>
      </c>
      <c r="C21" s="67"/>
      <c r="D21" s="67"/>
      <c r="E21" s="67"/>
      <c r="F21" s="67">
        <v>1</v>
      </c>
    </row>
    <row r="22" spans="1:6" x14ac:dyDescent="0.25">
      <c r="A22" s="65" t="s">
        <v>154</v>
      </c>
      <c r="B22" s="67"/>
      <c r="C22" s="67"/>
      <c r="D22" s="67"/>
      <c r="E22" s="67">
        <v>1</v>
      </c>
      <c r="F22" s="67">
        <v>1</v>
      </c>
    </row>
    <row r="23" spans="1:6" x14ac:dyDescent="0.25">
      <c r="A23" s="66" t="s">
        <v>76</v>
      </c>
      <c r="B23" s="67"/>
      <c r="C23" s="67"/>
      <c r="D23" s="67"/>
      <c r="E23" s="67">
        <v>1</v>
      </c>
      <c r="F23" s="67">
        <v>1</v>
      </c>
    </row>
    <row r="24" spans="1:6" x14ac:dyDescent="0.25">
      <c r="A24" s="65" t="s">
        <v>155</v>
      </c>
      <c r="B24" s="67">
        <v>1</v>
      </c>
      <c r="C24" s="67"/>
      <c r="D24" s="67">
        <v>1</v>
      </c>
      <c r="E24" s="67"/>
      <c r="F24" s="67">
        <v>2</v>
      </c>
    </row>
    <row r="25" spans="1:6" x14ac:dyDescent="0.25">
      <c r="A25" s="66" t="s">
        <v>92</v>
      </c>
      <c r="B25" s="67"/>
      <c r="C25" s="67"/>
      <c r="D25" s="67">
        <v>1</v>
      </c>
      <c r="E25" s="67"/>
      <c r="F25" s="67">
        <v>1</v>
      </c>
    </row>
    <row r="26" spans="1:6" x14ac:dyDescent="0.25">
      <c r="A26" s="66" t="s">
        <v>93</v>
      </c>
      <c r="B26" s="67">
        <v>1</v>
      </c>
      <c r="C26" s="67"/>
      <c r="D26" s="67"/>
      <c r="E26" s="67"/>
      <c r="F26" s="67">
        <v>1</v>
      </c>
    </row>
    <row r="27" spans="1:6" x14ac:dyDescent="0.25">
      <c r="A27" s="65" t="s">
        <v>130</v>
      </c>
      <c r="B27" s="67">
        <v>2</v>
      </c>
      <c r="C27" s="67">
        <v>1</v>
      </c>
      <c r="D27" s="67">
        <v>1</v>
      </c>
      <c r="E27" s="67">
        <v>1</v>
      </c>
      <c r="F27" s="67">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0"/>
  <sheetViews>
    <sheetView workbookViewId="0">
      <selection activeCell="H40" sqref="H40"/>
    </sheetView>
  </sheetViews>
  <sheetFormatPr baseColWidth="10" defaultRowHeight="15" x14ac:dyDescent="0.25"/>
  <cols>
    <col min="1" max="1" width="28.5703125" customWidth="1"/>
    <col min="2" max="2" width="22.42578125" customWidth="1"/>
    <col min="3" max="3" width="20.28515625" customWidth="1"/>
    <col min="4" max="4" width="13.85546875" customWidth="1"/>
    <col min="5" max="5" width="17" customWidth="1"/>
    <col min="6" max="6" width="24" customWidth="1"/>
    <col min="7" max="7" width="27.140625" bestFit="1" customWidth="1"/>
    <col min="8" max="8" width="12.5703125" customWidth="1"/>
    <col min="9" max="9" width="26.5703125" bestFit="1" customWidth="1"/>
  </cols>
  <sheetData>
    <row r="3" spans="1:8" x14ac:dyDescent="0.25">
      <c r="A3" s="64" t="s">
        <v>131</v>
      </c>
      <c r="B3" s="64" t="s">
        <v>132</v>
      </c>
    </row>
    <row r="4" spans="1:8" x14ac:dyDescent="0.25">
      <c r="B4" t="s">
        <v>44</v>
      </c>
      <c r="C4" t="s">
        <v>1543</v>
      </c>
      <c r="D4" t="s">
        <v>70</v>
      </c>
      <c r="E4" t="s">
        <v>1544</v>
      </c>
      <c r="F4" t="s">
        <v>71</v>
      </c>
      <c r="G4" t="s">
        <v>1545</v>
      </c>
      <c r="H4" t="s">
        <v>130</v>
      </c>
    </row>
    <row r="5" spans="1:8" x14ac:dyDescent="0.25">
      <c r="A5" s="64" t="s">
        <v>129</v>
      </c>
      <c r="B5" t="s">
        <v>66</v>
      </c>
      <c r="D5" t="s">
        <v>66</v>
      </c>
      <c r="F5" t="s">
        <v>66</v>
      </c>
    </row>
    <row r="6" spans="1:8" x14ac:dyDescent="0.25">
      <c r="A6" s="65" t="s">
        <v>77</v>
      </c>
      <c r="B6" s="67"/>
      <c r="C6" s="67"/>
      <c r="D6" s="67"/>
      <c r="E6" s="67"/>
      <c r="F6" s="67"/>
      <c r="G6" s="67"/>
      <c r="H6" s="67"/>
    </row>
    <row r="7" spans="1:8" x14ac:dyDescent="0.25">
      <c r="A7" s="66">
        <v>1</v>
      </c>
      <c r="B7" s="67">
        <v>1</v>
      </c>
      <c r="C7" s="67">
        <v>1</v>
      </c>
      <c r="D7" s="67"/>
      <c r="E7" s="67"/>
      <c r="F7" s="67"/>
      <c r="G7" s="67"/>
      <c r="H7" s="67">
        <v>1</v>
      </c>
    </row>
    <row r="8" spans="1:8" x14ac:dyDescent="0.25">
      <c r="A8" s="66">
        <v>2</v>
      </c>
      <c r="B8" s="67">
        <v>1</v>
      </c>
      <c r="C8" s="67">
        <v>1</v>
      </c>
      <c r="D8" s="67"/>
      <c r="E8" s="67"/>
      <c r="F8" s="67"/>
      <c r="G8" s="67"/>
      <c r="H8" s="67">
        <v>1</v>
      </c>
    </row>
    <row r="9" spans="1:8" x14ac:dyDescent="0.25">
      <c r="A9" s="66">
        <v>3</v>
      </c>
      <c r="B9" s="67">
        <v>1</v>
      </c>
      <c r="C9" s="67">
        <v>1</v>
      </c>
      <c r="D9" s="67"/>
      <c r="E9" s="67"/>
      <c r="F9" s="67"/>
      <c r="G9" s="67"/>
      <c r="H9" s="67">
        <v>1</v>
      </c>
    </row>
    <row r="10" spans="1:8" x14ac:dyDescent="0.25">
      <c r="A10" s="66">
        <v>4</v>
      </c>
      <c r="B10" s="67">
        <v>1</v>
      </c>
      <c r="C10" s="67">
        <v>1</v>
      </c>
      <c r="D10" s="67"/>
      <c r="E10" s="67"/>
      <c r="F10" s="67"/>
      <c r="G10" s="67"/>
      <c r="H10" s="67">
        <v>1</v>
      </c>
    </row>
    <row r="11" spans="1:8" x14ac:dyDescent="0.25">
      <c r="A11" s="66">
        <v>6</v>
      </c>
      <c r="B11" s="67">
        <v>1</v>
      </c>
      <c r="C11" s="67">
        <v>1</v>
      </c>
      <c r="D11" s="67"/>
      <c r="E11" s="67"/>
      <c r="F11" s="67"/>
      <c r="G11" s="67"/>
      <c r="H11" s="67">
        <v>1</v>
      </c>
    </row>
    <row r="12" spans="1:8" x14ac:dyDescent="0.25">
      <c r="A12" s="66">
        <v>17</v>
      </c>
      <c r="B12" s="67"/>
      <c r="C12" s="67"/>
      <c r="D12" s="67">
        <v>1</v>
      </c>
      <c r="E12" s="67">
        <v>1</v>
      </c>
      <c r="F12" s="67"/>
      <c r="G12" s="67"/>
      <c r="H12" s="67">
        <v>1</v>
      </c>
    </row>
    <row r="13" spans="1:8" x14ac:dyDescent="0.25">
      <c r="A13" s="66">
        <v>18</v>
      </c>
      <c r="B13" s="67">
        <v>1</v>
      </c>
      <c r="C13" s="67">
        <v>1</v>
      </c>
      <c r="D13" s="67"/>
      <c r="E13" s="67"/>
      <c r="F13" s="67"/>
      <c r="G13" s="67"/>
      <c r="H13" s="67">
        <v>1</v>
      </c>
    </row>
    <row r="14" spans="1:8" x14ac:dyDescent="0.25">
      <c r="A14" s="66">
        <v>19</v>
      </c>
      <c r="B14" s="67">
        <v>1</v>
      </c>
      <c r="C14" s="67">
        <v>1</v>
      </c>
      <c r="D14" s="67"/>
      <c r="E14" s="67"/>
      <c r="F14" s="67"/>
      <c r="G14" s="67"/>
      <c r="H14" s="67">
        <v>1</v>
      </c>
    </row>
    <row r="15" spans="1:8" x14ac:dyDescent="0.25">
      <c r="A15" s="66">
        <v>20</v>
      </c>
      <c r="B15" s="67">
        <v>1</v>
      </c>
      <c r="C15" s="67">
        <v>1</v>
      </c>
      <c r="D15" s="67"/>
      <c r="E15" s="67"/>
      <c r="F15" s="67"/>
      <c r="G15" s="67"/>
      <c r="H15" s="67">
        <v>1</v>
      </c>
    </row>
    <row r="16" spans="1:8" x14ac:dyDescent="0.25">
      <c r="A16" s="66">
        <v>22</v>
      </c>
      <c r="B16" s="67">
        <v>1</v>
      </c>
      <c r="C16" s="67">
        <v>1</v>
      </c>
      <c r="D16" s="67"/>
      <c r="E16" s="67"/>
      <c r="F16" s="67"/>
      <c r="G16" s="67"/>
      <c r="H16" s="67">
        <v>1</v>
      </c>
    </row>
    <row r="17" spans="1:8" x14ac:dyDescent="0.25">
      <c r="A17" s="66">
        <v>26</v>
      </c>
      <c r="B17" s="67">
        <v>1</v>
      </c>
      <c r="C17" s="67">
        <v>1</v>
      </c>
      <c r="D17" s="67"/>
      <c r="E17" s="67"/>
      <c r="F17" s="67"/>
      <c r="G17" s="67"/>
      <c r="H17" s="67">
        <v>1</v>
      </c>
    </row>
    <row r="18" spans="1:8" x14ac:dyDescent="0.25">
      <c r="A18" s="66">
        <v>27</v>
      </c>
      <c r="B18" s="67">
        <v>1</v>
      </c>
      <c r="C18" s="67">
        <v>1</v>
      </c>
      <c r="D18" s="67"/>
      <c r="E18" s="67"/>
      <c r="F18" s="67"/>
      <c r="G18" s="67"/>
      <c r="H18" s="67">
        <v>1</v>
      </c>
    </row>
    <row r="19" spans="1:8" x14ac:dyDescent="0.25">
      <c r="A19" s="66">
        <v>28</v>
      </c>
      <c r="B19" s="67">
        <v>1</v>
      </c>
      <c r="C19" s="67">
        <v>1</v>
      </c>
      <c r="D19" s="67"/>
      <c r="E19" s="67"/>
      <c r="F19" s="67"/>
      <c r="G19" s="67"/>
      <c r="H19" s="67">
        <v>1</v>
      </c>
    </row>
    <row r="20" spans="1:8" x14ac:dyDescent="0.25">
      <c r="A20" s="66">
        <v>29</v>
      </c>
      <c r="B20" s="67">
        <v>1</v>
      </c>
      <c r="C20" s="67">
        <v>1</v>
      </c>
      <c r="D20" s="67"/>
      <c r="E20" s="67"/>
      <c r="F20" s="67"/>
      <c r="G20" s="67"/>
      <c r="H20" s="67">
        <v>1</v>
      </c>
    </row>
    <row r="21" spans="1:8" x14ac:dyDescent="0.25">
      <c r="A21" s="66">
        <v>30</v>
      </c>
      <c r="B21" s="67">
        <v>1</v>
      </c>
      <c r="C21" s="67">
        <v>1</v>
      </c>
      <c r="D21" s="67"/>
      <c r="E21" s="67"/>
      <c r="F21" s="67"/>
      <c r="G21" s="67"/>
      <c r="H21" s="67">
        <v>1</v>
      </c>
    </row>
    <row r="22" spans="1:8" x14ac:dyDescent="0.25">
      <c r="A22" s="65" t="s">
        <v>84</v>
      </c>
      <c r="B22" s="67"/>
      <c r="C22" s="67"/>
      <c r="D22" s="67"/>
      <c r="E22" s="67"/>
      <c r="F22" s="67"/>
      <c r="G22" s="67"/>
      <c r="H22" s="67"/>
    </row>
    <row r="23" spans="1:8" x14ac:dyDescent="0.25">
      <c r="A23" s="66">
        <v>7</v>
      </c>
      <c r="B23" s="67">
        <v>1</v>
      </c>
      <c r="C23" s="67">
        <v>1</v>
      </c>
      <c r="D23" s="67"/>
      <c r="E23" s="67"/>
      <c r="F23" s="67"/>
      <c r="G23" s="67"/>
      <c r="H23" s="67">
        <v>1</v>
      </c>
    </row>
    <row r="24" spans="1:8" x14ac:dyDescent="0.25">
      <c r="A24" s="66">
        <v>8</v>
      </c>
      <c r="B24" s="67">
        <v>1</v>
      </c>
      <c r="C24" s="67">
        <v>1</v>
      </c>
      <c r="D24" s="67"/>
      <c r="E24" s="67"/>
      <c r="F24" s="67"/>
      <c r="G24" s="67"/>
      <c r="H24" s="67">
        <v>1</v>
      </c>
    </row>
    <row r="25" spans="1:8" x14ac:dyDescent="0.25">
      <c r="A25" s="66">
        <v>9</v>
      </c>
      <c r="B25" s="67">
        <v>1</v>
      </c>
      <c r="C25" s="67">
        <v>1</v>
      </c>
      <c r="D25" s="67"/>
      <c r="E25" s="67"/>
      <c r="F25" s="67"/>
      <c r="G25" s="67"/>
      <c r="H25" s="67">
        <v>1</v>
      </c>
    </row>
    <row r="26" spans="1:8" x14ac:dyDescent="0.25">
      <c r="A26" s="66">
        <v>10</v>
      </c>
      <c r="B26" s="67">
        <v>1</v>
      </c>
      <c r="C26" s="67">
        <v>1</v>
      </c>
      <c r="D26" s="67"/>
      <c r="E26" s="67"/>
      <c r="F26" s="67"/>
      <c r="G26" s="67"/>
      <c r="H26" s="67">
        <v>1</v>
      </c>
    </row>
    <row r="27" spans="1:8" x14ac:dyDescent="0.25">
      <c r="A27" s="65" t="s">
        <v>85</v>
      </c>
      <c r="B27" s="67"/>
      <c r="C27" s="67"/>
      <c r="D27" s="67"/>
      <c r="E27" s="67"/>
      <c r="F27" s="67"/>
      <c r="G27" s="67"/>
      <c r="H27" s="67"/>
    </row>
    <row r="28" spans="1:8" x14ac:dyDescent="0.25">
      <c r="A28" s="66">
        <v>11</v>
      </c>
      <c r="B28" s="67"/>
      <c r="C28" s="67"/>
      <c r="D28" s="67"/>
      <c r="E28" s="67"/>
      <c r="F28" s="67">
        <v>1</v>
      </c>
      <c r="G28" s="67">
        <v>1</v>
      </c>
      <c r="H28" s="67">
        <v>1</v>
      </c>
    </row>
    <row r="29" spans="1:8" x14ac:dyDescent="0.25">
      <c r="A29" s="66">
        <v>12</v>
      </c>
      <c r="B29" s="67"/>
      <c r="C29" s="67"/>
      <c r="D29" s="67"/>
      <c r="E29" s="67"/>
      <c r="F29" s="67">
        <v>1</v>
      </c>
      <c r="G29" s="67">
        <v>1</v>
      </c>
      <c r="H29" s="67">
        <v>1</v>
      </c>
    </row>
    <row r="30" spans="1:8" x14ac:dyDescent="0.25">
      <c r="A30" s="66">
        <v>13</v>
      </c>
      <c r="B30" s="67"/>
      <c r="C30" s="67"/>
      <c r="D30" s="67"/>
      <c r="E30" s="67"/>
      <c r="F30" s="67">
        <v>1</v>
      </c>
      <c r="G30" s="67">
        <v>1</v>
      </c>
      <c r="H30" s="67">
        <v>1</v>
      </c>
    </row>
    <row r="31" spans="1:8" x14ac:dyDescent="0.25">
      <c r="A31" s="66">
        <v>14</v>
      </c>
      <c r="B31" s="67"/>
      <c r="C31" s="67"/>
      <c r="D31" s="67"/>
      <c r="E31" s="67"/>
      <c r="F31" s="67">
        <v>1</v>
      </c>
      <c r="G31" s="67">
        <v>1</v>
      </c>
      <c r="H31" s="67">
        <v>1</v>
      </c>
    </row>
    <row r="32" spans="1:8" x14ac:dyDescent="0.25">
      <c r="A32" s="66">
        <v>15</v>
      </c>
      <c r="B32" s="67"/>
      <c r="C32" s="67"/>
      <c r="D32" s="67"/>
      <c r="E32" s="67"/>
      <c r="F32" s="67">
        <v>1</v>
      </c>
      <c r="G32" s="67">
        <v>1</v>
      </c>
      <c r="H32" s="67">
        <v>1</v>
      </c>
    </row>
    <row r="33" spans="1:8" x14ac:dyDescent="0.25">
      <c r="A33" s="66">
        <v>16</v>
      </c>
      <c r="B33" s="67"/>
      <c r="C33" s="67"/>
      <c r="D33" s="67">
        <v>1</v>
      </c>
      <c r="E33" s="67">
        <v>1</v>
      </c>
      <c r="F33" s="67"/>
      <c r="G33" s="67"/>
      <c r="H33" s="67">
        <v>1</v>
      </c>
    </row>
    <row r="34" spans="1:8" x14ac:dyDescent="0.25">
      <c r="A34" s="66">
        <v>21</v>
      </c>
      <c r="B34" s="67">
        <v>1</v>
      </c>
      <c r="C34" s="67">
        <v>1</v>
      </c>
      <c r="D34" s="67"/>
      <c r="E34" s="67"/>
      <c r="F34" s="67"/>
      <c r="G34" s="67"/>
      <c r="H34" s="67">
        <v>1</v>
      </c>
    </row>
    <row r="35" spans="1:8" x14ac:dyDescent="0.25">
      <c r="A35" s="66">
        <v>23</v>
      </c>
      <c r="B35" s="67">
        <v>1</v>
      </c>
      <c r="C35" s="67">
        <v>1</v>
      </c>
      <c r="D35" s="67"/>
      <c r="E35" s="67"/>
      <c r="F35" s="67"/>
      <c r="G35" s="67"/>
      <c r="H35" s="67">
        <v>1</v>
      </c>
    </row>
    <row r="36" spans="1:8" x14ac:dyDescent="0.25">
      <c r="A36" s="65" t="s">
        <v>82</v>
      </c>
      <c r="B36" s="67"/>
      <c r="C36" s="67"/>
      <c r="D36" s="67"/>
      <c r="E36" s="67"/>
      <c r="F36" s="67"/>
      <c r="G36" s="67"/>
      <c r="H36" s="67"/>
    </row>
    <row r="37" spans="1:8" x14ac:dyDescent="0.25">
      <c r="A37" s="66">
        <v>5</v>
      </c>
      <c r="B37" s="67">
        <v>1</v>
      </c>
      <c r="C37" s="67">
        <v>1</v>
      </c>
      <c r="D37" s="67"/>
      <c r="E37" s="67"/>
      <c r="F37" s="67"/>
      <c r="G37" s="67"/>
      <c r="H37" s="67">
        <v>1</v>
      </c>
    </row>
    <row r="38" spans="1:8" x14ac:dyDescent="0.25">
      <c r="A38" s="66">
        <v>24</v>
      </c>
      <c r="B38" s="67">
        <v>1</v>
      </c>
      <c r="C38" s="67">
        <v>1</v>
      </c>
      <c r="D38" s="67"/>
      <c r="E38" s="67"/>
      <c r="F38" s="67"/>
      <c r="G38" s="67"/>
      <c r="H38" s="67">
        <v>1</v>
      </c>
    </row>
    <row r="39" spans="1:8" x14ac:dyDescent="0.25">
      <c r="A39" s="66">
        <v>25</v>
      </c>
      <c r="B39" s="67">
        <v>1</v>
      </c>
      <c r="C39" s="67">
        <v>1</v>
      </c>
      <c r="D39" s="67"/>
      <c r="E39" s="67"/>
      <c r="F39" s="67"/>
      <c r="G39" s="67"/>
      <c r="H39" s="67">
        <v>1</v>
      </c>
    </row>
    <row r="40" spans="1:8" x14ac:dyDescent="0.25">
      <c r="A40" s="65" t="s">
        <v>130</v>
      </c>
      <c r="B40" s="67">
        <v>23</v>
      </c>
      <c r="C40" s="67">
        <v>23</v>
      </c>
      <c r="D40" s="67">
        <v>2</v>
      </c>
      <c r="E40" s="67">
        <v>2</v>
      </c>
      <c r="F40" s="67">
        <v>5</v>
      </c>
      <c r="G40" s="67">
        <v>5</v>
      </c>
      <c r="H40" s="67">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76"/>
  <sheetViews>
    <sheetView tabSelected="1" zoomScale="86" zoomScaleNormal="86" zoomScaleSheetLayoutView="70" workbookViewId="0">
      <pane xSplit="10" ySplit="7" topLeftCell="P257" activePane="bottomRight" state="frozen"/>
      <selection activeCell="B1" sqref="B1"/>
      <selection pane="topRight" activeCell="K1" sqref="K1"/>
      <selection pane="bottomLeft" activeCell="B8" sqref="B8"/>
      <selection pane="bottomRight" activeCell="R9" sqref="R9"/>
    </sheetView>
  </sheetViews>
  <sheetFormatPr baseColWidth="10" defaultRowHeight="38.25" customHeight="1" x14ac:dyDescent="0.25"/>
  <cols>
    <col min="1" max="2" width="15.28515625" style="329" hidden="1" customWidth="1"/>
    <col min="3" max="3" width="6.28515625" style="329" customWidth="1"/>
    <col min="4" max="4" width="17.140625" style="529" customWidth="1"/>
    <col min="5" max="5" width="8.5703125" style="529" bestFit="1" customWidth="1"/>
    <col min="6" max="6" width="19.5703125" style="329" customWidth="1"/>
    <col min="7" max="7" width="19.5703125" style="529" customWidth="1"/>
    <col min="8" max="8" width="19.5703125" style="529" hidden="1" customWidth="1"/>
    <col min="9" max="9" width="4.85546875" style="529" hidden="1" customWidth="1"/>
    <col min="10" max="10" width="5.42578125" style="530" hidden="1" customWidth="1"/>
    <col min="11" max="11" width="32.85546875" style="531" customWidth="1"/>
    <col min="12" max="12" width="23" style="532" customWidth="1"/>
    <col min="13" max="13" width="32" style="531" customWidth="1"/>
    <col min="14" max="14" width="21.85546875" style="531" customWidth="1"/>
    <col min="15" max="15" width="19.5703125" style="531" customWidth="1"/>
    <col min="16" max="16" width="19.5703125" style="529" customWidth="1"/>
    <col min="17" max="18" width="30.85546875" style="329" customWidth="1"/>
    <col min="19" max="19" width="11.42578125" style="329" customWidth="1"/>
    <col min="20" max="20" width="33.42578125" style="329" customWidth="1"/>
    <col min="21" max="21" width="22" style="329" customWidth="1"/>
    <col min="22" max="22" width="33.42578125" style="529" customWidth="1"/>
    <col min="23" max="23" width="17.85546875" style="529" customWidth="1"/>
    <col min="24" max="24" width="18.140625" style="529" customWidth="1"/>
    <col min="25" max="25" width="16.5703125" style="529" customWidth="1"/>
    <col min="26" max="26" width="13.42578125" style="529" customWidth="1"/>
    <col min="27" max="27" width="18.140625" style="529" customWidth="1"/>
    <col min="28" max="28" width="21" style="529" customWidth="1"/>
    <col min="29" max="29" width="28.28515625" style="329" customWidth="1"/>
    <col min="30" max="30" width="10" style="529" customWidth="1"/>
    <col min="31" max="31" width="18.140625" style="329" hidden="1" customWidth="1"/>
    <col min="32" max="32" width="32.42578125" style="329" hidden="1" customWidth="1"/>
    <col min="33" max="33" width="19.140625" style="329" hidden="1" customWidth="1"/>
    <col min="34" max="34" width="11.42578125" style="329" hidden="1" customWidth="1"/>
    <col min="35" max="35" width="17.140625" style="529" hidden="1" customWidth="1"/>
    <col min="36" max="36" width="11.42578125" style="529" customWidth="1"/>
    <col min="37" max="37" width="28.7109375" style="534" customWidth="1"/>
    <col min="38" max="38" width="16.85546875" style="529" customWidth="1"/>
    <col min="39" max="39" width="15.42578125" style="529" customWidth="1"/>
    <col min="40" max="40" width="33.140625" style="329" customWidth="1"/>
    <col min="41" max="41" width="18.7109375" style="532" customWidth="1"/>
    <col min="42" max="42" width="11.42578125" style="329" customWidth="1"/>
    <col min="43" max="43" width="13.28515625" style="529" customWidth="1"/>
    <col min="44" max="44" width="13.28515625" style="329" hidden="1" customWidth="1"/>
    <col min="45" max="45" width="16.42578125" style="329" hidden="1" customWidth="1"/>
    <col min="46" max="46" width="16.85546875" style="329" hidden="1" customWidth="1"/>
    <col min="47" max="47" width="14.42578125" style="329" hidden="1" customWidth="1"/>
    <col min="48" max="48" width="18.7109375" style="329" hidden="1" customWidth="1"/>
    <col min="49" max="49" width="19.140625" style="329" hidden="1" customWidth="1"/>
    <col min="50" max="52" width="11.42578125" style="329" hidden="1" customWidth="1"/>
    <col min="53" max="53" width="16.42578125" style="329" hidden="1" customWidth="1"/>
    <col min="54" max="54" width="16.85546875" style="329" hidden="1" customWidth="1"/>
    <col min="55" max="55" width="17.42578125" style="529" hidden="1" customWidth="1"/>
    <col min="56" max="56" width="18.7109375" style="329" hidden="1" customWidth="1"/>
    <col min="57" max="57" width="25.42578125" style="329" hidden="1" customWidth="1"/>
    <col min="58" max="58" width="11.42578125" style="329" hidden="1" customWidth="1"/>
    <col min="59" max="59" width="13.28515625" style="529" hidden="1" customWidth="1"/>
    <col min="60" max="62" width="11.42578125" style="529" customWidth="1"/>
    <col min="63" max="63" width="21.85546875" style="329" customWidth="1"/>
    <col min="64" max="64" width="13.42578125" style="532" customWidth="1"/>
    <col min="65" max="65" width="17.7109375" style="529" customWidth="1"/>
    <col min="66" max="66" width="19.28515625" style="529" customWidth="1"/>
    <col min="67" max="67" width="16.5703125" style="329" customWidth="1"/>
    <col min="68" max="16384" width="11.42578125" style="329"/>
  </cols>
  <sheetData>
    <row r="1" spans="1:67" s="316" customFormat="1" ht="15.75" customHeight="1" x14ac:dyDescent="0.25">
      <c r="A1" s="310"/>
      <c r="B1" s="310"/>
      <c r="C1" s="311"/>
      <c r="D1" s="310"/>
      <c r="E1" s="311"/>
      <c r="F1" s="311"/>
      <c r="G1" s="311"/>
      <c r="H1" s="311"/>
      <c r="I1" s="311"/>
      <c r="J1" s="312"/>
      <c r="K1" s="311"/>
      <c r="L1" s="311"/>
      <c r="M1" s="311"/>
      <c r="N1" s="311"/>
      <c r="O1" s="311"/>
      <c r="P1" s="311"/>
      <c r="Q1" s="311"/>
      <c r="R1" s="311"/>
      <c r="S1" s="311"/>
      <c r="T1" s="311"/>
      <c r="U1" s="311"/>
      <c r="V1" s="310"/>
      <c r="W1" s="310"/>
      <c r="X1" s="310"/>
      <c r="Y1" s="310"/>
      <c r="Z1" s="310"/>
      <c r="AA1" s="310"/>
      <c r="AB1" s="310"/>
      <c r="AC1" s="310"/>
      <c r="AD1" s="310"/>
      <c r="AE1" s="310"/>
      <c r="AF1" s="310"/>
      <c r="AG1" s="310"/>
      <c r="AH1" s="310"/>
      <c r="AI1" s="310"/>
      <c r="AJ1" s="310"/>
      <c r="AK1" s="313"/>
      <c r="AL1" s="314"/>
      <c r="AM1" s="310"/>
      <c r="AN1" s="310"/>
      <c r="AO1" s="314"/>
      <c r="AP1" s="310"/>
      <c r="AQ1" s="310"/>
      <c r="AR1" s="310"/>
      <c r="AS1" s="310"/>
      <c r="AT1" s="310"/>
      <c r="AU1" s="310"/>
      <c r="AV1" s="310"/>
      <c r="AW1" s="310"/>
      <c r="AX1" s="310"/>
      <c r="AY1" s="310"/>
      <c r="AZ1" s="310"/>
      <c r="BA1" s="310"/>
      <c r="BB1" s="310"/>
      <c r="BC1" s="310"/>
      <c r="BD1" s="310"/>
      <c r="BE1" s="310"/>
      <c r="BF1" s="310"/>
      <c r="BG1" s="310"/>
      <c r="BH1" s="314"/>
      <c r="BI1" s="314"/>
      <c r="BJ1" s="310"/>
      <c r="BK1" s="310"/>
      <c r="BL1" s="315"/>
      <c r="BM1" s="310"/>
      <c r="BN1" s="314"/>
      <c r="BO1" s="310"/>
    </row>
    <row r="2" spans="1:67" s="322" customFormat="1" ht="20.25" customHeight="1" x14ac:dyDescent="0.25">
      <c r="A2" s="317"/>
      <c r="B2" s="317"/>
      <c r="C2" s="557" t="s">
        <v>1227</v>
      </c>
      <c r="D2" s="557"/>
      <c r="E2" s="557"/>
      <c r="F2" s="557"/>
      <c r="G2" s="557"/>
      <c r="H2" s="557"/>
      <c r="I2" s="557"/>
      <c r="J2" s="558"/>
      <c r="K2" s="557"/>
      <c r="L2" s="557"/>
      <c r="M2" s="557"/>
      <c r="N2" s="557"/>
      <c r="O2" s="557"/>
      <c r="P2" s="557"/>
      <c r="Q2" s="557"/>
      <c r="R2" s="557"/>
      <c r="S2" s="557"/>
      <c r="T2" s="557"/>
      <c r="U2" s="557"/>
      <c r="V2" s="557"/>
      <c r="W2" s="557"/>
      <c r="X2" s="318"/>
      <c r="Y2" s="317"/>
      <c r="Z2" s="317"/>
      <c r="AA2" s="317"/>
      <c r="AB2" s="317"/>
      <c r="AC2" s="317"/>
      <c r="AD2" s="317"/>
      <c r="AE2" s="317"/>
      <c r="AF2" s="317"/>
      <c r="AG2" s="317"/>
      <c r="AH2" s="317"/>
      <c r="AI2" s="317"/>
      <c r="AJ2" s="317"/>
      <c r="AK2" s="319"/>
      <c r="AL2" s="320"/>
      <c r="AM2" s="317"/>
      <c r="AN2" s="317"/>
      <c r="AO2" s="320"/>
      <c r="AP2" s="317"/>
      <c r="AQ2" s="317"/>
      <c r="AR2" s="317"/>
      <c r="AS2" s="317"/>
      <c r="AT2" s="317"/>
      <c r="AU2" s="317"/>
      <c r="AV2" s="317"/>
      <c r="AW2" s="317"/>
      <c r="AX2" s="317"/>
      <c r="AY2" s="317"/>
      <c r="AZ2" s="317"/>
      <c r="BA2" s="317"/>
      <c r="BB2" s="317"/>
      <c r="BC2" s="317"/>
      <c r="BD2" s="317"/>
      <c r="BE2" s="317"/>
      <c r="BF2" s="317"/>
      <c r="BG2" s="317"/>
      <c r="BH2" s="320"/>
      <c r="BI2" s="320"/>
      <c r="BJ2" s="317"/>
      <c r="BK2" s="317"/>
      <c r="BL2" s="321"/>
      <c r="BM2" s="317"/>
      <c r="BN2" s="320"/>
      <c r="BO2" s="317"/>
    </row>
    <row r="3" spans="1:67" s="322" customFormat="1" ht="35.25" customHeight="1" x14ac:dyDescent="0.25">
      <c r="A3" s="317"/>
      <c r="B3" s="317"/>
      <c r="C3" s="557" t="s">
        <v>1228</v>
      </c>
      <c r="D3" s="557"/>
      <c r="E3" s="557"/>
      <c r="F3" s="557"/>
      <c r="G3" s="557"/>
      <c r="H3" s="557"/>
      <c r="I3" s="557"/>
      <c r="J3" s="558"/>
      <c r="K3" s="557"/>
      <c r="L3" s="557"/>
      <c r="M3" s="557"/>
      <c r="N3" s="557"/>
      <c r="O3" s="557"/>
      <c r="P3" s="557"/>
      <c r="Q3" s="557"/>
      <c r="R3" s="557"/>
      <c r="S3" s="557"/>
      <c r="T3" s="557"/>
      <c r="U3" s="557"/>
      <c r="V3" s="557"/>
      <c r="W3" s="557"/>
      <c r="X3" s="318"/>
      <c r="Y3" s="317"/>
      <c r="Z3" s="317"/>
      <c r="AA3" s="317"/>
      <c r="AB3" s="317"/>
      <c r="AC3" s="317"/>
      <c r="AD3" s="317"/>
      <c r="AE3" s="317"/>
      <c r="AF3" s="317"/>
      <c r="AG3" s="317"/>
      <c r="AH3" s="317"/>
      <c r="AI3" s="317"/>
      <c r="AJ3" s="317"/>
      <c r="AK3" s="319"/>
      <c r="AL3" s="320"/>
      <c r="AM3" s="317"/>
      <c r="AN3" s="317"/>
      <c r="AO3" s="320"/>
      <c r="AP3" s="317"/>
      <c r="AQ3" s="317"/>
      <c r="AR3" s="317"/>
      <c r="AS3" s="317"/>
      <c r="AT3" s="317"/>
      <c r="AU3" s="317"/>
      <c r="AV3" s="317"/>
      <c r="AW3" s="317"/>
      <c r="AX3" s="317"/>
      <c r="AY3" s="317"/>
      <c r="AZ3" s="317"/>
      <c r="BA3" s="317"/>
      <c r="BB3" s="317"/>
      <c r="BC3" s="317"/>
      <c r="BD3" s="317"/>
      <c r="BE3" s="317"/>
      <c r="BF3" s="317"/>
      <c r="BG3" s="317"/>
      <c r="BH3" s="320"/>
      <c r="BI3" s="320"/>
      <c r="BJ3" s="317"/>
      <c r="BK3" s="317"/>
      <c r="BL3" s="321"/>
      <c r="BM3" s="317"/>
      <c r="BN3" s="320"/>
      <c r="BO3" s="317"/>
    </row>
    <row r="4" spans="1:67" s="316" customFormat="1" ht="35.25" customHeight="1" x14ac:dyDescent="0.25">
      <c r="A4" s="310"/>
      <c r="B4" s="310"/>
      <c r="C4" s="311"/>
      <c r="D4" s="310"/>
      <c r="E4" s="311"/>
      <c r="F4" s="311"/>
      <c r="G4" s="311"/>
      <c r="H4" s="311"/>
      <c r="I4" s="311"/>
      <c r="J4" s="312"/>
      <c r="K4" s="311"/>
      <c r="L4" s="311"/>
      <c r="M4" s="311"/>
      <c r="N4" s="311"/>
      <c r="O4" s="311"/>
      <c r="P4" s="311"/>
      <c r="Q4" s="311"/>
      <c r="R4" s="311"/>
      <c r="S4" s="311"/>
      <c r="T4" s="311"/>
      <c r="U4" s="311"/>
      <c r="V4" s="310"/>
      <c r="W4" s="310"/>
      <c r="X4" s="310"/>
      <c r="Y4" s="310"/>
      <c r="Z4" s="310"/>
      <c r="AA4" s="310"/>
      <c r="AB4" s="310"/>
      <c r="AC4" s="310"/>
      <c r="AD4" s="310"/>
      <c r="AE4" s="310"/>
      <c r="AF4" s="310"/>
      <c r="AG4" s="310"/>
      <c r="AH4" s="310"/>
      <c r="AI4" s="310"/>
      <c r="AJ4" s="310"/>
      <c r="AK4" s="313"/>
      <c r="AL4" s="314"/>
      <c r="AM4" s="310"/>
      <c r="AN4" s="310"/>
      <c r="AO4" s="314"/>
      <c r="AP4" s="310"/>
      <c r="AQ4" s="310"/>
      <c r="AR4" s="310"/>
      <c r="AS4" s="310"/>
      <c r="AT4" s="310"/>
      <c r="AU4" s="310"/>
      <c r="AV4" s="310"/>
      <c r="AW4" s="310"/>
      <c r="AX4" s="310"/>
      <c r="AY4" s="310"/>
      <c r="AZ4" s="310"/>
      <c r="BA4" s="310"/>
      <c r="BB4" s="310"/>
      <c r="BC4" s="310"/>
      <c r="BD4" s="310"/>
      <c r="BE4" s="310"/>
      <c r="BF4" s="310"/>
      <c r="BG4" s="310"/>
      <c r="BH4" s="314"/>
      <c r="BI4" s="314"/>
      <c r="BJ4" s="310"/>
      <c r="BK4" s="310"/>
      <c r="BL4" s="315"/>
      <c r="BM4" s="310"/>
      <c r="BN4" s="314"/>
      <c r="BO4" s="310"/>
    </row>
    <row r="5" spans="1:67" s="323" customFormat="1" ht="15.75" customHeight="1" thickBot="1" x14ac:dyDescent="0.3">
      <c r="D5" s="324"/>
      <c r="E5" s="324"/>
      <c r="G5" s="324"/>
      <c r="H5" s="324"/>
      <c r="I5" s="324"/>
      <c r="J5" s="325"/>
      <c r="K5" s="326"/>
      <c r="L5" s="327"/>
      <c r="M5" s="326"/>
      <c r="N5" s="326"/>
      <c r="O5" s="326"/>
      <c r="P5" s="324"/>
      <c r="V5" s="324"/>
      <c r="W5" s="324"/>
      <c r="X5" s="324"/>
      <c r="Y5" s="324"/>
      <c r="Z5" s="324"/>
      <c r="AA5" s="324"/>
      <c r="AB5" s="324"/>
      <c r="AD5" s="324"/>
      <c r="AI5" s="324"/>
      <c r="AJ5" s="324"/>
      <c r="AK5" s="328"/>
      <c r="AL5" s="324"/>
      <c r="AM5" s="324"/>
      <c r="AO5" s="324"/>
      <c r="AQ5" s="324"/>
      <c r="BC5" s="324"/>
      <c r="BG5" s="324"/>
      <c r="BH5" s="324"/>
      <c r="BI5" s="324"/>
      <c r="BJ5" s="324"/>
      <c r="BL5" s="327"/>
      <c r="BM5" s="324"/>
      <c r="BN5" s="324"/>
    </row>
    <row r="6" spans="1:67" ht="21.75" customHeight="1" thickBot="1" x14ac:dyDescent="0.3">
      <c r="C6" s="563" t="s">
        <v>9</v>
      </c>
      <c r="D6" s="563"/>
      <c r="E6" s="563"/>
      <c r="F6" s="563"/>
      <c r="G6" s="563"/>
      <c r="H6" s="563"/>
      <c r="I6" s="563"/>
      <c r="J6" s="564"/>
      <c r="K6" s="563"/>
      <c r="L6" s="563"/>
      <c r="M6" s="330" t="s">
        <v>10</v>
      </c>
      <c r="N6" s="330"/>
      <c r="O6" s="330"/>
      <c r="P6" s="330"/>
      <c r="Q6" s="330"/>
      <c r="R6" s="330"/>
      <c r="S6" s="330"/>
      <c r="T6" s="330"/>
      <c r="U6" s="330"/>
      <c r="V6" s="330"/>
      <c r="W6" s="330"/>
      <c r="X6" s="330"/>
      <c r="Y6" s="330"/>
      <c r="Z6" s="330"/>
      <c r="AA6" s="330"/>
      <c r="AB6" s="225" t="s">
        <v>1943</v>
      </c>
      <c r="AC6" s="226"/>
      <c r="AD6" s="227"/>
      <c r="AE6" s="228" t="s">
        <v>11</v>
      </c>
      <c r="AF6" s="229"/>
      <c r="AG6" s="229"/>
      <c r="AH6" s="229"/>
      <c r="AI6" s="230"/>
      <c r="AJ6" s="565" t="s">
        <v>165</v>
      </c>
      <c r="AK6" s="566"/>
      <c r="AL6" s="567"/>
      <c r="AM6" s="568" t="s">
        <v>12</v>
      </c>
      <c r="AN6" s="569"/>
      <c r="AO6" s="569"/>
      <c r="AP6" s="569"/>
      <c r="AQ6" s="570"/>
      <c r="AR6" s="225" t="s">
        <v>166</v>
      </c>
      <c r="AS6" s="226"/>
      <c r="AT6" s="227"/>
      <c r="AU6" s="228" t="s">
        <v>13</v>
      </c>
      <c r="AV6" s="229"/>
      <c r="AW6" s="229"/>
      <c r="AX6" s="229"/>
      <c r="AY6" s="230"/>
      <c r="AZ6" s="225" t="s">
        <v>167</v>
      </c>
      <c r="BA6" s="226"/>
      <c r="BB6" s="227"/>
      <c r="BC6" s="228" t="s">
        <v>14</v>
      </c>
      <c r="BD6" s="229"/>
      <c r="BE6" s="229"/>
      <c r="BF6" s="229"/>
      <c r="BG6" s="230"/>
      <c r="BH6" s="559" t="s">
        <v>123</v>
      </c>
      <c r="BI6" s="560"/>
      <c r="BJ6" s="561"/>
      <c r="BK6" s="560"/>
      <c r="BL6" s="562"/>
      <c r="BM6" s="331" t="s">
        <v>124</v>
      </c>
      <c r="BN6" s="332" t="s">
        <v>125</v>
      </c>
      <c r="BO6" s="333"/>
    </row>
    <row r="7" spans="1:67" s="334" customFormat="1" ht="27" customHeight="1" x14ac:dyDescent="0.25">
      <c r="A7" s="334" t="s">
        <v>15</v>
      </c>
      <c r="B7" s="335"/>
      <c r="C7" s="336" t="s">
        <v>16</v>
      </c>
      <c r="D7" s="336" t="s">
        <v>17</v>
      </c>
      <c r="E7" s="336" t="s">
        <v>303</v>
      </c>
      <c r="F7" s="337" t="s">
        <v>18</v>
      </c>
      <c r="G7" s="336" t="s">
        <v>19</v>
      </c>
      <c r="H7" s="338" t="s">
        <v>1546</v>
      </c>
      <c r="I7" s="336">
        <v>1</v>
      </c>
      <c r="J7" s="335">
        <v>2</v>
      </c>
      <c r="K7" s="336" t="s">
        <v>20</v>
      </c>
      <c r="L7" s="336" t="s">
        <v>21</v>
      </c>
      <c r="M7" s="336" t="s">
        <v>22</v>
      </c>
      <c r="N7" s="336" t="s">
        <v>23</v>
      </c>
      <c r="O7" s="336" t="s">
        <v>24</v>
      </c>
      <c r="P7" s="336" t="s">
        <v>25</v>
      </c>
      <c r="Q7" s="336" t="s">
        <v>26</v>
      </c>
      <c r="R7" s="336" t="s">
        <v>122</v>
      </c>
      <c r="S7" s="336" t="s">
        <v>27</v>
      </c>
      <c r="T7" s="336" t="s">
        <v>28</v>
      </c>
      <c r="U7" s="337" t="s">
        <v>29</v>
      </c>
      <c r="V7" s="336" t="s">
        <v>30</v>
      </c>
      <c r="W7" s="336" t="s">
        <v>31</v>
      </c>
      <c r="X7" s="336" t="s">
        <v>32</v>
      </c>
      <c r="Y7" s="336" t="s">
        <v>118</v>
      </c>
      <c r="Z7" s="336" t="s">
        <v>117</v>
      </c>
      <c r="AA7" s="336" t="s">
        <v>33</v>
      </c>
      <c r="AB7" s="197" t="s">
        <v>168</v>
      </c>
      <c r="AC7" s="198" t="s">
        <v>135</v>
      </c>
      <c r="AD7" s="199" t="s">
        <v>136</v>
      </c>
      <c r="AE7" s="203" t="s">
        <v>127</v>
      </c>
      <c r="AF7" s="204" t="s">
        <v>128</v>
      </c>
      <c r="AG7" s="204" t="s">
        <v>133</v>
      </c>
      <c r="AH7" s="205" t="s">
        <v>134</v>
      </c>
      <c r="AI7" s="206" t="s">
        <v>160</v>
      </c>
      <c r="AJ7" s="200" t="s">
        <v>169</v>
      </c>
      <c r="AK7" s="224" t="s">
        <v>137</v>
      </c>
      <c r="AL7" s="202" t="s">
        <v>138</v>
      </c>
      <c r="AM7" s="203" t="s">
        <v>139</v>
      </c>
      <c r="AN7" s="204" t="s">
        <v>128</v>
      </c>
      <c r="AO7" s="204" t="s">
        <v>140</v>
      </c>
      <c r="AP7" s="205" t="s">
        <v>141</v>
      </c>
      <c r="AQ7" s="206" t="s">
        <v>159</v>
      </c>
      <c r="AR7" s="197" t="s">
        <v>170</v>
      </c>
      <c r="AS7" s="198" t="s">
        <v>142</v>
      </c>
      <c r="AT7" s="199" t="s">
        <v>1747</v>
      </c>
      <c r="AU7" s="203" t="s">
        <v>144</v>
      </c>
      <c r="AV7" s="204" t="s">
        <v>145</v>
      </c>
      <c r="AW7" s="204" t="s">
        <v>146</v>
      </c>
      <c r="AX7" s="205" t="s">
        <v>147</v>
      </c>
      <c r="AY7" s="206" t="s">
        <v>158</v>
      </c>
      <c r="AZ7" s="200" t="s">
        <v>171</v>
      </c>
      <c r="BA7" s="201" t="s">
        <v>148</v>
      </c>
      <c r="BB7" s="202" t="s">
        <v>1748</v>
      </c>
      <c r="BC7" s="203" t="s">
        <v>150</v>
      </c>
      <c r="BD7" s="204" t="s">
        <v>151</v>
      </c>
      <c r="BE7" s="204" t="s">
        <v>152</v>
      </c>
      <c r="BF7" s="205" t="s">
        <v>153</v>
      </c>
      <c r="BG7" s="206" t="s">
        <v>157</v>
      </c>
      <c r="BH7" s="207" t="s">
        <v>35</v>
      </c>
      <c r="BI7" s="208" t="s">
        <v>36</v>
      </c>
      <c r="BJ7" s="208" t="s">
        <v>37</v>
      </c>
      <c r="BK7" s="208" t="s">
        <v>38</v>
      </c>
      <c r="BL7" s="309" t="s">
        <v>34</v>
      </c>
      <c r="BM7" s="339" t="s">
        <v>124</v>
      </c>
      <c r="BN7" s="340" t="s">
        <v>39</v>
      </c>
      <c r="BO7" s="341" t="s">
        <v>126</v>
      </c>
    </row>
    <row r="8" spans="1:67" s="374" customFormat="1" ht="35.25" customHeight="1" x14ac:dyDescent="0.25">
      <c r="A8" s="342" t="s">
        <v>40</v>
      </c>
      <c r="B8" s="343">
        <v>1</v>
      </c>
      <c r="C8" s="344">
        <v>1</v>
      </c>
      <c r="D8" s="345" t="s">
        <v>110</v>
      </c>
      <c r="E8" s="346">
        <v>2018</v>
      </c>
      <c r="F8" s="346" t="s">
        <v>227</v>
      </c>
      <c r="G8" s="347"/>
      <c r="H8" s="347" t="str">
        <f>U8</f>
        <v>Gestión   Financiera</v>
      </c>
      <c r="I8" s="348">
        <v>1</v>
      </c>
      <c r="J8" s="343">
        <v>1</v>
      </c>
      <c r="K8" s="349" t="s">
        <v>186</v>
      </c>
      <c r="L8" s="350" t="s">
        <v>44</v>
      </c>
      <c r="M8" s="349" t="s">
        <v>1944</v>
      </c>
      <c r="N8" s="349" t="s">
        <v>192</v>
      </c>
      <c r="O8" s="349" t="s">
        <v>193</v>
      </c>
      <c r="P8" s="345" t="s">
        <v>47</v>
      </c>
      <c r="Q8" s="349" t="s">
        <v>209</v>
      </c>
      <c r="R8" s="346"/>
      <c r="S8" s="351">
        <v>1</v>
      </c>
      <c r="T8" s="352" t="s">
        <v>210</v>
      </c>
      <c r="U8" s="353" t="s">
        <v>77</v>
      </c>
      <c r="V8" s="352" t="s">
        <v>216</v>
      </c>
      <c r="W8" s="354">
        <v>43521</v>
      </c>
      <c r="X8" s="354">
        <v>43646</v>
      </c>
      <c r="Y8" s="355"/>
      <c r="Z8" s="348"/>
      <c r="AA8" s="356">
        <f>IF(X8="","",(X8+Z8))</f>
        <v>43646</v>
      </c>
      <c r="AB8" s="357">
        <v>43646</v>
      </c>
      <c r="AC8" s="349" t="s">
        <v>219</v>
      </c>
      <c r="AD8" s="358">
        <v>0</v>
      </c>
      <c r="AE8" s="357">
        <v>43663</v>
      </c>
      <c r="AF8" s="349" t="s">
        <v>220</v>
      </c>
      <c r="AG8" s="346" t="s">
        <v>226</v>
      </c>
      <c r="AH8" s="359">
        <f>+AD8/S8</f>
        <v>0</v>
      </c>
      <c r="AI8" s="360" t="s">
        <v>55</v>
      </c>
      <c r="AJ8" s="357">
        <v>43799</v>
      </c>
      <c r="AK8" s="361" t="s">
        <v>1523</v>
      </c>
      <c r="AL8" s="362">
        <v>1</v>
      </c>
      <c r="AM8" s="363">
        <v>43809</v>
      </c>
      <c r="AN8" s="217" t="s">
        <v>1547</v>
      </c>
      <c r="AO8" s="364" t="s">
        <v>226</v>
      </c>
      <c r="AP8" s="365">
        <v>1</v>
      </c>
      <c r="AQ8" s="366" t="s">
        <v>55</v>
      </c>
      <c r="AR8" s="367"/>
      <c r="AS8" s="364"/>
      <c r="AT8" s="368"/>
      <c r="AU8" s="363"/>
      <c r="AV8" s="364"/>
      <c r="AW8" s="369"/>
      <c r="AX8" s="219"/>
      <c r="AY8" s="370"/>
      <c r="AZ8" s="367"/>
      <c r="BA8" s="364"/>
      <c r="BB8" s="370"/>
      <c r="BC8" s="363"/>
      <c r="BD8" s="364"/>
      <c r="BE8" s="364"/>
      <c r="BF8" s="364"/>
      <c r="BG8" s="366"/>
      <c r="BH8" s="371" t="s">
        <v>56</v>
      </c>
      <c r="BI8" s="372" t="s">
        <v>56</v>
      </c>
      <c r="BJ8" s="369" t="s">
        <v>57</v>
      </c>
      <c r="BK8" s="217" t="s">
        <v>1551</v>
      </c>
      <c r="BL8" s="342" t="s">
        <v>226</v>
      </c>
      <c r="BM8" s="373">
        <v>43809</v>
      </c>
      <c r="BN8" s="369" t="s">
        <v>60</v>
      </c>
      <c r="BO8" s="366"/>
    </row>
    <row r="9" spans="1:67" ht="35.25" customHeight="1" x14ac:dyDescent="0.25">
      <c r="B9" s="343">
        <v>2</v>
      </c>
      <c r="C9" s="375">
        <f>1+C8</f>
        <v>2</v>
      </c>
      <c r="D9" s="345" t="s">
        <v>110</v>
      </c>
      <c r="E9" s="346">
        <v>2018</v>
      </c>
      <c r="F9" s="346" t="s">
        <v>227</v>
      </c>
      <c r="G9" s="347"/>
      <c r="H9" s="347" t="str">
        <f t="shared" ref="H9:H72" si="0">U9</f>
        <v>Gestión   Financiera</v>
      </c>
      <c r="I9" s="348">
        <v>2</v>
      </c>
      <c r="J9" s="343">
        <v>2</v>
      </c>
      <c r="K9" s="349" t="s">
        <v>187</v>
      </c>
      <c r="L9" s="350" t="s">
        <v>44</v>
      </c>
      <c r="M9" s="349" t="s">
        <v>1945</v>
      </c>
      <c r="N9" s="376" t="s">
        <v>194</v>
      </c>
      <c r="O9" s="349" t="s">
        <v>195</v>
      </c>
      <c r="P9" s="377" t="s">
        <v>47</v>
      </c>
      <c r="Q9" s="349" t="s">
        <v>204</v>
      </c>
      <c r="R9" s="346"/>
      <c r="S9" s="378">
        <v>1</v>
      </c>
      <c r="T9" s="352" t="s">
        <v>211</v>
      </c>
      <c r="U9" s="353" t="s">
        <v>77</v>
      </c>
      <c r="V9" s="352" t="s">
        <v>217</v>
      </c>
      <c r="W9" s="354">
        <v>43521</v>
      </c>
      <c r="X9" s="354">
        <v>43555</v>
      </c>
      <c r="Y9" s="355"/>
      <c r="Z9" s="379"/>
      <c r="AA9" s="356">
        <f>IF(X9="","",(X9+Z9))</f>
        <v>43555</v>
      </c>
      <c r="AB9" s="357">
        <v>43646</v>
      </c>
      <c r="AC9" s="379"/>
      <c r="AD9" s="358">
        <v>0.6</v>
      </c>
      <c r="AE9" s="357">
        <v>43663</v>
      </c>
      <c r="AF9" s="349" t="s">
        <v>221</v>
      </c>
      <c r="AG9" s="346" t="s">
        <v>226</v>
      </c>
      <c r="AH9" s="359">
        <f t="shared" ref="AH9:AH72" si="1">+AD9/S9</f>
        <v>0.6</v>
      </c>
      <c r="AI9" s="358" t="s">
        <v>65</v>
      </c>
      <c r="AJ9" s="357">
        <v>43799</v>
      </c>
      <c r="AK9" s="380" t="s">
        <v>1452</v>
      </c>
      <c r="AL9" s="381">
        <v>1</v>
      </c>
      <c r="AM9" s="363">
        <v>43809</v>
      </c>
      <c r="AN9" s="217" t="s">
        <v>1548</v>
      </c>
      <c r="AO9" s="382" t="s">
        <v>226</v>
      </c>
      <c r="AP9" s="365">
        <v>1</v>
      </c>
      <c r="AQ9" s="366" t="s">
        <v>55</v>
      </c>
      <c r="AR9" s="383"/>
      <c r="AS9" s="384"/>
      <c r="AT9" s="385"/>
      <c r="AU9" s="383"/>
      <c r="AV9" s="384"/>
      <c r="AW9" s="384"/>
      <c r="AX9" s="384"/>
      <c r="AY9" s="385"/>
      <c r="AZ9" s="383"/>
      <c r="BA9" s="384"/>
      <c r="BB9" s="385"/>
      <c r="BC9" s="386"/>
      <c r="BD9" s="384"/>
      <c r="BE9" s="384"/>
      <c r="BF9" s="384"/>
      <c r="BG9" s="387"/>
      <c r="BH9" s="388" t="s">
        <v>56</v>
      </c>
      <c r="BI9" s="389" t="s">
        <v>56</v>
      </c>
      <c r="BJ9" s="369" t="s">
        <v>57</v>
      </c>
      <c r="BK9" s="361" t="s">
        <v>1552</v>
      </c>
      <c r="BL9" s="342" t="s">
        <v>226</v>
      </c>
      <c r="BM9" s="390">
        <v>43809</v>
      </c>
      <c r="BN9" s="391" t="s">
        <v>60</v>
      </c>
      <c r="BO9" s="392"/>
    </row>
    <row r="10" spans="1:67" ht="35.25" customHeight="1" x14ac:dyDescent="0.25">
      <c r="A10" s="393"/>
      <c r="B10" s="394">
        <v>3</v>
      </c>
      <c r="C10" s="375">
        <f t="shared" ref="C10:C16" si="2">1+C9</f>
        <v>3</v>
      </c>
      <c r="D10" s="345" t="s">
        <v>110</v>
      </c>
      <c r="E10" s="346">
        <v>2018</v>
      </c>
      <c r="F10" s="346" t="s">
        <v>227</v>
      </c>
      <c r="G10" s="395"/>
      <c r="H10" s="347" t="str">
        <f t="shared" si="0"/>
        <v>Gestión   Financiera</v>
      </c>
      <c r="I10" s="396">
        <v>3</v>
      </c>
      <c r="J10" s="394">
        <v>3</v>
      </c>
      <c r="K10" s="349" t="s">
        <v>188</v>
      </c>
      <c r="L10" s="350" t="s">
        <v>44</v>
      </c>
      <c r="M10" s="349" t="s">
        <v>1946</v>
      </c>
      <c r="N10" s="349" t="s">
        <v>196</v>
      </c>
      <c r="O10" s="349" t="s">
        <v>197</v>
      </c>
      <c r="P10" s="377" t="s">
        <v>47</v>
      </c>
      <c r="Q10" s="349" t="s">
        <v>205</v>
      </c>
      <c r="R10" s="397"/>
      <c r="S10" s="351">
        <v>1</v>
      </c>
      <c r="T10" s="352" t="s">
        <v>212</v>
      </c>
      <c r="U10" s="353" t="s">
        <v>77</v>
      </c>
      <c r="V10" s="352" t="s">
        <v>217</v>
      </c>
      <c r="W10" s="354">
        <v>43521</v>
      </c>
      <c r="X10" s="354">
        <v>43524</v>
      </c>
      <c r="Y10" s="377"/>
      <c r="Z10" s="379"/>
      <c r="AA10" s="356">
        <f t="shared" ref="AA10:AA73" si="3">IF(X10="","",(X10+Z10))</f>
        <v>43524</v>
      </c>
      <c r="AB10" s="357">
        <v>43646</v>
      </c>
      <c r="AC10" s="397"/>
      <c r="AD10" s="358">
        <v>1</v>
      </c>
      <c r="AE10" s="357">
        <v>43663</v>
      </c>
      <c r="AF10" s="349" t="s">
        <v>222</v>
      </c>
      <c r="AG10" s="346" t="s">
        <v>226</v>
      </c>
      <c r="AH10" s="359">
        <f t="shared" si="1"/>
        <v>1</v>
      </c>
      <c r="AI10" s="358" t="s">
        <v>55</v>
      </c>
      <c r="AJ10" s="357">
        <v>43799</v>
      </c>
      <c r="AK10" s="361" t="s">
        <v>1523</v>
      </c>
      <c r="AL10" s="398">
        <v>1</v>
      </c>
      <c r="AM10" s="386">
        <v>43809</v>
      </c>
      <c r="AN10" s="217" t="s">
        <v>1549</v>
      </c>
      <c r="AO10" s="384" t="s">
        <v>226</v>
      </c>
      <c r="AP10" s="365">
        <v>1</v>
      </c>
      <c r="AQ10" s="366" t="s">
        <v>55</v>
      </c>
      <c r="AR10" s="383"/>
      <c r="AS10" s="384"/>
      <c r="AT10" s="385"/>
      <c r="AU10" s="383"/>
      <c r="AV10" s="384"/>
      <c r="AW10" s="384"/>
      <c r="AX10" s="384"/>
      <c r="AY10" s="385"/>
      <c r="AZ10" s="383"/>
      <c r="BA10" s="384"/>
      <c r="BB10" s="385"/>
      <c r="BC10" s="386"/>
      <c r="BD10" s="384"/>
      <c r="BE10" s="384"/>
      <c r="BF10" s="384"/>
      <c r="BG10" s="387"/>
      <c r="BH10" s="388" t="s">
        <v>56</v>
      </c>
      <c r="BI10" s="389" t="s">
        <v>56</v>
      </c>
      <c r="BJ10" s="369" t="s">
        <v>57</v>
      </c>
      <c r="BK10" s="217" t="s">
        <v>1549</v>
      </c>
      <c r="BL10" s="399" t="s">
        <v>226</v>
      </c>
      <c r="BM10" s="390">
        <v>43809</v>
      </c>
      <c r="BN10" s="391" t="s">
        <v>60</v>
      </c>
      <c r="BO10" s="385"/>
    </row>
    <row r="11" spans="1:67" ht="35.25" customHeight="1" x14ac:dyDescent="0.25">
      <c r="A11" s="393"/>
      <c r="B11" s="394">
        <v>4</v>
      </c>
      <c r="C11" s="375">
        <f t="shared" si="2"/>
        <v>4</v>
      </c>
      <c r="D11" s="345" t="s">
        <v>110</v>
      </c>
      <c r="E11" s="346">
        <v>2018</v>
      </c>
      <c r="F11" s="346" t="s">
        <v>227</v>
      </c>
      <c r="G11" s="395"/>
      <c r="H11" s="347" t="str">
        <f t="shared" si="0"/>
        <v>Gestión   Financiera</v>
      </c>
      <c r="I11" s="396">
        <v>4</v>
      </c>
      <c r="J11" s="394">
        <v>4</v>
      </c>
      <c r="K11" s="349" t="s">
        <v>189</v>
      </c>
      <c r="L11" s="350" t="s">
        <v>44</v>
      </c>
      <c r="M11" s="349" t="s">
        <v>1947</v>
      </c>
      <c r="N11" s="349" t="s">
        <v>198</v>
      </c>
      <c r="O11" s="349" t="s">
        <v>199</v>
      </c>
      <c r="P11" s="377" t="s">
        <v>47</v>
      </c>
      <c r="Q11" s="349" t="s">
        <v>206</v>
      </c>
      <c r="R11" s="397"/>
      <c r="S11" s="351">
        <v>1</v>
      </c>
      <c r="T11" s="352" t="s">
        <v>213</v>
      </c>
      <c r="U11" s="353" t="s">
        <v>77</v>
      </c>
      <c r="V11" s="352" t="s">
        <v>217</v>
      </c>
      <c r="W11" s="354">
        <v>43521</v>
      </c>
      <c r="X11" s="354">
        <v>43524</v>
      </c>
      <c r="Y11" s="377"/>
      <c r="Z11" s="379"/>
      <c r="AA11" s="356">
        <f t="shared" si="3"/>
        <v>43524</v>
      </c>
      <c r="AB11" s="357">
        <v>43646</v>
      </c>
      <c r="AC11" s="397"/>
      <c r="AD11" s="358">
        <v>1</v>
      </c>
      <c r="AE11" s="357">
        <v>43663</v>
      </c>
      <c r="AF11" s="349" t="s">
        <v>223</v>
      </c>
      <c r="AG11" s="346" t="s">
        <v>226</v>
      </c>
      <c r="AH11" s="359">
        <f t="shared" si="1"/>
        <v>1</v>
      </c>
      <c r="AI11" s="358" t="s">
        <v>55</v>
      </c>
      <c r="AJ11" s="357">
        <v>43799</v>
      </c>
      <c r="AK11" s="361" t="s">
        <v>1523</v>
      </c>
      <c r="AL11" s="398">
        <v>1</v>
      </c>
      <c r="AM11" s="386">
        <v>43809</v>
      </c>
      <c r="AN11" s="217" t="s">
        <v>1550</v>
      </c>
      <c r="AO11" s="384" t="s">
        <v>226</v>
      </c>
      <c r="AP11" s="365">
        <v>1</v>
      </c>
      <c r="AQ11" s="366" t="s">
        <v>55</v>
      </c>
      <c r="AR11" s="383"/>
      <c r="AS11" s="384"/>
      <c r="AT11" s="385"/>
      <c r="AU11" s="383"/>
      <c r="AV11" s="384"/>
      <c r="AW11" s="384"/>
      <c r="AX11" s="384"/>
      <c r="AY11" s="385"/>
      <c r="AZ11" s="383"/>
      <c r="BA11" s="384"/>
      <c r="BB11" s="385"/>
      <c r="BC11" s="386"/>
      <c r="BD11" s="384"/>
      <c r="BE11" s="384"/>
      <c r="BF11" s="384"/>
      <c r="BG11" s="387"/>
      <c r="BH11" s="388" t="s">
        <v>56</v>
      </c>
      <c r="BI11" s="389" t="s">
        <v>56</v>
      </c>
      <c r="BJ11" s="369" t="s">
        <v>57</v>
      </c>
      <c r="BK11" s="217" t="s">
        <v>1550</v>
      </c>
      <c r="BL11" s="399" t="s">
        <v>226</v>
      </c>
      <c r="BM11" s="390">
        <v>43809</v>
      </c>
      <c r="BN11" s="391" t="s">
        <v>60</v>
      </c>
      <c r="BO11" s="385"/>
    </row>
    <row r="12" spans="1:67" ht="35.25" customHeight="1" x14ac:dyDescent="0.2">
      <c r="A12" s="393"/>
      <c r="B12" s="394">
        <v>5</v>
      </c>
      <c r="C12" s="375">
        <f t="shared" si="2"/>
        <v>5</v>
      </c>
      <c r="D12" s="345" t="s">
        <v>110</v>
      </c>
      <c r="E12" s="346">
        <v>2018</v>
      </c>
      <c r="F12" s="346" t="s">
        <v>227</v>
      </c>
      <c r="G12" s="395"/>
      <c r="H12" s="347" t="str">
        <f t="shared" si="0"/>
        <v>Gestión del Talento Humano</v>
      </c>
      <c r="I12" s="396">
        <v>5</v>
      </c>
      <c r="J12" s="394">
        <v>5</v>
      </c>
      <c r="K12" s="349" t="s">
        <v>190</v>
      </c>
      <c r="L12" s="350" t="s">
        <v>44</v>
      </c>
      <c r="M12" s="349" t="s">
        <v>1948</v>
      </c>
      <c r="N12" s="349" t="s">
        <v>200</v>
      </c>
      <c r="O12" s="349" t="s">
        <v>201</v>
      </c>
      <c r="P12" s="377" t="s">
        <v>47</v>
      </c>
      <c r="Q12" s="349" t="s">
        <v>207</v>
      </c>
      <c r="R12" s="397"/>
      <c r="S12" s="351">
        <v>11</v>
      </c>
      <c r="T12" s="352" t="s">
        <v>214</v>
      </c>
      <c r="U12" s="353" t="s">
        <v>82</v>
      </c>
      <c r="V12" s="352" t="s">
        <v>218</v>
      </c>
      <c r="W12" s="400">
        <v>43521</v>
      </c>
      <c r="X12" s="354">
        <v>43829</v>
      </c>
      <c r="Y12" s="377"/>
      <c r="Z12" s="379"/>
      <c r="AA12" s="356">
        <f t="shared" si="3"/>
        <v>43829</v>
      </c>
      <c r="AB12" s="357">
        <v>43646</v>
      </c>
      <c r="AC12" s="397"/>
      <c r="AD12" s="358">
        <v>6</v>
      </c>
      <c r="AE12" s="357">
        <v>43663</v>
      </c>
      <c r="AF12" s="349" t="s">
        <v>224</v>
      </c>
      <c r="AG12" s="346" t="s">
        <v>226</v>
      </c>
      <c r="AH12" s="359">
        <f t="shared" si="1"/>
        <v>0.54545454545454541</v>
      </c>
      <c r="AI12" s="358" t="s">
        <v>51</v>
      </c>
      <c r="AJ12" s="357">
        <v>43799</v>
      </c>
      <c r="AK12" s="401" t="s">
        <v>1485</v>
      </c>
      <c r="AL12" s="402">
        <v>11</v>
      </c>
      <c r="AM12" s="386">
        <v>43809</v>
      </c>
      <c r="AN12" s="403" t="s">
        <v>1656</v>
      </c>
      <c r="AO12" s="384" t="s">
        <v>1657</v>
      </c>
      <c r="AP12" s="365">
        <f>+AL12/S12</f>
        <v>1</v>
      </c>
      <c r="AQ12" s="366" t="s">
        <v>55</v>
      </c>
      <c r="AR12" s="383"/>
      <c r="AS12" s="384"/>
      <c r="AT12" s="385"/>
      <c r="AU12" s="383"/>
      <c r="AV12" s="384"/>
      <c r="AW12" s="384"/>
      <c r="AX12" s="384"/>
      <c r="AY12" s="385"/>
      <c r="AZ12" s="383"/>
      <c r="BA12" s="384"/>
      <c r="BB12" s="385"/>
      <c r="BC12" s="386"/>
      <c r="BD12" s="384"/>
      <c r="BE12" s="384"/>
      <c r="BF12" s="384"/>
      <c r="BG12" s="387"/>
      <c r="BH12" s="388" t="s">
        <v>56</v>
      </c>
      <c r="BI12" s="389" t="s">
        <v>56</v>
      </c>
      <c r="BJ12" s="369" t="s">
        <v>57</v>
      </c>
      <c r="BK12" s="403" t="s">
        <v>1658</v>
      </c>
      <c r="BL12" s="399" t="s">
        <v>1657</v>
      </c>
      <c r="BM12" s="390">
        <v>43809</v>
      </c>
      <c r="BN12" s="391"/>
      <c r="BO12" s="385"/>
    </row>
    <row r="13" spans="1:67" ht="35.25" customHeight="1" x14ac:dyDescent="0.2">
      <c r="A13" s="393"/>
      <c r="B13" s="394">
        <v>6</v>
      </c>
      <c r="C13" s="375">
        <f t="shared" si="2"/>
        <v>6</v>
      </c>
      <c r="D13" s="345" t="s">
        <v>110</v>
      </c>
      <c r="E13" s="346">
        <v>2018</v>
      </c>
      <c r="F13" s="346" t="s">
        <v>227</v>
      </c>
      <c r="G13" s="395"/>
      <c r="H13" s="347" t="str">
        <f t="shared" si="0"/>
        <v>Gestión   Financiera</v>
      </c>
      <c r="I13" s="396">
        <v>6</v>
      </c>
      <c r="J13" s="394">
        <v>6</v>
      </c>
      <c r="K13" s="349" t="s">
        <v>191</v>
      </c>
      <c r="L13" s="350" t="s">
        <v>44</v>
      </c>
      <c r="M13" s="349" t="s">
        <v>1949</v>
      </c>
      <c r="N13" s="349" t="s">
        <v>202</v>
      </c>
      <c r="O13" s="349" t="s">
        <v>203</v>
      </c>
      <c r="P13" s="377" t="s">
        <v>47</v>
      </c>
      <c r="Q13" s="349" t="s">
        <v>208</v>
      </c>
      <c r="R13" s="397"/>
      <c r="S13" s="351">
        <v>2</v>
      </c>
      <c r="T13" s="352" t="s">
        <v>215</v>
      </c>
      <c r="U13" s="353" t="s">
        <v>77</v>
      </c>
      <c r="V13" s="352" t="s">
        <v>217</v>
      </c>
      <c r="W13" s="354">
        <v>43521</v>
      </c>
      <c r="X13" s="354">
        <v>43799</v>
      </c>
      <c r="Y13" s="377"/>
      <c r="Z13" s="379"/>
      <c r="AA13" s="356">
        <f t="shared" si="3"/>
        <v>43799</v>
      </c>
      <c r="AB13" s="357">
        <v>43646</v>
      </c>
      <c r="AC13" s="397"/>
      <c r="AD13" s="358">
        <v>1</v>
      </c>
      <c r="AE13" s="357">
        <v>43663</v>
      </c>
      <c r="AF13" s="349" t="s">
        <v>225</v>
      </c>
      <c r="AG13" s="346" t="s">
        <v>226</v>
      </c>
      <c r="AH13" s="359">
        <f t="shared" si="1"/>
        <v>0.5</v>
      </c>
      <c r="AI13" s="358" t="s">
        <v>51</v>
      </c>
      <c r="AJ13" s="357">
        <v>43799</v>
      </c>
      <c r="AK13" s="401" t="s">
        <v>1450</v>
      </c>
      <c r="AL13" s="398">
        <v>2</v>
      </c>
      <c r="AM13" s="386">
        <v>43809</v>
      </c>
      <c r="AN13" s="217" t="s">
        <v>1749</v>
      </c>
      <c r="AO13" s="384" t="s">
        <v>226</v>
      </c>
      <c r="AP13" s="365">
        <v>1</v>
      </c>
      <c r="AQ13" s="366" t="s">
        <v>55</v>
      </c>
      <c r="AR13" s="383"/>
      <c r="AS13" s="384"/>
      <c r="AT13" s="385"/>
      <c r="AU13" s="383"/>
      <c r="AV13" s="384"/>
      <c r="AW13" s="384"/>
      <c r="AX13" s="384"/>
      <c r="AY13" s="385"/>
      <c r="AZ13" s="383"/>
      <c r="BA13" s="384"/>
      <c r="BB13" s="385"/>
      <c r="BC13" s="386"/>
      <c r="BD13" s="384"/>
      <c r="BE13" s="384"/>
      <c r="BF13" s="384"/>
      <c r="BG13" s="387"/>
      <c r="BH13" s="388" t="s">
        <v>56</v>
      </c>
      <c r="BI13" s="389" t="s">
        <v>56</v>
      </c>
      <c r="BJ13" s="369" t="s">
        <v>57</v>
      </c>
      <c r="BK13" s="403" t="s">
        <v>1750</v>
      </c>
      <c r="BL13" s="399" t="s">
        <v>226</v>
      </c>
      <c r="BM13" s="390">
        <v>43809</v>
      </c>
      <c r="BN13" s="391" t="s">
        <v>60</v>
      </c>
      <c r="BO13" s="385"/>
    </row>
    <row r="14" spans="1:67" ht="35.25" customHeight="1" x14ac:dyDescent="0.2">
      <c r="A14" s="393"/>
      <c r="B14" s="394">
        <v>0</v>
      </c>
      <c r="C14" s="375">
        <f t="shared" si="2"/>
        <v>7</v>
      </c>
      <c r="D14" s="345" t="s">
        <v>110</v>
      </c>
      <c r="E14" s="346">
        <v>2018</v>
      </c>
      <c r="F14" s="346" t="s">
        <v>227</v>
      </c>
      <c r="G14" s="395"/>
      <c r="H14" s="347" t="str">
        <f t="shared" si="0"/>
        <v>Gestión   Financiera</v>
      </c>
      <c r="I14" s="396"/>
      <c r="J14" s="394">
        <v>6</v>
      </c>
      <c r="K14" s="349" t="s">
        <v>191</v>
      </c>
      <c r="L14" s="350" t="s">
        <v>44</v>
      </c>
      <c r="M14" s="349" t="s">
        <v>1949</v>
      </c>
      <c r="N14" s="349" t="s">
        <v>202</v>
      </c>
      <c r="O14" s="349" t="s">
        <v>203</v>
      </c>
      <c r="P14" s="377" t="s">
        <v>47</v>
      </c>
      <c r="Q14" s="404" t="s">
        <v>228</v>
      </c>
      <c r="R14" s="397"/>
      <c r="S14" s="351">
        <v>2</v>
      </c>
      <c r="T14" s="352" t="s">
        <v>229</v>
      </c>
      <c r="U14" s="353" t="s">
        <v>77</v>
      </c>
      <c r="V14" s="352" t="s">
        <v>217</v>
      </c>
      <c r="W14" s="354">
        <v>43521</v>
      </c>
      <c r="X14" s="354">
        <v>43799</v>
      </c>
      <c r="Y14" s="377"/>
      <c r="Z14" s="379"/>
      <c r="AA14" s="356">
        <f t="shared" si="3"/>
        <v>43799</v>
      </c>
      <c r="AB14" s="357">
        <v>43646</v>
      </c>
      <c r="AC14" s="397"/>
      <c r="AD14" s="358">
        <v>1</v>
      </c>
      <c r="AE14" s="357">
        <v>43663</v>
      </c>
      <c r="AF14" s="349" t="s">
        <v>225</v>
      </c>
      <c r="AG14" s="346" t="s">
        <v>226</v>
      </c>
      <c r="AH14" s="359">
        <f t="shared" si="1"/>
        <v>0.5</v>
      </c>
      <c r="AI14" s="358" t="s">
        <v>51</v>
      </c>
      <c r="AJ14" s="357">
        <v>43799</v>
      </c>
      <c r="AK14" s="401" t="s">
        <v>1450</v>
      </c>
      <c r="AL14" s="398">
        <v>2</v>
      </c>
      <c r="AM14" s="386">
        <v>43809</v>
      </c>
      <c r="AN14" s="217" t="s">
        <v>1749</v>
      </c>
      <c r="AO14" s="384" t="s">
        <v>226</v>
      </c>
      <c r="AP14" s="365">
        <v>1</v>
      </c>
      <c r="AQ14" s="366" t="s">
        <v>55</v>
      </c>
      <c r="AR14" s="383"/>
      <c r="AS14" s="384"/>
      <c r="AT14" s="385"/>
      <c r="AU14" s="383"/>
      <c r="AV14" s="384"/>
      <c r="AW14" s="384"/>
      <c r="AX14" s="384"/>
      <c r="AY14" s="385"/>
      <c r="AZ14" s="383"/>
      <c r="BA14" s="384"/>
      <c r="BB14" s="385"/>
      <c r="BC14" s="386"/>
      <c r="BD14" s="384"/>
      <c r="BE14" s="384"/>
      <c r="BF14" s="384"/>
      <c r="BG14" s="387"/>
      <c r="BH14" s="388" t="s">
        <v>56</v>
      </c>
      <c r="BI14" s="389" t="s">
        <v>56</v>
      </c>
      <c r="BJ14" s="369" t="s">
        <v>57</v>
      </c>
      <c r="BK14" s="403" t="s">
        <v>1750</v>
      </c>
      <c r="BL14" s="399" t="s">
        <v>226</v>
      </c>
      <c r="BM14" s="390">
        <v>43809</v>
      </c>
      <c r="BN14" s="391" t="s">
        <v>60</v>
      </c>
      <c r="BO14" s="385"/>
    </row>
    <row r="15" spans="1:67" ht="35.25" customHeight="1" x14ac:dyDescent="0.2">
      <c r="A15" s="393"/>
      <c r="B15" s="394">
        <v>7</v>
      </c>
      <c r="C15" s="375">
        <f t="shared" si="2"/>
        <v>8</v>
      </c>
      <c r="D15" s="345" t="s">
        <v>110</v>
      </c>
      <c r="E15" s="346">
        <v>2018</v>
      </c>
      <c r="F15" s="346" t="s">
        <v>231</v>
      </c>
      <c r="G15" s="395"/>
      <c r="H15" s="347" t="str">
        <f t="shared" si="0"/>
        <v xml:space="preserve">Gestión Administrativa </v>
      </c>
      <c r="I15" s="396">
        <v>1</v>
      </c>
      <c r="J15" s="394">
        <v>7</v>
      </c>
      <c r="K15" s="349" t="s">
        <v>230</v>
      </c>
      <c r="L15" s="350" t="s">
        <v>44</v>
      </c>
      <c r="M15" s="349" t="s">
        <v>232</v>
      </c>
      <c r="N15" s="349" t="s">
        <v>233</v>
      </c>
      <c r="O15" s="349" t="s">
        <v>234</v>
      </c>
      <c r="P15" s="377" t="s">
        <v>74</v>
      </c>
      <c r="Q15" s="404" t="s">
        <v>240</v>
      </c>
      <c r="R15" s="397"/>
      <c r="S15" s="405">
        <v>1</v>
      </c>
      <c r="T15" s="406" t="s">
        <v>236</v>
      </c>
      <c r="U15" s="353" t="s">
        <v>84</v>
      </c>
      <c r="V15" s="406" t="s">
        <v>299</v>
      </c>
      <c r="W15" s="407">
        <v>42690</v>
      </c>
      <c r="X15" s="407">
        <v>43465</v>
      </c>
      <c r="Y15" s="377"/>
      <c r="Z15" s="379"/>
      <c r="AA15" s="356">
        <f t="shared" si="3"/>
        <v>43465</v>
      </c>
      <c r="AB15" s="357">
        <v>43646</v>
      </c>
      <c r="AC15" s="349" t="s">
        <v>239</v>
      </c>
      <c r="AD15" s="358">
        <v>0</v>
      </c>
      <c r="AE15" s="357">
        <v>43662</v>
      </c>
      <c r="AF15" s="349" t="s">
        <v>241</v>
      </c>
      <c r="AG15" s="346" t="s">
        <v>226</v>
      </c>
      <c r="AH15" s="359">
        <f t="shared" si="1"/>
        <v>0</v>
      </c>
      <c r="AI15" s="358" t="s">
        <v>113</v>
      </c>
      <c r="AJ15" s="357">
        <v>43799</v>
      </c>
      <c r="AK15" s="401"/>
      <c r="AL15" s="408"/>
      <c r="AM15" s="386">
        <v>43809</v>
      </c>
      <c r="AN15" s="361" t="s">
        <v>1751</v>
      </c>
      <c r="AO15" s="384" t="s">
        <v>226</v>
      </c>
      <c r="AP15" s="365">
        <f t="shared" ref="AP15:AP25" si="4">+AL15/S15</f>
        <v>0</v>
      </c>
      <c r="AQ15" s="366" t="s">
        <v>113</v>
      </c>
      <c r="AR15" s="383"/>
      <c r="AS15" s="384"/>
      <c r="AT15" s="385"/>
      <c r="AU15" s="383"/>
      <c r="AV15" s="384"/>
      <c r="AW15" s="384"/>
      <c r="AX15" s="384"/>
      <c r="AY15" s="385"/>
      <c r="AZ15" s="383"/>
      <c r="BA15" s="384"/>
      <c r="BB15" s="385"/>
      <c r="BC15" s="386"/>
      <c r="BD15" s="384"/>
      <c r="BE15" s="384"/>
      <c r="BF15" s="384"/>
      <c r="BG15" s="387"/>
      <c r="BH15" s="388"/>
      <c r="BI15" s="389"/>
      <c r="BJ15" s="369" t="s">
        <v>66</v>
      </c>
      <c r="BK15" s="403"/>
      <c r="BL15" s="399"/>
      <c r="BM15" s="390"/>
      <c r="BN15" s="391"/>
      <c r="BO15" s="385"/>
    </row>
    <row r="16" spans="1:67" ht="35.25" customHeight="1" x14ac:dyDescent="0.25">
      <c r="A16" s="393"/>
      <c r="B16" s="394">
        <v>0</v>
      </c>
      <c r="C16" s="375">
        <f t="shared" si="2"/>
        <v>9</v>
      </c>
      <c r="D16" s="345" t="s">
        <v>110</v>
      </c>
      <c r="E16" s="346">
        <v>2018</v>
      </c>
      <c r="F16" s="346" t="s">
        <v>231</v>
      </c>
      <c r="G16" s="395"/>
      <c r="H16" s="347" t="str">
        <f t="shared" si="0"/>
        <v xml:space="preserve">Gestión Administrativa </v>
      </c>
      <c r="I16" s="396"/>
      <c r="J16" s="394">
        <v>7</v>
      </c>
      <c r="K16" s="349" t="s">
        <v>230</v>
      </c>
      <c r="L16" s="350" t="s">
        <v>44</v>
      </c>
      <c r="M16" s="349" t="s">
        <v>232</v>
      </c>
      <c r="N16" s="349" t="s">
        <v>233</v>
      </c>
      <c r="O16" s="349" t="s">
        <v>234</v>
      </c>
      <c r="P16" s="377" t="s">
        <v>47</v>
      </c>
      <c r="Q16" s="404" t="s">
        <v>235</v>
      </c>
      <c r="R16" s="397"/>
      <c r="S16" s="405">
        <v>6</v>
      </c>
      <c r="T16" s="406" t="s">
        <v>237</v>
      </c>
      <c r="U16" s="353" t="s">
        <v>84</v>
      </c>
      <c r="V16" s="406" t="s">
        <v>1111</v>
      </c>
      <c r="W16" s="407">
        <v>43298</v>
      </c>
      <c r="X16" s="407">
        <v>43465</v>
      </c>
      <c r="Y16" s="377"/>
      <c r="Z16" s="379"/>
      <c r="AA16" s="356">
        <f t="shared" si="3"/>
        <v>43465</v>
      </c>
      <c r="AB16" s="357">
        <v>43646</v>
      </c>
      <c r="AC16" s="349" t="s">
        <v>238</v>
      </c>
      <c r="AD16" s="358">
        <v>6</v>
      </c>
      <c r="AE16" s="357">
        <v>43662</v>
      </c>
      <c r="AF16" s="349" t="s">
        <v>242</v>
      </c>
      <c r="AG16" s="346" t="s">
        <v>226</v>
      </c>
      <c r="AH16" s="359">
        <f t="shared" si="1"/>
        <v>1</v>
      </c>
      <c r="AI16" s="358" t="s">
        <v>55</v>
      </c>
      <c r="AJ16" s="357">
        <v>43799</v>
      </c>
      <c r="AK16" s="361" t="s">
        <v>1523</v>
      </c>
      <c r="AL16" s="398">
        <v>6</v>
      </c>
      <c r="AM16" s="386">
        <v>43809</v>
      </c>
      <c r="AN16" s="361" t="s">
        <v>1752</v>
      </c>
      <c r="AO16" s="384" t="s">
        <v>226</v>
      </c>
      <c r="AP16" s="365">
        <f t="shared" si="4"/>
        <v>1</v>
      </c>
      <c r="AQ16" s="366" t="s">
        <v>55</v>
      </c>
      <c r="AR16" s="383"/>
      <c r="AS16" s="384"/>
      <c r="AT16" s="385"/>
      <c r="AU16" s="383"/>
      <c r="AV16" s="384"/>
      <c r="AW16" s="384"/>
      <c r="AX16" s="384"/>
      <c r="AY16" s="385"/>
      <c r="AZ16" s="383"/>
      <c r="BA16" s="384"/>
      <c r="BB16" s="385"/>
      <c r="BC16" s="386"/>
      <c r="BD16" s="384"/>
      <c r="BE16" s="384"/>
      <c r="BF16" s="384"/>
      <c r="BG16" s="387"/>
      <c r="BH16" s="388"/>
      <c r="BI16" s="389"/>
      <c r="BJ16" s="369" t="s">
        <v>66</v>
      </c>
      <c r="BK16" s="403"/>
      <c r="BL16" s="399"/>
      <c r="BM16" s="390"/>
      <c r="BN16" s="391"/>
      <c r="BO16" s="385"/>
    </row>
    <row r="17" spans="1:67" ht="35.25" customHeight="1" x14ac:dyDescent="0.25">
      <c r="A17" s="393"/>
      <c r="B17" s="394">
        <v>8</v>
      </c>
      <c r="C17" s="375">
        <f>1+C16</f>
        <v>10</v>
      </c>
      <c r="D17" s="345" t="s">
        <v>110</v>
      </c>
      <c r="E17" s="346">
        <v>2018</v>
      </c>
      <c r="F17" s="346" t="s">
        <v>231</v>
      </c>
      <c r="G17" s="395"/>
      <c r="H17" s="347" t="str">
        <f t="shared" si="0"/>
        <v xml:space="preserve">Gestión Administrativa </v>
      </c>
      <c r="I17" s="396">
        <v>2</v>
      </c>
      <c r="J17" s="394">
        <v>8</v>
      </c>
      <c r="K17" s="349" t="s">
        <v>243</v>
      </c>
      <c r="L17" s="350" t="s">
        <v>44</v>
      </c>
      <c r="M17" s="349" t="s">
        <v>244</v>
      </c>
      <c r="N17" s="349" t="s">
        <v>245</v>
      </c>
      <c r="O17" s="349" t="s">
        <v>246</v>
      </c>
      <c r="P17" s="377" t="s">
        <v>47</v>
      </c>
      <c r="Q17" s="404" t="s">
        <v>247</v>
      </c>
      <c r="R17" s="397"/>
      <c r="S17" s="406">
        <v>1</v>
      </c>
      <c r="T17" s="406" t="s">
        <v>248</v>
      </c>
      <c r="U17" s="353" t="s">
        <v>84</v>
      </c>
      <c r="V17" s="406" t="s">
        <v>299</v>
      </c>
      <c r="W17" s="409">
        <v>42690</v>
      </c>
      <c r="X17" s="409">
        <v>43126</v>
      </c>
      <c r="Y17" s="377"/>
      <c r="Z17" s="379"/>
      <c r="AA17" s="356">
        <f t="shared" si="3"/>
        <v>43126</v>
      </c>
      <c r="AB17" s="357">
        <v>43646</v>
      </c>
      <c r="AC17" s="410" t="s">
        <v>253</v>
      </c>
      <c r="AD17" s="358">
        <v>1</v>
      </c>
      <c r="AE17" s="357">
        <v>43662</v>
      </c>
      <c r="AF17" s="349" t="s">
        <v>255</v>
      </c>
      <c r="AG17" s="346" t="s">
        <v>226</v>
      </c>
      <c r="AH17" s="359">
        <f t="shared" si="1"/>
        <v>1</v>
      </c>
      <c r="AI17" s="358" t="s">
        <v>55</v>
      </c>
      <c r="AJ17" s="357">
        <v>43799</v>
      </c>
      <c r="AK17" s="361" t="s">
        <v>1523</v>
      </c>
      <c r="AL17" s="398">
        <v>1</v>
      </c>
      <c r="AM17" s="386">
        <v>43809</v>
      </c>
      <c r="AN17" s="361" t="s">
        <v>1564</v>
      </c>
      <c r="AO17" s="384" t="s">
        <v>226</v>
      </c>
      <c r="AP17" s="365">
        <f t="shared" si="4"/>
        <v>1</v>
      </c>
      <c r="AQ17" s="366" t="s">
        <v>55</v>
      </c>
      <c r="AR17" s="383"/>
      <c r="AS17" s="384"/>
      <c r="AT17" s="385"/>
      <c r="AU17" s="383"/>
      <c r="AV17" s="384"/>
      <c r="AW17" s="384"/>
      <c r="AX17" s="384"/>
      <c r="AY17" s="385"/>
      <c r="AZ17" s="383"/>
      <c r="BA17" s="384"/>
      <c r="BB17" s="385"/>
      <c r="BC17" s="386"/>
      <c r="BD17" s="384"/>
      <c r="BE17" s="384"/>
      <c r="BF17" s="384"/>
      <c r="BG17" s="387"/>
      <c r="BH17" s="411" t="s">
        <v>56</v>
      </c>
      <c r="BI17" s="412" t="s">
        <v>56</v>
      </c>
      <c r="BJ17" s="369" t="s">
        <v>66</v>
      </c>
      <c r="BK17" s="403" t="s">
        <v>1867</v>
      </c>
      <c r="BL17" s="399" t="s">
        <v>226</v>
      </c>
      <c r="BM17" s="390">
        <v>43809</v>
      </c>
      <c r="BN17" s="391" t="s">
        <v>60</v>
      </c>
      <c r="BO17" s="385"/>
    </row>
    <row r="18" spans="1:67" ht="38.25" customHeight="1" x14ac:dyDescent="0.25">
      <c r="B18" s="394">
        <v>0</v>
      </c>
      <c r="C18" s="375">
        <f t="shared" ref="C18:C81" si="5">1+C17</f>
        <v>11</v>
      </c>
      <c r="D18" s="345" t="s">
        <v>110</v>
      </c>
      <c r="E18" s="346">
        <v>2018</v>
      </c>
      <c r="F18" s="346" t="s">
        <v>231</v>
      </c>
      <c r="G18" s="395"/>
      <c r="H18" s="347" t="str">
        <f t="shared" si="0"/>
        <v xml:space="preserve">Gestión Administrativa </v>
      </c>
      <c r="I18" s="396"/>
      <c r="J18" s="394">
        <v>8</v>
      </c>
      <c r="K18" s="349" t="s">
        <v>243</v>
      </c>
      <c r="L18" s="350" t="s">
        <v>44</v>
      </c>
      <c r="M18" s="349" t="s">
        <v>244</v>
      </c>
      <c r="N18" s="349" t="s">
        <v>245</v>
      </c>
      <c r="O18" s="349" t="s">
        <v>246</v>
      </c>
      <c r="P18" s="377" t="s">
        <v>74</v>
      </c>
      <c r="Q18" s="404" t="s">
        <v>249</v>
      </c>
      <c r="R18" s="397"/>
      <c r="S18" s="406">
        <v>1</v>
      </c>
      <c r="T18" s="406" t="s">
        <v>250</v>
      </c>
      <c r="U18" s="353" t="s">
        <v>84</v>
      </c>
      <c r="V18" s="406" t="s">
        <v>1111</v>
      </c>
      <c r="W18" s="409">
        <v>42690</v>
      </c>
      <c r="X18" s="409">
        <v>43311</v>
      </c>
      <c r="Y18" s="377"/>
      <c r="Z18" s="379"/>
      <c r="AA18" s="356">
        <f t="shared" si="3"/>
        <v>43311</v>
      </c>
      <c r="AB18" s="357">
        <v>43646</v>
      </c>
      <c r="AC18" s="410" t="s">
        <v>253</v>
      </c>
      <c r="AD18" s="358">
        <v>1</v>
      </c>
      <c r="AE18" s="357">
        <v>43662</v>
      </c>
      <c r="AF18" s="349" t="s">
        <v>256</v>
      </c>
      <c r="AG18" s="346" t="s">
        <v>226</v>
      </c>
      <c r="AH18" s="359">
        <f t="shared" si="1"/>
        <v>1</v>
      </c>
      <c r="AI18" s="358" t="s">
        <v>55</v>
      </c>
      <c r="AJ18" s="357">
        <v>43799</v>
      </c>
      <c r="AK18" s="361" t="s">
        <v>1523</v>
      </c>
      <c r="AL18" s="398">
        <v>1</v>
      </c>
      <c r="AM18" s="386">
        <v>43809</v>
      </c>
      <c r="AN18" s="361" t="s">
        <v>1753</v>
      </c>
      <c r="AO18" s="384" t="s">
        <v>226</v>
      </c>
      <c r="AP18" s="365">
        <f t="shared" si="4"/>
        <v>1</v>
      </c>
      <c r="AQ18" s="366" t="s">
        <v>55</v>
      </c>
      <c r="AR18" s="383"/>
      <c r="AS18" s="384"/>
      <c r="AT18" s="385"/>
      <c r="AU18" s="383"/>
      <c r="AV18" s="384"/>
      <c r="AW18" s="384"/>
      <c r="AX18" s="384"/>
      <c r="AY18" s="385"/>
      <c r="AZ18" s="383"/>
      <c r="BA18" s="384"/>
      <c r="BB18" s="385"/>
      <c r="BC18" s="386"/>
      <c r="BD18" s="384"/>
      <c r="BE18" s="384"/>
      <c r="BF18" s="384"/>
      <c r="BG18" s="387"/>
      <c r="BH18" s="411" t="s">
        <v>56</v>
      </c>
      <c r="BI18" s="412" t="s">
        <v>56</v>
      </c>
      <c r="BJ18" s="369" t="s">
        <v>66</v>
      </c>
      <c r="BK18" s="361" t="s">
        <v>1753</v>
      </c>
      <c r="BL18" s="399" t="s">
        <v>226</v>
      </c>
      <c r="BM18" s="390">
        <v>43809</v>
      </c>
      <c r="BN18" s="391" t="s">
        <v>60</v>
      </c>
      <c r="BO18" s="385"/>
    </row>
    <row r="19" spans="1:67" ht="38.25" customHeight="1" x14ac:dyDescent="0.25">
      <c r="B19" s="394">
        <v>0</v>
      </c>
      <c r="C19" s="375">
        <f t="shared" si="5"/>
        <v>12</v>
      </c>
      <c r="D19" s="345" t="s">
        <v>110</v>
      </c>
      <c r="E19" s="346">
        <v>2018</v>
      </c>
      <c r="F19" s="346" t="s">
        <v>231</v>
      </c>
      <c r="G19" s="395"/>
      <c r="H19" s="347" t="str">
        <f t="shared" si="0"/>
        <v xml:space="preserve">Gestión Administrativa </v>
      </c>
      <c r="I19" s="396"/>
      <c r="J19" s="394">
        <v>8</v>
      </c>
      <c r="K19" s="349" t="s">
        <v>243</v>
      </c>
      <c r="L19" s="350" t="s">
        <v>44</v>
      </c>
      <c r="M19" s="349" t="s">
        <v>244</v>
      </c>
      <c r="N19" s="349" t="s">
        <v>245</v>
      </c>
      <c r="O19" s="349" t="s">
        <v>246</v>
      </c>
      <c r="P19" s="377" t="s">
        <v>74</v>
      </c>
      <c r="Q19" s="404" t="s">
        <v>251</v>
      </c>
      <c r="R19" s="397"/>
      <c r="S19" s="406">
        <v>1</v>
      </c>
      <c r="T19" s="406" t="s">
        <v>252</v>
      </c>
      <c r="U19" s="353" t="s">
        <v>84</v>
      </c>
      <c r="V19" s="406" t="s">
        <v>299</v>
      </c>
      <c r="W19" s="407">
        <v>43298</v>
      </c>
      <c r="X19" s="409">
        <v>43360</v>
      </c>
      <c r="Y19" s="377"/>
      <c r="Z19" s="379"/>
      <c r="AA19" s="356">
        <f t="shared" si="3"/>
        <v>43360</v>
      </c>
      <c r="AB19" s="357">
        <v>43646</v>
      </c>
      <c r="AC19" s="410" t="s">
        <v>254</v>
      </c>
      <c r="AD19" s="358">
        <v>1</v>
      </c>
      <c r="AE19" s="357">
        <v>43662</v>
      </c>
      <c r="AF19" s="349" t="s">
        <v>257</v>
      </c>
      <c r="AG19" s="346" t="s">
        <v>226</v>
      </c>
      <c r="AH19" s="359">
        <f t="shared" si="1"/>
        <v>1</v>
      </c>
      <c r="AI19" s="358" t="s">
        <v>55</v>
      </c>
      <c r="AJ19" s="357">
        <v>43799</v>
      </c>
      <c r="AK19" s="361" t="s">
        <v>1523</v>
      </c>
      <c r="AL19" s="398">
        <v>1</v>
      </c>
      <c r="AM19" s="386">
        <v>43809</v>
      </c>
      <c r="AN19" s="361" t="s">
        <v>1754</v>
      </c>
      <c r="AO19" s="384" t="s">
        <v>226</v>
      </c>
      <c r="AP19" s="365">
        <f t="shared" si="4"/>
        <v>1</v>
      </c>
      <c r="AQ19" s="366" t="s">
        <v>55</v>
      </c>
      <c r="AR19" s="383"/>
      <c r="AS19" s="384"/>
      <c r="AT19" s="385"/>
      <c r="AU19" s="383"/>
      <c r="AV19" s="384"/>
      <c r="AW19" s="384"/>
      <c r="AX19" s="384"/>
      <c r="AY19" s="385"/>
      <c r="AZ19" s="383"/>
      <c r="BA19" s="384"/>
      <c r="BB19" s="385"/>
      <c r="BC19" s="386"/>
      <c r="BD19" s="384"/>
      <c r="BE19" s="384"/>
      <c r="BF19" s="384"/>
      <c r="BG19" s="387"/>
      <c r="BH19" s="411" t="s">
        <v>56</v>
      </c>
      <c r="BI19" s="412" t="s">
        <v>56</v>
      </c>
      <c r="BJ19" s="369" t="s">
        <v>66</v>
      </c>
      <c r="BK19" s="361" t="s">
        <v>1755</v>
      </c>
      <c r="BL19" s="399"/>
      <c r="BM19" s="390"/>
      <c r="BN19" s="391"/>
      <c r="BO19" s="385"/>
    </row>
    <row r="20" spans="1:67" ht="38.25" customHeight="1" x14ac:dyDescent="0.2">
      <c r="B20" s="394">
        <v>9</v>
      </c>
      <c r="C20" s="375">
        <f t="shared" si="5"/>
        <v>13</v>
      </c>
      <c r="D20" s="345" t="s">
        <v>110</v>
      </c>
      <c r="E20" s="346">
        <v>2018</v>
      </c>
      <c r="F20" s="346" t="s">
        <v>231</v>
      </c>
      <c r="G20" s="395"/>
      <c r="H20" s="347" t="str">
        <f t="shared" si="0"/>
        <v xml:space="preserve">Gestión Administrativa </v>
      </c>
      <c r="I20" s="396">
        <v>3</v>
      </c>
      <c r="J20" s="394">
        <v>9</v>
      </c>
      <c r="K20" s="349" t="s">
        <v>258</v>
      </c>
      <c r="L20" s="350" t="s">
        <v>44</v>
      </c>
      <c r="M20" s="349" t="s">
        <v>259</v>
      </c>
      <c r="N20" s="349" t="s">
        <v>260</v>
      </c>
      <c r="O20" s="349" t="s">
        <v>261</v>
      </c>
      <c r="P20" s="377" t="s">
        <v>74</v>
      </c>
      <c r="Q20" s="404" t="s">
        <v>262</v>
      </c>
      <c r="R20" s="397"/>
      <c r="S20" s="413">
        <v>1</v>
      </c>
      <c r="T20" s="406" t="s">
        <v>264</v>
      </c>
      <c r="U20" s="353" t="s">
        <v>84</v>
      </c>
      <c r="V20" s="406" t="s">
        <v>299</v>
      </c>
      <c r="W20" s="407">
        <v>43298</v>
      </c>
      <c r="X20" s="407">
        <v>43465</v>
      </c>
      <c r="Y20" s="377"/>
      <c r="Z20" s="379"/>
      <c r="AA20" s="356">
        <f t="shared" si="3"/>
        <v>43465</v>
      </c>
      <c r="AB20" s="357">
        <v>43646</v>
      </c>
      <c r="AC20" s="349" t="s">
        <v>266</v>
      </c>
      <c r="AD20" s="414">
        <v>1</v>
      </c>
      <c r="AE20" s="357">
        <v>43662</v>
      </c>
      <c r="AF20" s="349" t="s">
        <v>1950</v>
      </c>
      <c r="AG20" s="346" t="s">
        <v>226</v>
      </c>
      <c r="AH20" s="359">
        <f t="shared" si="1"/>
        <v>1</v>
      </c>
      <c r="AI20" s="358" t="s">
        <v>113</v>
      </c>
      <c r="AJ20" s="357">
        <v>43799</v>
      </c>
      <c r="AK20" s="401"/>
      <c r="AL20" s="408"/>
      <c r="AM20" s="386">
        <v>43809</v>
      </c>
      <c r="AN20" s="361" t="s">
        <v>1565</v>
      </c>
      <c r="AO20" s="384" t="s">
        <v>226</v>
      </c>
      <c r="AP20" s="365">
        <v>1</v>
      </c>
      <c r="AQ20" s="366" t="s">
        <v>55</v>
      </c>
      <c r="AR20" s="383"/>
      <c r="AS20" s="384"/>
      <c r="AT20" s="385"/>
      <c r="AU20" s="383"/>
      <c r="AV20" s="384"/>
      <c r="AW20" s="384"/>
      <c r="AX20" s="384"/>
      <c r="AY20" s="385"/>
      <c r="AZ20" s="383"/>
      <c r="BA20" s="384"/>
      <c r="BB20" s="385"/>
      <c r="BC20" s="386"/>
      <c r="BD20" s="384"/>
      <c r="BE20" s="384"/>
      <c r="BF20" s="384"/>
      <c r="BG20" s="387"/>
      <c r="BH20" s="388" t="s">
        <v>56</v>
      </c>
      <c r="BI20" s="389" t="s">
        <v>56</v>
      </c>
      <c r="BJ20" s="369" t="s">
        <v>57</v>
      </c>
      <c r="BK20" s="361" t="s">
        <v>1565</v>
      </c>
      <c r="BL20" s="399" t="s">
        <v>226</v>
      </c>
      <c r="BM20" s="390">
        <v>43809</v>
      </c>
      <c r="BN20" s="391" t="s">
        <v>60</v>
      </c>
      <c r="BO20" s="385"/>
    </row>
    <row r="21" spans="1:67" ht="38.25" customHeight="1" x14ac:dyDescent="0.25">
      <c r="B21" s="394">
        <v>0</v>
      </c>
      <c r="C21" s="375">
        <f t="shared" si="5"/>
        <v>14</v>
      </c>
      <c r="D21" s="345" t="s">
        <v>110</v>
      </c>
      <c r="E21" s="346">
        <v>2018</v>
      </c>
      <c r="F21" s="346" t="s">
        <v>231</v>
      </c>
      <c r="G21" s="395"/>
      <c r="H21" s="347" t="str">
        <f t="shared" si="0"/>
        <v xml:space="preserve">Gestión Administrativa </v>
      </c>
      <c r="I21" s="396"/>
      <c r="J21" s="394">
        <v>9</v>
      </c>
      <c r="K21" s="349" t="s">
        <v>258</v>
      </c>
      <c r="L21" s="350" t="s">
        <v>44</v>
      </c>
      <c r="M21" s="349" t="s">
        <v>259</v>
      </c>
      <c r="N21" s="349" t="s">
        <v>260</v>
      </c>
      <c r="O21" s="349" t="s">
        <v>261</v>
      </c>
      <c r="P21" s="377" t="s">
        <v>47</v>
      </c>
      <c r="Q21" s="404" t="s">
        <v>263</v>
      </c>
      <c r="R21" s="397"/>
      <c r="S21" s="413">
        <v>1</v>
      </c>
      <c r="T21" s="406" t="s">
        <v>265</v>
      </c>
      <c r="U21" s="353" t="s">
        <v>84</v>
      </c>
      <c r="V21" s="406" t="s">
        <v>299</v>
      </c>
      <c r="W21" s="407">
        <v>43298</v>
      </c>
      <c r="X21" s="407">
        <v>43465</v>
      </c>
      <c r="Y21" s="377"/>
      <c r="Z21" s="379"/>
      <c r="AA21" s="356">
        <f t="shared" si="3"/>
        <v>43465</v>
      </c>
      <c r="AB21" s="357">
        <v>43646</v>
      </c>
      <c r="AC21" s="349" t="s">
        <v>267</v>
      </c>
      <c r="AD21" s="414">
        <v>1</v>
      </c>
      <c r="AE21" s="357">
        <v>43662</v>
      </c>
      <c r="AF21" s="349" t="s">
        <v>268</v>
      </c>
      <c r="AG21" s="346" t="s">
        <v>226</v>
      </c>
      <c r="AH21" s="359">
        <f t="shared" si="1"/>
        <v>1</v>
      </c>
      <c r="AI21" s="358" t="s">
        <v>55</v>
      </c>
      <c r="AJ21" s="357">
        <v>43799</v>
      </c>
      <c r="AK21" s="361" t="s">
        <v>1523</v>
      </c>
      <c r="AL21" s="381">
        <v>1</v>
      </c>
      <c r="AM21" s="386">
        <v>43809</v>
      </c>
      <c r="AN21" s="361" t="s">
        <v>1566</v>
      </c>
      <c r="AO21" s="384" t="s">
        <v>226</v>
      </c>
      <c r="AP21" s="365">
        <f t="shared" si="4"/>
        <v>1</v>
      </c>
      <c r="AQ21" s="366" t="s">
        <v>55</v>
      </c>
      <c r="AR21" s="383"/>
      <c r="AS21" s="384"/>
      <c r="AT21" s="385"/>
      <c r="AU21" s="383"/>
      <c r="AV21" s="384"/>
      <c r="AW21" s="384"/>
      <c r="AX21" s="384"/>
      <c r="AY21" s="385"/>
      <c r="AZ21" s="383"/>
      <c r="BA21" s="384"/>
      <c r="BB21" s="385"/>
      <c r="BC21" s="386"/>
      <c r="BD21" s="384"/>
      <c r="BE21" s="384"/>
      <c r="BF21" s="384"/>
      <c r="BG21" s="387"/>
      <c r="BH21" s="388" t="s">
        <v>56</v>
      </c>
      <c r="BI21" s="389" t="s">
        <v>56</v>
      </c>
      <c r="BJ21" s="369" t="s">
        <v>57</v>
      </c>
      <c r="BK21" s="361" t="s">
        <v>1566</v>
      </c>
      <c r="BL21" s="399" t="s">
        <v>226</v>
      </c>
      <c r="BM21" s="390">
        <v>43809</v>
      </c>
      <c r="BN21" s="391" t="s">
        <v>60</v>
      </c>
      <c r="BO21" s="385"/>
    </row>
    <row r="22" spans="1:67" ht="38.25" customHeight="1" x14ac:dyDescent="0.25">
      <c r="B22" s="394">
        <v>10</v>
      </c>
      <c r="C22" s="375">
        <f t="shared" si="5"/>
        <v>15</v>
      </c>
      <c r="D22" s="345" t="s">
        <v>110</v>
      </c>
      <c r="E22" s="346">
        <v>2018</v>
      </c>
      <c r="F22" s="346" t="s">
        <v>231</v>
      </c>
      <c r="G22" s="395"/>
      <c r="H22" s="347" t="str">
        <f t="shared" si="0"/>
        <v xml:space="preserve">Gestión Administrativa </v>
      </c>
      <c r="I22" s="396">
        <v>4</v>
      </c>
      <c r="J22" s="394">
        <v>10</v>
      </c>
      <c r="K22" s="349" t="s">
        <v>269</v>
      </c>
      <c r="L22" s="350" t="s">
        <v>44</v>
      </c>
      <c r="M22" s="349" t="s">
        <v>270</v>
      </c>
      <c r="N22" s="349" t="s">
        <v>271</v>
      </c>
      <c r="O22" s="349" t="s">
        <v>272</v>
      </c>
      <c r="P22" s="377" t="s">
        <v>74</v>
      </c>
      <c r="Q22" s="404" t="s">
        <v>273</v>
      </c>
      <c r="R22" s="397"/>
      <c r="S22" s="405">
        <v>1</v>
      </c>
      <c r="T22" s="406" t="s">
        <v>278</v>
      </c>
      <c r="U22" s="353" t="s">
        <v>84</v>
      </c>
      <c r="V22" s="406" t="s">
        <v>299</v>
      </c>
      <c r="W22" s="407">
        <v>43298</v>
      </c>
      <c r="X22" s="407">
        <v>43465</v>
      </c>
      <c r="Y22" s="377"/>
      <c r="Z22" s="379"/>
      <c r="AA22" s="356">
        <f t="shared" si="3"/>
        <v>43465</v>
      </c>
      <c r="AB22" s="357">
        <v>43646</v>
      </c>
      <c r="AC22" s="349" t="s">
        <v>284</v>
      </c>
      <c r="AD22" s="358">
        <v>1</v>
      </c>
      <c r="AE22" s="357">
        <v>43662</v>
      </c>
      <c r="AF22" s="349" t="s">
        <v>289</v>
      </c>
      <c r="AG22" s="346" t="s">
        <v>226</v>
      </c>
      <c r="AH22" s="359">
        <f t="shared" si="1"/>
        <v>1</v>
      </c>
      <c r="AI22" s="358" t="s">
        <v>55</v>
      </c>
      <c r="AJ22" s="357">
        <v>43799</v>
      </c>
      <c r="AK22" s="361" t="s">
        <v>1523</v>
      </c>
      <c r="AL22" s="398">
        <v>1</v>
      </c>
      <c r="AM22" s="386">
        <v>43809</v>
      </c>
      <c r="AN22" s="361" t="s">
        <v>1567</v>
      </c>
      <c r="AO22" s="384" t="s">
        <v>226</v>
      </c>
      <c r="AP22" s="365">
        <f t="shared" si="4"/>
        <v>1</v>
      </c>
      <c r="AQ22" s="366" t="s">
        <v>55</v>
      </c>
      <c r="AR22" s="383"/>
      <c r="AS22" s="384"/>
      <c r="AT22" s="385"/>
      <c r="AU22" s="383"/>
      <c r="AV22" s="384"/>
      <c r="AW22" s="384"/>
      <c r="AX22" s="384"/>
      <c r="AY22" s="385"/>
      <c r="AZ22" s="383"/>
      <c r="BA22" s="384"/>
      <c r="BB22" s="385"/>
      <c r="BC22" s="386"/>
      <c r="BD22" s="384"/>
      <c r="BE22" s="384"/>
      <c r="BF22" s="384"/>
      <c r="BG22" s="387"/>
      <c r="BH22" s="411" t="s">
        <v>56</v>
      </c>
      <c r="BI22" s="412" t="s">
        <v>56</v>
      </c>
      <c r="BJ22" s="369" t="s">
        <v>66</v>
      </c>
      <c r="BK22" s="361" t="s">
        <v>1567</v>
      </c>
      <c r="BL22" s="399" t="s">
        <v>226</v>
      </c>
      <c r="BM22" s="390">
        <v>43809</v>
      </c>
      <c r="BN22" s="391" t="s">
        <v>60</v>
      </c>
      <c r="BO22" s="385"/>
    </row>
    <row r="23" spans="1:67" ht="38.25" customHeight="1" x14ac:dyDescent="0.25">
      <c r="B23" s="394">
        <v>0</v>
      </c>
      <c r="C23" s="375">
        <f t="shared" si="5"/>
        <v>16</v>
      </c>
      <c r="D23" s="345" t="s">
        <v>110</v>
      </c>
      <c r="E23" s="346">
        <v>2018</v>
      </c>
      <c r="F23" s="346" t="s">
        <v>231</v>
      </c>
      <c r="G23" s="395"/>
      <c r="H23" s="347" t="str">
        <f t="shared" si="0"/>
        <v xml:space="preserve">Gestión Administrativa </v>
      </c>
      <c r="I23" s="396"/>
      <c r="J23" s="394">
        <v>10</v>
      </c>
      <c r="K23" s="349" t="s">
        <v>269</v>
      </c>
      <c r="L23" s="350" t="s">
        <v>44</v>
      </c>
      <c r="M23" s="349" t="s">
        <v>270</v>
      </c>
      <c r="N23" s="349" t="s">
        <v>271</v>
      </c>
      <c r="O23" s="349" t="s">
        <v>272</v>
      </c>
      <c r="P23" s="377" t="s">
        <v>74</v>
      </c>
      <c r="Q23" s="404" t="s">
        <v>274</v>
      </c>
      <c r="R23" s="397"/>
      <c r="S23" s="405">
        <v>8</v>
      </c>
      <c r="T23" s="406" t="s">
        <v>279</v>
      </c>
      <c r="U23" s="353" t="s">
        <v>84</v>
      </c>
      <c r="V23" s="406" t="s">
        <v>283</v>
      </c>
      <c r="W23" s="407">
        <v>43298</v>
      </c>
      <c r="X23" s="407">
        <v>43312</v>
      </c>
      <c r="Y23" s="377"/>
      <c r="Z23" s="379"/>
      <c r="AA23" s="356">
        <f t="shared" si="3"/>
        <v>43312</v>
      </c>
      <c r="AB23" s="357">
        <v>43646</v>
      </c>
      <c r="AC23" s="349" t="s">
        <v>285</v>
      </c>
      <c r="AD23" s="358">
        <v>8</v>
      </c>
      <c r="AE23" s="357">
        <v>43662</v>
      </c>
      <c r="AF23" s="349" t="s">
        <v>290</v>
      </c>
      <c r="AG23" s="346" t="s">
        <v>226</v>
      </c>
      <c r="AH23" s="359">
        <f t="shared" si="1"/>
        <v>1</v>
      </c>
      <c r="AI23" s="358" t="s">
        <v>55</v>
      </c>
      <c r="AJ23" s="357">
        <v>43799</v>
      </c>
      <c r="AK23" s="361" t="s">
        <v>1523</v>
      </c>
      <c r="AL23" s="398">
        <v>8</v>
      </c>
      <c r="AM23" s="386">
        <v>43809</v>
      </c>
      <c r="AN23" s="361" t="s">
        <v>1568</v>
      </c>
      <c r="AO23" s="384" t="s">
        <v>226</v>
      </c>
      <c r="AP23" s="365">
        <f t="shared" si="4"/>
        <v>1</v>
      </c>
      <c r="AQ23" s="366" t="s">
        <v>55</v>
      </c>
      <c r="AR23" s="383"/>
      <c r="AS23" s="384"/>
      <c r="AT23" s="385"/>
      <c r="AU23" s="383"/>
      <c r="AV23" s="384"/>
      <c r="AW23" s="384"/>
      <c r="AX23" s="384"/>
      <c r="AY23" s="385"/>
      <c r="AZ23" s="383"/>
      <c r="BA23" s="384"/>
      <c r="BB23" s="385"/>
      <c r="BC23" s="386"/>
      <c r="BD23" s="384"/>
      <c r="BE23" s="384"/>
      <c r="BF23" s="384"/>
      <c r="BG23" s="387"/>
      <c r="BH23" s="411" t="s">
        <v>56</v>
      </c>
      <c r="BI23" s="412" t="s">
        <v>56</v>
      </c>
      <c r="BJ23" s="369" t="s">
        <v>66</v>
      </c>
      <c r="BK23" s="361" t="s">
        <v>1568</v>
      </c>
      <c r="BL23" s="399" t="s">
        <v>226</v>
      </c>
      <c r="BM23" s="390">
        <v>43809</v>
      </c>
      <c r="BN23" s="391" t="s">
        <v>60</v>
      </c>
      <c r="BO23" s="385"/>
    </row>
    <row r="24" spans="1:67" ht="38.25" customHeight="1" x14ac:dyDescent="0.2">
      <c r="B24" s="394">
        <v>0</v>
      </c>
      <c r="C24" s="375">
        <f t="shared" si="5"/>
        <v>17</v>
      </c>
      <c r="D24" s="345" t="s">
        <v>110</v>
      </c>
      <c r="E24" s="346">
        <v>2018</v>
      </c>
      <c r="F24" s="346" t="s">
        <v>231</v>
      </c>
      <c r="G24" s="395"/>
      <c r="H24" s="347" t="str">
        <f t="shared" si="0"/>
        <v xml:space="preserve">Gestión Administrativa </v>
      </c>
      <c r="I24" s="396"/>
      <c r="J24" s="394">
        <v>10</v>
      </c>
      <c r="K24" s="349" t="s">
        <v>269</v>
      </c>
      <c r="L24" s="350" t="s">
        <v>44</v>
      </c>
      <c r="M24" s="349" t="s">
        <v>270</v>
      </c>
      <c r="N24" s="349" t="s">
        <v>271</v>
      </c>
      <c r="O24" s="349" t="s">
        <v>272</v>
      </c>
      <c r="P24" s="377" t="s">
        <v>47</v>
      </c>
      <c r="Q24" s="404" t="s">
        <v>275</v>
      </c>
      <c r="R24" s="397"/>
      <c r="S24" s="413">
        <v>1</v>
      </c>
      <c r="T24" s="406" t="s">
        <v>280</v>
      </c>
      <c r="U24" s="353" t="s">
        <v>84</v>
      </c>
      <c r="V24" s="406" t="s">
        <v>283</v>
      </c>
      <c r="W24" s="407">
        <v>43299</v>
      </c>
      <c r="X24" s="407">
        <v>43371</v>
      </c>
      <c r="Y24" s="377"/>
      <c r="Z24" s="379"/>
      <c r="AA24" s="356">
        <f t="shared" si="3"/>
        <v>43371</v>
      </c>
      <c r="AB24" s="357">
        <v>43646</v>
      </c>
      <c r="AC24" s="349" t="s">
        <v>286</v>
      </c>
      <c r="AD24" s="414">
        <v>1</v>
      </c>
      <c r="AE24" s="357">
        <v>43662</v>
      </c>
      <c r="AF24" s="349" t="s">
        <v>291</v>
      </c>
      <c r="AG24" s="346" t="s">
        <v>226</v>
      </c>
      <c r="AH24" s="359">
        <f t="shared" si="1"/>
        <v>1</v>
      </c>
      <c r="AI24" s="358" t="s">
        <v>113</v>
      </c>
      <c r="AJ24" s="357">
        <v>43799</v>
      </c>
      <c r="AK24" s="401"/>
      <c r="AL24" s="408"/>
      <c r="AM24" s="386">
        <v>43809</v>
      </c>
      <c r="AN24" s="361" t="s">
        <v>1569</v>
      </c>
      <c r="AO24" s="384" t="s">
        <v>226</v>
      </c>
      <c r="AP24" s="365">
        <f t="shared" si="4"/>
        <v>0</v>
      </c>
      <c r="AQ24" s="366" t="s">
        <v>113</v>
      </c>
      <c r="AR24" s="383"/>
      <c r="AS24" s="384"/>
      <c r="AT24" s="385"/>
      <c r="AU24" s="383"/>
      <c r="AV24" s="384"/>
      <c r="AW24" s="384"/>
      <c r="AX24" s="384"/>
      <c r="AY24" s="385"/>
      <c r="AZ24" s="383"/>
      <c r="BA24" s="384"/>
      <c r="BB24" s="385"/>
      <c r="BC24" s="386"/>
      <c r="BD24" s="384"/>
      <c r="BE24" s="384"/>
      <c r="BF24" s="384"/>
      <c r="BG24" s="387"/>
      <c r="BH24" s="388"/>
      <c r="BI24" s="389"/>
      <c r="BJ24" s="369" t="s">
        <v>66</v>
      </c>
      <c r="BK24" s="384"/>
      <c r="BL24" s="399"/>
      <c r="BM24" s="390"/>
      <c r="BN24" s="391"/>
      <c r="BO24" s="385"/>
    </row>
    <row r="25" spans="1:67" ht="38.25" customHeight="1" x14ac:dyDescent="0.25">
      <c r="B25" s="394">
        <v>0</v>
      </c>
      <c r="C25" s="375">
        <f t="shared" si="5"/>
        <v>18</v>
      </c>
      <c r="D25" s="345" t="s">
        <v>110</v>
      </c>
      <c r="E25" s="346">
        <v>2018</v>
      </c>
      <c r="F25" s="346" t="s">
        <v>231</v>
      </c>
      <c r="G25" s="395"/>
      <c r="H25" s="347" t="str">
        <f t="shared" si="0"/>
        <v xml:space="preserve">Gestión Administrativa </v>
      </c>
      <c r="I25" s="396"/>
      <c r="J25" s="394">
        <v>10</v>
      </c>
      <c r="K25" s="349" t="s">
        <v>269</v>
      </c>
      <c r="L25" s="350" t="s">
        <v>44</v>
      </c>
      <c r="M25" s="349" t="s">
        <v>270</v>
      </c>
      <c r="N25" s="349" t="s">
        <v>271</v>
      </c>
      <c r="O25" s="349" t="s">
        <v>272</v>
      </c>
      <c r="P25" s="377" t="s">
        <v>47</v>
      </c>
      <c r="Q25" s="404" t="s">
        <v>276</v>
      </c>
      <c r="R25" s="397"/>
      <c r="S25" s="405">
        <v>2</v>
      </c>
      <c r="T25" s="406" t="s">
        <v>281</v>
      </c>
      <c r="U25" s="353" t="s">
        <v>84</v>
      </c>
      <c r="V25" s="406" t="s">
        <v>299</v>
      </c>
      <c r="W25" s="407">
        <v>43298</v>
      </c>
      <c r="X25" s="407">
        <v>43465</v>
      </c>
      <c r="Y25" s="377"/>
      <c r="Z25" s="379"/>
      <c r="AA25" s="356">
        <f t="shared" si="3"/>
        <v>43465</v>
      </c>
      <c r="AB25" s="357">
        <v>43646</v>
      </c>
      <c r="AC25" s="349" t="s">
        <v>287</v>
      </c>
      <c r="AD25" s="358">
        <v>2</v>
      </c>
      <c r="AE25" s="357">
        <v>43662</v>
      </c>
      <c r="AF25" s="349" t="s">
        <v>292</v>
      </c>
      <c r="AG25" s="346" t="s">
        <v>226</v>
      </c>
      <c r="AH25" s="359">
        <f t="shared" si="1"/>
        <v>1</v>
      </c>
      <c r="AI25" s="358" t="s">
        <v>55</v>
      </c>
      <c r="AJ25" s="357">
        <v>43799</v>
      </c>
      <c r="AK25" s="361" t="s">
        <v>1523</v>
      </c>
      <c r="AL25" s="398">
        <v>2</v>
      </c>
      <c r="AM25" s="386">
        <v>43809</v>
      </c>
      <c r="AN25" s="361" t="s">
        <v>1756</v>
      </c>
      <c r="AO25" s="384" t="s">
        <v>226</v>
      </c>
      <c r="AP25" s="365">
        <f t="shared" si="4"/>
        <v>1</v>
      </c>
      <c r="AQ25" s="366" t="s">
        <v>55</v>
      </c>
      <c r="AR25" s="383"/>
      <c r="AS25" s="384"/>
      <c r="AT25" s="385"/>
      <c r="AU25" s="383"/>
      <c r="AV25" s="384"/>
      <c r="AW25" s="384"/>
      <c r="AX25" s="384"/>
      <c r="AY25" s="385"/>
      <c r="AZ25" s="383"/>
      <c r="BA25" s="384"/>
      <c r="BB25" s="385"/>
      <c r="BC25" s="386"/>
      <c r="BD25" s="384"/>
      <c r="BE25" s="384"/>
      <c r="BF25" s="384"/>
      <c r="BG25" s="387"/>
      <c r="BH25" s="411" t="s">
        <v>56</v>
      </c>
      <c r="BI25" s="412" t="s">
        <v>56</v>
      </c>
      <c r="BJ25" s="369" t="s">
        <v>66</v>
      </c>
      <c r="BK25" s="361" t="s">
        <v>1757</v>
      </c>
      <c r="BL25" s="399" t="s">
        <v>226</v>
      </c>
      <c r="BM25" s="390">
        <v>43809</v>
      </c>
      <c r="BN25" s="391" t="s">
        <v>60</v>
      </c>
      <c r="BO25" s="385"/>
    </row>
    <row r="26" spans="1:67" ht="38.25" customHeight="1" x14ac:dyDescent="0.2">
      <c r="B26" s="394">
        <v>0</v>
      </c>
      <c r="C26" s="375">
        <f t="shared" si="5"/>
        <v>19</v>
      </c>
      <c r="D26" s="345" t="s">
        <v>110</v>
      </c>
      <c r="E26" s="346">
        <v>2018</v>
      </c>
      <c r="F26" s="346" t="s">
        <v>231</v>
      </c>
      <c r="G26" s="395"/>
      <c r="H26" s="347" t="str">
        <f t="shared" si="0"/>
        <v xml:space="preserve">Gestión Administrativa </v>
      </c>
      <c r="I26" s="396"/>
      <c r="J26" s="394">
        <v>10</v>
      </c>
      <c r="K26" s="349" t="s">
        <v>269</v>
      </c>
      <c r="L26" s="350" t="s">
        <v>44</v>
      </c>
      <c r="M26" s="349" t="s">
        <v>270</v>
      </c>
      <c r="N26" s="349" t="s">
        <v>271</v>
      </c>
      <c r="O26" s="349" t="s">
        <v>272</v>
      </c>
      <c r="P26" s="377" t="s">
        <v>47</v>
      </c>
      <c r="Q26" s="404" t="s">
        <v>277</v>
      </c>
      <c r="R26" s="397"/>
      <c r="S26" s="413">
        <v>1</v>
      </c>
      <c r="T26" s="406" t="s">
        <v>282</v>
      </c>
      <c r="U26" s="353" t="s">
        <v>84</v>
      </c>
      <c r="V26" s="406" t="s">
        <v>299</v>
      </c>
      <c r="W26" s="407">
        <v>43299</v>
      </c>
      <c r="X26" s="407">
        <v>43466</v>
      </c>
      <c r="Y26" s="377"/>
      <c r="Z26" s="379"/>
      <c r="AA26" s="356">
        <f t="shared" si="3"/>
        <v>43466</v>
      </c>
      <c r="AB26" s="357">
        <v>43646</v>
      </c>
      <c r="AC26" s="349" t="s">
        <v>288</v>
      </c>
      <c r="AD26" s="414">
        <v>0</v>
      </c>
      <c r="AE26" s="357">
        <v>43662</v>
      </c>
      <c r="AF26" s="349" t="s">
        <v>289</v>
      </c>
      <c r="AG26" s="346" t="s">
        <v>226</v>
      </c>
      <c r="AH26" s="359">
        <f t="shared" si="1"/>
        <v>0</v>
      </c>
      <c r="AI26" s="358" t="s">
        <v>113</v>
      </c>
      <c r="AJ26" s="357">
        <v>43799</v>
      </c>
      <c r="AK26" s="401"/>
      <c r="AL26" s="408"/>
      <c r="AM26" s="386">
        <v>43809</v>
      </c>
      <c r="AN26" s="361" t="s">
        <v>1570</v>
      </c>
      <c r="AO26" s="384" t="s">
        <v>226</v>
      </c>
      <c r="AP26" s="365">
        <v>1</v>
      </c>
      <c r="AQ26" s="366" t="s">
        <v>55</v>
      </c>
      <c r="AR26" s="383"/>
      <c r="AS26" s="384"/>
      <c r="AT26" s="385"/>
      <c r="AU26" s="383"/>
      <c r="AV26" s="384"/>
      <c r="AW26" s="384"/>
      <c r="AX26" s="384"/>
      <c r="AY26" s="385"/>
      <c r="AZ26" s="383"/>
      <c r="BA26" s="384"/>
      <c r="BB26" s="385"/>
      <c r="BC26" s="386"/>
      <c r="BD26" s="384"/>
      <c r="BE26" s="384"/>
      <c r="BF26" s="384"/>
      <c r="BG26" s="387"/>
      <c r="BH26" s="411" t="s">
        <v>56</v>
      </c>
      <c r="BI26" s="412" t="s">
        <v>56</v>
      </c>
      <c r="BJ26" s="369" t="s">
        <v>66</v>
      </c>
      <c r="BK26" s="361" t="s">
        <v>1571</v>
      </c>
      <c r="BL26" s="399" t="s">
        <v>226</v>
      </c>
      <c r="BM26" s="390">
        <v>43809</v>
      </c>
      <c r="BN26" s="391" t="s">
        <v>60</v>
      </c>
      <c r="BO26" s="385"/>
    </row>
    <row r="27" spans="1:67" ht="38.25" customHeight="1" x14ac:dyDescent="0.2">
      <c r="B27" s="394">
        <v>11</v>
      </c>
      <c r="C27" s="375">
        <f t="shared" si="5"/>
        <v>20</v>
      </c>
      <c r="D27" s="345" t="s">
        <v>110</v>
      </c>
      <c r="E27" s="346">
        <v>2018</v>
      </c>
      <c r="F27" s="346" t="s">
        <v>85</v>
      </c>
      <c r="G27" s="395"/>
      <c r="H27" s="347" t="str">
        <f t="shared" si="0"/>
        <v>Gestión Contractual</v>
      </c>
      <c r="I27" s="396">
        <v>1</v>
      </c>
      <c r="J27" s="394">
        <v>11</v>
      </c>
      <c r="K27" s="349" t="s">
        <v>1951</v>
      </c>
      <c r="L27" s="350" t="s">
        <v>71</v>
      </c>
      <c r="M27" s="349" t="s">
        <v>294</v>
      </c>
      <c r="N27" s="376" t="s">
        <v>194</v>
      </c>
      <c r="O27" s="376" t="s">
        <v>194</v>
      </c>
      <c r="P27" s="377" t="s">
        <v>75</v>
      </c>
      <c r="Q27" s="404" t="s">
        <v>295</v>
      </c>
      <c r="R27" s="397"/>
      <c r="S27" s="405">
        <v>1</v>
      </c>
      <c r="T27" s="406" t="s">
        <v>297</v>
      </c>
      <c r="U27" s="353" t="s">
        <v>85</v>
      </c>
      <c r="V27" s="406" t="s">
        <v>299</v>
      </c>
      <c r="W27" s="407">
        <v>43269</v>
      </c>
      <c r="X27" s="407">
        <v>43360</v>
      </c>
      <c r="Y27" s="377"/>
      <c r="Z27" s="379"/>
      <c r="AA27" s="356">
        <f t="shared" si="3"/>
        <v>43360</v>
      </c>
      <c r="AB27" s="357">
        <v>43646</v>
      </c>
      <c r="AC27" s="349" t="s">
        <v>300</v>
      </c>
      <c r="AD27" s="358">
        <v>1</v>
      </c>
      <c r="AE27" s="357">
        <v>43663</v>
      </c>
      <c r="AF27" s="349" t="s">
        <v>301</v>
      </c>
      <c r="AG27" s="346" t="s">
        <v>302</v>
      </c>
      <c r="AH27" s="359">
        <f t="shared" si="1"/>
        <v>1</v>
      </c>
      <c r="AI27" s="358" t="s">
        <v>113</v>
      </c>
      <c r="AJ27" s="357">
        <v>43799</v>
      </c>
      <c r="AK27" s="401" t="s">
        <v>1313</v>
      </c>
      <c r="AL27" s="398">
        <v>1</v>
      </c>
      <c r="AM27" s="386">
        <v>43808</v>
      </c>
      <c r="AN27" s="415" t="s">
        <v>1952</v>
      </c>
      <c r="AO27" s="391" t="s">
        <v>1657</v>
      </c>
      <c r="AP27" s="365">
        <f t="shared" ref="AP27:AP32" si="6">+AL27/S27</f>
        <v>1</v>
      </c>
      <c r="AQ27" s="366" t="s">
        <v>113</v>
      </c>
      <c r="AR27" s="383"/>
      <c r="AS27" s="384"/>
      <c r="AT27" s="385"/>
      <c r="AU27" s="383"/>
      <c r="AV27" s="384"/>
      <c r="AW27" s="384"/>
      <c r="AX27" s="384"/>
      <c r="AY27" s="385"/>
      <c r="AZ27" s="383"/>
      <c r="BA27" s="384"/>
      <c r="BB27" s="385"/>
      <c r="BC27" s="386"/>
      <c r="BD27" s="384"/>
      <c r="BE27" s="384"/>
      <c r="BF27" s="384"/>
      <c r="BG27" s="387"/>
      <c r="BH27" s="388"/>
      <c r="BI27" s="389"/>
      <c r="BJ27" s="369" t="s">
        <v>66</v>
      </c>
      <c r="BK27" s="384"/>
      <c r="BL27" s="399"/>
      <c r="BM27" s="390"/>
      <c r="BN27" s="391"/>
      <c r="BO27" s="385"/>
    </row>
    <row r="28" spans="1:67" ht="38.25" customHeight="1" x14ac:dyDescent="0.2">
      <c r="B28" s="394">
        <v>12</v>
      </c>
      <c r="C28" s="375">
        <f t="shared" si="5"/>
        <v>21</v>
      </c>
      <c r="D28" s="345" t="s">
        <v>110</v>
      </c>
      <c r="E28" s="346">
        <v>2018</v>
      </c>
      <c r="F28" s="346" t="s">
        <v>85</v>
      </c>
      <c r="G28" s="395"/>
      <c r="H28" s="347" t="str">
        <f t="shared" si="0"/>
        <v>Gestión Contractual</v>
      </c>
      <c r="I28" s="396">
        <v>2</v>
      </c>
      <c r="J28" s="394">
        <v>12</v>
      </c>
      <c r="K28" s="349" t="s">
        <v>1953</v>
      </c>
      <c r="L28" s="350" t="s">
        <v>71</v>
      </c>
      <c r="M28" s="349" t="s">
        <v>293</v>
      </c>
      <c r="N28" s="376" t="s">
        <v>194</v>
      </c>
      <c r="O28" s="376" t="s">
        <v>194</v>
      </c>
      <c r="P28" s="377" t="s">
        <v>75</v>
      </c>
      <c r="Q28" s="404" t="s">
        <v>296</v>
      </c>
      <c r="R28" s="397"/>
      <c r="S28" s="405">
        <v>1</v>
      </c>
      <c r="T28" s="406" t="s">
        <v>298</v>
      </c>
      <c r="U28" s="353" t="s">
        <v>85</v>
      </c>
      <c r="V28" s="406" t="s">
        <v>299</v>
      </c>
      <c r="W28" s="395">
        <v>43269</v>
      </c>
      <c r="X28" s="395">
        <v>43360</v>
      </c>
      <c r="Y28" s="377"/>
      <c r="Z28" s="379"/>
      <c r="AA28" s="356">
        <f t="shared" si="3"/>
        <v>43360</v>
      </c>
      <c r="AB28" s="357">
        <v>43646</v>
      </c>
      <c r="AC28" s="349" t="s">
        <v>300</v>
      </c>
      <c r="AD28" s="358">
        <v>1</v>
      </c>
      <c r="AE28" s="357">
        <v>43663</v>
      </c>
      <c r="AF28" s="349" t="s">
        <v>301</v>
      </c>
      <c r="AG28" s="346" t="s">
        <v>302</v>
      </c>
      <c r="AH28" s="359">
        <f t="shared" si="1"/>
        <v>1</v>
      </c>
      <c r="AI28" s="358" t="s">
        <v>113</v>
      </c>
      <c r="AJ28" s="357">
        <v>43799</v>
      </c>
      <c r="AK28" s="401" t="s">
        <v>1313</v>
      </c>
      <c r="AL28" s="398">
        <v>1</v>
      </c>
      <c r="AM28" s="386">
        <v>43808</v>
      </c>
      <c r="AN28" s="415" t="s">
        <v>1703</v>
      </c>
      <c r="AO28" s="391" t="s">
        <v>1657</v>
      </c>
      <c r="AP28" s="365">
        <f t="shared" si="6"/>
        <v>1</v>
      </c>
      <c r="AQ28" s="366" t="s">
        <v>113</v>
      </c>
      <c r="AR28" s="383"/>
      <c r="AS28" s="384"/>
      <c r="AT28" s="385"/>
      <c r="AU28" s="383"/>
      <c r="AV28" s="384"/>
      <c r="AW28" s="384"/>
      <c r="AX28" s="384"/>
      <c r="AY28" s="385"/>
      <c r="AZ28" s="383"/>
      <c r="BA28" s="384"/>
      <c r="BB28" s="385"/>
      <c r="BC28" s="386"/>
      <c r="BD28" s="384"/>
      <c r="BE28" s="384"/>
      <c r="BF28" s="384"/>
      <c r="BG28" s="387"/>
      <c r="BH28" s="388"/>
      <c r="BI28" s="389"/>
      <c r="BJ28" s="369" t="s">
        <v>66</v>
      </c>
      <c r="BK28" s="384"/>
      <c r="BL28" s="399"/>
      <c r="BM28" s="390"/>
      <c r="BN28" s="391"/>
      <c r="BO28" s="385"/>
    </row>
    <row r="29" spans="1:67" ht="38.25" customHeight="1" x14ac:dyDescent="0.2">
      <c r="B29" s="394">
        <v>13</v>
      </c>
      <c r="C29" s="375">
        <f t="shared" si="5"/>
        <v>22</v>
      </c>
      <c r="D29" s="345" t="s">
        <v>110</v>
      </c>
      <c r="E29" s="346">
        <v>2018</v>
      </c>
      <c r="F29" s="346" t="s">
        <v>85</v>
      </c>
      <c r="G29" s="395"/>
      <c r="H29" s="347" t="str">
        <f t="shared" si="0"/>
        <v>Gestión Contractual</v>
      </c>
      <c r="I29" s="396">
        <v>3</v>
      </c>
      <c r="J29" s="394">
        <v>13</v>
      </c>
      <c r="K29" s="349" t="s">
        <v>1954</v>
      </c>
      <c r="L29" s="350" t="s">
        <v>71</v>
      </c>
      <c r="M29" s="349" t="s">
        <v>293</v>
      </c>
      <c r="N29" s="376" t="s">
        <v>194</v>
      </c>
      <c r="O29" s="376" t="s">
        <v>194</v>
      </c>
      <c r="P29" s="377" t="s">
        <v>75</v>
      </c>
      <c r="Q29" s="404" t="s">
        <v>296</v>
      </c>
      <c r="R29" s="397"/>
      <c r="S29" s="405">
        <v>1</v>
      </c>
      <c r="T29" s="406" t="s">
        <v>298</v>
      </c>
      <c r="U29" s="353" t="s">
        <v>85</v>
      </c>
      <c r="V29" s="406" t="s">
        <v>299</v>
      </c>
      <c r="W29" s="395">
        <v>43269</v>
      </c>
      <c r="X29" s="395">
        <v>43360</v>
      </c>
      <c r="Y29" s="377"/>
      <c r="Z29" s="379"/>
      <c r="AA29" s="356">
        <f t="shared" si="3"/>
        <v>43360</v>
      </c>
      <c r="AB29" s="357">
        <v>43646</v>
      </c>
      <c r="AC29" s="349" t="s">
        <v>300</v>
      </c>
      <c r="AD29" s="358">
        <v>1</v>
      </c>
      <c r="AE29" s="357">
        <v>43663</v>
      </c>
      <c r="AF29" s="349" t="s">
        <v>301</v>
      </c>
      <c r="AG29" s="346" t="s">
        <v>302</v>
      </c>
      <c r="AH29" s="359">
        <f t="shared" si="1"/>
        <v>1</v>
      </c>
      <c r="AI29" s="358" t="s">
        <v>113</v>
      </c>
      <c r="AJ29" s="357">
        <v>43799</v>
      </c>
      <c r="AK29" s="401" t="s">
        <v>1313</v>
      </c>
      <c r="AL29" s="398">
        <v>1</v>
      </c>
      <c r="AM29" s="386">
        <v>43808</v>
      </c>
      <c r="AN29" s="415" t="s">
        <v>1955</v>
      </c>
      <c r="AO29" s="391" t="s">
        <v>1657</v>
      </c>
      <c r="AP29" s="365">
        <f t="shared" si="6"/>
        <v>1</v>
      </c>
      <c r="AQ29" s="366" t="s">
        <v>113</v>
      </c>
      <c r="AR29" s="383"/>
      <c r="AS29" s="384"/>
      <c r="AT29" s="385"/>
      <c r="AU29" s="383"/>
      <c r="AV29" s="384"/>
      <c r="AW29" s="384"/>
      <c r="AX29" s="384"/>
      <c r="AY29" s="385"/>
      <c r="AZ29" s="383"/>
      <c r="BA29" s="384"/>
      <c r="BB29" s="385"/>
      <c r="BC29" s="386"/>
      <c r="BD29" s="384"/>
      <c r="BE29" s="384"/>
      <c r="BF29" s="384"/>
      <c r="BG29" s="387"/>
      <c r="BH29" s="388"/>
      <c r="BI29" s="389"/>
      <c r="BJ29" s="369" t="s">
        <v>66</v>
      </c>
      <c r="BK29" s="384"/>
      <c r="BL29" s="399"/>
      <c r="BM29" s="390"/>
      <c r="BN29" s="391"/>
      <c r="BO29" s="385"/>
    </row>
    <row r="30" spans="1:67" ht="38.25" customHeight="1" x14ac:dyDescent="0.2">
      <c r="B30" s="394">
        <v>14</v>
      </c>
      <c r="C30" s="375">
        <f t="shared" si="5"/>
        <v>23</v>
      </c>
      <c r="D30" s="345" t="s">
        <v>110</v>
      </c>
      <c r="E30" s="346">
        <v>2018</v>
      </c>
      <c r="F30" s="346" t="s">
        <v>85</v>
      </c>
      <c r="G30" s="395"/>
      <c r="H30" s="347" t="str">
        <f t="shared" si="0"/>
        <v>Gestión Contractual</v>
      </c>
      <c r="I30" s="396">
        <v>4</v>
      </c>
      <c r="J30" s="394">
        <v>14</v>
      </c>
      <c r="K30" s="349" t="s">
        <v>1956</v>
      </c>
      <c r="L30" s="350" t="s">
        <v>71</v>
      </c>
      <c r="M30" s="349" t="s">
        <v>293</v>
      </c>
      <c r="N30" s="376" t="s">
        <v>194</v>
      </c>
      <c r="O30" s="376" t="s">
        <v>194</v>
      </c>
      <c r="P30" s="377" t="s">
        <v>75</v>
      </c>
      <c r="Q30" s="404" t="s">
        <v>296</v>
      </c>
      <c r="R30" s="397"/>
      <c r="S30" s="405">
        <v>1</v>
      </c>
      <c r="T30" s="406" t="s">
        <v>298</v>
      </c>
      <c r="U30" s="353" t="s">
        <v>85</v>
      </c>
      <c r="V30" s="406" t="s">
        <v>299</v>
      </c>
      <c r="W30" s="395">
        <v>43269</v>
      </c>
      <c r="X30" s="395">
        <v>43360</v>
      </c>
      <c r="Y30" s="377"/>
      <c r="Z30" s="379"/>
      <c r="AA30" s="356">
        <f t="shared" si="3"/>
        <v>43360</v>
      </c>
      <c r="AB30" s="357">
        <v>43646</v>
      </c>
      <c r="AC30" s="349" t="s">
        <v>300</v>
      </c>
      <c r="AD30" s="358">
        <v>1</v>
      </c>
      <c r="AE30" s="357">
        <v>43663</v>
      </c>
      <c r="AF30" s="349" t="s">
        <v>301</v>
      </c>
      <c r="AG30" s="346" t="s">
        <v>302</v>
      </c>
      <c r="AH30" s="359">
        <f t="shared" si="1"/>
        <v>1</v>
      </c>
      <c r="AI30" s="358" t="s">
        <v>113</v>
      </c>
      <c r="AJ30" s="357">
        <v>43799</v>
      </c>
      <c r="AK30" s="401" t="s">
        <v>1313</v>
      </c>
      <c r="AL30" s="398">
        <v>1</v>
      </c>
      <c r="AM30" s="386">
        <v>43808</v>
      </c>
      <c r="AN30" s="415" t="s">
        <v>1957</v>
      </c>
      <c r="AO30" s="391" t="s">
        <v>1657</v>
      </c>
      <c r="AP30" s="365">
        <f t="shared" si="6"/>
        <v>1</v>
      </c>
      <c r="AQ30" s="366" t="s">
        <v>113</v>
      </c>
      <c r="AR30" s="383"/>
      <c r="AS30" s="384"/>
      <c r="AT30" s="385"/>
      <c r="AU30" s="383"/>
      <c r="AV30" s="384"/>
      <c r="AW30" s="384"/>
      <c r="AX30" s="384"/>
      <c r="AY30" s="385"/>
      <c r="AZ30" s="383"/>
      <c r="BA30" s="384"/>
      <c r="BB30" s="385"/>
      <c r="BC30" s="386"/>
      <c r="BD30" s="384"/>
      <c r="BE30" s="384"/>
      <c r="BF30" s="384"/>
      <c r="BG30" s="387"/>
      <c r="BH30" s="388"/>
      <c r="BI30" s="389"/>
      <c r="BJ30" s="369" t="s">
        <v>66</v>
      </c>
      <c r="BK30" s="384"/>
      <c r="BL30" s="399"/>
      <c r="BM30" s="390"/>
      <c r="BN30" s="391"/>
      <c r="BO30" s="385"/>
    </row>
    <row r="31" spans="1:67" ht="38.25" customHeight="1" x14ac:dyDescent="0.2">
      <c r="B31" s="394">
        <v>15</v>
      </c>
      <c r="C31" s="375">
        <f t="shared" si="5"/>
        <v>24</v>
      </c>
      <c r="D31" s="345" t="s">
        <v>110</v>
      </c>
      <c r="E31" s="346">
        <v>2018</v>
      </c>
      <c r="F31" s="346" t="s">
        <v>85</v>
      </c>
      <c r="G31" s="395"/>
      <c r="H31" s="347" t="str">
        <f t="shared" si="0"/>
        <v>Gestión Contractual</v>
      </c>
      <c r="I31" s="396">
        <v>5</v>
      </c>
      <c r="J31" s="394">
        <v>15</v>
      </c>
      <c r="K31" s="349" t="s">
        <v>1958</v>
      </c>
      <c r="L31" s="350" t="s">
        <v>71</v>
      </c>
      <c r="M31" s="349" t="s">
        <v>293</v>
      </c>
      <c r="N31" s="376" t="s">
        <v>194</v>
      </c>
      <c r="O31" s="376" t="s">
        <v>194</v>
      </c>
      <c r="P31" s="377" t="s">
        <v>75</v>
      </c>
      <c r="Q31" s="404" t="s">
        <v>296</v>
      </c>
      <c r="R31" s="397"/>
      <c r="S31" s="405">
        <v>1</v>
      </c>
      <c r="T31" s="406" t="s">
        <v>298</v>
      </c>
      <c r="U31" s="353" t="s">
        <v>85</v>
      </c>
      <c r="V31" s="406" t="s">
        <v>299</v>
      </c>
      <c r="W31" s="395">
        <v>43269</v>
      </c>
      <c r="X31" s="395">
        <v>43360</v>
      </c>
      <c r="Y31" s="377"/>
      <c r="Z31" s="379"/>
      <c r="AA31" s="356">
        <f t="shared" si="3"/>
        <v>43360</v>
      </c>
      <c r="AB31" s="357">
        <v>43646</v>
      </c>
      <c r="AC31" s="349" t="s">
        <v>300</v>
      </c>
      <c r="AD31" s="358">
        <v>1</v>
      </c>
      <c r="AE31" s="357">
        <v>43663</v>
      </c>
      <c r="AF31" s="349" t="s">
        <v>301</v>
      </c>
      <c r="AG31" s="346" t="s">
        <v>302</v>
      </c>
      <c r="AH31" s="359">
        <f t="shared" si="1"/>
        <v>1</v>
      </c>
      <c r="AI31" s="358" t="s">
        <v>113</v>
      </c>
      <c r="AJ31" s="357">
        <v>43799</v>
      </c>
      <c r="AK31" s="401" t="s">
        <v>1313</v>
      </c>
      <c r="AL31" s="398">
        <v>1</v>
      </c>
      <c r="AM31" s="386">
        <v>43808</v>
      </c>
      <c r="AN31" s="415" t="s">
        <v>1959</v>
      </c>
      <c r="AO31" s="391" t="s">
        <v>1657</v>
      </c>
      <c r="AP31" s="365">
        <f t="shared" si="6"/>
        <v>1</v>
      </c>
      <c r="AQ31" s="366" t="s">
        <v>113</v>
      </c>
      <c r="AR31" s="383"/>
      <c r="AS31" s="384"/>
      <c r="AT31" s="385"/>
      <c r="AU31" s="383"/>
      <c r="AV31" s="384"/>
      <c r="AW31" s="384"/>
      <c r="AX31" s="384"/>
      <c r="AY31" s="385"/>
      <c r="AZ31" s="383"/>
      <c r="BA31" s="384"/>
      <c r="BB31" s="385"/>
      <c r="BC31" s="386"/>
      <c r="BD31" s="384"/>
      <c r="BE31" s="384"/>
      <c r="BF31" s="384"/>
      <c r="BG31" s="387"/>
      <c r="BH31" s="388"/>
      <c r="BI31" s="389"/>
      <c r="BJ31" s="369" t="s">
        <v>66</v>
      </c>
      <c r="BK31" s="384"/>
      <c r="BL31" s="399"/>
      <c r="BM31" s="390"/>
      <c r="BN31" s="391"/>
      <c r="BO31" s="385"/>
    </row>
    <row r="32" spans="1:67" ht="38.25" customHeight="1" x14ac:dyDescent="0.2">
      <c r="B32" s="394">
        <v>16</v>
      </c>
      <c r="C32" s="375">
        <f t="shared" si="5"/>
        <v>25</v>
      </c>
      <c r="D32" s="345" t="s">
        <v>110</v>
      </c>
      <c r="E32" s="346">
        <v>2018</v>
      </c>
      <c r="F32" s="346" t="s">
        <v>85</v>
      </c>
      <c r="G32" s="395"/>
      <c r="H32" s="347" t="str">
        <f t="shared" si="0"/>
        <v>Gestión Contractual</v>
      </c>
      <c r="I32" s="396">
        <v>6</v>
      </c>
      <c r="J32" s="394">
        <v>16</v>
      </c>
      <c r="K32" s="349" t="s">
        <v>1960</v>
      </c>
      <c r="L32" s="350" t="s">
        <v>70</v>
      </c>
      <c r="M32" s="349" t="s">
        <v>293</v>
      </c>
      <c r="N32" s="376" t="s">
        <v>194</v>
      </c>
      <c r="O32" s="376" t="s">
        <v>194</v>
      </c>
      <c r="P32" s="377" t="s">
        <v>74</v>
      </c>
      <c r="Q32" s="404" t="s">
        <v>296</v>
      </c>
      <c r="R32" s="397"/>
      <c r="S32" s="405">
        <v>1</v>
      </c>
      <c r="T32" s="406" t="s">
        <v>298</v>
      </c>
      <c r="U32" s="353" t="s">
        <v>85</v>
      </c>
      <c r="V32" s="406" t="s">
        <v>299</v>
      </c>
      <c r="W32" s="395">
        <v>43269</v>
      </c>
      <c r="X32" s="395">
        <v>43360</v>
      </c>
      <c r="Y32" s="377"/>
      <c r="Z32" s="379"/>
      <c r="AA32" s="356">
        <f t="shared" si="3"/>
        <v>43360</v>
      </c>
      <c r="AB32" s="357">
        <v>43646</v>
      </c>
      <c r="AC32" s="349" t="s">
        <v>300</v>
      </c>
      <c r="AD32" s="358">
        <v>1</v>
      </c>
      <c r="AE32" s="357">
        <v>43663</v>
      </c>
      <c r="AF32" s="349" t="s">
        <v>301</v>
      </c>
      <c r="AG32" s="346" t="s">
        <v>302</v>
      </c>
      <c r="AH32" s="359">
        <f t="shared" si="1"/>
        <v>1</v>
      </c>
      <c r="AI32" s="358" t="s">
        <v>113</v>
      </c>
      <c r="AJ32" s="357">
        <v>43799</v>
      </c>
      <c r="AK32" s="401" t="s">
        <v>1313</v>
      </c>
      <c r="AL32" s="398">
        <v>1</v>
      </c>
      <c r="AM32" s="386">
        <v>43808</v>
      </c>
      <c r="AN32" s="415" t="s">
        <v>1957</v>
      </c>
      <c r="AO32" s="391" t="s">
        <v>1657</v>
      </c>
      <c r="AP32" s="365">
        <f t="shared" si="6"/>
        <v>1</v>
      </c>
      <c r="AQ32" s="366" t="s">
        <v>113</v>
      </c>
      <c r="AR32" s="383"/>
      <c r="AS32" s="384"/>
      <c r="AT32" s="385"/>
      <c r="AU32" s="383"/>
      <c r="AV32" s="384"/>
      <c r="AW32" s="384"/>
      <c r="AX32" s="384"/>
      <c r="AY32" s="385"/>
      <c r="AZ32" s="383"/>
      <c r="BA32" s="384"/>
      <c r="BB32" s="385"/>
      <c r="BC32" s="386"/>
      <c r="BD32" s="384"/>
      <c r="BE32" s="384"/>
      <c r="BF32" s="384"/>
      <c r="BG32" s="387"/>
      <c r="BH32" s="388"/>
      <c r="BI32" s="389"/>
      <c r="BJ32" s="369" t="s">
        <v>66</v>
      </c>
      <c r="BK32" s="384"/>
      <c r="BL32" s="399"/>
      <c r="BM32" s="390"/>
      <c r="BN32" s="391"/>
      <c r="BO32" s="385"/>
    </row>
    <row r="33" spans="2:67" ht="38.25" customHeight="1" x14ac:dyDescent="0.25">
      <c r="B33" s="394">
        <v>17</v>
      </c>
      <c r="C33" s="375">
        <f t="shared" si="5"/>
        <v>26</v>
      </c>
      <c r="D33" s="345" t="s">
        <v>110</v>
      </c>
      <c r="E33" s="346">
        <v>2018</v>
      </c>
      <c r="F33" s="346" t="s">
        <v>304</v>
      </c>
      <c r="G33" s="395"/>
      <c r="H33" s="347" t="str">
        <f t="shared" si="0"/>
        <v>Gestión   Financiera</v>
      </c>
      <c r="I33" s="396">
        <v>1</v>
      </c>
      <c r="J33" s="394">
        <v>17</v>
      </c>
      <c r="K33" s="349" t="s">
        <v>305</v>
      </c>
      <c r="L33" s="350" t="s">
        <v>70</v>
      </c>
      <c r="M33" s="416" t="s">
        <v>194</v>
      </c>
      <c r="N33" s="376" t="s">
        <v>194</v>
      </c>
      <c r="O33" s="376" t="s">
        <v>194</v>
      </c>
      <c r="P33" s="377" t="s">
        <v>75</v>
      </c>
      <c r="Q33" s="404" t="s">
        <v>306</v>
      </c>
      <c r="R33" s="397"/>
      <c r="S33" s="379">
        <v>1</v>
      </c>
      <c r="T33" s="379" t="s">
        <v>307</v>
      </c>
      <c r="U33" s="353" t="s">
        <v>77</v>
      </c>
      <c r="V33" s="379" t="s">
        <v>308</v>
      </c>
      <c r="W33" s="395">
        <v>42633</v>
      </c>
      <c r="X33" s="395">
        <v>43373</v>
      </c>
      <c r="Y33" s="377"/>
      <c r="Z33" s="379"/>
      <c r="AA33" s="356">
        <f t="shared" si="3"/>
        <v>43373</v>
      </c>
      <c r="AB33" s="357">
        <v>43646</v>
      </c>
      <c r="AC33" s="349" t="s">
        <v>309</v>
      </c>
      <c r="AD33" s="358">
        <v>1</v>
      </c>
      <c r="AE33" s="357">
        <v>43665</v>
      </c>
      <c r="AF33" s="349" t="s">
        <v>309</v>
      </c>
      <c r="AG33" s="346" t="s">
        <v>226</v>
      </c>
      <c r="AH33" s="359">
        <f t="shared" si="1"/>
        <v>1</v>
      </c>
      <c r="AI33" s="358" t="s">
        <v>55</v>
      </c>
      <c r="AJ33" s="357">
        <v>43799</v>
      </c>
      <c r="AK33" s="361" t="s">
        <v>1523</v>
      </c>
      <c r="AL33" s="398">
        <v>1</v>
      </c>
      <c r="AM33" s="386">
        <v>43809</v>
      </c>
      <c r="AN33" s="217" t="s">
        <v>1553</v>
      </c>
      <c r="AO33" s="384" t="s">
        <v>226</v>
      </c>
      <c r="AP33" s="365">
        <v>1</v>
      </c>
      <c r="AQ33" s="366" t="s">
        <v>55</v>
      </c>
      <c r="AR33" s="383"/>
      <c r="AS33" s="384"/>
      <c r="AT33" s="385"/>
      <c r="AU33" s="383"/>
      <c r="AV33" s="384"/>
      <c r="AW33" s="384"/>
      <c r="AX33" s="384"/>
      <c r="AY33" s="385"/>
      <c r="AZ33" s="383"/>
      <c r="BA33" s="384"/>
      <c r="BB33" s="385"/>
      <c r="BC33" s="386"/>
      <c r="BD33" s="384"/>
      <c r="BE33" s="384"/>
      <c r="BF33" s="384"/>
      <c r="BG33" s="387"/>
      <c r="BH33" s="388" t="s">
        <v>56</v>
      </c>
      <c r="BI33" s="389" t="s">
        <v>56</v>
      </c>
      <c r="BJ33" s="369" t="s">
        <v>57</v>
      </c>
      <c r="BK33" s="403" t="s">
        <v>1868</v>
      </c>
      <c r="BL33" s="399" t="s">
        <v>226</v>
      </c>
      <c r="BM33" s="390">
        <v>43809</v>
      </c>
      <c r="BN33" s="391" t="s">
        <v>60</v>
      </c>
      <c r="BO33" s="385"/>
    </row>
    <row r="34" spans="2:67" ht="38.25" customHeight="1" x14ac:dyDescent="0.25">
      <c r="B34" s="394">
        <v>18</v>
      </c>
      <c r="C34" s="375">
        <f t="shared" si="5"/>
        <v>27</v>
      </c>
      <c r="D34" s="345" t="s">
        <v>110</v>
      </c>
      <c r="E34" s="346">
        <v>2018</v>
      </c>
      <c r="F34" s="346" t="s">
        <v>304</v>
      </c>
      <c r="G34" s="395"/>
      <c r="H34" s="347" t="str">
        <f t="shared" si="0"/>
        <v>Gestión   Financiera</v>
      </c>
      <c r="I34" s="396">
        <v>2</v>
      </c>
      <c r="J34" s="394">
        <v>18</v>
      </c>
      <c r="K34" s="349" t="s">
        <v>310</v>
      </c>
      <c r="L34" s="350" t="s">
        <v>44</v>
      </c>
      <c r="M34" s="349" t="s">
        <v>1961</v>
      </c>
      <c r="N34" s="349" t="s">
        <v>311</v>
      </c>
      <c r="O34" s="349" t="s">
        <v>312</v>
      </c>
      <c r="P34" s="377" t="s">
        <v>47</v>
      </c>
      <c r="Q34" s="404" t="s">
        <v>315</v>
      </c>
      <c r="R34" s="397"/>
      <c r="S34" s="379">
        <v>1</v>
      </c>
      <c r="T34" s="346" t="s">
        <v>317</v>
      </c>
      <c r="U34" s="353" t="s">
        <v>77</v>
      </c>
      <c r="V34" s="379" t="s">
        <v>217</v>
      </c>
      <c r="W34" s="395">
        <v>42633</v>
      </c>
      <c r="X34" s="395">
        <v>43373</v>
      </c>
      <c r="Y34" s="377"/>
      <c r="Z34" s="379"/>
      <c r="AA34" s="356">
        <f t="shared" si="3"/>
        <v>43373</v>
      </c>
      <c r="AB34" s="357">
        <v>43646</v>
      </c>
      <c r="AC34" s="417" t="s">
        <v>319</v>
      </c>
      <c r="AD34" s="358">
        <v>1</v>
      </c>
      <c r="AE34" s="357">
        <v>43665</v>
      </c>
      <c r="AF34" s="349"/>
      <c r="AG34" s="346" t="s">
        <v>226</v>
      </c>
      <c r="AH34" s="359">
        <f t="shared" si="1"/>
        <v>1</v>
      </c>
      <c r="AI34" s="358" t="s">
        <v>55</v>
      </c>
      <c r="AJ34" s="357">
        <v>43799</v>
      </c>
      <c r="AK34" s="361" t="s">
        <v>1523</v>
      </c>
      <c r="AL34" s="398">
        <v>1</v>
      </c>
      <c r="AM34" s="386">
        <v>43809</v>
      </c>
      <c r="AN34" s="217" t="s">
        <v>1554</v>
      </c>
      <c r="AO34" s="384" t="s">
        <v>226</v>
      </c>
      <c r="AP34" s="365">
        <v>1</v>
      </c>
      <c r="AQ34" s="366" t="s">
        <v>55</v>
      </c>
      <c r="AR34" s="383"/>
      <c r="AS34" s="384"/>
      <c r="AT34" s="385"/>
      <c r="AU34" s="383"/>
      <c r="AV34" s="384"/>
      <c r="AW34" s="384"/>
      <c r="AX34" s="384"/>
      <c r="AY34" s="385"/>
      <c r="AZ34" s="383"/>
      <c r="BA34" s="384"/>
      <c r="BB34" s="385"/>
      <c r="BC34" s="386"/>
      <c r="BD34" s="384"/>
      <c r="BE34" s="384"/>
      <c r="BF34" s="384"/>
      <c r="BG34" s="387"/>
      <c r="BH34" s="388" t="s">
        <v>56</v>
      </c>
      <c r="BI34" s="389" t="s">
        <v>56</v>
      </c>
      <c r="BJ34" s="369" t="s">
        <v>57</v>
      </c>
      <c r="BK34" s="217" t="s">
        <v>1869</v>
      </c>
      <c r="BL34" s="399" t="s">
        <v>226</v>
      </c>
      <c r="BM34" s="390">
        <v>43809</v>
      </c>
      <c r="BN34" s="391" t="s">
        <v>60</v>
      </c>
      <c r="BO34" s="385"/>
    </row>
    <row r="35" spans="2:67" ht="38.25" customHeight="1" x14ac:dyDescent="0.25">
      <c r="B35" s="394">
        <v>0</v>
      </c>
      <c r="C35" s="375">
        <f t="shared" si="5"/>
        <v>28</v>
      </c>
      <c r="D35" s="345" t="s">
        <v>110</v>
      </c>
      <c r="E35" s="346">
        <v>2018</v>
      </c>
      <c r="F35" s="346" t="s">
        <v>304</v>
      </c>
      <c r="G35" s="395"/>
      <c r="H35" s="347" t="str">
        <f t="shared" si="0"/>
        <v>Gestión   Financiera</v>
      </c>
      <c r="I35" s="396"/>
      <c r="J35" s="394">
        <v>18</v>
      </c>
      <c r="K35" s="349" t="s">
        <v>310</v>
      </c>
      <c r="L35" s="350" t="s">
        <v>44</v>
      </c>
      <c r="M35" s="418"/>
      <c r="N35" s="349" t="s">
        <v>313</v>
      </c>
      <c r="O35" s="349" t="s">
        <v>314</v>
      </c>
      <c r="P35" s="377" t="s">
        <v>47</v>
      </c>
      <c r="Q35" s="404" t="s">
        <v>316</v>
      </c>
      <c r="R35" s="397"/>
      <c r="S35" s="379">
        <v>3</v>
      </c>
      <c r="T35" s="346" t="s">
        <v>318</v>
      </c>
      <c r="U35" s="353" t="s">
        <v>77</v>
      </c>
      <c r="V35" s="379" t="s">
        <v>217</v>
      </c>
      <c r="W35" s="395">
        <v>42633</v>
      </c>
      <c r="X35" s="395">
        <v>43373</v>
      </c>
      <c r="Y35" s="377"/>
      <c r="Z35" s="379"/>
      <c r="AA35" s="356">
        <f t="shared" si="3"/>
        <v>43373</v>
      </c>
      <c r="AB35" s="357">
        <v>43646</v>
      </c>
      <c r="AC35" s="349" t="s">
        <v>309</v>
      </c>
      <c r="AD35" s="358">
        <v>3</v>
      </c>
      <c r="AE35" s="357">
        <v>43665</v>
      </c>
      <c r="AF35" s="349" t="s">
        <v>309</v>
      </c>
      <c r="AG35" s="346" t="s">
        <v>226</v>
      </c>
      <c r="AH35" s="359">
        <f t="shared" si="1"/>
        <v>1</v>
      </c>
      <c r="AI35" s="358" t="s">
        <v>55</v>
      </c>
      <c r="AJ35" s="357">
        <v>43799</v>
      </c>
      <c r="AK35" s="361" t="s">
        <v>1523</v>
      </c>
      <c r="AL35" s="398">
        <v>3</v>
      </c>
      <c r="AM35" s="386">
        <v>43809</v>
      </c>
      <c r="AN35" s="217" t="s">
        <v>1547</v>
      </c>
      <c r="AO35" s="364" t="s">
        <v>226</v>
      </c>
      <c r="AP35" s="365">
        <v>1</v>
      </c>
      <c r="AQ35" s="366" t="s">
        <v>55</v>
      </c>
      <c r="AR35" s="383"/>
      <c r="AS35" s="384"/>
      <c r="AT35" s="385"/>
      <c r="AU35" s="383"/>
      <c r="AV35" s="384"/>
      <c r="AW35" s="384"/>
      <c r="AX35" s="384"/>
      <c r="AY35" s="385"/>
      <c r="AZ35" s="383"/>
      <c r="BA35" s="384"/>
      <c r="BB35" s="385"/>
      <c r="BC35" s="386"/>
      <c r="BD35" s="384"/>
      <c r="BE35" s="384"/>
      <c r="BF35" s="384"/>
      <c r="BG35" s="387"/>
      <c r="BH35" s="388" t="s">
        <v>56</v>
      </c>
      <c r="BI35" s="389" t="s">
        <v>56</v>
      </c>
      <c r="BJ35" s="369" t="s">
        <v>57</v>
      </c>
      <c r="BK35" s="217" t="s">
        <v>1547</v>
      </c>
      <c r="BL35" s="399" t="s">
        <v>226</v>
      </c>
      <c r="BM35" s="390">
        <v>43809</v>
      </c>
      <c r="BN35" s="391" t="s">
        <v>60</v>
      </c>
      <c r="BO35" s="385"/>
    </row>
    <row r="36" spans="2:67" ht="38.25" customHeight="1" x14ac:dyDescent="0.25">
      <c r="B36" s="394">
        <v>19</v>
      </c>
      <c r="C36" s="375">
        <f t="shared" si="5"/>
        <v>29</v>
      </c>
      <c r="D36" s="345" t="s">
        <v>110</v>
      </c>
      <c r="E36" s="346">
        <v>2018</v>
      </c>
      <c r="F36" s="346" t="s">
        <v>304</v>
      </c>
      <c r="G36" s="395"/>
      <c r="H36" s="347" t="str">
        <f t="shared" si="0"/>
        <v>Gestión   Financiera</v>
      </c>
      <c r="I36" s="396">
        <v>3</v>
      </c>
      <c r="J36" s="394">
        <v>19</v>
      </c>
      <c r="K36" s="410" t="s">
        <v>1962</v>
      </c>
      <c r="L36" s="350" t="s">
        <v>44</v>
      </c>
      <c r="M36" s="349" t="s">
        <v>320</v>
      </c>
      <c r="N36" s="349" t="s">
        <v>320</v>
      </c>
      <c r="O36" s="349" t="s">
        <v>321</v>
      </c>
      <c r="P36" s="377" t="s">
        <v>47</v>
      </c>
      <c r="Q36" s="404" t="s">
        <v>324</v>
      </c>
      <c r="R36" s="397"/>
      <c r="S36" s="419">
        <v>1</v>
      </c>
      <c r="T36" s="406" t="s">
        <v>326</v>
      </c>
      <c r="U36" s="353" t="s">
        <v>77</v>
      </c>
      <c r="V36" s="379" t="s">
        <v>217</v>
      </c>
      <c r="W36" s="409">
        <v>43528</v>
      </c>
      <c r="X36" s="409">
        <v>43646</v>
      </c>
      <c r="Y36" s="377"/>
      <c r="Z36" s="379"/>
      <c r="AA36" s="356">
        <f t="shared" si="3"/>
        <v>43646</v>
      </c>
      <c r="AB36" s="357">
        <v>43646</v>
      </c>
      <c r="AC36" s="417" t="s">
        <v>309</v>
      </c>
      <c r="AD36" s="414">
        <v>1</v>
      </c>
      <c r="AE36" s="357">
        <v>43665</v>
      </c>
      <c r="AF36" s="349" t="s">
        <v>309</v>
      </c>
      <c r="AG36" s="346" t="s">
        <v>226</v>
      </c>
      <c r="AH36" s="359">
        <f t="shared" si="1"/>
        <v>1</v>
      </c>
      <c r="AI36" s="358" t="s">
        <v>55</v>
      </c>
      <c r="AJ36" s="357">
        <v>43799</v>
      </c>
      <c r="AK36" s="361" t="s">
        <v>1523</v>
      </c>
      <c r="AL36" s="381">
        <v>1</v>
      </c>
      <c r="AM36" s="386">
        <v>43809</v>
      </c>
      <c r="AN36" s="217" t="s">
        <v>1547</v>
      </c>
      <c r="AO36" s="364" t="s">
        <v>226</v>
      </c>
      <c r="AP36" s="365">
        <f t="shared" ref="AP36" si="7">+AL36/S36</f>
        <v>1</v>
      </c>
      <c r="AQ36" s="366" t="s">
        <v>55</v>
      </c>
      <c r="AR36" s="383"/>
      <c r="AS36" s="384"/>
      <c r="AT36" s="385"/>
      <c r="AU36" s="383"/>
      <c r="AV36" s="384"/>
      <c r="AW36" s="384"/>
      <c r="AX36" s="384"/>
      <c r="AY36" s="385"/>
      <c r="AZ36" s="383"/>
      <c r="BA36" s="384"/>
      <c r="BB36" s="385"/>
      <c r="BC36" s="386"/>
      <c r="BD36" s="384"/>
      <c r="BE36" s="384"/>
      <c r="BF36" s="384"/>
      <c r="BG36" s="387"/>
      <c r="BH36" s="388" t="s">
        <v>56</v>
      </c>
      <c r="BI36" s="389" t="s">
        <v>56</v>
      </c>
      <c r="BJ36" s="369" t="s">
        <v>57</v>
      </c>
      <c r="BK36" s="217" t="s">
        <v>1547</v>
      </c>
      <c r="BL36" s="399" t="s">
        <v>226</v>
      </c>
      <c r="BM36" s="390">
        <v>43809</v>
      </c>
      <c r="BN36" s="391" t="s">
        <v>60</v>
      </c>
      <c r="BO36" s="385"/>
    </row>
    <row r="37" spans="2:67" ht="38.25" customHeight="1" x14ac:dyDescent="0.2">
      <c r="B37" s="394">
        <v>20</v>
      </c>
      <c r="C37" s="375">
        <f t="shared" si="5"/>
        <v>30</v>
      </c>
      <c r="D37" s="345" t="s">
        <v>110</v>
      </c>
      <c r="E37" s="346">
        <v>2018</v>
      </c>
      <c r="F37" s="346" t="s">
        <v>304</v>
      </c>
      <c r="G37" s="395"/>
      <c r="H37" s="347" t="str">
        <f t="shared" si="0"/>
        <v>Gestión   Financiera</v>
      </c>
      <c r="I37" s="396">
        <v>4</v>
      </c>
      <c r="J37" s="394">
        <v>20</v>
      </c>
      <c r="K37" s="349" t="s">
        <v>1963</v>
      </c>
      <c r="L37" s="350" t="s">
        <v>44</v>
      </c>
      <c r="M37" s="349" t="s">
        <v>322</v>
      </c>
      <c r="N37" s="349" t="s">
        <v>322</v>
      </c>
      <c r="O37" s="349" t="s">
        <v>323</v>
      </c>
      <c r="P37" s="377" t="s">
        <v>47</v>
      </c>
      <c r="Q37" s="404" t="s">
        <v>325</v>
      </c>
      <c r="R37" s="397"/>
      <c r="S37" s="379">
        <v>12</v>
      </c>
      <c r="T37" s="406" t="s">
        <v>327</v>
      </c>
      <c r="U37" s="353" t="s">
        <v>77</v>
      </c>
      <c r="V37" s="379" t="s">
        <v>216</v>
      </c>
      <c r="W37" s="409">
        <v>43495</v>
      </c>
      <c r="X37" s="409">
        <v>43830</v>
      </c>
      <c r="Y37" s="377"/>
      <c r="Z37" s="379"/>
      <c r="AA37" s="356">
        <f t="shared" si="3"/>
        <v>43830</v>
      </c>
      <c r="AB37" s="357">
        <v>43646</v>
      </c>
      <c r="AC37" s="420" t="s">
        <v>328</v>
      </c>
      <c r="AD37" s="358">
        <v>3</v>
      </c>
      <c r="AE37" s="357">
        <v>43665</v>
      </c>
      <c r="AF37" s="349" t="s">
        <v>329</v>
      </c>
      <c r="AG37" s="346" t="s">
        <v>226</v>
      </c>
      <c r="AH37" s="359">
        <f t="shared" si="1"/>
        <v>0.25</v>
      </c>
      <c r="AI37" s="358" t="s">
        <v>51</v>
      </c>
      <c r="AJ37" s="357">
        <v>43799</v>
      </c>
      <c r="AK37" s="401" t="s">
        <v>328</v>
      </c>
      <c r="AL37" s="398">
        <v>12</v>
      </c>
      <c r="AM37" s="386">
        <v>43809</v>
      </c>
      <c r="AN37" s="217" t="s">
        <v>1555</v>
      </c>
      <c r="AO37" s="384" t="s">
        <v>226</v>
      </c>
      <c r="AP37" s="365">
        <v>1</v>
      </c>
      <c r="AQ37" s="366" t="s">
        <v>55</v>
      </c>
      <c r="AR37" s="383"/>
      <c r="AS37" s="384"/>
      <c r="AT37" s="385"/>
      <c r="AU37" s="383"/>
      <c r="AV37" s="384"/>
      <c r="AW37" s="384"/>
      <c r="AX37" s="384"/>
      <c r="AY37" s="385"/>
      <c r="AZ37" s="383"/>
      <c r="BA37" s="384"/>
      <c r="BB37" s="385"/>
      <c r="BC37" s="386"/>
      <c r="BD37" s="384"/>
      <c r="BE37" s="384"/>
      <c r="BF37" s="384"/>
      <c r="BG37" s="387"/>
      <c r="BH37" s="388" t="s">
        <v>56</v>
      </c>
      <c r="BI37" s="389" t="s">
        <v>56</v>
      </c>
      <c r="BJ37" s="369" t="s">
        <v>57</v>
      </c>
      <c r="BK37" s="217" t="s">
        <v>1555</v>
      </c>
      <c r="BL37" s="399" t="s">
        <v>226</v>
      </c>
      <c r="BM37" s="390">
        <v>43809</v>
      </c>
      <c r="BN37" s="391" t="s">
        <v>60</v>
      </c>
      <c r="BO37" s="385"/>
    </row>
    <row r="38" spans="2:67" ht="38.25" customHeight="1" x14ac:dyDescent="0.25">
      <c r="B38" s="394">
        <v>21</v>
      </c>
      <c r="C38" s="375">
        <f t="shared" si="5"/>
        <v>31</v>
      </c>
      <c r="D38" s="345" t="s">
        <v>110</v>
      </c>
      <c r="E38" s="346">
        <v>2018</v>
      </c>
      <c r="F38" s="346" t="s">
        <v>304</v>
      </c>
      <c r="G38" s="395"/>
      <c r="H38" s="347" t="str">
        <f t="shared" si="0"/>
        <v>Gestión Contractual</v>
      </c>
      <c r="I38" s="396">
        <v>5</v>
      </c>
      <c r="J38" s="394">
        <v>21</v>
      </c>
      <c r="K38" s="349" t="s">
        <v>330</v>
      </c>
      <c r="L38" s="350" t="s">
        <v>44</v>
      </c>
      <c r="M38" s="349" t="s">
        <v>331</v>
      </c>
      <c r="N38" s="349" t="s">
        <v>331</v>
      </c>
      <c r="O38" s="349" t="s">
        <v>332</v>
      </c>
      <c r="P38" s="377" t="s">
        <v>47</v>
      </c>
      <c r="Q38" s="404" t="s">
        <v>333</v>
      </c>
      <c r="R38" s="397"/>
      <c r="S38" s="379">
        <v>1</v>
      </c>
      <c r="T38" s="406" t="s">
        <v>335</v>
      </c>
      <c r="U38" s="353" t="s">
        <v>85</v>
      </c>
      <c r="V38" s="406" t="s">
        <v>299</v>
      </c>
      <c r="W38" s="400">
        <v>43467</v>
      </c>
      <c r="X38" s="400">
        <v>43496</v>
      </c>
      <c r="Y38" s="377"/>
      <c r="Z38" s="379"/>
      <c r="AA38" s="356">
        <f t="shared" si="3"/>
        <v>43496</v>
      </c>
      <c r="AB38" s="357">
        <v>43646</v>
      </c>
      <c r="AC38" s="420" t="s">
        <v>337</v>
      </c>
      <c r="AD38" s="358">
        <v>1</v>
      </c>
      <c r="AE38" s="357">
        <v>43665</v>
      </c>
      <c r="AF38" s="349" t="s">
        <v>337</v>
      </c>
      <c r="AG38" s="346" t="s">
        <v>226</v>
      </c>
      <c r="AH38" s="359">
        <f t="shared" si="1"/>
        <v>1</v>
      </c>
      <c r="AI38" s="358" t="s">
        <v>55</v>
      </c>
      <c r="AJ38" s="357">
        <v>43799</v>
      </c>
      <c r="AK38" s="361" t="s">
        <v>1523</v>
      </c>
      <c r="AL38" s="398">
        <v>1</v>
      </c>
      <c r="AM38" s="386">
        <v>43808</v>
      </c>
      <c r="AN38" s="415" t="s">
        <v>1758</v>
      </c>
      <c r="AO38" s="421" t="s">
        <v>1657</v>
      </c>
      <c r="AP38" s="365">
        <f t="shared" ref="AP38" si="8">+AL38/S38</f>
        <v>1</v>
      </c>
      <c r="AQ38" s="366" t="s">
        <v>55</v>
      </c>
      <c r="AR38" s="383"/>
      <c r="AS38" s="384"/>
      <c r="AT38" s="385"/>
      <c r="AU38" s="383"/>
      <c r="AV38" s="384"/>
      <c r="AW38" s="384"/>
      <c r="AX38" s="384"/>
      <c r="AY38" s="385"/>
      <c r="AZ38" s="383"/>
      <c r="BA38" s="384"/>
      <c r="BB38" s="385"/>
      <c r="BC38" s="386"/>
      <c r="BD38" s="384"/>
      <c r="BE38" s="384"/>
      <c r="BF38" s="384"/>
      <c r="BG38" s="387"/>
      <c r="BH38" s="388" t="s">
        <v>56</v>
      </c>
      <c r="BI38" s="389" t="s">
        <v>56</v>
      </c>
      <c r="BJ38" s="369" t="s">
        <v>57</v>
      </c>
      <c r="BK38" s="403" t="s">
        <v>1704</v>
      </c>
      <c r="BL38" s="399"/>
      <c r="BM38" s="390"/>
      <c r="BN38" s="391"/>
      <c r="BO38" s="385"/>
    </row>
    <row r="39" spans="2:67" ht="38.25" customHeight="1" x14ac:dyDescent="0.2">
      <c r="B39" s="394">
        <v>0</v>
      </c>
      <c r="C39" s="375">
        <f t="shared" si="5"/>
        <v>32</v>
      </c>
      <c r="D39" s="345" t="s">
        <v>110</v>
      </c>
      <c r="E39" s="346">
        <v>2018</v>
      </c>
      <c r="F39" s="346" t="s">
        <v>304</v>
      </c>
      <c r="G39" s="395"/>
      <c r="H39" s="347" t="str">
        <f t="shared" si="0"/>
        <v>Gestión   Financiera</v>
      </c>
      <c r="I39" s="396"/>
      <c r="J39" s="394">
        <v>21</v>
      </c>
      <c r="K39" s="349" t="s">
        <v>330</v>
      </c>
      <c r="L39" s="350" t="s">
        <v>44</v>
      </c>
      <c r="M39" s="349" t="s">
        <v>331</v>
      </c>
      <c r="N39" s="349" t="s">
        <v>331</v>
      </c>
      <c r="O39" s="349" t="s">
        <v>332</v>
      </c>
      <c r="P39" s="377" t="s">
        <v>47</v>
      </c>
      <c r="Q39" s="404" t="s">
        <v>334</v>
      </c>
      <c r="R39" s="397"/>
      <c r="S39" s="422">
        <v>1</v>
      </c>
      <c r="T39" s="406" t="s">
        <v>1964</v>
      </c>
      <c r="U39" s="353" t="s">
        <v>77</v>
      </c>
      <c r="V39" s="379" t="s">
        <v>336</v>
      </c>
      <c r="W39" s="400">
        <v>43480</v>
      </c>
      <c r="X39" s="400">
        <v>43784</v>
      </c>
      <c r="Y39" s="377"/>
      <c r="Z39" s="379"/>
      <c r="AA39" s="356">
        <f t="shared" si="3"/>
        <v>43784</v>
      </c>
      <c r="AB39" s="357">
        <v>43646</v>
      </c>
      <c r="AC39" s="420" t="s">
        <v>338</v>
      </c>
      <c r="AD39" s="414">
        <v>0.5</v>
      </c>
      <c r="AE39" s="357">
        <v>43665</v>
      </c>
      <c r="AF39" s="397"/>
      <c r="AG39" s="346" t="s">
        <v>226</v>
      </c>
      <c r="AH39" s="359">
        <f t="shared" si="1"/>
        <v>0.5</v>
      </c>
      <c r="AI39" s="358" t="s">
        <v>51</v>
      </c>
      <c r="AJ39" s="357">
        <v>43799</v>
      </c>
      <c r="AK39" s="401" t="s">
        <v>338</v>
      </c>
      <c r="AL39" s="381">
        <v>1</v>
      </c>
      <c r="AM39" s="386">
        <v>43809</v>
      </c>
      <c r="AN39" s="217" t="s">
        <v>1556</v>
      </c>
      <c r="AO39" s="384" t="s">
        <v>226</v>
      </c>
      <c r="AP39" s="365">
        <f t="shared" ref="AP39:AP54" si="9">+AL39/S39</f>
        <v>1</v>
      </c>
      <c r="AQ39" s="366" t="s">
        <v>55</v>
      </c>
      <c r="AR39" s="383"/>
      <c r="AS39" s="384"/>
      <c r="AT39" s="385"/>
      <c r="AU39" s="383"/>
      <c r="AV39" s="384"/>
      <c r="AW39" s="384"/>
      <c r="AX39" s="384"/>
      <c r="AY39" s="385"/>
      <c r="AZ39" s="383"/>
      <c r="BA39" s="384"/>
      <c r="BB39" s="385"/>
      <c r="BC39" s="386"/>
      <c r="BD39" s="384"/>
      <c r="BE39" s="384"/>
      <c r="BF39" s="384"/>
      <c r="BG39" s="387"/>
      <c r="BH39" s="388" t="s">
        <v>56</v>
      </c>
      <c r="BI39" s="389" t="s">
        <v>56</v>
      </c>
      <c r="BJ39" s="369" t="s">
        <v>57</v>
      </c>
      <c r="BK39" s="217" t="s">
        <v>1556</v>
      </c>
      <c r="BL39" s="399" t="s">
        <v>226</v>
      </c>
      <c r="BM39" s="390">
        <v>43809</v>
      </c>
      <c r="BN39" s="391" t="s">
        <v>60</v>
      </c>
      <c r="BO39" s="385"/>
    </row>
    <row r="40" spans="2:67" ht="38.25" customHeight="1" x14ac:dyDescent="0.2">
      <c r="B40" s="394">
        <v>22</v>
      </c>
      <c r="C40" s="375">
        <f t="shared" si="5"/>
        <v>33</v>
      </c>
      <c r="D40" s="345" t="s">
        <v>110</v>
      </c>
      <c r="E40" s="346">
        <v>2018</v>
      </c>
      <c r="F40" s="346" t="s">
        <v>304</v>
      </c>
      <c r="G40" s="395"/>
      <c r="H40" s="347" t="str">
        <f t="shared" si="0"/>
        <v>Gestión   Financiera</v>
      </c>
      <c r="I40" s="396">
        <v>6</v>
      </c>
      <c r="J40" s="394">
        <v>22</v>
      </c>
      <c r="K40" s="349" t="s">
        <v>339</v>
      </c>
      <c r="L40" s="350" t="s">
        <v>44</v>
      </c>
      <c r="M40" s="349" t="s">
        <v>340</v>
      </c>
      <c r="N40" s="349" t="s">
        <v>340</v>
      </c>
      <c r="O40" s="349" t="s">
        <v>341</v>
      </c>
      <c r="P40" s="377" t="s">
        <v>47</v>
      </c>
      <c r="Q40" s="349" t="s">
        <v>342</v>
      </c>
      <c r="R40" s="397"/>
      <c r="S40" s="423">
        <v>12</v>
      </c>
      <c r="T40" s="424" t="s">
        <v>343</v>
      </c>
      <c r="U40" s="353" t="s">
        <v>77</v>
      </c>
      <c r="V40" s="424" t="s">
        <v>345</v>
      </c>
      <c r="W40" s="400">
        <v>43467</v>
      </c>
      <c r="X40" s="400">
        <v>43830</v>
      </c>
      <c r="Y40" s="377"/>
      <c r="Z40" s="379"/>
      <c r="AA40" s="356">
        <f t="shared" si="3"/>
        <v>43830</v>
      </c>
      <c r="AB40" s="357">
        <v>43646</v>
      </c>
      <c r="AC40" s="420" t="s">
        <v>347</v>
      </c>
      <c r="AD40" s="358">
        <v>6</v>
      </c>
      <c r="AE40" s="357">
        <v>43665</v>
      </c>
      <c r="AF40" s="349" t="s">
        <v>349</v>
      </c>
      <c r="AG40" s="346" t="s">
        <v>226</v>
      </c>
      <c r="AH40" s="359">
        <f t="shared" si="1"/>
        <v>0.5</v>
      </c>
      <c r="AI40" s="358" t="s">
        <v>51</v>
      </c>
      <c r="AJ40" s="357">
        <v>43799</v>
      </c>
      <c r="AK40" s="401" t="s">
        <v>1451</v>
      </c>
      <c r="AL40" s="398">
        <v>12</v>
      </c>
      <c r="AM40" s="386">
        <v>43809</v>
      </c>
      <c r="AN40" s="217" t="s">
        <v>1759</v>
      </c>
      <c r="AO40" s="384" t="s">
        <v>226</v>
      </c>
      <c r="AP40" s="365">
        <f t="shared" si="9"/>
        <v>1</v>
      </c>
      <c r="AQ40" s="366" t="s">
        <v>55</v>
      </c>
      <c r="AR40" s="383"/>
      <c r="AS40" s="384"/>
      <c r="AT40" s="385"/>
      <c r="AU40" s="383"/>
      <c r="AV40" s="384"/>
      <c r="AW40" s="384"/>
      <c r="AX40" s="384"/>
      <c r="AY40" s="385"/>
      <c r="AZ40" s="383"/>
      <c r="BA40" s="384"/>
      <c r="BB40" s="385"/>
      <c r="BC40" s="386"/>
      <c r="BD40" s="384"/>
      <c r="BE40" s="384"/>
      <c r="BF40" s="384"/>
      <c r="BG40" s="387"/>
      <c r="BH40" s="388" t="s">
        <v>56</v>
      </c>
      <c r="BI40" s="389" t="s">
        <v>56</v>
      </c>
      <c r="BJ40" s="369" t="s">
        <v>57</v>
      </c>
      <c r="BK40" s="217" t="s">
        <v>1759</v>
      </c>
      <c r="BL40" s="399" t="s">
        <v>226</v>
      </c>
      <c r="BM40" s="390">
        <v>43809</v>
      </c>
      <c r="BN40" s="391" t="s">
        <v>60</v>
      </c>
      <c r="BO40" s="385"/>
    </row>
    <row r="41" spans="2:67" ht="38.25" customHeight="1" x14ac:dyDescent="0.2">
      <c r="B41" s="394">
        <v>0</v>
      </c>
      <c r="C41" s="375">
        <f t="shared" si="5"/>
        <v>34</v>
      </c>
      <c r="D41" s="345" t="s">
        <v>110</v>
      </c>
      <c r="E41" s="346">
        <v>2018</v>
      </c>
      <c r="F41" s="346" t="s">
        <v>304</v>
      </c>
      <c r="G41" s="395"/>
      <c r="H41" s="347" t="str">
        <f t="shared" si="0"/>
        <v>Gestión del Talento Humano</v>
      </c>
      <c r="I41" s="396"/>
      <c r="J41" s="394">
        <v>22</v>
      </c>
      <c r="K41" s="349" t="s">
        <v>339</v>
      </c>
      <c r="L41" s="350" t="s">
        <v>44</v>
      </c>
      <c r="M41" s="349" t="s">
        <v>340</v>
      </c>
      <c r="N41" s="349" t="s">
        <v>340</v>
      </c>
      <c r="O41" s="349" t="s">
        <v>341</v>
      </c>
      <c r="P41" s="377" t="s">
        <v>47</v>
      </c>
      <c r="Q41" s="349" t="s">
        <v>1965</v>
      </c>
      <c r="R41" s="397"/>
      <c r="S41" s="423">
        <v>12</v>
      </c>
      <c r="T41" s="406" t="s">
        <v>344</v>
      </c>
      <c r="U41" s="353" t="s">
        <v>82</v>
      </c>
      <c r="V41" s="406" t="s">
        <v>346</v>
      </c>
      <c r="W41" s="400">
        <v>43467</v>
      </c>
      <c r="X41" s="400">
        <v>43830</v>
      </c>
      <c r="Y41" s="377"/>
      <c r="Z41" s="379"/>
      <c r="AA41" s="356">
        <f t="shared" si="3"/>
        <v>43830</v>
      </c>
      <c r="AB41" s="357">
        <v>43646</v>
      </c>
      <c r="AC41" s="420" t="s">
        <v>348</v>
      </c>
      <c r="AD41" s="358">
        <v>6</v>
      </c>
      <c r="AE41" s="357">
        <v>43665</v>
      </c>
      <c r="AF41" s="397"/>
      <c r="AG41" s="346" t="s">
        <v>226</v>
      </c>
      <c r="AH41" s="359">
        <f t="shared" si="1"/>
        <v>0.5</v>
      </c>
      <c r="AI41" s="358" t="s">
        <v>51</v>
      </c>
      <c r="AJ41" s="357">
        <v>43799</v>
      </c>
      <c r="AK41" s="401" t="s">
        <v>1519</v>
      </c>
      <c r="AL41" s="398">
        <v>12</v>
      </c>
      <c r="AM41" s="386">
        <v>43809</v>
      </c>
      <c r="AN41" s="403" t="s">
        <v>1760</v>
      </c>
      <c r="AO41" s="384" t="s">
        <v>1657</v>
      </c>
      <c r="AP41" s="365">
        <f t="shared" si="9"/>
        <v>1</v>
      </c>
      <c r="AQ41" s="366" t="s">
        <v>55</v>
      </c>
      <c r="AR41" s="383"/>
      <c r="AS41" s="384"/>
      <c r="AT41" s="385"/>
      <c r="AU41" s="383"/>
      <c r="AV41" s="384"/>
      <c r="AW41" s="384"/>
      <c r="AX41" s="384"/>
      <c r="AY41" s="385"/>
      <c r="AZ41" s="383"/>
      <c r="BA41" s="384"/>
      <c r="BB41" s="385"/>
      <c r="BC41" s="386"/>
      <c r="BD41" s="384"/>
      <c r="BE41" s="384"/>
      <c r="BF41" s="384"/>
      <c r="BG41" s="387"/>
      <c r="BH41" s="388" t="s">
        <v>56</v>
      </c>
      <c r="BI41" s="389" t="s">
        <v>56</v>
      </c>
      <c r="BJ41" s="369" t="s">
        <v>57</v>
      </c>
      <c r="BK41" s="403" t="s">
        <v>1761</v>
      </c>
      <c r="BL41" s="399" t="s">
        <v>1657</v>
      </c>
      <c r="BM41" s="390">
        <v>43809</v>
      </c>
      <c r="BN41" s="391"/>
      <c r="BO41" s="385"/>
    </row>
    <row r="42" spans="2:67" ht="38.25" customHeight="1" x14ac:dyDescent="0.25">
      <c r="B42" s="394">
        <v>23</v>
      </c>
      <c r="C42" s="375">
        <f t="shared" si="5"/>
        <v>35</v>
      </c>
      <c r="D42" s="345" t="s">
        <v>110</v>
      </c>
      <c r="E42" s="346">
        <v>2018</v>
      </c>
      <c r="F42" s="346" t="s">
        <v>304</v>
      </c>
      <c r="G42" s="395"/>
      <c r="H42" s="347" t="str">
        <f t="shared" si="0"/>
        <v>Gestión Contractual</v>
      </c>
      <c r="I42" s="396">
        <v>7</v>
      </c>
      <c r="J42" s="394">
        <v>23</v>
      </c>
      <c r="K42" s="349" t="s">
        <v>350</v>
      </c>
      <c r="L42" s="350" t="s">
        <v>44</v>
      </c>
      <c r="M42" s="349" t="s">
        <v>331</v>
      </c>
      <c r="N42" s="349" t="s">
        <v>331</v>
      </c>
      <c r="O42" s="349" t="s">
        <v>332</v>
      </c>
      <c r="P42" s="377" t="s">
        <v>47</v>
      </c>
      <c r="Q42" s="349" t="s">
        <v>351</v>
      </c>
      <c r="R42" s="425"/>
      <c r="S42" s="424">
        <v>1</v>
      </c>
      <c r="T42" s="424" t="s">
        <v>335</v>
      </c>
      <c r="U42" s="353" t="s">
        <v>85</v>
      </c>
      <c r="V42" s="406" t="s">
        <v>299</v>
      </c>
      <c r="W42" s="400">
        <v>43467</v>
      </c>
      <c r="X42" s="400">
        <v>43830</v>
      </c>
      <c r="Y42" s="377"/>
      <c r="Z42" s="379"/>
      <c r="AA42" s="356">
        <f t="shared" si="3"/>
        <v>43830</v>
      </c>
      <c r="AB42" s="357">
        <v>43646</v>
      </c>
      <c r="AC42" s="420" t="s">
        <v>337</v>
      </c>
      <c r="AD42" s="358">
        <v>1</v>
      </c>
      <c r="AE42" s="357">
        <v>43665</v>
      </c>
      <c r="AF42" s="397"/>
      <c r="AG42" s="346" t="s">
        <v>226</v>
      </c>
      <c r="AH42" s="359">
        <f t="shared" si="1"/>
        <v>1</v>
      </c>
      <c r="AI42" s="358" t="s">
        <v>55</v>
      </c>
      <c r="AJ42" s="357">
        <v>43799</v>
      </c>
      <c r="AK42" s="361" t="s">
        <v>1523</v>
      </c>
      <c r="AL42" s="398">
        <v>1</v>
      </c>
      <c r="AM42" s="386">
        <v>43808</v>
      </c>
      <c r="AN42" s="415" t="s">
        <v>1762</v>
      </c>
      <c r="AO42" s="421" t="s">
        <v>1657</v>
      </c>
      <c r="AP42" s="365">
        <f>+AL42/S42</f>
        <v>1</v>
      </c>
      <c r="AQ42" s="366" t="s">
        <v>55</v>
      </c>
      <c r="AR42" s="383"/>
      <c r="AS42" s="384"/>
      <c r="AT42" s="385"/>
      <c r="AU42" s="383"/>
      <c r="AV42" s="384"/>
      <c r="AW42" s="384"/>
      <c r="AX42" s="384"/>
      <c r="AY42" s="385"/>
      <c r="AZ42" s="383"/>
      <c r="BA42" s="384"/>
      <c r="BB42" s="385"/>
      <c r="BC42" s="386"/>
      <c r="BD42" s="384"/>
      <c r="BE42" s="384"/>
      <c r="BF42" s="384"/>
      <c r="BG42" s="387"/>
      <c r="BH42" s="388" t="s">
        <v>56</v>
      </c>
      <c r="BI42" s="389" t="s">
        <v>56</v>
      </c>
      <c r="BJ42" s="369" t="s">
        <v>57</v>
      </c>
      <c r="BK42" s="403" t="s">
        <v>1704</v>
      </c>
      <c r="BL42" s="399"/>
      <c r="BM42" s="390"/>
      <c r="BN42" s="391"/>
      <c r="BO42" s="385"/>
    </row>
    <row r="43" spans="2:67" ht="38.25" customHeight="1" x14ac:dyDescent="0.2">
      <c r="B43" s="394">
        <v>0</v>
      </c>
      <c r="C43" s="375">
        <f t="shared" si="5"/>
        <v>36</v>
      </c>
      <c r="D43" s="345" t="s">
        <v>110</v>
      </c>
      <c r="E43" s="346">
        <v>2018</v>
      </c>
      <c r="F43" s="346" t="s">
        <v>304</v>
      </c>
      <c r="G43" s="395"/>
      <c r="H43" s="347" t="str">
        <f t="shared" si="0"/>
        <v>Gestión   Financiera</v>
      </c>
      <c r="I43" s="396"/>
      <c r="J43" s="394">
        <v>23</v>
      </c>
      <c r="K43" s="349" t="s">
        <v>350</v>
      </c>
      <c r="L43" s="350" t="s">
        <v>44</v>
      </c>
      <c r="M43" s="349" t="s">
        <v>331</v>
      </c>
      <c r="N43" s="349" t="s">
        <v>331</v>
      </c>
      <c r="O43" s="349" t="s">
        <v>332</v>
      </c>
      <c r="P43" s="377" t="s">
        <v>47</v>
      </c>
      <c r="Q43" s="349" t="s">
        <v>334</v>
      </c>
      <c r="R43" s="425"/>
      <c r="S43" s="426">
        <v>1</v>
      </c>
      <c r="T43" s="424" t="s">
        <v>1964</v>
      </c>
      <c r="U43" s="353" t="s">
        <v>77</v>
      </c>
      <c r="V43" s="379" t="s">
        <v>336</v>
      </c>
      <c r="W43" s="400">
        <v>43480</v>
      </c>
      <c r="X43" s="400">
        <v>43784</v>
      </c>
      <c r="Y43" s="377"/>
      <c r="Z43" s="379"/>
      <c r="AA43" s="356">
        <f t="shared" si="3"/>
        <v>43784</v>
      </c>
      <c r="AB43" s="357">
        <v>43646</v>
      </c>
      <c r="AC43" s="420" t="s">
        <v>338</v>
      </c>
      <c r="AD43" s="414">
        <v>0.4</v>
      </c>
      <c r="AE43" s="357">
        <v>43665</v>
      </c>
      <c r="AF43" s="349" t="s">
        <v>352</v>
      </c>
      <c r="AG43" s="346" t="s">
        <v>226</v>
      </c>
      <c r="AH43" s="359">
        <f t="shared" si="1"/>
        <v>0.4</v>
      </c>
      <c r="AI43" s="358" t="s">
        <v>51</v>
      </c>
      <c r="AJ43" s="357">
        <v>43799</v>
      </c>
      <c r="AK43" s="401" t="s">
        <v>338</v>
      </c>
      <c r="AL43" s="381">
        <v>1</v>
      </c>
      <c r="AM43" s="386">
        <v>43809</v>
      </c>
      <c r="AN43" s="217" t="s">
        <v>1556</v>
      </c>
      <c r="AO43" s="384" t="s">
        <v>226</v>
      </c>
      <c r="AP43" s="365">
        <f t="shared" si="9"/>
        <v>1</v>
      </c>
      <c r="AQ43" s="366" t="s">
        <v>55</v>
      </c>
      <c r="AR43" s="383"/>
      <c r="AS43" s="384"/>
      <c r="AT43" s="385"/>
      <c r="AU43" s="383"/>
      <c r="AV43" s="384"/>
      <c r="AW43" s="384"/>
      <c r="AX43" s="384"/>
      <c r="AY43" s="385"/>
      <c r="AZ43" s="383"/>
      <c r="BA43" s="384"/>
      <c r="BB43" s="385"/>
      <c r="BC43" s="386"/>
      <c r="BD43" s="384"/>
      <c r="BE43" s="384"/>
      <c r="BF43" s="384"/>
      <c r="BG43" s="387"/>
      <c r="BH43" s="388" t="s">
        <v>56</v>
      </c>
      <c r="BI43" s="389" t="s">
        <v>56</v>
      </c>
      <c r="BJ43" s="369" t="s">
        <v>57</v>
      </c>
      <c r="BK43" s="217" t="s">
        <v>1556</v>
      </c>
      <c r="BL43" s="399" t="s">
        <v>226</v>
      </c>
      <c r="BM43" s="390">
        <v>43809</v>
      </c>
      <c r="BN43" s="391" t="s">
        <v>60</v>
      </c>
      <c r="BO43" s="385"/>
    </row>
    <row r="44" spans="2:67" ht="38.25" customHeight="1" x14ac:dyDescent="0.2">
      <c r="B44" s="394">
        <v>24</v>
      </c>
      <c r="C44" s="375">
        <f t="shared" si="5"/>
        <v>37</v>
      </c>
      <c r="D44" s="345" t="s">
        <v>110</v>
      </c>
      <c r="E44" s="346">
        <v>2018</v>
      </c>
      <c r="F44" s="346" t="s">
        <v>304</v>
      </c>
      <c r="G44" s="395"/>
      <c r="H44" s="347" t="str">
        <f t="shared" si="0"/>
        <v>Gestión del Talento Humano</v>
      </c>
      <c r="I44" s="396">
        <v>8</v>
      </c>
      <c r="J44" s="394">
        <v>24</v>
      </c>
      <c r="K44" s="349" t="s">
        <v>353</v>
      </c>
      <c r="L44" s="350" t="s">
        <v>44</v>
      </c>
      <c r="M44" s="349" t="s">
        <v>354</v>
      </c>
      <c r="N44" s="349" t="s">
        <v>355</v>
      </c>
      <c r="O44" s="349" t="s">
        <v>356</v>
      </c>
      <c r="P44" s="377" t="s">
        <v>47</v>
      </c>
      <c r="Q44" s="349" t="s">
        <v>357</v>
      </c>
      <c r="R44" s="397"/>
      <c r="S44" s="427">
        <v>12</v>
      </c>
      <c r="T44" s="406" t="s">
        <v>358</v>
      </c>
      <c r="U44" s="353" t="s">
        <v>82</v>
      </c>
      <c r="V44" s="379" t="s">
        <v>360</v>
      </c>
      <c r="W44" s="400">
        <v>43449</v>
      </c>
      <c r="X44" s="409">
        <v>43830</v>
      </c>
      <c r="Y44" s="377"/>
      <c r="Z44" s="379"/>
      <c r="AA44" s="356">
        <f t="shared" si="3"/>
        <v>43830</v>
      </c>
      <c r="AB44" s="357">
        <v>43646</v>
      </c>
      <c r="AC44" s="428" t="s">
        <v>361</v>
      </c>
      <c r="AD44" s="358">
        <v>0</v>
      </c>
      <c r="AE44" s="357">
        <v>43665</v>
      </c>
      <c r="AF44" s="349" t="s">
        <v>363</v>
      </c>
      <c r="AG44" s="346" t="s">
        <v>226</v>
      </c>
      <c r="AH44" s="359">
        <f t="shared" si="1"/>
        <v>0</v>
      </c>
      <c r="AI44" s="358" t="s">
        <v>114</v>
      </c>
      <c r="AJ44" s="357">
        <v>43799</v>
      </c>
      <c r="AK44" s="401" t="s">
        <v>1520</v>
      </c>
      <c r="AL44" s="398">
        <v>4</v>
      </c>
      <c r="AM44" s="386">
        <v>43809</v>
      </c>
      <c r="AN44" s="403" t="s">
        <v>1659</v>
      </c>
      <c r="AO44" s="384" t="s">
        <v>1657</v>
      </c>
      <c r="AP44" s="365">
        <f t="shared" si="9"/>
        <v>0.33333333333333331</v>
      </c>
      <c r="AQ44" s="366" t="s">
        <v>113</v>
      </c>
      <c r="AR44" s="383"/>
      <c r="AS44" s="384"/>
      <c r="AT44" s="385"/>
      <c r="AU44" s="383"/>
      <c r="AV44" s="384"/>
      <c r="AW44" s="384"/>
      <c r="AX44" s="384"/>
      <c r="AY44" s="385"/>
      <c r="AZ44" s="383"/>
      <c r="BA44" s="384"/>
      <c r="BB44" s="385"/>
      <c r="BC44" s="386"/>
      <c r="BD44" s="384"/>
      <c r="BE44" s="384"/>
      <c r="BF44" s="384"/>
      <c r="BG44" s="387"/>
      <c r="BH44" s="388" t="s">
        <v>60</v>
      </c>
      <c r="BI44" s="389" t="s">
        <v>60</v>
      </c>
      <c r="BJ44" s="369" t="s">
        <v>66</v>
      </c>
      <c r="BK44" s="384"/>
      <c r="BL44" s="399"/>
      <c r="BM44" s="390"/>
      <c r="BN44" s="391"/>
      <c r="BO44" s="385"/>
    </row>
    <row r="45" spans="2:67" ht="38.25" customHeight="1" x14ac:dyDescent="0.2">
      <c r="B45" s="394">
        <v>0</v>
      </c>
      <c r="C45" s="375">
        <f t="shared" si="5"/>
        <v>38</v>
      </c>
      <c r="D45" s="345" t="s">
        <v>110</v>
      </c>
      <c r="E45" s="346">
        <v>2018</v>
      </c>
      <c r="F45" s="346" t="s">
        <v>304</v>
      </c>
      <c r="G45" s="395"/>
      <c r="H45" s="347" t="str">
        <f t="shared" si="0"/>
        <v>Gestión del Talento Humano</v>
      </c>
      <c r="I45" s="396"/>
      <c r="J45" s="394">
        <v>24</v>
      </c>
      <c r="K45" s="349" t="s">
        <v>353</v>
      </c>
      <c r="L45" s="350" t="s">
        <v>44</v>
      </c>
      <c r="M45" s="349" t="s">
        <v>354</v>
      </c>
      <c r="N45" s="349" t="s">
        <v>355</v>
      </c>
      <c r="O45" s="349" t="s">
        <v>356</v>
      </c>
      <c r="P45" s="377" t="s">
        <v>47</v>
      </c>
      <c r="Q45" s="349" t="s">
        <v>359</v>
      </c>
      <c r="R45" s="397"/>
      <c r="S45" s="427">
        <v>12</v>
      </c>
      <c r="T45" s="406" t="s">
        <v>358</v>
      </c>
      <c r="U45" s="353" t="s">
        <v>82</v>
      </c>
      <c r="V45" s="379" t="s">
        <v>360</v>
      </c>
      <c r="W45" s="400">
        <v>43449</v>
      </c>
      <c r="X45" s="409">
        <v>43830</v>
      </c>
      <c r="Y45" s="377"/>
      <c r="Z45" s="379"/>
      <c r="AA45" s="356">
        <f t="shared" si="3"/>
        <v>43830</v>
      </c>
      <c r="AB45" s="357">
        <v>43646</v>
      </c>
      <c r="AC45" s="428" t="s">
        <v>362</v>
      </c>
      <c r="AD45" s="358">
        <v>0</v>
      </c>
      <c r="AE45" s="357">
        <v>43665</v>
      </c>
      <c r="AF45" s="349" t="s">
        <v>363</v>
      </c>
      <c r="AG45" s="346" t="s">
        <v>226</v>
      </c>
      <c r="AH45" s="359">
        <f t="shared" si="1"/>
        <v>0</v>
      </c>
      <c r="AI45" s="358" t="s">
        <v>114</v>
      </c>
      <c r="AJ45" s="357">
        <v>43799</v>
      </c>
      <c r="AK45" s="401" t="s">
        <v>1520</v>
      </c>
      <c r="AL45" s="398">
        <v>4</v>
      </c>
      <c r="AM45" s="386">
        <v>43809</v>
      </c>
      <c r="AN45" s="403" t="s">
        <v>1660</v>
      </c>
      <c r="AO45" s="384" t="s">
        <v>1657</v>
      </c>
      <c r="AP45" s="365">
        <v>0.5</v>
      </c>
      <c r="AQ45" s="366" t="s">
        <v>113</v>
      </c>
      <c r="AR45" s="383"/>
      <c r="AS45" s="384"/>
      <c r="AT45" s="385"/>
      <c r="AU45" s="383"/>
      <c r="AV45" s="384"/>
      <c r="AW45" s="384"/>
      <c r="AX45" s="384"/>
      <c r="AY45" s="385"/>
      <c r="AZ45" s="383"/>
      <c r="BA45" s="384"/>
      <c r="BB45" s="385"/>
      <c r="BC45" s="386"/>
      <c r="BD45" s="384"/>
      <c r="BE45" s="384"/>
      <c r="BF45" s="384"/>
      <c r="BG45" s="387"/>
      <c r="BH45" s="388" t="s">
        <v>60</v>
      </c>
      <c r="BI45" s="389" t="s">
        <v>60</v>
      </c>
      <c r="BJ45" s="369" t="s">
        <v>66</v>
      </c>
      <c r="BK45" s="384"/>
      <c r="BL45" s="399"/>
      <c r="BM45" s="390"/>
      <c r="BN45" s="391"/>
      <c r="BO45" s="385"/>
    </row>
    <row r="46" spans="2:67" ht="38.25" customHeight="1" x14ac:dyDescent="0.25">
      <c r="B46" s="429">
        <v>25</v>
      </c>
      <c r="C46" s="375">
        <f t="shared" si="5"/>
        <v>39</v>
      </c>
      <c r="D46" s="345" t="s">
        <v>110</v>
      </c>
      <c r="E46" s="346">
        <v>2018</v>
      </c>
      <c r="F46" s="346" t="s">
        <v>304</v>
      </c>
      <c r="G46" s="430"/>
      <c r="H46" s="347" t="str">
        <f t="shared" si="0"/>
        <v>Gestión del Talento Humano</v>
      </c>
      <c r="I46" s="396">
        <v>9</v>
      </c>
      <c r="J46" s="394">
        <v>25</v>
      </c>
      <c r="K46" s="349" t="s">
        <v>364</v>
      </c>
      <c r="L46" s="350" t="s">
        <v>44</v>
      </c>
      <c r="M46" s="349" t="s">
        <v>365</v>
      </c>
      <c r="N46" s="349" t="s">
        <v>365</v>
      </c>
      <c r="O46" s="349" t="s">
        <v>366</v>
      </c>
      <c r="P46" s="377" t="s">
        <v>47</v>
      </c>
      <c r="Q46" s="349" t="s">
        <v>369</v>
      </c>
      <c r="R46" s="397"/>
      <c r="S46" s="427">
        <v>13</v>
      </c>
      <c r="T46" s="406" t="s">
        <v>369</v>
      </c>
      <c r="U46" s="353" t="s">
        <v>82</v>
      </c>
      <c r="V46" s="379" t="s">
        <v>371</v>
      </c>
      <c r="W46" s="400">
        <v>43420</v>
      </c>
      <c r="X46" s="409">
        <v>43830</v>
      </c>
      <c r="Y46" s="377"/>
      <c r="Z46" s="379"/>
      <c r="AA46" s="356">
        <f t="shared" si="3"/>
        <v>43830</v>
      </c>
      <c r="AB46" s="357">
        <v>43646</v>
      </c>
      <c r="AC46" s="420"/>
      <c r="AD46" s="358">
        <v>8</v>
      </c>
      <c r="AE46" s="357">
        <v>43665</v>
      </c>
      <c r="AF46" s="349" t="s">
        <v>375</v>
      </c>
      <c r="AG46" s="346" t="s">
        <v>226</v>
      </c>
      <c r="AH46" s="359">
        <f t="shared" si="1"/>
        <v>0.61538461538461542</v>
      </c>
      <c r="AI46" s="358" t="s">
        <v>51</v>
      </c>
      <c r="AJ46" s="357">
        <v>43799</v>
      </c>
      <c r="AK46" s="361" t="s">
        <v>1521</v>
      </c>
      <c r="AL46" s="402">
        <v>11</v>
      </c>
      <c r="AM46" s="386">
        <v>43809</v>
      </c>
      <c r="AN46" s="403" t="s">
        <v>1661</v>
      </c>
      <c r="AO46" s="384" t="s">
        <v>1657</v>
      </c>
      <c r="AP46" s="365">
        <v>10</v>
      </c>
      <c r="AQ46" s="366" t="s">
        <v>55</v>
      </c>
      <c r="AR46" s="383"/>
      <c r="AS46" s="384"/>
      <c r="AT46" s="385"/>
      <c r="AU46" s="383"/>
      <c r="AV46" s="384"/>
      <c r="AW46" s="384"/>
      <c r="AX46" s="384"/>
      <c r="AY46" s="385"/>
      <c r="AZ46" s="383"/>
      <c r="BA46" s="384"/>
      <c r="BB46" s="385"/>
      <c r="BC46" s="386"/>
      <c r="BD46" s="384"/>
      <c r="BE46" s="384"/>
      <c r="BF46" s="384"/>
      <c r="BG46" s="387"/>
      <c r="BH46" s="388" t="s">
        <v>56</v>
      </c>
      <c r="BI46" s="389" t="s">
        <v>56</v>
      </c>
      <c r="BJ46" s="369" t="s">
        <v>57</v>
      </c>
      <c r="BK46" s="403" t="s">
        <v>1662</v>
      </c>
      <c r="BL46" s="399" t="s">
        <v>1657</v>
      </c>
      <c r="BM46" s="390">
        <v>43811</v>
      </c>
      <c r="BN46" s="391"/>
      <c r="BO46" s="385"/>
    </row>
    <row r="47" spans="2:67" ht="38.25" customHeight="1" x14ac:dyDescent="0.25">
      <c r="B47" s="429">
        <v>0</v>
      </c>
      <c r="C47" s="375">
        <f t="shared" si="5"/>
        <v>40</v>
      </c>
      <c r="D47" s="345" t="s">
        <v>110</v>
      </c>
      <c r="E47" s="346">
        <v>2018</v>
      </c>
      <c r="F47" s="346" t="s">
        <v>304</v>
      </c>
      <c r="G47" s="430"/>
      <c r="H47" s="347" t="str">
        <f t="shared" si="0"/>
        <v>Gestión   Financiera</v>
      </c>
      <c r="I47" s="396"/>
      <c r="J47" s="394">
        <v>25</v>
      </c>
      <c r="K47" s="349" t="s">
        <v>364</v>
      </c>
      <c r="L47" s="350" t="s">
        <v>44</v>
      </c>
      <c r="M47" s="349" t="s">
        <v>365</v>
      </c>
      <c r="N47" s="349" t="s">
        <v>365</v>
      </c>
      <c r="O47" s="349" t="s">
        <v>366</v>
      </c>
      <c r="P47" s="377" t="s">
        <v>47</v>
      </c>
      <c r="Q47" s="349" t="s">
        <v>367</v>
      </c>
      <c r="R47" s="397"/>
      <c r="S47" s="427">
        <v>13</v>
      </c>
      <c r="T47" s="406" t="s">
        <v>367</v>
      </c>
      <c r="U47" s="353" t="s">
        <v>77</v>
      </c>
      <c r="V47" s="379" t="s">
        <v>372</v>
      </c>
      <c r="W47" s="400">
        <v>43420</v>
      </c>
      <c r="X47" s="409">
        <v>43830</v>
      </c>
      <c r="Y47" s="377"/>
      <c r="Z47" s="379"/>
      <c r="AA47" s="356">
        <f t="shared" si="3"/>
        <v>43830</v>
      </c>
      <c r="AB47" s="357">
        <v>43646</v>
      </c>
      <c r="AC47" s="420" t="s">
        <v>373</v>
      </c>
      <c r="AD47" s="358">
        <v>8</v>
      </c>
      <c r="AE47" s="357">
        <v>43665</v>
      </c>
      <c r="AF47" s="349" t="s">
        <v>373</v>
      </c>
      <c r="AG47" s="346" t="s">
        <v>226</v>
      </c>
      <c r="AH47" s="359">
        <f t="shared" si="1"/>
        <v>0.61538461538461542</v>
      </c>
      <c r="AI47" s="358" t="s">
        <v>51</v>
      </c>
      <c r="AJ47" s="357">
        <v>43799</v>
      </c>
      <c r="AK47" s="428" t="s">
        <v>1455</v>
      </c>
      <c r="AL47" s="398">
        <v>13</v>
      </c>
      <c r="AM47" s="386">
        <v>43809</v>
      </c>
      <c r="AN47" s="217" t="s">
        <v>1557</v>
      </c>
      <c r="AO47" s="384" t="s">
        <v>226</v>
      </c>
      <c r="AP47" s="365">
        <v>1</v>
      </c>
      <c r="AQ47" s="366" t="s">
        <v>55</v>
      </c>
      <c r="AR47" s="383"/>
      <c r="AS47" s="384"/>
      <c r="AT47" s="385"/>
      <c r="AU47" s="383"/>
      <c r="AV47" s="384"/>
      <c r="AW47" s="384"/>
      <c r="AX47" s="384"/>
      <c r="AY47" s="385"/>
      <c r="AZ47" s="383"/>
      <c r="BA47" s="384"/>
      <c r="BB47" s="385"/>
      <c r="BC47" s="386"/>
      <c r="BD47" s="384"/>
      <c r="BE47" s="384"/>
      <c r="BF47" s="384"/>
      <c r="BG47" s="387"/>
      <c r="BH47" s="388" t="s">
        <v>56</v>
      </c>
      <c r="BI47" s="389" t="s">
        <v>56</v>
      </c>
      <c r="BJ47" s="369" t="s">
        <v>57</v>
      </c>
      <c r="BK47" s="217" t="s">
        <v>1557</v>
      </c>
      <c r="BL47" s="399" t="s">
        <v>226</v>
      </c>
      <c r="BM47" s="390">
        <v>43809</v>
      </c>
      <c r="BN47" s="391" t="s">
        <v>60</v>
      </c>
      <c r="BO47" s="385"/>
    </row>
    <row r="48" spans="2:67" ht="38.25" customHeight="1" x14ac:dyDescent="0.25">
      <c r="B48" s="429">
        <v>0</v>
      </c>
      <c r="C48" s="375">
        <f t="shared" si="5"/>
        <v>41</v>
      </c>
      <c r="D48" s="345" t="s">
        <v>110</v>
      </c>
      <c r="E48" s="346">
        <v>2018</v>
      </c>
      <c r="F48" s="346" t="s">
        <v>304</v>
      </c>
      <c r="G48" s="430"/>
      <c r="H48" s="347" t="str">
        <f t="shared" si="0"/>
        <v>Gestión de asuntos disciplinarios</v>
      </c>
      <c r="I48" s="396"/>
      <c r="J48" s="394">
        <v>25</v>
      </c>
      <c r="K48" s="349" t="s">
        <v>364</v>
      </c>
      <c r="L48" s="350" t="s">
        <v>44</v>
      </c>
      <c r="M48" s="349" t="s">
        <v>365</v>
      </c>
      <c r="N48" s="349" t="s">
        <v>365</v>
      </c>
      <c r="O48" s="349" t="s">
        <v>366</v>
      </c>
      <c r="P48" s="377" t="s">
        <v>47</v>
      </c>
      <c r="Q48" s="349" t="s">
        <v>368</v>
      </c>
      <c r="R48" s="397"/>
      <c r="S48" s="419">
        <v>1</v>
      </c>
      <c r="T48" s="406" t="s">
        <v>370</v>
      </c>
      <c r="U48" s="353" t="s">
        <v>83</v>
      </c>
      <c r="V48" s="379" t="s">
        <v>299</v>
      </c>
      <c r="W48" s="400">
        <v>43420</v>
      </c>
      <c r="X48" s="409">
        <v>43830</v>
      </c>
      <c r="Y48" s="377"/>
      <c r="Z48" s="379"/>
      <c r="AA48" s="356">
        <f t="shared" si="3"/>
        <v>43830</v>
      </c>
      <c r="AB48" s="357">
        <v>43646</v>
      </c>
      <c r="AC48" s="428" t="s">
        <v>374</v>
      </c>
      <c r="AD48" s="414">
        <v>0</v>
      </c>
      <c r="AE48" s="357">
        <v>43665</v>
      </c>
      <c r="AF48" s="397"/>
      <c r="AG48" s="346" t="s">
        <v>226</v>
      </c>
      <c r="AH48" s="359">
        <f t="shared" si="1"/>
        <v>0</v>
      </c>
      <c r="AI48" s="358" t="s">
        <v>51</v>
      </c>
      <c r="AJ48" s="357">
        <v>43799</v>
      </c>
      <c r="AK48" s="431" t="s">
        <v>1507</v>
      </c>
      <c r="AL48" s="432">
        <f>1/1</f>
        <v>1</v>
      </c>
      <c r="AM48" s="386">
        <v>43809</v>
      </c>
      <c r="AN48" s="433" t="s">
        <v>1763</v>
      </c>
      <c r="AO48" s="384" t="s">
        <v>226</v>
      </c>
      <c r="AP48" s="365">
        <f t="shared" ref="AP48" si="10">+AL48/S48</f>
        <v>1</v>
      </c>
      <c r="AQ48" s="366" t="s">
        <v>55</v>
      </c>
      <c r="AR48" s="383"/>
      <c r="AS48" s="384"/>
      <c r="AT48" s="385"/>
      <c r="AU48" s="383"/>
      <c r="AV48" s="384"/>
      <c r="AW48" s="384"/>
      <c r="AX48" s="384"/>
      <c r="AY48" s="385"/>
      <c r="AZ48" s="383"/>
      <c r="BA48" s="384"/>
      <c r="BB48" s="385"/>
      <c r="BC48" s="386"/>
      <c r="BD48" s="384"/>
      <c r="BE48" s="384"/>
      <c r="BF48" s="384"/>
      <c r="BG48" s="387"/>
      <c r="BH48" s="388" t="s">
        <v>56</v>
      </c>
      <c r="BI48" s="389" t="s">
        <v>56</v>
      </c>
      <c r="BJ48" s="369" t="s">
        <v>57</v>
      </c>
      <c r="BK48" s="433" t="s">
        <v>1763</v>
      </c>
      <c r="BL48" s="399" t="s">
        <v>226</v>
      </c>
      <c r="BM48" s="390">
        <v>43809</v>
      </c>
      <c r="BN48" s="391" t="s">
        <v>60</v>
      </c>
      <c r="BO48" s="385"/>
    </row>
    <row r="49" spans="2:67" ht="38.25" customHeight="1" x14ac:dyDescent="0.25">
      <c r="B49" s="429">
        <v>26</v>
      </c>
      <c r="C49" s="375">
        <f t="shared" si="5"/>
        <v>42</v>
      </c>
      <c r="D49" s="345" t="s">
        <v>110</v>
      </c>
      <c r="E49" s="346">
        <v>2018</v>
      </c>
      <c r="F49" s="346" t="s">
        <v>304</v>
      </c>
      <c r="G49" s="430"/>
      <c r="H49" s="347" t="str">
        <f t="shared" si="0"/>
        <v>Gestión   Financiera</v>
      </c>
      <c r="I49" s="396">
        <v>10</v>
      </c>
      <c r="J49" s="394">
        <v>26</v>
      </c>
      <c r="K49" s="349" t="s">
        <v>376</v>
      </c>
      <c r="L49" s="350" t="s">
        <v>44</v>
      </c>
      <c r="M49" s="349" t="s">
        <v>378</v>
      </c>
      <c r="N49" s="349" t="s">
        <v>378</v>
      </c>
      <c r="O49" s="349" t="s">
        <v>379</v>
      </c>
      <c r="P49" s="377" t="s">
        <v>47</v>
      </c>
      <c r="Q49" s="349" t="s">
        <v>382</v>
      </c>
      <c r="R49" s="397"/>
      <c r="S49" s="419">
        <v>1</v>
      </c>
      <c r="T49" s="406" t="s">
        <v>385</v>
      </c>
      <c r="U49" s="353" t="s">
        <v>77</v>
      </c>
      <c r="V49" s="406" t="s">
        <v>388</v>
      </c>
      <c r="W49" s="400">
        <v>43420</v>
      </c>
      <c r="X49" s="409">
        <v>43677</v>
      </c>
      <c r="Y49" s="377"/>
      <c r="Z49" s="379"/>
      <c r="AA49" s="356">
        <f t="shared" si="3"/>
        <v>43677</v>
      </c>
      <c r="AB49" s="357">
        <v>43646</v>
      </c>
      <c r="AC49" s="428" t="s">
        <v>389</v>
      </c>
      <c r="AD49" s="414">
        <v>0</v>
      </c>
      <c r="AE49" s="357">
        <v>43665</v>
      </c>
      <c r="AF49" s="397"/>
      <c r="AG49" s="346" t="s">
        <v>226</v>
      </c>
      <c r="AH49" s="359">
        <f t="shared" si="1"/>
        <v>0</v>
      </c>
      <c r="AI49" s="358" t="s">
        <v>114</v>
      </c>
      <c r="AJ49" s="357">
        <v>43799</v>
      </c>
      <c r="AK49" s="434" t="s">
        <v>1966</v>
      </c>
      <c r="AL49" s="435">
        <f>18/18</f>
        <v>1</v>
      </c>
      <c r="AM49" s="386">
        <v>43809</v>
      </c>
      <c r="AN49" s="217" t="s">
        <v>1558</v>
      </c>
      <c r="AO49" s="384" t="s">
        <v>226</v>
      </c>
      <c r="AP49" s="365">
        <f t="shared" si="9"/>
        <v>1</v>
      </c>
      <c r="AQ49" s="366" t="s">
        <v>55</v>
      </c>
      <c r="AR49" s="383"/>
      <c r="AS49" s="384"/>
      <c r="AT49" s="385"/>
      <c r="AU49" s="383"/>
      <c r="AV49" s="384"/>
      <c r="AW49" s="384"/>
      <c r="AX49" s="384"/>
      <c r="AY49" s="385"/>
      <c r="AZ49" s="383"/>
      <c r="BA49" s="384"/>
      <c r="BB49" s="385"/>
      <c r="BC49" s="386"/>
      <c r="BD49" s="384"/>
      <c r="BE49" s="384"/>
      <c r="BF49" s="384"/>
      <c r="BG49" s="387"/>
      <c r="BH49" s="388"/>
      <c r="BI49" s="389"/>
      <c r="BJ49" s="369" t="s">
        <v>66</v>
      </c>
      <c r="BK49" s="384"/>
      <c r="BL49" s="399"/>
      <c r="BM49" s="390"/>
      <c r="BN49" s="391"/>
      <c r="BO49" s="385"/>
    </row>
    <row r="50" spans="2:67" ht="38.25" customHeight="1" x14ac:dyDescent="0.25">
      <c r="B50" s="429">
        <v>0</v>
      </c>
      <c r="C50" s="375">
        <f t="shared" si="5"/>
        <v>43</v>
      </c>
      <c r="D50" s="345" t="s">
        <v>110</v>
      </c>
      <c r="E50" s="346">
        <v>2018</v>
      </c>
      <c r="F50" s="346" t="s">
        <v>304</v>
      </c>
      <c r="G50" s="430"/>
      <c r="H50" s="347" t="str">
        <f t="shared" si="0"/>
        <v>Gestión   Financiera</v>
      </c>
      <c r="I50" s="396"/>
      <c r="J50" s="394">
        <v>26</v>
      </c>
      <c r="K50" s="349" t="s">
        <v>376</v>
      </c>
      <c r="L50" s="350" t="s">
        <v>44</v>
      </c>
      <c r="M50" s="349" t="s">
        <v>378</v>
      </c>
      <c r="N50" s="349" t="s">
        <v>378</v>
      </c>
      <c r="O50" s="349" t="s">
        <v>379</v>
      </c>
      <c r="P50" s="377" t="s">
        <v>47</v>
      </c>
      <c r="Q50" s="404" t="s">
        <v>383</v>
      </c>
      <c r="R50" s="397"/>
      <c r="S50" s="406">
        <v>1</v>
      </c>
      <c r="T50" s="406" t="s">
        <v>386</v>
      </c>
      <c r="U50" s="353" t="s">
        <v>77</v>
      </c>
      <c r="V50" s="406" t="s">
        <v>388</v>
      </c>
      <c r="W50" s="400">
        <v>43420</v>
      </c>
      <c r="X50" s="409">
        <v>43830</v>
      </c>
      <c r="Y50" s="377"/>
      <c r="Z50" s="379"/>
      <c r="AA50" s="356">
        <f t="shared" si="3"/>
        <v>43830</v>
      </c>
      <c r="AB50" s="357">
        <v>43646</v>
      </c>
      <c r="AC50" s="428" t="s">
        <v>389</v>
      </c>
      <c r="AD50" s="358">
        <v>0</v>
      </c>
      <c r="AE50" s="357">
        <v>43665</v>
      </c>
      <c r="AF50" s="397"/>
      <c r="AG50" s="346" t="s">
        <v>226</v>
      </c>
      <c r="AH50" s="359">
        <f t="shared" si="1"/>
        <v>0</v>
      </c>
      <c r="AI50" s="358" t="s">
        <v>114</v>
      </c>
      <c r="AJ50" s="357">
        <v>43799</v>
      </c>
      <c r="AK50" s="431" t="s">
        <v>1515</v>
      </c>
      <c r="AL50" s="398">
        <v>0</v>
      </c>
      <c r="AM50" s="386">
        <v>43809</v>
      </c>
      <c r="AN50" s="217" t="s">
        <v>1764</v>
      </c>
      <c r="AO50" s="384" t="s">
        <v>226</v>
      </c>
      <c r="AP50" s="365">
        <f t="shared" si="9"/>
        <v>0</v>
      </c>
      <c r="AQ50" s="366" t="s">
        <v>114</v>
      </c>
      <c r="AR50" s="383"/>
      <c r="AS50" s="384"/>
      <c r="AT50" s="385"/>
      <c r="AU50" s="383"/>
      <c r="AV50" s="384"/>
      <c r="AW50" s="384"/>
      <c r="AX50" s="384"/>
      <c r="AY50" s="385"/>
      <c r="AZ50" s="383"/>
      <c r="BA50" s="384"/>
      <c r="BB50" s="385"/>
      <c r="BC50" s="386"/>
      <c r="BD50" s="384"/>
      <c r="BE50" s="384"/>
      <c r="BF50" s="384"/>
      <c r="BG50" s="387"/>
      <c r="BH50" s="388"/>
      <c r="BI50" s="389"/>
      <c r="BJ50" s="369" t="s">
        <v>66</v>
      </c>
      <c r="BK50" s="384"/>
      <c r="BL50" s="399"/>
      <c r="BM50" s="390"/>
      <c r="BN50" s="391"/>
      <c r="BO50" s="385"/>
    </row>
    <row r="51" spans="2:67" ht="38.25" customHeight="1" x14ac:dyDescent="0.25">
      <c r="B51" s="429">
        <v>27</v>
      </c>
      <c r="C51" s="375">
        <f t="shared" si="5"/>
        <v>44</v>
      </c>
      <c r="D51" s="345" t="s">
        <v>110</v>
      </c>
      <c r="E51" s="346">
        <v>2018</v>
      </c>
      <c r="F51" s="346" t="s">
        <v>304</v>
      </c>
      <c r="G51" s="430"/>
      <c r="H51" s="347" t="str">
        <f t="shared" si="0"/>
        <v>Gestión   Financiera</v>
      </c>
      <c r="I51" s="396">
        <v>11</v>
      </c>
      <c r="J51" s="394">
        <v>27</v>
      </c>
      <c r="K51" s="349" t="s">
        <v>377</v>
      </c>
      <c r="L51" s="350" t="s">
        <v>44</v>
      </c>
      <c r="M51" s="349" t="s">
        <v>380</v>
      </c>
      <c r="N51" s="349" t="s">
        <v>380</v>
      </c>
      <c r="O51" s="349" t="s">
        <v>381</v>
      </c>
      <c r="P51" s="377" t="s">
        <v>47</v>
      </c>
      <c r="Q51" s="404" t="s">
        <v>384</v>
      </c>
      <c r="R51" s="397"/>
      <c r="S51" s="419">
        <v>1</v>
      </c>
      <c r="T51" s="406" t="s">
        <v>386</v>
      </c>
      <c r="U51" s="353" t="s">
        <v>77</v>
      </c>
      <c r="V51" s="406" t="s">
        <v>388</v>
      </c>
      <c r="W51" s="400">
        <v>43420</v>
      </c>
      <c r="X51" s="409">
        <v>43677</v>
      </c>
      <c r="Y51" s="377" t="s">
        <v>121</v>
      </c>
      <c r="Z51" s="379">
        <v>180</v>
      </c>
      <c r="AA51" s="356">
        <f t="shared" si="3"/>
        <v>43857</v>
      </c>
      <c r="AB51" s="357">
        <v>43646</v>
      </c>
      <c r="AC51" s="428" t="s">
        <v>390</v>
      </c>
      <c r="AD51" s="414">
        <v>0</v>
      </c>
      <c r="AE51" s="357">
        <v>43665</v>
      </c>
      <c r="AF51" s="397"/>
      <c r="AG51" s="346" t="s">
        <v>226</v>
      </c>
      <c r="AH51" s="359">
        <f t="shared" si="1"/>
        <v>0</v>
      </c>
      <c r="AI51" s="358" t="s">
        <v>114</v>
      </c>
      <c r="AJ51" s="357">
        <v>43799</v>
      </c>
      <c r="AK51" s="431" t="s">
        <v>1515</v>
      </c>
      <c r="AL51" s="398">
        <v>0</v>
      </c>
      <c r="AM51" s="386">
        <v>43809</v>
      </c>
      <c r="AN51" s="217" t="s">
        <v>1559</v>
      </c>
      <c r="AO51" s="384" t="s">
        <v>226</v>
      </c>
      <c r="AP51" s="365">
        <f t="shared" si="9"/>
        <v>0</v>
      </c>
      <c r="AQ51" s="366" t="s">
        <v>114</v>
      </c>
      <c r="AR51" s="383"/>
      <c r="AS51" s="384"/>
      <c r="AT51" s="385"/>
      <c r="AU51" s="383"/>
      <c r="AV51" s="384"/>
      <c r="AW51" s="384"/>
      <c r="AX51" s="384"/>
      <c r="AY51" s="385"/>
      <c r="AZ51" s="383"/>
      <c r="BA51" s="384"/>
      <c r="BB51" s="385"/>
      <c r="BC51" s="386"/>
      <c r="BD51" s="384"/>
      <c r="BE51" s="384"/>
      <c r="BF51" s="384"/>
      <c r="BG51" s="387"/>
      <c r="BH51" s="388"/>
      <c r="BI51" s="389"/>
      <c r="BJ51" s="369" t="s">
        <v>66</v>
      </c>
      <c r="BK51" s="384"/>
      <c r="BL51" s="399"/>
      <c r="BM51" s="390"/>
      <c r="BN51" s="391"/>
      <c r="BO51" s="385"/>
    </row>
    <row r="52" spans="2:67" ht="38.25" customHeight="1" x14ac:dyDescent="0.25">
      <c r="B52" s="429">
        <v>0</v>
      </c>
      <c r="C52" s="375">
        <f t="shared" si="5"/>
        <v>45</v>
      </c>
      <c r="D52" s="345" t="s">
        <v>110</v>
      </c>
      <c r="E52" s="346">
        <v>2018</v>
      </c>
      <c r="F52" s="346" t="s">
        <v>304</v>
      </c>
      <c r="G52" s="430"/>
      <c r="H52" s="347" t="str">
        <f t="shared" si="0"/>
        <v>Gestión   Financiera</v>
      </c>
      <c r="I52" s="396"/>
      <c r="J52" s="394">
        <v>27</v>
      </c>
      <c r="K52" s="349" t="s">
        <v>377</v>
      </c>
      <c r="L52" s="350" t="s">
        <v>44</v>
      </c>
      <c r="M52" s="349" t="s">
        <v>380</v>
      </c>
      <c r="N52" s="349" t="s">
        <v>380</v>
      </c>
      <c r="O52" s="349" t="s">
        <v>381</v>
      </c>
      <c r="P52" s="377" t="s">
        <v>47</v>
      </c>
      <c r="Q52" s="404" t="s">
        <v>387</v>
      </c>
      <c r="R52" s="397"/>
      <c r="S52" s="406">
        <v>1</v>
      </c>
      <c r="T52" s="406" t="s">
        <v>387</v>
      </c>
      <c r="U52" s="353" t="s">
        <v>77</v>
      </c>
      <c r="V52" s="406" t="s">
        <v>388</v>
      </c>
      <c r="W52" s="400">
        <v>43466</v>
      </c>
      <c r="X52" s="409">
        <v>43830</v>
      </c>
      <c r="Y52" s="377"/>
      <c r="Z52" s="379"/>
      <c r="AA52" s="356">
        <f t="shared" si="3"/>
        <v>43830</v>
      </c>
      <c r="AB52" s="357">
        <v>43646</v>
      </c>
      <c r="AC52" s="428" t="s">
        <v>390</v>
      </c>
      <c r="AD52" s="358">
        <v>0</v>
      </c>
      <c r="AE52" s="357">
        <v>43665</v>
      </c>
      <c r="AF52" s="397"/>
      <c r="AG52" s="346" t="s">
        <v>226</v>
      </c>
      <c r="AH52" s="359">
        <f t="shared" si="1"/>
        <v>0</v>
      </c>
      <c r="AI52" s="358" t="s">
        <v>114</v>
      </c>
      <c r="AJ52" s="357">
        <v>43799</v>
      </c>
      <c r="AK52" s="434" t="s">
        <v>1457</v>
      </c>
      <c r="AL52" s="398">
        <f>4/4</f>
        <v>1</v>
      </c>
      <c r="AM52" s="386">
        <v>43809</v>
      </c>
      <c r="AN52" s="217" t="s">
        <v>1560</v>
      </c>
      <c r="AO52" s="384" t="s">
        <v>226</v>
      </c>
      <c r="AP52" s="365">
        <v>0</v>
      </c>
      <c r="AQ52" s="366" t="s">
        <v>114</v>
      </c>
      <c r="AR52" s="383"/>
      <c r="AS52" s="384"/>
      <c r="AT52" s="385"/>
      <c r="AU52" s="383"/>
      <c r="AV52" s="384"/>
      <c r="AW52" s="384"/>
      <c r="AX52" s="384"/>
      <c r="AY52" s="385"/>
      <c r="AZ52" s="383"/>
      <c r="BA52" s="384"/>
      <c r="BB52" s="385"/>
      <c r="BC52" s="386"/>
      <c r="BD52" s="384"/>
      <c r="BE52" s="384"/>
      <c r="BF52" s="384"/>
      <c r="BG52" s="387"/>
      <c r="BH52" s="388"/>
      <c r="BI52" s="389"/>
      <c r="BJ52" s="369" t="s">
        <v>66</v>
      </c>
      <c r="BK52" s="384"/>
      <c r="BL52" s="399"/>
      <c r="BM52" s="390"/>
      <c r="BN52" s="391"/>
      <c r="BO52" s="385"/>
    </row>
    <row r="53" spans="2:67" ht="38.25" customHeight="1" x14ac:dyDescent="0.25">
      <c r="B53" s="429">
        <v>28</v>
      </c>
      <c r="C53" s="375">
        <f t="shared" si="5"/>
        <v>46</v>
      </c>
      <c r="D53" s="345" t="s">
        <v>110</v>
      </c>
      <c r="E53" s="346">
        <v>2018</v>
      </c>
      <c r="F53" s="346" t="s">
        <v>304</v>
      </c>
      <c r="G53" s="430"/>
      <c r="H53" s="347" t="str">
        <f t="shared" si="0"/>
        <v>Gestión   Financiera</v>
      </c>
      <c r="I53" s="396">
        <v>12</v>
      </c>
      <c r="J53" s="394">
        <v>28</v>
      </c>
      <c r="K53" s="349" t="s">
        <v>391</v>
      </c>
      <c r="L53" s="350" t="s">
        <v>44</v>
      </c>
      <c r="M53" s="349" t="s">
        <v>392</v>
      </c>
      <c r="N53" s="349" t="s">
        <v>392</v>
      </c>
      <c r="O53" s="349" t="s">
        <v>393</v>
      </c>
      <c r="P53" s="377" t="s">
        <v>74</v>
      </c>
      <c r="Q53" s="404" t="s">
        <v>394</v>
      </c>
      <c r="R53" s="397"/>
      <c r="S53" s="406">
        <v>1</v>
      </c>
      <c r="T53" s="406" t="s">
        <v>395</v>
      </c>
      <c r="U53" s="353" t="s">
        <v>77</v>
      </c>
      <c r="V53" s="406" t="s">
        <v>397</v>
      </c>
      <c r="W53" s="409">
        <v>43739</v>
      </c>
      <c r="X53" s="409">
        <v>43799</v>
      </c>
      <c r="Y53" s="377"/>
      <c r="Z53" s="379"/>
      <c r="AA53" s="356">
        <f t="shared" si="3"/>
        <v>43799</v>
      </c>
      <c r="AB53" s="357">
        <v>43646</v>
      </c>
      <c r="AC53" s="428" t="s">
        <v>398</v>
      </c>
      <c r="AD53" s="358">
        <v>0</v>
      </c>
      <c r="AE53" s="357">
        <v>43665</v>
      </c>
      <c r="AF53" s="349" t="s">
        <v>400</v>
      </c>
      <c r="AG53" s="346" t="s">
        <v>226</v>
      </c>
      <c r="AH53" s="359">
        <f t="shared" si="1"/>
        <v>0</v>
      </c>
      <c r="AI53" s="358" t="s">
        <v>114</v>
      </c>
      <c r="AJ53" s="357">
        <v>43799</v>
      </c>
      <c r="AK53" s="434" t="s">
        <v>1967</v>
      </c>
      <c r="AL53" s="402">
        <v>1</v>
      </c>
      <c r="AM53" s="386">
        <v>43809</v>
      </c>
      <c r="AN53" s="217" t="s">
        <v>1561</v>
      </c>
      <c r="AO53" s="384" t="s">
        <v>226</v>
      </c>
      <c r="AP53" s="365">
        <f t="shared" si="9"/>
        <v>1</v>
      </c>
      <c r="AQ53" s="366" t="s">
        <v>55</v>
      </c>
      <c r="AR53" s="383"/>
      <c r="AS53" s="384"/>
      <c r="AT53" s="385"/>
      <c r="AU53" s="383"/>
      <c r="AV53" s="384"/>
      <c r="AW53" s="384"/>
      <c r="AX53" s="384"/>
      <c r="AY53" s="385"/>
      <c r="AZ53" s="383"/>
      <c r="BA53" s="384"/>
      <c r="BB53" s="385"/>
      <c r="BC53" s="386"/>
      <c r="BD53" s="384"/>
      <c r="BE53" s="384"/>
      <c r="BF53" s="384"/>
      <c r="BG53" s="387"/>
      <c r="BH53" s="388" t="s">
        <v>56</v>
      </c>
      <c r="BI53" s="389" t="s">
        <v>56</v>
      </c>
      <c r="BJ53" s="369" t="s">
        <v>66</v>
      </c>
      <c r="BK53" s="217" t="s">
        <v>1562</v>
      </c>
      <c r="BL53" s="399"/>
      <c r="BM53" s="390"/>
      <c r="BN53" s="391"/>
      <c r="BO53" s="385"/>
    </row>
    <row r="54" spans="2:67" ht="38.25" customHeight="1" x14ac:dyDescent="0.25">
      <c r="B54" s="429">
        <v>0</v>
      </c>
      <c r="C54" s="375">
        <f t="shared" si="5"/>
        <v>47</v>
      </c>
      <c r="D54" s="345" t="s">
        <v>110</v>
      </c>
      <c r="E54" s="346">
        <v>2018</v>
      </c>
      <c r="F54" s="346" t="s">
        <v>304</v>
      </c>
      <c r="G54" s="430"/>
      <c r="H54" s="347" t="str">
        <f t="shared" si="0"/>
        <v>Gestión de asuntos disciplinarios</v>
      </c>
      <c r="I54" s="396"/>
      <c r="J54" s="394">
        <v>28</v>
      </c>
      <c r="K54" s="349" t="s">
        <v>391</v>
      </c>
      <c r="L54" s="350" t="s">
        <v>44</v>
      </c>
      <c r="M54" s="349" t="s">
        <v>392</v>
      </c>
      <c r="N54" s="349" t="s">
        <v>392</v>
      </c>
      <c r="O54" s="349" t="s">
        <v>393</v>
      </c>
      <c r="P54" s="377" t="s">
        <v>47</v>
      </c>
      <c r="Q54" s="404" t="s">
        <v>368</v>
      </c>
      <c r="R54" s="397"/>
      <c r="S54" s="419">
        <v>1</v>
      </c>
      <c r="T54" s="406" t="s">
        <v>396</v>
      </c>
      <c r="U54" s="353" t="s">
        <v>83</v>
      </c>
      <c r="V54" s="406" t="s">
        <v>299</v>
      </c>
      <c r="W54" s="409">
        <v>43467</v>
      </c>
      <c r="X54" s="409">
        <v>43830</v>
      </c>
      <c r="Y54" s="377"/>
      <c r="Z54" s="379"/>
      <c r="AA54" s="356">
        <f t="shared" si="3"/>
        <v>43830</v>
      </c>
      <c r="AB54" s="357">
        <v>43646</v>
      </c>
      <c r="AC54" s="428" t="s">
        <v>399</v>
      </c>
      <c r="AD54" s="414">
        <v>0</v>
      </c>
      <c r="AE54" s="357">
        <v>43665</v>
      </c>
      <c r="AF54" s="397"/>
      <c r="AG54" s="346" t="s">
        <v>226</v>
      </c>
      <c r="AH54" s="359">
        <f t="shared" si="1"/>
        <v>0</v>
      </c>
      <c r="AI54" s="358" t="s">
        <v>114</v>
      </c>
      <c r="AJ54" s="357">
        <v>43799</v>
      </c>
      <c r="AK54" s="431" t="s">
        <v>1508</v>
      </c>
      <c r="AL54" s="432">
        <v>0</v>
      </c>
      <c r="AM54" s="386">
        <v>43809</v>
      </c>
      <c r="AN54" s="433" t="s">
        <v>1590</v>
      </c>
      <c r="AO54" s="384" t="s">
        <v>226</v>
      </c>
      <c r="AP54" s="365">
        <f t="shared" si="9"/>
        <v>0</v>
      </c>
      <c r="AQ54" s="366" t="s">
        <v>114</v>
      </c>
      <c r="AR54" s="383"/>
      <c r="AS54" s="384"/>
      <c r="AT54" s="385"/>
      <c r="AU54" s="383"/>
      <c r="AV54" s="384"/>
      <c r="AW54" s="384"/>
      <c r="AX54" s="384"/>
      <c r="AY54" s="385"/>
      <c r="AZ54" s="383"/>
      <c r="BA54" s="384"/>
      <c r="BB54" s="385"/>
      <c r="BC54" s="386"/>
      <c r="BD54" s="384"/>
      <c r="BE54" s="384"/>
      <c r="BF54" s="384"/>
      <c r="BG54" s="387"/>
      <c r="BH54" s="388"/>
      <c r="BI54" s="389"/>
      <c r="BJ54" s="369" t="s">
        <v>66</v>
      </c>
      <c r="BK54" s="436"/>
      <c r="BL54" s="399"/>
      <c r="BM54" s="390"/>
      <c r="BN54" s="391"/>
      <c r="BO54" s="385"/>
    </row>
    <row r="55" spans="2:67" ht="38.25" customHeight="1" x14ac:dyDescent="0.25">
      <c r="B55" s="429">
        <v>29</v>
      </c>
      <c r="C55" s="375">
        <f t="shared" si="5"/>
        <v>48</v>
      </c>
      <c r="D55" s="345" t="s">
        <v>110</v>
      </c>
      <c r="E55" s="346">
        <v>2018</v>
      </c>
      <c r="F55" s="346" t="s">
        <v>304</v>
      </c>
      <c r="G55" s="430"/>
      <c r="H55" s="347" t="str">
        <f t="shared" si="0"/>
        <v>Gestión   Financiera</v>
      </c>
      <c r="I55" s="396">
        <v>13</v>
      </c>
      <c r="J55" s="394">
        <v>29</v>
      </c>
      <c r="K55" s="349" t="s">
        <v>401</v>
      </c>
      <c r="L55" s="350" t="s">
        <v>44</v>
      </c>
      <c r="M55" s="349" t="s">
        <v>403</v>
      </c>
      <c r="N55" s="349" t="s">
        <v>403</v>
      </c>
      <c r="O55" s="349" t="s">
        <v>404</v>
      </c>
      <c r="P55" s="377" t="s">
        <v>74</v>
      </c>
      <c r="Q55" s="404" t="s">
        <v>407</v>
      </c>
      <c r="R55" s="425"/>
      <c r="S55" s="419">
        <v>1</v>
      </c>
      <c r="T55" s="406" t="s">
        <v>409</v>
      </c>
      <c r="U55" s="353" t="s">
        <v>77</v>
      </c>
      <c r="V55" s="406" t="s">
        <v>411</v>
      </c>
      <c r="W55" s="409">
        <v>43467</v>
      </c>
      <c r="X55" s="409">
        <v>43830</v>
      </c>
      <c r="Y55" s="377"/>
      <c r="Z55" s="379"/>
      <c r="AA55" s="356">
        <f t="shared" si="3"/>
        <v>43830</v>
      </c>
      <c r="AB55" s="357">
        <v>43646</v>
      </c>
      <c r="AC55" s="428" t="s">
        <v>221</v>
      </c>
      <c r="AD55" s="414">
        <v>0.6</v>
      </c>
      <c r="AE55" s="357">
        <v>43665</v>
      </c>
      <c r="AF55" s="397"/>
      <c r="AG55" s="346" t="s">
        <v>226</v>
      </c>
      <c r="AH55" s="359">
        <f t="shared" si="1"/>
        <v>0.6</v>
      </c>
      <c r="AI55" s="358" t="s">
        <v>51</v>
      </c>
      <c r="AJ55" s="357">
        <v>43799</v>
      </c>
      <c r="AK55" s="431" t="s">
        <v>1452</v>
      </c>
      <c r="AL55" s="381">
        <v>1</v>
      </c>
      <c r="AM55" s="386">
        <v>43809</v>
      </c>
      <c r="AN55" s="217" t="s">
        <v>1548</v>
      </c>
      <c r="AO55" s="382" t="s">
        <v>226</v>
      </c>
      <c r="AP55" s="365">
        <v>1</v>
      </c>
      <c r="AQ55" s="366" t="s">
        <v>55</v>
      </c>
      <c r="AR55" s="383"/>
      <c r="AS55" s="384"/>
      <c r="AT55" s="385"/>
      <c r="AU55" s="383"/>
      <c r="AV55" s="384"/>
      <c r="AW55" s="384"/>
      <c r="AX55" s="384"/>
      <c r="AY55" s="385"/>
      <c r="AZ55" s="383"/>
      <c r="BA55" s="384"/>
      <c r="BB55" s="385"/>
      <c r="BC55" s="386"/>
      <c r="BD55" s="384"/>
      <c r="BE55" s="384"/>
      <c r="BF55" s="384"/>
      <c r="BG55" s="387"/>
      <c r="BH55" s="388" t="s">
        <v>56</v>
      </c>
      <c r="BI55" s="389" t="s">
        <v>56</v>
      </c>
      <c r="BJ55" s="369" t="s">
        <v>57</v>
      </c>
      <c r="BK55" s="217" t="s">
        <v>1765</v>
      </c>
      <c r="BL55" s="399" t="s">
        <v>226</v>
      </c>
      <c r="BM55" s="390">
        <v>43809</v>
      </c>
      <c r="BN55" s="391" t="s">
        <v>60</v>
      </c>
      <c r="BO55" s="385"/>
    </row>
    <row r="56" spans="2:67" ht="38.25" customHeight="1" x14ac:dyDescent="0.25">
      <c r="B56" s="429">
        <v>30</v>
      </c>
      <c r="C56" s="375">
        <f t="shared" si="5"/>
        <v>49</v>
      </c>
      <c r="D56" s="345" t="s">
        <v>110</v>
      </c>
      <c r="E56" s="346">
        <v>2018</v>
      </c>
      <c r="F56" s="346" t="s">
        <v>304</v>
      </c>
      <c r="G56" s="430"/>
      <c r="H56" s="347" t="str">
        <f t="shared" si="0"/>
        <v>Gestión   Financiera</v>
      </c>
      <c r="I56" s="396">
        <v>14</v>
      </c>
      <c r="J56" s="394">
        <v>30</v>
      </c>
      <c r="K56" s="349" t="s">
        <v>402</v>
      </c>
      <c r="L56" s="350" t="s">
        <v>44</v>
      </c>
      <c r="M56" s="349" t="s">
        <v>405</v>
      </c>
      <c r="N56" s="349" t="s">
        <v>405</v>
      </c>
      <c r="O56" s="349" t="s">
        <v>406</v>
      </c>
      <c r="P56" s="377" t="s">
        <v>47</v>
      </c>
      <c r="Q56" s="404" t="s">
        <v>408</v>
      </c>
      <c r="R56" s="425"/>
      <c r="S56" s="406">
        <v>18</v>
      </c>
      <c r="T56" s="406" t="s">
        <v>410</v>
      </c>
      <c r="U56" s="353" t="s">
        <v>77</v>
      </c>
      <c r="V56" s="406" t="s">
        <v>411</v>
      </c>
      <c r="W56" s="409">
        <v>43467</v>
      </c>
      <c r="X56" s="409">
        <v>43830</v>
      </c>
      <c r="Y56" s="377"/>
      <c r="Z56" s="379"/>
      <c r="AA56" s="356">
        <f t="shared" si="3"/>
        <v>43830</v>
      </c>
      <c r="AB56" s="357">
        <v>43646</v>
      </c>
      <c r="AC56" s="428" t="s">
        <v>412</v>
      </c>
      <c r="AD56" s="358">
        <v>10</v>
      </c>
      <c r="AE56" s="357">
        <v>43665</v>
      </c>
      <c r="AF56" s="397"/>
      <c r="AG56" s="346" t="s">
        <v>226</v>
      </c>
      <c r="AH56" s="359">
        <f t="shared" si="1"/>
        <v>0.55555555555555558</v>
      </c>
      <c r="AI56" s="358" t="s">
        <v>51</v>
      </c>
      <c r="AJ56" s="357">
        <v>43799</v>
      </c>
      <c r="AK56" s="437" t="s">
        <v>1453</v>
      </c>
      <c r="AL56" s="398">
        <v>18</v>
      </c>
      <c r="AM56" s="386">
        <v>43809</v>
      </c>
      <c r="AN56" s="217" t="s">
        <v>1766</v>
      </c>
      <c r="AO56" s="384" t="s">
        <v>226</v>
      </c>
      <c r="AP56" s="365">
        <v>1</v>
      </c>
      <c r="AQ56" s="366" t="s">
        <v>55</v>
      </c>
      <c r="AR56" s="383"/>
      <c r="AS56" s="384"/>
      <c r="AT56" s="385"/>
      <c r="AU56" s="383"/>
      <c r="AV56" s="384"/>
      <c r="AW56" s="384"/>
      <c r="AX56" s="384"/>
      <c r="AY56" s="385"/>
      <c r="AZ56" s="383"/>
      <c r="BA56" s="384"/>
      <c r="BB56" s="385"/>
      <c r="BC56" s="386"/>
      <c r="BD56" s="384"/>
      <c r="BE56" s="384"/>
      <c r="BF56" s="384"/>
      <c r="BG56" s="387"/>
      <c r="BH56" s="388" t="s">
        <v>56</v>
      </c>
      <c r="BI56" s="389" t="s">
        <v>56</v>
      </c>
      <c r="BJ56" s="369" t="s">
        <v>66</v>
      </c>
      <c r="BK56" s="217" t="s">
        <v>1766</v>
      </c>
      <c r="BL56" s="399"/>
      <c r="BM56" s="390"/>
      <c r="BN56" s="391"/>
      <c r="BO56" s="385"/>
    </row>
    <row r="57" spans="2:67" ht="38.25" customHeight="1" x14ac:dyDescent="0.25">
      <c r="B57" s="429">
        <v>0</v>
      </c>
      <c r="C57" s="375">
        <f t="shared" si="5"/>
        <v>50</v>
      </c>
      <c r="D57" s="345" t="s">
        <v>110</v>
      </c>
      <c r="E57" s="346">
        <v>2018</v>
      </c>
      <c r="F57" s="346" t="s">
        <v>304</v>
      </c>
      <c r="G57" s="430"/>
      <c r="H57" s="347" t="str">
        <f t="shared" si="0"/>
        <v>Gestión de asuntos disciplinarios</v>
      </c>
      <c r="I57" s="396"/>
      <c r="J57" s="394">
        <v>30</v>
      </c>
      <c r="K57" s="349" t="s">
        <v>402</v>
      </c>
      <c r="L57" s="350" t="s">
        <v>44</v>
      </c>
      <c r="M57" s="349" t="s">
        <v>405</v>
      </c>
      <c r="N57" s="349" t="s">
        <v>405</v>
      </c>
      <c r="O57" s="349" t="s">
        <v>406</v>
      </c>
      <c r="P57" s="377" t="s">
        <v>47</v>
      </c>
      <c r="Q57" s="349" t="s">
        <v>368</v>
      </c>
      <c r="R57" s="425"/>
      <c r="S57" s="419">
        <v>1</v>
      </c>
      <c r="T57" s="406" t="s">
        <v>370</v>
      </c>
      <c r="U57" s="353" t="s">
        <v>83</v>
      </c>
      <c r="V57" s="406" t="s">
        <v>299</v>
      </c>
      <c r="W57" s="409">
        <v>43467</v>
      </c>
      <c r="X57" s="409">
        <v>43830</v>
      </c>
      <c r="Y57" s="377"/>
      <c r="Z57" s="379"/>
      <c r="AA57" s="356">
        <f t="shared" si="3"/>
        <v>43830</v>
      </c>
      <c r="AB57" s="357">
        <v>43646</v>
      </c>
      <c r="AC57" s="428" t="s">
        <v>413</v>
      </c>
      <c r="AD57" s="414">
        <v>0</v>
      </c>
      <c r="AE57" s="357">
        <v>43665</v>
      </c>
      <c r="AF57" s="397"/>
      <c r="AG57" s="346" t="s">
        <v>226</v>
      </c>
      <c r="AH57" s="359">
        <f t="shared" si="1"/>
        <v>0</v>
      </c>
      <c r="AI57" s="358" t="s">
        <v>114</v>
      </c>
      <c r="AJ57" s="357">
        <v>43799</v>
      </c>
      <c r="AK57" s="431" t="s">
        <v>1507</v>
      </c>
      <c r="AL57" s="432">
        <f>1/1</f>
        <v>1</v>
      </c>
      <c r="AM57" s="386">
        <v>43809</v>
      </c>
      <c r="AN57" s="433" t="s">
        <v>1590</v>
      </c>
      <c r="AO57" s="384" t="s">
        <v>226</v>
      </c>
      <c r="AP57" s="365">
        <f t="shared" ref="AP57:AP59" si="11">+AL57/S57</f>
        <v>1</v>
      </c>
      <c r="AQ57" s="366" t="s">
        <v>114</v>
      </c>
      <c r="AR57" s="383"/>
      <c r="AS57" s="384"/>
      <c r="AT57" s="385"/>
      <c r="AU57" s="383"/>
      <c r="AV57" s="384"/>
      <c r="AW57" s="384"/>
      <c r="AX57" s="384"/>
      <c r="AY57" s="385"/>
      <c r="AZ57" s="383"/>
      <c r="BA57" s="384"/>
      <c r="BB57" s="385"/>
      <c r="BC57" s="386"/>
      <c r="BD57" s="384"/>
      <c r="BE57" s="384"/>
      <c r="BF57" s="384"/>
      <c r="BG57" s="387"/>
      <c r="BH57" s="388"/>
      <c r="BI57" s="389"/>
      <c r="BJ57" s="369" t="s">
        <v>66</v>
      </c>
      <c r="BK57" s="436"/>
      <c r="BL57" s="399"/>
      <c r="BM57" s="390"/>
      <c r="BN57" s="391"/>
      <c r="BO57" s="385"/>
    </row>
    <row r="58" spans="2:67" ht="38.25" customHeight="1" x14ac:dyDescent="0.2">
      <c r="B58" s="429">
        <v>31</v>
      </c>
      <c r="C58" s="375">
        <f t="shared" si="5"/>
        <v>51</v>
      </c>
      <c r="D58" s="345" t="s">
        <v>110</v>
      </c>
      <c r="E58" s="346">
        <v>2016</v>
      </c>
      <c r="F58" s="346" t="s">
        <v>414</v>
      </c>
      <c r="G58" s="430"/>
      <c r="H58" s="347" t="str">
        <f t="shared" si="0"/>
        <v>Gestión del Talento Humano</v>
      </c>
      <c r="I58" s="396">
        <v>1</v>
      </c>
      <c r="J58" s="394">
        <v>31</v>
      </c>
      <c r="K58" s="349" t="s">
        <v>415</v>
      </c>
      <c r="L58" s="350" t="s">
        <v>44</v>
      </c>
      <c r="M58" s="349" t="s">
        <v>417</v>
      </c>
      <c r="N58" s="349" t="s">
        <v>417</v>
      </c>
      <c r="O58" s="349" t="s">
        <v>417</v>
      </c>
      <c r="P58" s="377" t="s">
        <v>47</v>
      </c>
      <c r="Q58" s="349" t="s">
        <v>417</v>
      </c>
      <c r="R58" s="397"/>
      <c r="S58" s="359">
        <v>1</v>
      </c>
      <c r="T58" s="346" t="s">
        <v>417</v>
      </c>
      <c r="U58" s="353" t="s">
        <v>82</v>
      </c>
      <c r="V58" s="346" t="s">
        <v>360</v>
      </c>
      <c r="W58" s="409"/>
      <c r="X58" s="409">
        <v>43311</v>
      </c>
      <c r="Y58" s="377"/>
      <c r="Z58" s="379"/>
      <c r="AA58" s="356">
        <f t="shared" si="3"/>
        <v>43311</v>
      </c>
      <c r="AB58" s="357">
        <v>43646</v>
      </c>
      <c r="AC58" s="417" t="s">
        <v>418</v>
      </c>
      <c r="AD58" s="414">
        <v>0</v>
      </c>
      <c r="AE58" s="357">
        <v>43664</v>
      </c>
      <c r="AF58" s="438"/>
      <c r="AG58" s="346" t="s">
        <v>420</v>
      </c>
      <c r="AH58" s="359">
        <f t="shared" si="1"/>
        <v>0</v>
      </c>
      <c r="AI58" s="358" t="s">
        <v>113</v>
      </c>
      <c r="AJ58" s="357">
        <v>43799</v>
      </c>
      <c r="AK58" s="401" t="s">
        <v>1522</v>
      </c>
      <c r="AL58" s="381">
        <v>1</v>
      </c>
      <c r="AM58" s="386">
        <v>43809</v>
      </c>
      <c r="AN58" s="403" t="s">
        <v>1663</v>
      </c>
      <c r="AO58" s="384" t="s">
        <v>1657</v>
      </c>
      <c r="AP58" s="365">
        <f t="shared" si="11"/>
        <v>1</v>
      </c>
      <c r="AQ58" s="366" t="s">
        <v>55</v>
      </c>
      <c r="AR58" s="383"/>
      <c r="AS58" s="384"/>
      <c r="AT58" s="385"/>
      <c r="AU58" s="383"/>
      <c r="AV58" s="384"/>
      <c r="AW58" s="384"/>
      <c r="AX58" s="384"/>
      <c r="AY58" s="385"/>
      <c r="AZ58" s="383"/>
      <c r="BA58" s="384"/>
      <c r="BB58" s="385"/>
      <c r="BC58" s="386"/>
      <c r="BD58" s="384"/>
      <c r="BE58" s="384"/>
      <c r="BF58" s="384"/>
      <c r="BG58" s="387"/>
      <c r="BH58" s="388" t="s">
        <v>56</v>
      </c>
      <c r="BI58" s="389" t="s">
        <v>56</v>
      </c>
      <c r="BJ58" s="369" t="s">
        <v>57</v>
      </c>
      <c r="BK58" s="364" t="s">
        <v>1664</v>
      </c>
      <c r="BL58" s="399" t="s">
        <v>1657</v>
      </c>
      <c r="BM58" s="390">
        <v>43809</v>
      </c>
      <c r="BN58" s="391"/>
      <c r="BO58" s="385"/>
    </row>
    <row r="59" spans="2:67" ht="38.25" customHeight="1" x14ac:dyDescent="0.2">
      <c r="B59" s="429">
        <v>32</v>
      </c>
      <c r="C59" s="375">
        <f t="shared" si="5"/>
        <v>52</v>
      </c>
      <c r="D59" s="345" t="s">
        <v>110</v>
      </c>
      <c r="E59" s="346">
        <v>2016</v>
      </c>
      <c r="F59" s="346" t="s">
        <v>414</v>
      </c>
      <c r="G59" s="395"/>
      <c r="H59" s="347" t="str">
        <f t="shared" si="0"/>
        <v>Gestión del Talento Humano</v>
      </c>
      <c r="I59" s="396">
        <v>2</v>
      </c>
      <c r="J59" s="394">
        <v>32</v>
      </c>
      <c r="K59" s="349" t="s">
        <v>416</v>
      </c>
      <c r="L59" s="350" t="s">
        <v>44</v>
      </c>
      <c r="M59" s="349" t="s">
        <v>417</v>
      </c>
      <c r="N59" s="349" t="s">
        <v>417</v>
      </c>
      <c r="O59" s="349" t="s">
        <v>417</v>
      </c>
      <c r="P59" s="377" t="s">
        <v>47</v>
      </c>
      <c r="Q59" s="349" t="s">
        <v>417</v>
      </c>
      <c r="R59" s="397"/>
      <c r="S59" s="359">
        <v>1</v>
      </c>
      <c r="T59" s="346" t="s">
        <v>417</v>
      </c>
      <c r="U59" s="353" t="s">
        <v>82</v>
      </c>
      <c r="V59" s="346" t="s">
        <v>360</v>
      </c>
      <c r="W59" s="409"/>
      <c r="X59" s="409">
        <v>43311</v>
      </c>
      <c r="Y59" s="377"/>
      <c r="Z59" s="379"/>
      <c r="AA59" s="356">
        <f t="shared" si="3"/>
        <v>43311</v>
      </c>
      <c r="AB59" s="357">
        <v>43646</v>
      </c>
      <c r="AC59" s="418" t="s">
        <v>419</v>
      </c>
      <c r="AD59" s="414">
        <v>0.5</v>
      </c>
      <c r="AE59" s="357">
        <v>43664</v>
      </c>
      <c r="AF59" s="349" t="s">
        <v>419</v>
      </c>
      <c r="AG59" s="346" t="s">
        <v>420</v>
      </c>
      <c r="AH59" s="359">
        <f t="shared" si="1"/>
        <v>0.5</v>
      </c>
      <c r="AI59" s="358" t="s">
        <v>113</v>
      </c>
      <c r="AJ59" s="357">
        <v>43799</v>
      </c>
      <c r="AK59" s="401" t="s">
        <v>1522</v>
      </c>
      <c r="AL59" s="381">
        <v>1</v>
      </c>
      <c r="AM59" s="386">
        <v>43809</v>
      </c>
      <c r="AN59" s="403" t="s">
        <v>1767</v>
      </c>
      <c r="AO59" s="384" t="s">
        <v>1657</v>
      </c>
      <c r="AP59" s="365">
        <f t="shared" si="11"/>
        <v>1</v>
      </c>
      <c r="AQ59" s="366" t="s">
        <v>55</v>
      </c>
      <c r="AR59" s="383"/>
      <c r="AS59" s="384"/>
      <c r="AT59" s="385"/>
      <c r="AU59" s="383"/>
      <c r="AV59" s="384"/>
      <c r="AW59" s="384"/>
      <c r="AX59" s="384"/>
      <c r="AY59" s="385"/>
      <c r="AZ59" s="383"/>
      <c r="BA59" s="384"/>
      <c r="BB59" s="385"/>
      <c r="BC59" s="386"/>
      <c r="BD59" s="384"/>
      <c r="BE59" s="384"/>
      <c r="BF59" s="384"/>
      <c r="BG59" s="387"/>
      <c r="BH59" s="388" t="s">
        <v>56</v>
      </c>
      <c r="BI59" s="389" t="s">
        <v>56</v>
      </c>
      <c r="BJ59" s="369" t="s">
        <v>57</v>
      </c>
      <c r="BK59" s="364" t="s">
        <v>1665</v>
      </c>
      <c r="BL59" s="399" t="s">
        <v>1657</v>
      </c>
      <c r="BM59" s="390">
        <v>43809</v>
      </c>
      <c r="BN59" s="391"/>
      <c r="BO59" s="385"/>
    </row>
    <row r="60" spans="2:67" ht="38.25" customHeight="1" x14ac:dyDescent="0.25">
      <c r="B60" s="429">
        <v>33</v>
      </c>
      <c r="C60" s="375">
        <f t="shared" si="5"/>
        <v>53</v>
      </c>
      <c r="D60" s="345" t="s">
        <v>110</v>
      </c>
      <c r="E60" s="346">
        <v>2016</v>
      </c>
      <c r="F60" s="346" t="s">
        <v>414</v>
      </c>
      <c r="G60" s="395"/>
      <c r="H60" s="347" t="str">
        <f t="shared" si="0"/>
        <v>Gestión Análisis y mejora continua</v>
      </c>
      <c r="I60" s="396">
        <v>3</v>
      </c>
      <c r="J60" s="394">
        <v>33</v>
      </c>
      <c r="K60" s="349" t="s">
        <v>421</v>
      </c>
      <c r="L60" s="350" t="s">
        <v>44</v>
      </c>
      <c r="M60" s="349" t="s">
        <v>1968</v>
      </c>
      <c r="N60" s="349" t="s">
        <v>423</v>
      </c>
      <c r="O60" s="349" t="s">
        <v>426</v>
      </c>
      <c r="P60" s="377" t="s">
        <v>47</v>
      </c>
      <c r="Q60" s="349" t="s">
        <v>428</v>
      </c>
      <c r="R60" s="397"/>
      <c r="S60" s="346">
        <v>2</v>
      </c>
      <c r="T60" s="346" t="s">
        <v>248</v>
      </c>
      <c r="U60" s="353" t="s">
        <v>76</v>
      </c>
      <c r="V60" s="346" t="s">
        <v>433</v>
      </c>
      <c r="W60" s="409">
        <v>42756</v>
      </c>
      <c r="X60" s="409">
        <v>42916</v>
      </c>
      <c r="Y60" s="377"/>
      <c r="Z60" s="379"/>
      <c r="AA60" s="356">
        <f t="shared" si="3"/>
        <v>42916</v>
      </c>
      <c r="AB60" s="357">
        <v>43646</v>
      </c>
      <c r="AC60" s="349" t="s">
        <v>435</v>
      </c>
      <c r="AD60" s="358">
        <v>2</v>
      </c>
      <c r="AE60" s="357">
        <v>43664</v>
      </c>
      <c r="AF60" s="349" t="s">
        <v>436</v>
      </c>
      <c r="AG60" s="346" t="s">
        <v>420</v>
      </c>
      <c r="AH60" s="359">
        <f t="shared" si="1"/>
        <v>1</v>
      </c>
      <c r="AI60" s="358" t="s">
        <v>55</v>
      </c>
      <c r="AJ60" s="357">
        <v>43799</v>
      </c>
      <c r="AK60" s="361" t="s">
        <v>1523</v>
      </c>
      <c r="AL60" s="439">
        <v>0.02</v>
      </c>
      <c r="AM60" s="386">
        <v>43810</v>
      </c>
      <c r="AN60" s="361" t="s">
        <v>1591</v>
      </c>
      <c r="AO60" s="403" t="s">
        <v>1592</v>
      </c>
      <c r="AP60" s="365">
        <v>0.5</v>
      </c>
      <c r="AQ60" s="366" t="s">
        <v>55</v>
      </c>
      <c r="AR60" s="383"/>
      <c r="AS60" s="384"/>
      <c r="AT60" s="385"/>
      <c r="AU60" s="383"/>
      <c r="AV60" s="384"/>
      <c r="AW60" s="384"/>
      <c r="AX60" s="384"/>
      <c r="AY60" s="385"/>
      <c r="AZ60" s="383"/>
      <c r="BA60" s="384"/>
      <c r="BB60" s="385"/>
      <c r="BC60" s="386"/>
      <c r="BD60" s="384"/>
      <c r="BE60" s="384"/>
      <c r="BF60" s="384"/>
      <c r="BG60" s="387"/>
      <c r="BH60" s="388" t="s">
        <v>56</v>
      </c>
      <c r="BI60" s="389" t="s">
        <v>56</v>
      </c>
      <c r="BJ60" s="369" t="s">
        <v>57</v>
      </c>
      <c r="BK60" s="364" t="s">
        <v>1593</v>
      </c>
      <c r="BL60" s="399" t="s">
        <v>1592</v>
      </c>
      <c r="BM60" s="390">
        <v>43810</v>
      </c>
      <c r="BN60" s="391" t="s">
        <v>60</v>
      </c>
      <c r="BO60" s="440" t="s">
        <v>1594</v>
      </c>
    </row>
    <row r="61" spans="2:67" ht="38.25" customHeight="1" x14ac:dyDescent="0.25">
      <c r="B61" s="394">
        <v>0</v>
      </c>
      <c r="C61" s="375">
        <f t="shared" si="5"/>
        <v>54</v>
      </c>
      <c r="D61" s="345" t="s">
        <v>110</v>
      </c>
      <c r="E61" s="346">
        <v>2016</v>
      </c>
      <c r="F61" s="346" t="s">
        <v>414</v>
      </c>
      <c r="G61" s="395"/>
      <c r="H61" s="347" t="str">
        <f t="shared" si="0"/>
        <v>Gestión Análisis y mejora continua</v>
      </c>
      <c r="I61" s="396"/>
      <c r="J61" s="394">
        <v>33</v>
      </c>
      <c r="K61" s="349" t="s">
        <v>421</v>
      </c>
      <c r="L61" s="350" t="s">
        <v>44</v>
      </c>
      <c r="M61" s="349" t="s">
        <v>424</v>
      </c>
      <c r="N61" s="376" t="s">
        <v>194</v>
      </c>
      <c r="O61" s="349" t="s">
        <v>426</v>
      </c>
      <c r="P61" s="377" t="s">
        <v>74</v>
      </c>
      <c r="Q61" s="404" t="s">
        <v>429</v>
      </c>
      <c r="R61" s="397"/>
      <c r="S61" s="359">
        <v>1</v>
      </c>
      <c r="T61" s="346" t="s">
        <v>431</v>
      </c>
      <c r="U61" s="353" t="s">
        <v>76</v>
      </c>
      <c r="V61" s="346" t="s">
        <v>434</v>
      </c>
      <c r="W61" s="409">
        <v>42439</v>
      </c>
      <c r="X61" s="409">
        <v>43311</v>
      </c>
      <c r="Y61" s="377"/>
      <c r="Z61" s="379"/>
      <c r="AA61" s="356">
        <f t="shared" si="3"/>
        <v>43311</v>
      </c>
      <c r="AB61" s="357">
        <v>43646</v>
      </c>
      <c r="AC61" s="410" t="s">
        <v>1969</v>
      </c>
      <c r="AD61" s="414">
        <v>0.77</v>
      </c>
      <c r="AE61" s="357">
        <v>43664</v>
      </c>
      <c r="AF61" s="349" t="s">
        <v>1969</v>
      </c>
      <c r="AG61" s="346" t="s">
        <v>420</v>
      </c>
      <c r="AH61" s="359">
        <f t="shared" si="1"/>
        <v>0.77</v>
      </c>
      <c r="AI61" s="358" t="s">
        <v>113</v>
      </c>
      <c r="AJ61" s="357">
        <v>43799</v>
      </c>
      <c r="AK61" s="431" t="s">
        <v>1495</v>
      </c>
      <c r="AL61" s="439">
        <v>1</v>
      </c>
      <c r="AM61" s="386">
        <v>43810</v>
      </c>
      <c r="AN61" s="403" t="s">
        <v>1768</v>
      </c>
      <c r="AO61" s="403" t="s">
        <v>1592</v>
      </c>
      <c r="AP61" s="365">
        <v>0.9</v>
      </c>
      <c r="AQ61" s="366" t="s">
        <v>55</v>
      </c>
      <c r="AR61" s="383"/>
      <c r="AS61" s="384"/>
      <c r="AT61" s="385"/>
      <c r="AU61" s="383"/>
      <c r="AV61" s="384"/>
      <c r="AW61" s="384"/>
      <c r="AX61" s="384"/>
      <c r="AY61" s="385"/>
      <c r="AZ61" s="383"/>
      <c r="BA61" s="384"/>
      <c r="BB61" s="385"/>
      <c r="BC61" s="386"/>
      <c r="BD61" s="384"/>
      <c r="BE61" s="384"/>
      <c r="BF61" s="384"/>
      <c r="BG61" s="387"/>
      <c r="BH61" s="388" t="s">
        <v>56</v>
      </c>
      <c r="BI61" s="389" t="s">
        <v>56</v>
      </c>
      <c r="BJ61" s="369" t="s">
        <v>57</v>
      </c>
      <c r="BK61" s="364" t="s">
        <v>1769</v>
      </c>
      <c r="BL61" s="399" t="s">
        <v>1592</v>
      </c>
      <c r="BM61" s="390">
        <v>43810</v>
      </c>
      <c r="BN61" s="391" t="s">
        <v>60</v>
      </c>
      <c r="BO61" s="440" t="s">
        <v>1595</v>
      </c>
    </row>
    <row r="62" spans="2:67" ht="38.25" customHeight="1" x14ac:dyDescent="0.25">
      <c r="B62" s="394">
        <v>34</v>
      </c>
      <c r="C62" s="375">
        <f t="shared" si="5"/>
        <v>55</v>
      </c>
      <c r="D62" s="345" t="s">
        <v>110</v>
      </c>
      <c r="E62" s="346">
        <v>2016</v>
      </c>
      <c r="F62" s="346" t="s">
        <v>414</v>
      </c>
      <c r="G62" s="395"/>
      <c r="H62" s="347" t="str">
        <f t="shared" si="0"/>
        <v>Gestión Análisis y mejora continua</v>
      </c>
      <c r="I62" s="396">
        <v>4</v>
      </c>
      <c r="J62" s="394">
        <v>34</v>
      </c>
      <c r="K62" s="349" t="s">
        <v>422</v>
      </c>
      <c r="L62" s="350" t="s">
        <v>44</v>
      </c>
      <c r="M62" s="349" t="s">
        <v>1970</v>
      </c>
      <c r="N62" s="349" t="s">
        <v>425</v>
      </c>
      <c r="O62" s="349" t="s">
        <v>427</v>
      </c>
      <c r="P62" s="377" t="s">
        <v>47</v>
      </c>
      <c r="Q62" s="404" t="s">
        <v>428</v>
      </c>
      <c r="R62" s="397"/>
      <c r="S62" s="346">
        <v>2</v>
      </c>
      <c r="T62" s="346" t="s">
        <v>248</v>
      </c>
      <c r="U62" s="353" t="s">
        <v>76</v>
      </c>
      <c r="V62" s="346" t="s">
        <v>433</v>
      </c>
      <c r="W62" s="409">
        <v>42756</v>
      </c>
      <c r="X62" s="409">
        <v>42916</v>
      </c>
      <c r="Y62" s="377"/>
      <c r="Z62" s="379"/>
      <c r="AA62" s="356">
        <f t="shared" si="3"/>
        <v>42916</v>
      </c>
      <c r="AB62" s="357">
        <v>43646</v>
      </c>
      <c r="AC62" s="349" t="s">
        <v>436</v>
      </c>
      <c r="AD62" s="358">
        <v>2</v>
      </c>
      <c r="AE62" s="357">
        <v>43664</v>
      </c>
      <c r="AF62" s="349" t="s">
        <v>436</v>
      </c>
      <c r="AG62" s="346" t="s">
        <v>420</v>
      </c>
      <c r="AH62" s="359">
        <f t="shared" si="1"/>
        <v>1</v>
      </c>
      <c r="AI62" s="358" t="s">
        <v>55</v>
      </c>
      <c r="AJ62" s="357">
        <v>43799</v>
      </c>
      <c r="AK62" s="361" t="s">
        <v>1523</v>
      </c>
      <c r="AL62" s="398">
        <v>2</v>
      </c>
      <c r="AM62" s="386">
        <v>43810</v>
      </c>
      <c r="AN62" s="403" t="s">
        <v>1593</v>
      </c>
      <c r="AO62" s="403" t="s">
        <v>1592</v>
      </c>
      <c r="AP62" s="365">
        <f t="shared" ref="AP62:AP68" si="12">+AL62/S62</f>
        <v>1</v>
      </c>
      <c r="AQ62" s="366" t="s">
        <v>55</v>
      </c>
      <c r="AR62" s="383"/>
      <c r="AS62" s="384"/>
      <c r="AT62" s="385"/>
      <c r="AU62" s="383"/>
      <c r="AV62" s="384"/>
      <c r="AW62" s="384"/>
      <c r="AX62" s="384"/>
      <c r="AY62" s="385"/>
      <c r="AZ62" s="383"/>
      <c r="BA62" s="384"/>
      <c r="BB62" s="385"/>
      <c r="BC62" s="386"/>
      <c r="BD62" s="384"/>
      <c r="BE62" s="384"/>
      <c r="BF62" s="384"/>
      <c r="BG62" s="387"/>
      <c r="BH62" s="388" t="s">
        <v>56</v>
      </c>
      <c r="BI62" s="389" t="s">
        <v>56</v>
      </c>
      <c r="BJ62" s="369" t="s">
        <v>57</v>
      </c>
      <c r="BK62" s="364" t="s">
        <v>1593</v>
      </c>
      <c r="BL62" s="399" t="s">
        <v>1592</v>
      </c>
      <c r="BM62" s="390">
        <v>43810</v>
      </c>
      <c r="BN62" s="391" t="s">
        <v>60</v>
      </c>
      <c r="BO62" s="440" t="s">
        <v>1594</v>
      </c>
    </row>
    <row r="63" spans="2:67" ht="38.25" customHeight="1" x14ac:dyDescent="0.25">
      <c r="B63" s="394">
        <v>0</v>
      </c>
      <c r="C63" s="375">
        <f t="shared" si="5"/>
        <v>56</v>
      </c>
      <c r="D63" s="345" t="s">
        <v>110</v>
      </c>
      <c r="E63" s="346">
        <v>2016</v>
      </c>
      <c r="F63" s="346" t="s">
        <v>414</v>
      </c>
      <c r="G63" s="395"/>
      <c r="H63" s="347" t="str">
        <f t="shared" si="0"/>
        <v>Gestión Análisis y mejora continua</v>
      </c>
      <c r="I63" s="396"/>
      <c r="J63" s="394">
        <v>34</v>
      </c>
      <c r="K63" s="349" t="s">
        <v>422</v>
      </c>
      <c r="L63" s="350" t="s">
        <v>44</v>
      </c>
      <c r="M63" s="416" t="s">
        <v>194</v>
      </c>
      <c r="N63" s="376" t="s">
        <v>194</v>
      </c>
      <c r="O63" s="349" t="s">
        <v>427</v>
      </c>
      <c r="P63" s="377" t="s">
        <v>74</v>
      </c>
      <c r="Q63" s="404" t="s">
        <v>430</v>
      </c>
      <c r="R63" s="397"/>
      <c r="S63" s="359">
        <v>1</v>
      </c>
      <c r="T63" s="346" t="s">
        <v>432</v>
      </c>
      <c r="U63" s="353" t="s">
        <v>76</v>
      </c>
      <c r="V63" s="346" t="s">
        <v>434</v>
      </c>
      <c r="W63" s="409">
        <v>42439</v>
      </c>
      <c r="X63" s="409">
        <v>43311</v>
      </c>
      <c r="Y63" s="377"/>
      <c r="Z63" s="379"/>
      <c r="AA63" s="356">
        <f t="shared" si="3"/>
        <v>43311</v>
      </c>
      <c r="AB63" s="357">
        <v>43646</v>
      </c>
      <c r="AC63" s="349" t="s">
        <v>437</v>
      </c>
      <c r="AD63" s="414">
        <v>0.94</v>
      </c>
      <c r="AE63" s="357">
        <v>43664</v>
      </c>
      <c r="AF63" s="349" t="s">
        <v>437</v>
      </c>
      <c r="AG63" s="346" t="s">
        <v>420</v>
      </c>
      <c r="AH63" s="359">
        <f t="shared" si="1"/>
        <v>0.94</v>
      </c>
      <c r="AI63" s="358" t="s">
        <v>113</v>
      </c>
      <c r="AJ63" s="357">
        <v>43799</v>
      </c>
      <c r="AK63" s="431" t="s">
        <v>1496</v>
      </c>
      <c r="AL63" s="439">
        <v>1</v>
      </c>
      <c r="AM63" s="386">
        <v>43810</v>
      </c>
      <c r="AN63" s="403" t="s">
        <v>1770</v>
      </c>
      <c r="AO63" s="403" t="s">
        <v>1592</v>
      </c>
      <c r="AP63" s="365">
        <f t="shared" si="12"/>
        <v>1</v>
      </c>
      <c r="AQ63" s="366" t="s">
        <v>55</v>
      </c>
      <c r="AR63" s="383"/>
      <c r="AS63" s="384"/>
      <c r="AT63" s="385"/>
      <c r="AU63" s="383"/>
      <c r="AV63" s="384"/>
      <c r="AW63" s="384"/>
      <c r="AX63" s="384"/>
      <c r="AY63" s="385"/>
      <c r="AZ63" s="383"/>
      <c r="BA63" s="384"/>
      <c r="BB63" s="385"/>
      <c r="BC63" s="386"/>
      <c r="BD63" s="384"/>
      <c r="BE63" s="384"/>
      <c r="BF63" s="384"/>
      <c r="BG63" s="387"/>
      <c r="BH63" s="388" t="s">
        <v>56</v>
      </c>
      <c r="BI63" s="389" t="s">
        <v>56</v>
      </c>
      <c r="BJ63" s="369" t="s">
        <v>57</v>
      </c>
      <c r="BK63" s="364" t="s">
        <v>1771</v>
      </c>
      <c r="BL63" s="399" t="s">
        <v>1592</v>
      </c>
      <c r="BM63" s="390">
        <v>43810</v>
      </c>
      <c r="BN63" s="391" t="s">
        <v>60</v>
      </c>
      <c r="BO63" s="440" t="s">
        <v>1596</v>
      </c>
    </row>
    <row r="64" spans="2:67" ht="38.25" customHeight="1" x14ac:dyDescent="0.25">
      <c r="B64" s="394">
        <v>35</v>
      </c>
      <c r="C64" s="375">
        <f t="shared" si="5"/>
        <v>57</v>
      </c>
      <c r="D64" s="345" t="s">
        <v>110</v>
      </c>
      <c r="E64" s="346">
        <v>2016</v>
      </c>
      <c r="F64" s="346" t="s">
        <v>414</v>
      </c>
      <c r="G64" s="395"/>
      <c r="H64" s="347" t="str">
        <f t="shared" si="0"/>
        <v>Gestión Análisis y mejora continua</v>
      </c>
      <c r="I64" s="396">
        <v>5</v>
      </c>
      <c r="J64" s="394">
        <v>35</v>
      </c>
      <c r="K64" s="349" t="s">
        <v>438</v>
      </c>
      <c r="L64" s="350" t="s">
        <v>44</v>
      </c>
      <c r="M64" s="349" t="s">
        <v>1971</v>
      </c>
      <c r="N64" s="349" t="s">
        <v>441</v>
      </c>
      <c r="O64" s="349" t="s">
        <v>444</v>
      </c>
      <c r="P64" s="377" t="s">
        <v>47</v>
      </c>
      <c r="Q64" s="404" t="s">
        <v>447</v>
      </c>
      <c r="R64" s="397"/>
      <c r="S64" s="346">
        <v>1</v>
      </c>
      <c r="T64" s="346" t="s">
        <v>451</v>
      </c>
      <c r="U64" s="353" t="s">
        <v>76</v>
      </c>
      <c r="V64" s="346" t="s">
        <v>1237</v>
      </c>
      <c r="W64" s="409">
        <v>43009</v>
      </c>
      <c r="X64" s="409">
        <v>43311</v>
      </c>
      <c r="Y64" s="377"/>
      <c r="Z64" s="379"/>
      <c r="AA64" s="356">
        <f t="shared" si="3"/>
        <v>43311</v>
      </c>
      <c r="AB64" s="357">
        <v>43646</v>
      </c>
      <c r="AC64" s="349" t="s">
        <v>455</v>
      </c>
      <c r="AD64" s="358">
        <v>1</v>
      </c>
      <c r="AE64" s="357">
        <v>43664</v>
      </c>
      <c r="AF64" s="349" t="s">
        <v>459</v>
      </c>
      <c r="AG64" s="346" t="s">
        <v>420</v>
      </c>
      <c r="AH64" s="359">
        <f t="shared" si="1"/>
        <v>1</v>
      </c>
      <c r="AI64" s="358" t="s">
        <v>55</v>
      </c>
      <c r="AJ64" s="357">
        <v>43799</v>
      </c>
      <c r="AK64" s="361" t="s">
        <v>1523</v>
      </c>
      <c r="AL64" s="398">
        <v>1</v>
      </c>
      <c r="AM64" s="386">
        <v>43810</v>
      </c>
      <c r="AN64" s="403" t="s">
        <v>1772</v>
      </c>
      <c r="AO64" s="403" t="s">
        <v>1592</v>
      </c>
      <c r="AP64" s="365">
        <f t="shared" si="12"/>
        <v>1</v>
      </c>
      <c r="AQ64" s="366" t="s">
        <v>55</v>
      </c>
      <c r="AR64" s="383"/>
      <c r="AS64" s="384"/>
      <c r="AT64" s="385"/>
      <c r="AU64" s="383"/>
      <c r="AV64" s="384"/>
      <c r="AW64" s="384"/>
      <c r="AX64" s="384"/>
      <c r="AY64" s="385"/>
      <c r="AZ64" s="383"/>
      <c r="BA64" s="384"/>
      <c r="BB64" s="385"/>
      <c r="BC64" s="386"/>
      <c r="BD64" s="384"/>
      <c r="BE64" s="384"/>
      <c r="BF64" s="384"/>
      <c r="BG64" s="387"/>
      <c r="BH64" s="388" t="s">
        <v>56</v>
      </c>
      <c r="BI64" s="389" t="s">
        <v>56</v>
      </c>
      <c r="BJ64" s="369" t="s">
        <v>57</v>
      </c>
      <c r="BK64" s="364" t="s">
        <v>1597</v>
      </c>
      <c r="BL64" s="399" t="s">
        <v>1592</v>
      </c>
      <c r="BM64" s="390">
        <v>43810</v>
      </c>
      <c r="BN64" s="391"/>
      <c r="BO64" s="440" t="s">
        <v>1597</v>
      </c>
    </row>
    <row r="65" spans="2:67" ht="38.25" customHeight="1" x14ac:dyDescent="0.25">
      <c r="B65" s="394">
        <v>0</v>
      </c>
      <c r="C65" s="375">
        <f t="shared" si="5"/>
        <v>58</v>
      </c>
      <c r="D65" s="345" t="s">
        <v>110</v>
      </c>
      <c r="E65" s="346">
        <v>2016</v>
      </c>
      <c r="F65" s="346" t="s">
        <v>414</v>
      </c>
      <c r="G65" s="395"/>
      <c r="H65" s="347" t="str">
        <f t="shared" si="0"/>
        <v>Gestión Análisis y mejora continua</v>
      </c>
      <c r="I65" s="396"/>
      <c r="J65" s="394">
        <v>35</v>
      </c>
      <c r="K65" s="349" t="s">
        <v>438</v>
      </c>
      <c r="L65" s="350" t="s">
        <v>44</v>
      </c>
      <c r="M65" s="416" t="s">
        <v>194</v>
      </c>
      <c r="N65" s="376" t="s">
        <v>194</v>
      </c>
      <c r="O65" s="349" t="s">
        <v>444</v>
      </c>
      <c r="P65" s="377" t="s">
        <v>74</v>
      </c>
      <c r="Q65" s="404" t="s">
        <v>448</v>
      </c>
      <c r="R65" s="397"/>
      <c r="S65" s="359">
        <v>1</v>
      </c>
      <c r="T65" s="346" t="s">
        <v>452</v>
      </c>
      <c r="U65" s="353" t="s">
        <v>76</v>
      </c>
      <c r="V65" s="346" t="s">
        <v>434</v>
      </c>
      <c r="W65" s="409">
        <v>42439</v>
      </c>
      <c r="X65" s="409">
        <v>43311</v>
      </c>
      <c r="Y65" s="377"/>
      <c r="Z65" s="379"/>
      <c r="AA65" s="356">
        <f t="shared" si="3"/>
        <v>43311</v>
      </c>
      <c r="AB65" s="357">
        <v>43646</v>
      </c>
      <c r="AC65" s="349" t="s">
        <v>456</v>
      </c>
      <c r="AD65" s="414">
        <v>1</v>
      </c>
      <c r="AE65" s="357">
        <v>43664</v>
      </c>
      <c r="AF65" s="349" t="s">
        <v>459</v>
      </c>
      <c r="AG65" s="346" t="s">
        <v>420</v>
      </c>
      <c r="AH65" s="359">
        <f t="shared" si="1"/>
        <v>1</v>
      </c>
      <c r="AI65" s="358" t="s">
        <v>55</v>
      </c>
      <c r="AJ65" s="357">
        <v>43799</v>
      </c>
      <c r="AK65" s="361" t="s">
        <v>1523</v>
      </c>
      <c r="AL65" s="381">
        <v>1</v>
      </c>
      <c r="AM65" s="386">
        <v>43810</v>
      </c>
      <c r="AN65" s="403" t="s">
        <v>1773</v>
      </c>
      <c r="AO65" s="403" t="s">
        <v>1592</v>
      </c>
      <c r="AP65" s="365">
        <f t="shared" si="12"/>
        <v>1</v>
      </c>
      <c r="AQ65" s="366" t="s">
        <v>55</v>
      </c>
      <c r="AR65" s="383"/>
      <c r="AS65" s="384"/>
      <c r="AT65" s="385"/>
      <c r="AU65" s="383"/>
      <c r="AV65" s="384"/>
      <c r="AW65" s="384"/>
      <c r="AX65" s="384"/>
      <c r="AY65" s="385"/>
      <c r="AZ65" s="383"/>
      <c r="BA65" s="384"/>
      <c r="BB65" s="385"/>
      <c r="BC65" s="386"/>
      <c r="BD65" s="384"/>
      <c r="BE65" s="384"/>
      <c r="BF65" s="384"/>
      <c r="BG65" s="387"/>
      <c r="BH65" s="388" t="s">
        <v>56</v>
      </c>
      <c r="BI65" s="389" t="s">
        <v>56</v>
      </c>
      <c r="BJ65" s="369" t="s">
        <v>57</v>
      </c>
      <c r="BK65" s="364" t="s">
        <v>1597</v>
      </c>
      <c r="BL65" s="399" t="s">
        <v>1592</v>
      </c>
      <c r="BM65" s="390">
        <v>43810</v>
      </c>
      <c r="BN65" s="391" t="s">
        <v>60</v>
      </c>
      <c r="BO65" s="440" t="s">
        <v>1597</v>
      </c>
    </row>
    <row r="66" spans="2:67" ht="38.25" customHeight="1" x14ac:dyDescent="0.25">
      <c r="B66" s="394">
        <v>36</v>
      </c>
      <c r="C66" s="375">
        <f t="shared" si="5"/>
        <v>59</v>
      </c>
      <c r="D66" s="345" t="s">
        <v>110</v>
      </c>
      <c r="E66" s="346">
        <v>2016</v>
      </c>
      <c r="F66" s="346" t="s">
        <v>414</v>
      </c>
      <c r="G66" s="395"/>
      <c r="H66" s="347" t="str">
        <f t="shared" si="0"/>
        <v>Gestión documental</v>
      </c>
      <c r="I66" s="396">
        <v>6</v>
      </c>
      <c r="J66" s="394">
        <v>36</v>
      </c>
      <c r="K66" s="349" t="s">
        <v>439</v>
      </c>
      <c r="L66" s="350" t="s">
        <v>44</v>
      </c>
      <c r="M66" s="349" t="s">
        <v>1972</v>
      </c>
      <c r="N66" s="349" t="s">
        <v>442</v>
      </c>
      <c r="O66" s="349" t="s">
        <v>445</v>
      </c>
      <c r="P66" s="377" t="s">
        <v>47</v>
      </c>
      <c r="Q66" s="404" t="s">
        <v>449</v>
      </c>
      <c r="R66" s="397"/>
      <c r="S66" s="346">
        <v>19</v>
      </c>
      <c r="T66" s="346" t="s">
        <v>453</v>
      </c>
      <c r="U66" s="353" t="s">
        <v>87</v>
      </c>
      <c r="V66" s="441" t="s">
        <v>1230</v>
      </c>
      <c r="W66" s="409">
        <v>42437</v>
      </c>
      <c r="X66" s="409">
        <v>43311</v>
      </c>
      <c r="Y66" s="377"/>
      <c r="Z66" s="379"/>
      <c r="AA66" s="356">
        <f t="shared" si="3"/>
        <v>43311</v>
      </c>
      <c r="AB66" s="357">
        <v>43646</v>
      </c>
      <c r="AC66" s="349" t="s">
        <v>457</v>
      </c>
      <c r="AD66" s="358">
        <v>17</v>
      </c>
      <c r="AE66" s="357">
        <v>43664</v>
      </c>
      <c r="AF66" s="349" t="s">
        <v>460</v>
      </c>
      <c r="AG66" s="346" t="s">
        <v>420</v>
      </c>
      <c r="AH66" s="359">
        <f t="shared" si="1"/>
        <v>0.89473684210526316</v>
      </c>
      <c r="AI66" s="358" t="s">
        <v>113</v>
      </c>
      <c r="AJ66" s="357">
        <v>43799</v>
      </c>
      <c r="AK66" s="442" t="s">
        <v>1416</v>
      </c>
      <c r="AL66" s="398">
        <v>19</v>
      </c>
      <c r="AM66" s="386">
        <v>43810</v>
      </c>
      <c r="AN66" s="403" t="s">
        <v>1614</v>
      </c>
      <c r="AO66" s="403" t="s">
        <v>1592</v>
      </c>
      <c r="AP66" s="365">
        <f t="shared" si="12"/>
        <v>1</v>
      </c>
      <c r="AQ66" s="366" t="s">
        <v>55</v>
      </c>
      <c r="AR66" s="383"/>
      <c r="AS66" s="384"/>
      <c r="AT66" s="385"/>
      <c r="AU66" s="383"/>
      <c r="AV66" s="384"/>
      <c r="AW66" s="384"/>
      <c r="AX66" s="384"/>
      <c r="AY66" s="385"/>
      <c r="AZ66" s="383"/>
      <c r="BA66" s="384"/>
      <c r="BB66" s="385"/>
      <c r="BC66" s="386"/>
      <c r="BD66" s="384"/>
      <c r="BE66" s="384"/>
      <c r="BF66" s="384"/>
      <c r="BG66" s="387"/>
      <c r="BH66" s="388" t="s">
        <v>56</v>
      </c>
      <c r="BI66" s="389" t="s">
        <v>56</v>
      </c>
      <c r="BJ66" s="369" t="s">
        <v>57</v>
      </c>
      <c r="BK66" s="364" t="s">
        <v>1616</v>
      </c>
      <c r="BL66" s="399"/>
      <c r="BM66" s="390"/>
      <c r="BN66" s="391"/>
      <c r="BO66" s="440" t="s">
        <v>1616</v>
      </c>
    </row>
    <row r="67" spans="2:67" ht="38.25" customHeight="1" x14ac:dyDescent="0.25">
      <c r="B67" s="394">
        <v>37</v>
      </c>
      <c r="C67" s="375">
        <f t="shared" si="5"/>
        <v>60</v>
      </c>
      <c r="D67" s="345" t="s">
        <v>110</v>
      </c>
      <c r="E67" s="346">
        <v>2016</v>
      </c>
      <c r="F67" s="346" t="s">
        <v>414</v>
      </c>
      <c r="G67" s="395"/>
      <c r="H67" s="347" t="str">
        <f t="shared" si="0"/>
        <v>Gestión documental</v>
      </c>
      <c r="I67" s="396">
        <v>7</v>
      </c>
      <c r="J67" s="394">
        <v>37</v>
      </c>
      <c r="K67" s="349" t="s">
        <v>440</v>
      </c>
      <c r="L67" s="350" t="s">
        <v>44</v>
      </c>
      <c r="M67" s="349" t="s">
        <v>1973</v>
      </c>
      <c r="N67" s="349" t="s">
        <v>443</v>
      </c>
      <c r="O67" s="349" t="s">
        <v>446</v>
      </c>
      <c r="P67" s="377" t="s">
        <v>47</v>
      </c>
      <c r="Q67" s="404" t="s">
        <v>450</v>
      </c>
      <c r="R67" s="397"/>
      <c r="S67" s="346">
        <v>1</v>
      </c>
      <c r="T67" s="346" t="s">
        <v>454</v>
      </c>
      <c r="U67" s="353" t="s">
        <v>87</v>
      </c>
      <c r="V67" s="441" t="s">
        <v>1230</v>
      </c>
      <c r="W67" s="409">
        <v>42437</v>
      </c>
      <c r="X67" s="409">
        <v>43250</v>
      </c>
      <c r="Y67" s="377"/>
      <c r="Z67" s="379"/>
      <c r="AA67" s="356">
        <f t="shared" si="3"/>
        <v>43250</v>
      </c>
      <c r="AB67" s="357">
        <v>43646</v>
      </c>
      <c r="AC67" s="349" t="s">
        <v>458</v>
      </c>
      <c r="AD67" s="358">
        <v>1</v>
      </c>
      <c r="AE67" s="357">
        <v>43664</v>
      </c>
      <c r="AF67" s="349" t="s">
        <v>461</v>
      </c>
      <c r="AG67" s="346" t="s">
        <v>420</v>
      </c>
      <c r="AH67" s="359">
        <f t="shared" si="1"/>
        <v>1</v>
      </c>
      <c r="AI67" s="358" t="s">
        <v>55</v>
      </c>
      <c r="AJ67" s="357">
        <v>43799</v>
      </c>
      <c r="AK67" s="361" t="s">
        <v>1523</v>
      </c>
      <c r="AL67" s="398">
        <v>1</v>
      </c>
      <c r="AM67" s="386">
        <v>43810</v>
      </c>
      <c r="AN67" s="403" t="s">
        <v>1615</v>
      </c>
      <c r="AO67" s="403" t="s">
        <v>1592</v>
      </c>
      <c r="AP67" s="365">
        <f t="shared" si="12"/>
        <v>1</v>
      </c>
      <c r="AQ67" s="366" t="s">
        <v>55</v>
      </c>
      <c r="AR67" s="383"/>
      <c r="AS67" s="384"/>
      <c r="AT67" s="385"/>
      <c r="AU67" s="383"/>
      <c r="AV67" s="384"/>
      <c r="AW67" s="384"/>
      <c r="AX67" s="384"/>
      <c r="AY67" s="385"/>
      <c r="AZ67" s="383"/>
      <c r="BA67" s="384"/>
      <c r="BB67" s="385"/>
      <c r="BC67" s="386"/>
      <c r="BD67" s="384"/>
      <c r="BE67" s="384"/>
      <c r="BF67" s="384"/>
      <c r="BG67" s="387"/>
      <c r="BH67" s="388" t="s">
        <v>56</v>
      </c>
      <c r="BI67" s="389" t="s">
        <v>56</v>
      </c>
      <c r="BJ67" s="369" t="s">
        <v>57</v>
      </c>
      <c r="BK67" s="364" t="s">
        <v>1617</v>
      </c>
      <c r="BL67" s="399" t="s">
        <v>1592</v>
      </c>
      <c r="BM67" s="390">
        <v>43810</v>
      </c>
      <c r="BN67" s="391" t="s">
        <v>60</v>
      </c>
      <c r="BO67" s="392" t="s">
        <v>1617</v>
      </c>
    </row>
    <row r="68" spans="2:67" ht="38.25" customHeight="1" x14ac:dyDescent="0.25">
      <c r="B68" s="394">
        <v>38</v>
      </c>
      <c r="C68" s="375">
        <f t="shared" si="5"/>
        <v>61</v>
      </c>
      <c r="D68" s="345" t="s">
        <v>110</v>
      </c>
      <c r="E68" s="346">
        <v>2016</v>
      </c>
      <c r="F68" s="346" t="s">
        <v>414</v>
      </c>
      <c r="G68" s="395"/>
      <c r="H68" s="347" t="str">
        <f t="shared" si="0"/>
        <v>Gestión documental</v>
      </c>
      <c r="I68" s="396">
        <v>8</v>
      </c>
      <c r="J68" s="394">
        <v>38</v>
      </c>
      <c r="K68" s="349" t="s">
        <v>462</v>
      </c>
      <c r="L68" s="350" t="s">
        <v>44</v>
      </c>
      <c r="M68" s="349" t="s">
        <v>1974</v>
      </c>
      <c r="N68" s="349" t="s">
        <v>464</v>
      </c>
      <c r="O68" s="349" t="s">
        <v>466</v>
      </c>
      <c r="P68" s="377" t="s">
        <v>47</v>
      </c>
      <c r="Q68" s="404" t="s">
        <v>468</v>
      </c>
      <c r="R68" s="397"/>
      <c r="S68" s="346">
        <v>1</v>
      </c>
      <c r="T68" s="346" t="s">
        <v>471</v>
      </c>
      <c r="U68" s="353" t="s">
        <v>87</v>
      </c>
      <c r="V68" s="406" t="s">
        <v>474</v>
      </c>
      <c r="W68" s="409">
        <v>42933</v>
      </c>
      <c r="X68" s="409">
        <v>43311</v>
      </c>
      <c r="Y68" s="377"/>
      <c r="Z68" s="379"/>
      <c r="AA68" s="356">
        <f t="shared" si="3"/>
        <v>43311</v>
      </c>
      <c r="AB68" s="357">
        <v>43646</v>
      </c>
      <c r="AC68" s="349" t="s">
        <v>476</v>
      </c>
      <c r="AD68" s="358">
        <v>1</v>
      </c>
      <c r="AE68" s="357">
        <v>43664</v>
      </c>
      <c r="AF68" s="349" t="s">
        <v>476</v>
      </c>
      <c r="AG68" s="346" t="s">
        <v>420</v>
      </c>
      <c r="AH68" s="359">
        <f t="shared" si="1"/>
        <v>1</v>
      </c>
      <c r="AI68" s="358" t="s">
        <v>55</v>
      </c>
      <c r="AJ68" s="357">
        <v>43799</v>
      </c>
      <c r="AK68" s="361" t="s">
        <v>1523</v>
      </c>
      <c r="AL68" s="398">
        <v>1</v>
      </c>
      <c r="AM68" s="386">
        <v>43810</v>
      </c>
      <c r="AN68" s="403" t="s">
        <v>1774</v>
      </c>
      <c r="AO68" s="403" t="s">
        <v>1592</v>
      </c>
      <c r="AP68" s="365">
        <f t="shared" si="12"/>
        <v>1</v>
      </c>
      <c r="AQ68" s="366" t="s">
        <v>55</v>
      </c>
      <c r="AR68" s="383"/>
      <c r="AS68" s="384"/>
      <c r="AT68" s="385"/>
      <c r="AU68" s="383"/>
      <c r="AV68" s="384"/>
      <c r="AW68" s="384"/>
      <c r="AX68" s="384"/>
      <c r="AY68" s="385"/>
      <c r="AZ68" s="383"/>
      <c r="BA68" s="384"/>
      <c r="BB68" s="385"/>
      <c r="BC68" s="386"/>
      <c r="BD68" s="384"/>
      <c r="BE68" s="384"/>
      <c r="BF68" s="384"/>
      <c r="BG68" s="387"/>
      <c r="BH68" s="388"/>
      <c r="BI68" s="389"/>
      <c r="BJ68" s="369" t="s">
        <v>66</v>
      </c>
      <c r="BK68" s="436"/>
      <c r="BL68" s="399"/>
      <c r="BM68" s="390"/>
      <c r="BN68" s="391"/>
      <c r="BO68" s="385"/>
    </row>
    <row r="69" spans="2:67" ht="38.25" customHeight="1" x14ac:dyDescent="0.25">
      <c r="B69" s="394">
        <v>0</v>
      </c>
      <c r="C69" s="375">
        <f t="shared" si="5"/>
        <v>62</v>
      </c>
      <c r="D69" s="345" t="s">
        <v>110</v>
      </c>
      <c r="E69" s="346">
        <v>2016</v>
      </c>
      <c r="F69" s="346" t="s">
        <v>414</v>
      </c>
      <c r="G69" s="395"/>
      <c r="H69" s="347" t="str">
        <f t="shared" si="0"/>
        <v>Gestión documental</v>
      </c>
      <c r="I69" s="396"/>
      <c r="J69" s="394">
        <v>38</v>
      </c>
      <c r="K69" s="349" t="s">
        <v>462</v>
      </c>
      <c r="L69" s="350" t="s">
        <v>44</v>
      </c>
      <c r="M69" s="416" t="s">
        <v>194</v>
      </c>
      <c r="N69" s="376" t="s">
        <v>194</v>
      </c>
      <c r="O69" s="349" t="s">
        <v>466</v>
      </c>
      <c r="P69" s="377" t="s">
        <v>74</v>
      </c>
      <c r="Q69" s="404" t="s">
        <v>478</v>
      </c>
      <c r="R69" s="404" t="s">
        <v>1541</v>
      </c>
      <c r="S69" s="359">
        <v>1</v>
      </c>
      <c r="T69" s="346" t="s">
        <v>1542</v>
      </c>
      <c r="U69" s="353" t="s">
        <v>87</v>
      </c>
      <c r="V69" s="441" t="s">
        <v>1230</v>
      </c>
      <c r="W69" s="409">
        <v>42933</v>
      </c>
      <c r="X69" s="409">
        <v>43434</v>
      </c>
      <c r="Y69" s="377" t="s">
        <v>120</v>
      </c>
      <c r="Z69" s="379">
        <v>700</v>
      </c>
      <c r="AA69" s="356">
        <f t="shared" si="3"/>
        <v>44134</v>
      </c>
      <c r="AB69" s="357">
        <v>43646</v>
      </c>
      <c r="AC69" s="349" t="s">
        <v>476</v>
      </c>
      <c r="AD69" s="358">
        <v>0</v>
      </c>
      <c r="AE69" s="357">
        <v>43664</v>
      </c>
      <c r="AF69" s="349" t="s">
        <v>479</v>
      </c>
      <c r="AG69" s="346" t="s">
        <v>420</v>
      </c>
      <c r="AH69" s="359">
        <f t="shared" si="1"/>
        <v>0</v>
      </c>
      <c r="AI69" s="358" t="s">
        <v>113</v>
      </c>
      <c r="AJ69" s="357">
        <v>43799</v>
      </c>
      <c r="AK69" s="431" t="s">
        <v>1412</v>
      </c>
      <c r="AL69" s="398">
        <v>0</v>
      </c>
      <c r="AM69" s="386">
        <v>43810</v>
      </c>
      <c r="AN69" s="403" t="s">
        <v>1811</v>
      </c>
      <c r="AO69" s="384" t="s">
        <v>1592</v>
      </c>
      <c r="AP69" s="443">
        <v>0.15</v>
      </c>
      <c r="AQ69" s="366" t="s">
        <v>51</v>
      </c>
      <c r="AR69" s="383"/>
      <c r="AS69" s="384"/>
      <c r="AT69" s="385"/>
      <c r="AU69" s="383"/>
      <c r="AV69" s="384"/>
      <c r="AW69" s="384"/>
      <c r="AX69" s="384"/>
      <c r="AY69" s="385"/>
      <c r="AZ69" s="383"/>
      <c r="BA69" s="384"/>
      <c r="BB69" s="385"/>
      <c r="BC69" s="386"/>
      <c r="BD69" s="384"/>
      <c r="BE69" s="384"/>
      <c r="BF69" s="384"/>
      <c r="BG69" s="387"/>
      <c r="BH69" s="388"/>
      <c r="BI69" s="389"/>
      <c r="BJ69" s="369" t="s">
        <v>66</v>
      </c>
      <c r="BK69" s="436"/>
      <c r="BL69" s="399"/>
      <c r="BM69" s="390"/>
      <c r="BN69" s="391"/>
      <c r="BO69" s="385"/>
    </row>
    <row r="70" spans="2:67" ht="38.25" customHeight="1" x14ac:dyDescent="0.25">
      <c r="B70" s="394">
        <v>39</v>
      </c>
      <c r="C70" s="375">
        <f t="shared" si="5"/>
        <v>63</v>
      </c>
      <c r="D70" s="345" t="s">
        <v>110</v>
      </c>
      <c r="E70" s="346">
        <v>2016</v>
      </c>
      <c r="F70" s="346" t="s">
        <v>414</v>
      </c>
      <c r="G70" s="395"/>
      <c r="H70" s="347" t="str">
        <f t="shared" si="0"/>
        <v>Gestión de Comunicaciones</v>
      </c>
      <c r="I70" s="396">
        <v>9</v>
      </c>
      <c r="J70" s="394">
        <v>39</v>
      </c>
      <c r="K70" s="349" t="s">
        <v>463</v>
      </c>
      <c r="L70" s="350" t="s">
        <v>44</v>
      </c>
      <c r="M70" s="349" t="s">
        <v>1975</v>
      </c>
      <c r="N70" s="349" t="s">
        <v>465</v>
      </c>
      <c r="O70" s="349" t="s">
        <v>467</v>
      </c>
      <c r="P70" s="377" t="s">
        <v>47</v>
      </c>
      <c r="Q70" s="404" t="s">
        <v>469</v>
      </c>
      <c r="R70" s="397"/>
      <c r="S70" s="346">
        <v>1</v>
      </c>
      <c r="T70" s="346" t="s">
        <v>472</v>
      </c>
      <c r="U70" s="353" t="s">
        <v>91</v>
      </c>
      <c r="V70" s="406" t="s">
        <v>475</v>
      </c>
      <c r="W70" s="409">
        <v>42940</v>
      </c>
      <c r="X70" s="409">
        <v>42946</v>
      </c>
      <c r="Y70" s="377"/>
      <c r="Z70" s="379"/>
      <c r="AA70" s="356">
        <f t="shared" si="3"/>
        <v>42946</v>
      </c>
      <c r="AB70" s="357">
        <v>43646</v>
      </c>
      <c r="AC70" s="349" t="s">
        <v>477</v>
      </c>
      <c r="AD70" s="358">
        <v>1</v>
      </c>
      <c r="AE70" s="357">
        <v>43664</v>
      </c>
      <c r="AF70" s="349" t="s">
        <v>436</v>
      </c>
      <c r="AG70" s="346" t="s">
        <v>420</v>
      </c>
      <c r="AH70" s="359">
        <f t="shared" si="1"/>
        <v>1</v>
      </c>
      <c r="AI70" s="358" t="s">
        <v>55</v>
      </c>
      <c r="AJ70" s="357">
        <v>43799</v>
      </c>
      <c r="AK70" s="361" t="s">
        <v>1523</v>
      </c>
      <c r="AL70" s="398">
        <v>1</v>
      </c>
      <c r="AM70" s="386">
        <v>43810</v>
      </c>
      <c r="AN70" s="404" t="s">
        <v>1646</v>
      </c>
      <c r="AO70" s="391" t="s">
        <v>420</v>
      </c>
      <c r="AP70" s="365">
        <f t="shared" ref="AP70:AP71" si="13">+AL70/S70</f>
        <v>1</v>
      </c>
      <c r="AQ70" s="366" t="s">
        <v>55</v>
      </c>
      <c r="AR70" s="383"/>
      <c r="AS70" s="384"/>
      <c r="AT70" s="385"/>
      <c r="AU70" s="383"/>
      <c r="AV70" s="384"/>
      <c r="AW70" s="384"/>
      <c r="AX70" s="384"/>
      <c r="AY70" s="385"/>
      <c r="AZ70" s="383"/>
      <c r="BA70" s="384"/>
      <c r="BB70" s="385"/>
      <c r="BC70" s="386"/>
      <c r="BD70" s="384"/>
      <c r="BE70" s="384"/>
      <c r="BF70" s="384"/>
      <c r="BG70" s="387"/>
      <c r="BH70" s="388" t="s">
        <v>60</v>
      </c>
      <c r="BI70" s="389" t="s">
        <v>60</v>
      </c>
      <c r="BJ70" s="369" t="s">
        <v>66</v>
      </c>
      <c r="BK70" s="444" t="s">
        <v>1775</v>
      </c>
      <c r="BL70" s="399" t="s">
        <v>420</v>
      </c>
      <c r="BM70" s="390"/>
      <c r="BN70" s="391" t="s">
        <v>56</v>
      </c>
      <c r="BO70" s="385"/>
    </row>
    <row r="71" spans="2:67" ht="38.25" customHeight="1" x14ac:dyDescent="0.25">
      <c r="B71" s="394">
        <v>0</v>
      </c>
      <c r="C71" s="375">
        <f t="shared" si="5"/>
        <v>64</v>
      </c>
      <c r="D71" s="345" t="s">
        <v>110</v>
      </c>
      <c r="E71" s="346">
        <v>2016</v>
      </c>
      <c r="F71" s="346" t="s">
        <v>414</v>
      </c>
      <c r="G71" s="395"/>
      <c r="H71" s="347" t="str">
        <f t="shared" si="0"/>
        <v>Gestión de Comunicaciones</v>
      </c>
      <c r="I71" s="396"/>
      <c r="J71" s="394">
        <v>39</v>
      </c>
      <c r="K71" s="349" t="s">
        <v>463</v>
      </c>
      <c r="L71" s="350" t="s">
        <v>44</v>
      </c>
      <c r="M71" s="416" t="s">
        <v>194</v>
      </c>
      <c r="N71" s="376" t="s">
        <v>194</v>
      </c>
      <c r="O71" s="349" t="s">
        <v>467</v>
      </c>
      <c r="P71" s="377" t="s">
        <v>74</v>
      </c>
      <c r="Q71" s="404" t="s">
        <v>470</v>
      </c>
      <c r="R71" s="397"/>
      <c r="S71" s="359">
        <v>1</v>
      </c>
      <c r="T71" s="346" t="s">
        <v>473</v>
      </c>
      <c r="U71" s="353" t="s">
        <v>91</v>
      </c>
      <c r="V71" s="406" t="s">
        <v>475</v>
      </c>
      <c r="W71" s="409">
        <v>42461</v>
      </c>
      <c r="X71" s="409">
        <v>43311</v>
      </c>
      <c r="Y71" s="377"/>
      <c r="Z71" s="379"/>
      <c r="AA71" s="356">
        <f t="shared" si="3"/>
        <v>43311</v>
      </c>
      <c r="AB71" s="357">
        <v>43646</v>
      </c>
      <c r="AC71" s="349"/>
      <c r="AD71" s="358">
        <v>0</v>
      </c>
      <c r="AE71" s="357">
        <v>43664</v>
      </c>
      <c r="AF71" s="349" t="s">
        <v>480</v>
      </c>
      <c r="AG71" s="346" t="s">
        <v>420</v>
      </c>
      <c r="AH71" s="359">
        <f t="shared" si="1"/>
        <v>0</v>
      </c>
      <c r="AI71" s="358" t="s">
        <v>113</v>
      </c>
      <c r="AJ71" s="357">
        <v>43799</v>
      </c>
      <c r="AK71" s="349" t="s">
        <v>1310</v>
      </c>
      <c r="AL71" s="381">
        <v>1</v>
      </c>
      <c r="AM71" s="386">
        <v>43810</v>
      </c>
      <c r="AN71" s="361" t="s">
        <v>1647</v>
      </c>
      <c r="AO71" s="391" t="s">
        <v>420</v>
      </c>
      <c r="AP71" s="365">
        <f t="shared" si="13"/>
        <v>1</v>
      </c>
      <c r="AQ71" s="366" t="s">
        <v>113</v>
      </c>
      <c r="AR71" s="383"/>
      <c r="AS71" s="384"/>
      <c r="AT71" s="385"/>
      <c r="AU71" s="383"/>
      <c r="AV71" s="384"/>
      <c r="AW71" s="384"/>
      <c r="AX71" s="384"/>
      <c r="AY71" s="385"/>
      <c r="AZ71" s="383"/>
      <c r="BA71" s="384"/>
      <c r="BB71" s="385"/>
      <c r="BC71" s="386"/>
      <c r="BD71" s="384"/>
      <c r="BE71" s="384"/>
      <c r="BF71" s="384"/>
      <c r="BG71" s="387"/>
      <c r="BH71" s="388" t="s">
        <v>60</v>
      </c>
      <c r="BI71" s="389" t="s">
        <v>60</v>
      </c>
      <c r="BJ71" s="369" t="s">
        <v>66</v>
      </c>
      <c r="BK71" s="444" t="s">
        <v>1775</v>
      </c>
      <c r="BL71" s="399" t="s">
        <v>420</v>
      </c>
      <c r="BM71" s="390"/>
      <c r="BN71" s="391" t="s">
        <v>56</v>
      </c>
      <c r="BO71" s="385"/>
    </row>
    <row r="72" spans="2:67" ht="38.25" customHeight="1" x14ac:dyDescent="0.25">
      <c r="B72" s="394">
        <v>40</v>
      </c>
      <c r="C72" s="375">
        <f t="shared" si="5"/>
        <v>65</v>
      </c>
      <c r="D72" s="345" t="s">
        <v>110</v>
      </c>
      <c r="E72" s="346">
        <v>2016</v>
      </c>
      <c r="F72" s="346" t="s">
        <v>414</v>
      </c>
      <c r="G72" s="395"/>
      <c r="H72" s="347" t="str">
        <f t="shared" si="0"/>
        <v>Gestión de Comunicaciones</v>
      </c>
      <c r="I72" s="396">
        <v>10</v>
      </c>
      <c r="J72" s="394">
        <v>40</v>
      </c>
      <c r="K72" s="349" t="s">
        <v>481</v>
      </c>
      <c r="L72" s="350" t="s">
        <v>44</v>
      </c>
      <c r="M72" s="349" t="s">
        <v>484</v>
      </c>
      <c r="N72" s="349" t="s">
        <v>485</v>
      </c>
      <c r="O72" s="349" t="s">
        <v>486</v>
      </c>
      <c r="P72" s="377" t="s">
        <v>47</v>
      </c>
      <c r="Q72" s="404" t="s">
        <v>492</v>
      </c>
      <c r="R72" s="397"/>
      <c r="S72" s="346">
        <v>1</v>
      </c>
      <c r="T72" s="346" t="s">
        <v>471</v>
      </c>
      <c r="U72" s="353" t="s">
        <v>91</v>
      </c>
      <c r="V72" s="406" t="s">
        <v>475</v>
      </c>
      <c r="W72" s="409">
        <v>42933</v>
      </c>
      <c r="X72" s="409">
        <v>43130</v>
      </c>
      <c r="Y72" s="377"/>
      <c r="Z72" s="379"/>
      <c r="AA72" s="356">
        <f t="shared" si="3"/>
        <v>43130</v>
      </c>
      <c r="AB72" s="357">
        <v>43646</v>
      </c>
      <c r="AC72" s="349"/>
      <c r="AD72" s="358">
        <v>0</v>
      </c>
      <c r="AE72" s="357">
        <v>43664</v>
      </c>
      <c r="AF72" s="349" t="s">
        <v>499</v>
      </c>
      <c r="AG72" s="346" t="s">
        <v>420</v>
      </c>
      <c r="AH72" s="359">
        <f t="shared" si="1"/>
        <v>0</v>
      </c>
      <c r="AI72" s="358" t="s">
        <v>113</v>
      </c>
      <c r="AJ72" s="357">
        <v>43799</v>
      </c>
      <c r="AK72" s="349" t="s">
        <v>1311</v>
      </c>
      <c r="AL72" s="398">
        <v>1</v>
      </c>
      <c r="AM72" s="386">
        <v>43810</v>
      </c>
      <c r="AN72" s="445" t="s">
        <v>1648</v>
      </c>
      <c r="AO72" s="391" t="s">
        <v>420</v>
      </c>
      <c r="AP72" s="365">
        <v>0.9</v>
      </c>
      <c r="AQ72" s="366" t="s">
        <v>55</v>
      </c>
      <c r="AR72" s="383"/>
      <c r="AS72" s="384"/>
      <c r="AT72" s="385"/>
      <c r="AU72" s="383"/>
      <c r="AV72" s="384"/>
      <c r="AW72" s="384"/>
      <c r="AX72" s="384"/>
      <c r="AY72" s="385"/>
      <c r="AZ72" s="383"/>
      <c r="BA72" s="384"/>
      <c r="BB72" s="385"/>
      <c r="BC72" s="386"/>
      <c r="BD72" s="384"/>
      <c r="BE72" s="384"/>
      <c r="BF72" s="384"/>
      <c r="BG72" s="387"/>
      <c r="BH72" s="388"/>
      <c r="BI72" s="389"/>
      <c r="BJ72" s="369" t="s">
        <v>66</v>
      </c>
      <c r="BK72" s="217" t="s">
        <v>1776</v>
      </c>
      <c r="BL72" s="399" t="s">
        <v>420</v>
      </c>
      <c r="BM72" s="390"/>
      <c r="BN72" s="391"/>
      <c r="BO72" s="385"/>
    </row>
    <row r="73" spans="2:67" ht="38.25" customHeight="1" x14ac:dyDescent="0.25">
      <c r="B73" s="394">
        <v>0</v>
      </c>
      <c r="C73" s="375">
        <f t="shared" si="5"/>
        <v>66</v>
      </c>
      <c r="D73" s="345" t="s">
        <v>110</v>
      </c>
      <c r="E73" s="346">
        <v>2016</v>
      </c>
      <c r="F73" s="346" t="s">
        <v>414</v>
      </c>
      <c r="G73" s="395"/>
      <c r="H73" s="347" t="str">
        <f t="shared" ref="H73:H136" si="14">U73</f>
        <v>Gestión de Comunicaciones</v>
      </c>
      <c r="I73" s="396"/>
      <c r="J73" s="394">
        <v>40</v>
      </c>
      <c r="K73" s="349" t="s">
        <v>481</v>
      </c>
      <c r="L73" s="350" t="s">
        <v>44</v>
      </c>
      <c r="M73" s="349" t="s">
        <v>484</v>
      </c>
      <c r="N73" s="349" t="s">
        <v>485</v>
      </c>
      <c r="O73" s="349" t="s">
        <v>487</v>
      </c>
      <c r="P73" s="377" t="s">
        <v>74</v>
      </c>
      <c r="Q73" s="404" t="s">
        <v>493</v>
      </c>
      <c r="R73" s="397"/>
      <c r="S73" s="346">
        <v>1</v>
      </c>
      <c r="T73" s="446" t="s">
        <v>494</v>
      </c>
      <c r="U73" s="353" t="s">
        <v>91</v>
      </c>
      <c r="V73" s="406" t="s">
        <v>475</v>
      </c>
      <c r="W73" s="409">
        <v>42933</v>
      </c>
      <c r="X73" s="409">
        <v>43465</v>
      </c>
      <c r="Y73" s="377"/>
      <c r="Z73" s="379"/>
      <c r="AA73" s="356">
        <f t="shared" si="3"/>
        <v>43465</v>
      </c>
      <c r="AB73" s="357">
        <v>43646</v>
      </c>
      <c r="AC73" s="349" t="s">
        <v>497</v>
      </c>
      <c r="AD73" s="358">
        <v>0</v>
      </c>
      <c r="AE73" s="357">
        <v>43664</v>
      </c>
      <c r="AF73" s="349" t="s">
        <v>499</v>
      </c>
      <c r="AG73" s="346" t="s">
        <v>420</v>
      </c>
      <c r="AH73" s="359">
        <f t="shared" ref="AH73:AH136" si="15">+AD73/S73</f>
        <v>0</v>
      </c>
      <c r="AI73" s="358" t="s">
        <v>113</v>
      </c>
      <c r="AJ73" s="357">
        <v>43799</v>
      </c>
      <c r="AK73" s="349" t="s">
        <v>1312</v>
      </c>
      <c r="AL73" s="398">
        <v>1</v>
      </c>
      <c r="AM73" s="386">
        <v>43810</v>
      </c>
      <c r="AN73" s="445" t="s">
        <v>1648</v>
      </c>
      <c r="AO73" s="391" t="s">
        <v>420</v>
      </c>
      <c r="AP73" s="365">
        <v>0.9</v>
      </c>
      <c r="AQ73" s="366" t="s">
        <v>55</v>
      </c>
      <c r="AR73" s="383"/>
      <c r="AS73" s="384"/>
      <c r="AT73" s="385"/>
      <c r="AU73" s="383"/>
      <c r="AV73" s="384"/>
      <c r="AW73" s="384"/>
      <c r="AX73" s="384"/>
      <c r="AY73" s="385"/>
      <c r="AZ73" s="383"/>
      <c r="BA73" s="384"/>
      <c r="BB73" s="385"/>
      <c r="BC73" s="386"/>
      <c r="BD73" s="384"/>
      <c r="BE73" s="384"/>
      <c r="BF73" s="384"/>
      <c r="BG73" s="387"/>
      <c r="BH73" s="388"/>
      <c r="BI73" s="389"/>
      <c r="BJ73" s="369" t="s">
        <v>66</v>
      </c>
      <c r="BK73" s="217" t="s">
        <v>1776</v>
      </c>
      <c r="BL73" s="399" t="s">
        <v>420</v>
      </c>
      <c r="BM73" s="390"/>
      <c r="BN73" s="391"/>
      <c r="BO73" s="385"/>
    </row>
    <row r="74" spans="2:67" ht="38.25" customHeight="1" x14ac:dyDescent="0.25">
      <c r="B74" s="394">
        <v>41</v>
      </c>
      <c r="C74" s="375">
        <f t="shared" si="5"/>
        <v>67</v>
      </c>
      <c r="D74" s="345" t="s">
        <v>110</v>
      </c>
      <c r="E74" s="346">
        <v>2016</v>
      </c>
      <c r="F74" s="346" t="s">
        <v>414</v>
      </c>
      <c r="G74" s="395"/>
      <c r="H74" s="347" t="str">
        <f t="shared" si="14"/>
        <v>Gestión de tecnología informática</v>
      </c>
      <c r="I74" s="396">
        <v>11</v>
      </c>
      <c r="J74" s="394">
        <v>41</v>
      </c>
      <c r="K74" s="349" t="s">
        <v>482</v>
      </c>
      <c r="L74" s="350" t="s">
        <v>44</v>
      </c>
      <c r="M74" s="349" t="s">
        <v>489</v>
      </c>
      <c r="N74" s="349" t="s">
        <v>490</v>
      </c>
      <c r="O74" s="349" t="s">
        <v>488</v>
      </c>
      <c r="P74" s="377" t="s">
        <v>47</v>
      </c>
      <c r="Q74" s="404" t="s">
        <v>491</v>
      </c>
      <c r="R74" s="397"/>
      <c r="S74" s="346">
        <v>1</v>
      </c>
      <c r="T74" s="446" t="s">
        <v>495</v>
      </c>
      <c r="U74" s="353" t="s">
        <v>88</v>
      </c>
      <c r="V74" s="379" t="s">
        <v>496</v>
      </c>
      <c r="W74" s="409">
        <v>42599</v>
      </c>
      <c r="X74" s="409">
        <v>43311</v>
      </c>
      <c r="Y74" s="377"/>
      <c r="Z74" s="379"/>
      <c r="AA74" s="356">
        <f t="shared" ref="AA74:AA137" si="16">IF(X74="","",(X74+Z74))</f>
        <v>43311</v>
      </c>
      <c r="AB74" s="357">
        <v>43646</v>
      </c>
      <c r="AC74" s="349"/>
      <c r="AD74" s="358">
        <v>0</v>
      </c>
      <c r="AE74" s="357">
        <v>43664</v>
      </c>
      <c r="AF74" s="349"/>
      <c r="AG74" s="346" t="s">
        <v>420</v>
      </c>
      <c r="AH74" s="359">
        <f t="shared" si="15"/>
        <v>0</v>
      </c>
      <c r="AI74" s="358" t="s">
        <v>113</v>
      </c>
      <c r="AJ74" s="357">
        <v>43799</v>
      </c>
      <c r="AK74" s="431" t="s">
        <v>1410</v>
      </c>
      <c r="AL74" s="398">
        <v>1</v>
      </c>
      <c r="AM74" s="386">
        <v>43810</v>
      </c>
      <c r="AN74" s="403" t="s">
        <v>1777</v>
      </c>
      <c r="AO74" s="384" t="s">
        <v>1592</v>
      </c>
      <c r="AP74" s="443">
        <f t="shared" ref="AP74" si="17">+AL74/S74</f>
        <v>1</v>
      </c>
      <c r="AQ74" s="366" t="s">
        <v>55</v>
      </c>
      <c r="AR74" s="383"/>
      <c r="AS74" s="384"/>
      <c r="AT74" s="385"/>
      <c r="AU74" s="383"/>
      <c r="AV74" s="384"/>
      <c r="AW74" s="384"/>
      <c r="AX74" s="384"/>
      <c r="AY74" s="385"/>
      <c r="AZ74" s="383"/>
      <c r="BA74" s="384"/>
      <c r="BB74" s="385"/>
      <c r="BC74" s="386"/>
      <c r="BD74" s="384"/>
      <c r="BE74" s="384"/>
      <c r="BF74" s="384"/>
      <c r="BG74" s="387"/>
      <c r="BH74" s="388" t="s">
        <v>56</v>
      </c>
      <c r="BI74" s="389" t="s">
        <v>56</v>
      </c>
      <c r="BJ74" s="369" t="s">
        <v>57</v>
      </c>
      <c r="BK74" s="364" t="s">
        <v>1778</v>
      </c>
      <c r="BL74" s="399" t="s">
        <v>1592</v>
      </c>
      <c r="BM74" s="390">
        <v>43810</v>
      </c>
      <c r="BN74" s="391" t="s">
        <v>60</v>
      </c>
      <c r="BO74" s="440" t="s">
        <v>1621</v>
      </c>
    </row>
    <row r="75" spans="2:67" ht="38.25" customHeight="1" x14ac:dyDescent="0.25">
      <c r="B75" s="394">
        <v>42</v>
      </c>
      <c r="C75" s="375">
        <f t="shared" si="5"/>
        <v>68</v>
      </c>
      <c r="D75" s="345" t="s">
        <v>110</v>
      </c>
      <c r="E75" s="346">
        <v>2016</v>
      </c>
      <c r="F75" s="346" t="s">
        <v>414</v>
      </c>
      <c r="G75" s="395"/>
      <c r="H75" s="347" t="str">
        <f t="shared" si="14"/>
        <v>Gestión de tecnología informática</v>
      </c>
      <c r="I75" s="396">
        <v>12</v>
      </c>
      <c r="J75" s="394">
        <v>42</v>
      </c>
      <c r="K75" s="349" t="s">
        <v>483</v>
      </c>
      <c r="L75" s="350" t="s">
        <v>44</v>
      </c>
      <c r="M75" s="349"/>
      <c r="N75" s="349"/>
      <c r="O75" s="346"/>
      <c r="P75" s="377" t="s">
        <v>47</v>
      </c>
      <c r="Q75" s="404" t="s">
        <v>491</v>
      </c>
      <c r="R75" s="397"/>
      <c r="S75" s="346">
        <v>1</v>
      </c>
      <c r="T75" s="446" t="s">
        <v>495</v>
      </c>
      <c r="U75" s="353" t="s">
        <v>88</v>
      </c>
      <c r="V75" s="379" t="s">
        <v>496</v>
      </c>
      <c r="W75" s="409">
        <v>42565</v>
      </c>
      <c r="X75" s="409">
        <v>43311</v>
      </c>
      <c r="Y75" s="377"/>
      <c r="Z75" s="379"/>
      <c r="AA75" s="356">
        <f t="shared" si="16"/>
        <v>43311</v>
      </c>
      <c r="AB75" s="357">
        <v>43646</v>
      </c>
      <c r="AC75" s="349" t="s">
        <v>498</v>
      </c>
      <c r="AD75" s="358">
        <v>0</v>
      </c>
      <c r="AE75" s="357">
        <v>43664</v>
      </c>
      <c r="AF75" s="349" t="s">
        <v>500</v>
      </c>
      <c r="AG75" s="346" t="s">
        <v>420</v>
      </c>
      <c r="AH75" s="359">
        <f t="shared" si="15"/>
        <v>0</v>
      </c>
      <c r="AI75" s="358" t="s">
        <v>113</v>
      </c>
      <c r="AJ75" s="357">
        <v>43799</v>
      </c>
      <c r="AK75" s="431" t="s">
        <v>1411</v>
      </c>
      <c r="AL75" s="398">
        <v>1</v>
      </c>
      <c r="AM75" s="386">
        <v>43810</v>
      </c>
      <c r="AN75" s="403" t="s">
        <v>1620</v>
      </c>
      <c r="AO75" s="384" t="s">
        <v>1592</v>
      </c>
      <c r="AP75" s="443">
        <v>0.2</v>
      </c>
      <c r="AQ75" s="366" t="s">
        <v>113</v>
      </c>
      <c r="AR75" s="383"/>
      <c r="AS75" s="384"/>
      <c r="AT75" s="385"/>
      <c r="AU75" s="383"/>
      <c r="AV75" s="384"/>
      <c r="AW75" s="384"/>
      <c r="AX75" s="384"/>
      <c r="AY75" s="385"/>
      <c r="AZ75" s="383"/>
      <c r="BA75" s="384"/>
      <c r="BB75" s="385"/>
      <c r="BC75" s="386"/>
      <c r="BD75" s="384"/>
      <c r="BE75" s="384"/>
      <c r="BF75" s="384"/>
      <c r="BG75" s="387"/>
      <c r="BH75" s="388" t="s">
        <v>60</v>
      </c>
      <c r="BI75" s="389" t="s">
        <v>60</v>
      </c>
      <c r="BJ75" s="369" t="s">
        <v>66</v>
      </c>
      <c r="BK75" s="364" t="s">
        <v>1622</v>
      </c>
      <c r="BL75" s="399" t="s">
        <v>1592</v>
      </c>
      <c r="BM75" s="390"/>
      <c r="BN75" s="391" t="s">
        <v>56</v>
      </c>
      <c r="BO75" s="440" t="s">
        <v>1623</v>
      </c>
    </row>
    <row r="76" spans="2:67" ht="34.5" customHeight="1" x14ac:dyDescent="0.25">
      <c r="B76" s="394">
        <v>43</v>
      </c>
      <c r="C76" s="375">
        <f t="shared" si="5"/>
        <v>69</v>
      </c>
      <c r="D76" s="345" t="s">
        <v>110</v>
      </c>
      <c r="E76" s="346">
        <v>2016</v>
      </c>
      <c r="F76" s="346" t="s">
        <v>508</v>
      </c>
      <c r="G76" s="395"/>
      <c r="H76" s="347" t="str">
        <f t="shared" si="14"/>
        <v>Gestión del Talento Humano</v>
      </c>
      <c r="I76" s="396">
        <v>1</v>
      </c>
      <c r="J76" s="394">
        <v>43</v>
      </c>
      <c r="K76" s="349" t="s">
        <v>1308</v>
      </c>
      <c r="L76" s="350" t="s">
        <v>44</v>
      </c>
      <c r="M76" s="349" t="s">
        <v>502</v>
      </c>
      <c r="N76" s="349" t="s">
        <v>503</v>
      </c>
      <c r="O76" s="349" t="s">
        <v>504</v>
      </c>
      <c r="P76" s="377" t="s">
        <v>47</v>
      </c>
      <c r="Q76" s="209" t="s">
        <v>509</v>
      </c>
      <c r="R76" s="397"/>
      <c r="S76" s="210">
        <v>1</v>
      </c>
      <c r="T76" s="446" t="s">
        <v>510</v>
      </c>
      <c r="U76" s="353" t="s">
        <v>82</v>
      </c>
      <c r="V76" s="379" t="s">
        <v>512</v>
      </c>
      <c r="W76" s="409">
        <v>42737</v>
      </c>
      <c r="X76" s="409">
        <v>43465</v>
      </c>
      <c r="Y76" s="377"/>
      <c r="Z76" s="379"/>
      <c r="AA76" s="356">
        <f t="shared" si="16"/>
        <v>43465</v>
      </c>
      <c r="AB76" s="357">
        <v>43646</v>
      </c>
      <c r="AC76" s="349" t="s">
        <v>513</v>
      </c>
      <c r="AD76" s="414">
        <v>1</v>
      </c>
      <c r="AE76" s="357">
        <v>43665</v>
      </c>
      <c r="AF76" s="349" t="s">
        <v>515</v>
      </c>
      <c r="AG76" s="346" t="s">
        <v>420</v>
      </c>
      <c r="AH76" s="359">
        <f t="shared" si="15"/>
        <v>1</v>
      </c>
      <c r="AI76" s="358" t="s">
        <v>55</v>
      </c>
      <c r="AJ76" s="357">
        <v>43799</v>
      </c>
      <c r="AK76" s="361" t="s">
        <v>1523</v>
      </c>
      <c r="AL76" s="381">
        <v>1</v>
      </c>
      <c r="AM76" s="386">
        <v>43805</v>
      </c>
      <c r="AN76" s="349" t="s">
        <v>1779</v>
      </c>
      <c r="AO76" s="391" t="s">
        <v>420</v>
      </c>
      <c r="AP76" s="365">
        <f t="shared" ref="AP76:AP94" si="18">+AL76/S76</f>
        <v>1</v>
      </c>
      <c r="AQ76" s="387" t="s">
        <v>55</v>
      </c>
      <c r="AR76" s="383"/>
      <c r="AS76" s="384"/>
      <c r="AT76" s="385"/>
      <c r="AU76" s="383"/>
      <c r="AV76" s="384"/>
      <c r="AW76" s="384"/>
      <c r="AX76" s="384"/>
      <c r="AY76" s="385"/>
      <c r="AZ76" s="383"/>
      <c r="BA76" s="384"/>
      <c r="BB76" s="385"/>
      <c r="BC76" s="386"/>
      <c r="BD76" s="384"/>
      <c r="BE76" s="384"/>
      <c r="BF76" s="384"/>
      <c r="BG76" s="387"/>
      <c r="BH76" s="388" t="s">
        <v>60</v>
      </c>
      <c r="BI76" s="389" t="s">
        <v>60</v>
      </c>
      <c r="BJ76" s="369" t="s">
        <v>66</v>
      </c>
      <c r="BK76" s="436"/>
      <c r="BL76" s="399"/>
      <c r="BM76" s="390"/>
      <c r="BN76" s="391"/>
      <c r="BO76" s="385"/>
    </row>
    <row r="77" spans="2:67" ht="34.5" customHeight="1" x14ac:dyDescent="0.25">
      <c r="B77" s="394">
        <v>44</v>
      </c>
      <c r="C77" s="375">
        <f t="shared" si="5"/>
        <v>70</v>
      </c>
      <c r="D77" s="345" t="s">
        <v>110</v>
      </c>
      <c r="E77" s="346">
        <v>2016</v>
      </c>
      <c r="F77" s="346" t="s">
        <v>508</v>
      </c>
      <c r="G77" s="395"/>
      <c r="H77" s="347" t="str">
        <f t="shared" si="14"/>
        <v>Gestión del Talento Humano</v>
      </c>
      <c r="I77" s="396">
        <v>2</v>
      </c>
      <c r="J77" s="394">
        <v>44</v>
      </c>
      <c r="K77" s="349" t="s">
        <v>501</v>
      </c>
      <c r="L77" s="350" t="s">
        <v>44</v>
      </c>
      <c r="M77" s="349" t="s">
        <v>505</v>
      </c>
      <c r="N77" s="349" t="s">
        <v>506</v>
      </c>
      <c r="O77" s="349" t="s">
        <v>507</v>
      </c>
      <c r="P77" s="377" t="s">
        <v>47</v>
      </c>
      <c r="Q77" s="209" t="s">
        <v>1231</v>
      </c>
      <c r="R77" s="397"/>
      <c r="S77" s="346">
        <v>1</v>
      </c>
      <c r="T77" s="446" t="s">
        <v>511</v>
      </c>
      <c r="U77" s="353" t="s">
        <v>82</v>
      </c>
      <c r="V77" s="379" t="s">
        <v>299</v>
      </c>
      <c r="W77" s="409">
        <v>42737</v>
      </c>
      <c r="X77" s="409">
        <v>43342</v>
      </c>
      <c r="Y77" s="377"/>
      <c r="Z77" s="379"/>
      <c r="AA77" s="356">
        <f t="shared" si="16"/>
        <v>43342</v>
      </c>
      <c r="AB77" s="357">
        <v>43646</v>
      </c>
      <c r="AC77" s="349" t="s">
        <v>514</v>
      </c>
      <c r="AD77" s="358">
        <v>1</v>
      </c>
      <c r="AE77" s="357">
        <v>43665</v>
      </c>
      <c r="AF77" s="349" t="s">
        <v>516</v>
      </c>
      <c r="AG77" s="346" t="s">
        <v>420</v>
      </c>
      <c r="AH77" s="359">
        <f t="shared" si="15"/>
        <v>1</v>
      </c>
      <c r="AI77" s="358" t="s">
        <v>113</v>
      </c>
      <c r="AJ77" s="357">
        <v>43799</v>
      </c>
      <c r="AK77" s="447" t="s">
        <v>1494</v>
      </c>
      <c r="AL77" s="398">
        <v>0.5</v>
      </c>
      <c r="AM77" s="386">
        <v>43805</v>
      </c>
      <c r="AN77" s="349" t="s">
        <v>1780</v>
      </c>
      <c r="AO77" s="391" t="s">
        <v>420</v>
      </c>
      <c r="AP77" s="365">
        <f t="shared" si="18"/>
        <v>0.5</v>
      </c>
      <c r="AQ77" s="387" t="s">
        <v>113</v>
      </c>
      <c r="AR77" s="383"/>
      <c r="AS77" s="384"/>
      <c r="AT77" s="385"/>
      <c r="AU77" s="383"/>
      <c r="AV77" s="384"/>
      <c r="AW77" s="384"/>
      <c r="AX77" s="384"/>
      <c r="AY77" s="385"/>
      <c r="AZ77" s="383"/>
      <c r="BA77" s="384"/>
      <c r="BB77" s="385"/>
      <c r="BC77" s="386"/>
      <c r="BD77" s="384"/>
      <c r="BE77" s="384"/>
      <c r="BF77" s="384"/>
      <c r="BG77" s="387"/>
      <c r="BH77" s="388" t="s">
        <v>60</v>
      </c>
      <c r="BI77" s="389" t="s">
        <v>60</v>
      </c>
      <c r="BJ77" s="369" t="s">
        <v>66</v>
      </c>
      <c r="BK77" s="436"/>
      <c r="BL77" s="399"/>
      <c r="BM77" s="390"/>
      <c r="BN77" s="391"/>
      <c r="BO77" s="385"/>
    </row>
    <row r="78" spans="2:67" ht="38.25" customHeight="1" x14ac:dyDescent="0.25">
      <c r="B78" s="394">
        <v>45</v>
      </c>
      <c r="C78" s="375">
        <f t="shared" si="5"/>
        <v>71</v>
      </c>
      <c r="D78" s="345" t="s">
        <v>110</v>
      </c>
      <c r="E78" s="346">
        <v>2016</v>
      </c>
      <c r="F78" s="346" t="s">
        <v>508</v>
      </c>
      <c r="G78" s="395"/>
      <c r="H78" s="347" t="str">
        <f t="shared" si="14"/>
        <v>Gestión del Talento Humano</v>
      </c>
      <c r="I78" s="396">
        <v>3</v>
      </c>
      <c r="J78" s="394">
        <v>45</v>
      </c>
      <c r="K78" s="349" t="s">
        <v>517</v>
      </c>
      <c r="L78" s="350" t="s">
        <v>44</v>
      </c>
      <c r="M78" s="349" t="s">
        <v>520</v>
      </c>
      <c r="N78" s="349" t="s">
        <v>521</v>
      </c>
      <c r="O78" s="349" t="s">
        <v>524</v>
      </c>
      <c r="P78" s="377" t="s">
        <v>47</v>
      </c>
      <c r="Q78" s="209" t="s">
        <v>527</v>
      </c>
      <c r="R78" s="397"/>
      <c r="S78" s="346">
        <v>1</v>
      </c>
      <c r="T78" s="211" t="s">
        <v>532</v>
      </c>
      <c r="U78" s="353" t="s">
        <v>82</v>
      </c>
      <c r="V78" s="379" t="s">
        <v>512</v>
      </c>
      <c r="W78" s="409">
        <v>42745</v>
      </c>
      <c r="X78" s="409">
        <v>42931</v>
      </c>
      <c r="Y78" s="377"/>
      <c r="Z78" s="379"/>
      <c r="AA78" s="356">
        <f t="shared" si="16"/>
        <v>42931</v>
      </c>
      <c r="AB78" s="357">
        <v>43646</v>
      </c>
      <c r="AC78" s="349" t="s">
        <v>535</v>
      </c>
      <c r="AD78" s="358">
        <v>1</v>
      </c>
      <c r="AE78" s="357">
        <v>43665</v>
      </c>
      <c r="AF78" s="349" t="s">
        <v>539</v>
      </c>
      <c r="AG78" s="346" t="s">
        <v>420</v>
      </c>
      <c r="AH78" s="359">
        <f t="shared" si="15"/>
        <v>1</v>
      </c>
      <c r="AI78" s="358" t="s">
        <v>55</v>
      </c>
      <c r="AJ78" s="357">
        <v>43799</v>
      </c>
      <c r="AK78" s="361" t="s">
        <v>1523</v>
      </c>
      <c r="AL78" s="398">
        <v>1</v>
      </c>
      <c r="AM78" s="386">
        <v>43805</v>
      </c>
      <c r="AN78" s="448" t="s">
        <v>539</v>
      </c>
      <c r="AO78" s="449" t="s">
        <v>420</v>
      </c>
      <c r="AP78" s="450">
        <f t="shared" si="18"/>
        <v>1</v>
      </c>
      <c r="AQ78" s="387" t="s">
        <v>55</v>
      </c>
      <c r="AR78" s="383"/>
      <c r="AS78" s="384"/>
      <c r="AT78" s="385"/>
      <c r="AU78" s="383"/>
      <c r="AV78" s="384"/>
      <c r="AW78" s="384"/>
      <c r="AX78" s="384"/>
      <c r="AY78" s="385"/>
      <c r="AZ78" s="383"/>
      <c r="BA78" s="384"/>
      <c r="BB78" s="385"/>
      <c r="BC78" s="386"/>
      <c r="BD78" s="384"/>
      <c r="BE78" s="384"/>
      <c r="BF78" s="384"/>
      <c r="BG78" s="387"/>
      <c r="BH78" s="388" t="s">
        <v>56</v>
      </c>
      <c r="BI78" s="389" t="s">
        <v>56</v>
      </c>
      <c r="BJ78" s="369" t="s">
        <v>57</v>
      </c>
      <c r="BK78" s="436"/>
      <c r="BL78" s="399"/>
      <c r="BM78" s="390"/>
      <c r="BN78" s="391"/>
      <c r="BO78" s="385"/>
    </row>
    <row r="79" spans="2:67" ht="38.25" customHeight="1" x14ac:dyDescent="0.25">
      <c r="B79" s="394">
        <v>0</v>
      </c>
      <c r="C79" s="375">
        <f t="shared" si="5"/>
        <v>72</v>
      </c>
      <c r="D79" s="345" t="s">
        <v>110</v>
      </c>
      <c r="E79" s="346">
        <v>2016</v>
      </c>
      <c r="F79" s="346" t="s">
        <v>508</v>
      </c>
      <c r="G79" s="395"/>
      <c r="H79" s="347" t="str">
        <f t="shared" si="14"/>
        <v>Gestión del Talento Humano</v>
      </c>
      <c r="I79" s="396"/>
      <c r="J79" s="394">
        <v>45</v>
      </c>
      <c r="K79" s="349" t="s">
        <v>517</v>
      </c>
      <c r="L79" s="350" t="s">
        <v>44</v>
      </c>
      <c r="M79" s="416" t="s">
        <v>194</v>
      </c>
      <c r="N79" s="376" t="s">
        <v>194</v>
      </c>
      <c r="O79" s="349" t="s">
        <v>524</v>
      </c>
      <c r="P79" s="377" t="s">
        <v>74</v>
      </c>
      <c r="Q79" s="209" t="s">
        <v>528</v>
      </c>
      <c r="R79" s="397"/>
      <c r="S79" s="346">
        <v>1</v>
      </c>
      <c r="T79" s="211" t="s">
        <v>533</v>
      </c>
      <c r="U79" s="353" t="s">
        <v>82</v>
      </c>
      <c r="V79" s="379" t="s">
        <v>512</v>
      </c>
      <c r="W79" s="409">
        <v>42737</v>
      </c>
      <c r="X79" s="409">
        <v>43311</v>
      </c>
      <c r="Y79" s="377"/>
      <c r="Z79" s="379"/>
      <c r="AA79" s="356">
        <f t="shared" si="16"/>
        <v>43311</v>
      </c>
      <c r="AB79" s="357">
        <v>43646</v>
      </c>
      <c r="AC79" s="349" t="s">
        <v>536</v>
      </c>
      <c r="AD79" s="358">
        <v>1</v>
      </c>
      <c r="AE79" s="357">
        <v>43665</v>
      </c>
      <c r="AF79" s="349" t="s">
        <v>540</v>
      </c>
      <c r="AG79" s="346" t="s">
        <v>420</v>
      </c>
      <c r="AH79" s="359">
        <f t="shared" si="15"/>
        <v>1</v>
      </c>
      <c r="AI79" s="358" t="s">
        <v>55</v>
      </c>
      <c r="AJ79" s="357">
        <v>43799</v>
      </c>
      <c r="AK79" s="361" t="s">
        <v>1523</v>
      </c>
      <c r="AL79" s="398">
        <v>1</v>
      </c>
      <c r="AM79" s="386">
        <v>43805</v>
      </c>
      <c r="AN79" s="451" t="s">
        <v>1523</v>
      </c>
      <c r="AO79" s="449" t="s">
        <v>420</v>
      </c>
      <c r="AP79" s="450">
        <f t="shared" si="18"/>
        <v>1</v>
      </c>
      <c r="AQ79" s="387" t="s">
        <v>55</v>
      </c>
      <c r="AR79" s="383"/>
      <c r="AS79" s="384"/>
      <c r="AT79" s="385"/>
      <c r="AU79" s="383"/>
      <c r="AV79" s="384"/>
      <c r="AW79" s="384"/>
      <c r="AX79" s="384"/>
      <c r="AY79" s="385"/>
      <c r="AZ79" s="383"/>
      <c r="BA79" s="384"/>
      <c r="BB79" s="385"/>
      <c r="BC79" s="386"/>
      <c r="BD79" s="384"/>
      <c r="BE79" s="384"/>
      <c r="BF79" s="384"/>
      <c r="BG79" s="387"/>
      <c r="BH79" s="388" t="s">
        <v>56</v>
      </c>
      <c r="BI79" s="389" t="s">
        <v>56</v>
      </c>
      <c r="BJ79" s="369" t="s">
        <v>57</v>
      </c>
      <c r="BK79" s="436"/>
      <c r="BL79" s="399"/>
      <c r="BM79" s="390"/>
      <c r="BN79" s="391"/>
      <c r="BO79" s="385"/>
    </row>
    <row r="80" spans="2:67" ht="38.25" customHeight="1" x14ac:dyDescent="0.25">
      <c r="B80" s="394">
        <v>46</v>
      </c>
      <c r="C80" s="375">
        <f t="shared" si="5"/>
        <v>73</v>
      </c>
      <c r="D80" s="345" t="s">
        <v>110</v>
      </c>
      <c r="E80" s="346">
        <v>2016</v>
      </c>
      <c r="F80" s="346" t="s">
        <v>508</v>
      </c>
      <c r="G80" s="395"/>
      <c r="H80" s="347" t="str">
        <f t="shared" si="14"/>
        <v>Gestión del Talento Humano</v>
      </c>
      <c r="I80" s="396">
        <v>4</v>
      </c>
      <c r="J80" s="394">
        <v>46</v>
      </c>
      <c r="K80" s="349" t="s">
        <v>518</v>
      </c>
      <c r="L80" s="350" t="s">
        <v>44</v>
      </c>
      <c r="M80" s="349" t="s">
        <v>522</v>
      </c>
      <c r="N80" s="349" t="s">
        <v>523</v>
      </c>
      <c r="O80" s="349" t="s">
        <v>525</v>
      </c>
      <c r="P80" s="377" t="s">
        <v>47</v>
      </c>
      <c r="Q80" s="209" t="s">
        <v>529</v>
      </c>
      <c r="R80" s="397"/>
      <c r="S80" s="346">
        <v>1</v>
      </c>
      <c r="T80" s="212" t="s">
        <v>534</v>
      </c>
      <c r="U80" s="353" t="s">
        <v>82</v>
      </c>
      <c r="V80" s="379" t="s">
        <v>360</v>
      </c>
      <c r="W80" s="409">
        <v>42935</v>
      </c>
      <c r="X80" s="409">
        <v>43373</v>
      </c>
      <c r="Y80" s="377"/>
      <c r="Z80" s="379"/>
      <c r="AA80" s="356">
        <f t="shared" si="16"/>
        <v>43373</v>
      </c>
      <c r="AB80" s="357">
        <v>43646</v>
      </c>
      <c r="AC80" s="349" t="s">
        <v>537</v>
      </c>
      <c r="AD80" s="358">
        <v>0.5</v>
      </c>
      <c r="AE80" s="357">
        <v>43665</v>
      </c>
      <c r="AF80" s="349" t="s">
        <v>539</v>
      </c>
      <c r="AG80" s="346" t="s">
        <v>420</v>
      </c>
      <c r="AH80" s="359">
        <f t="shared" si="15"/>
        <v>0.5</v>
      </c>
      <c r="AI80" s="358" t="s">
        <v>55</v>
      </c>
      <c r="AJ80" s="357">
        <v>43799</v>
      </c>
      <c r="AK80" s="361" t="s">
        <v>1523</v>
      </c>
      <c r="AL80" s="398">
        <v>1</v>
      </c>
      <c r="AM80" s="386">
        <v>43805</v>
      </c>
      <c r="AN80" s="361" t="s">
        <v>1523</v>
      </c>
      <c r="AO80" s="391" t="s">
        <v>420</v>
      </c>
      <c r="AP80" s="365">
        <f t="shared" si="18"/>
        <v>1</v>
      </c>
      <c r="AQ80" s="387" t="s">
        <v>55</v>
      </c>
      <c r="AR80" s="383"/>
      <c r="AS80" s="384"/>
      <c r="AT80" s="385"/>
      <c r="AU80" s="383"/>
      <c r="AV80" s="384"/>
      <c r="AW80" s="384"/>
      <c r="AX80" s="384"/>
      <c r="AY80" s="385"/>
      <c r="AZ80" s="383"/>
      <c r="BA80" s="384"/>
      <c r="BB80" s="385"/>
      <c r="BC80" s="386"/>
      <c r="BD80" s="384"/>
      <c r="BE80" s="384"/>
      <c r="BF80" s="384"/>
      <c r="BG80" s="387"/>
      <c r="BH80" s="388"/>
      <c r="BI80" s="389"/>
      <c r="BJ80" s="369" t="s">
        <v>66</v>
      </c>
      <c r="BK80" s="436"/>
      <c r="BL80" s="399"/>
      <c r="BM80" s="390"/>
      <c r="BN80" s="391"/>
      <c r="BO80" s="385"/>
    </row>
    <row r="81" spans="2:67" ht="38.25" customHeight="1" x14ac:dyDescent="0.2">
      <c r="B81" s="394">
        <v>0</v>
      </c>
      <c r="C81" s="375">
        <f t="shared" si="5"/>
        <v>74</v>
      </c>
      <c r="D81" s="345" t="s">
        <v>110</v>
      </c>
      <c r="E81" s="346">
        <v>2016</v>
      </c>
      <c r="F81" s="346" t="s">
        <v>508</v>
      </c>
      <c r="G81" s="395"/>
      <c r="H81" s="347" t="str">
        <f t="shared" si="14"/>
        <v>Gestión del Talento Humano</v>
      </c>
      <c r="I81" s="396"/>
      <c r="J81" s="394">
        <v>46</v>
      </c>
      <c r="K81" s="349" t="s">
        <v>518</v>
      </c>
      <c r="L81" s="350" t="s">
        <v>44</v>
      </c>
      <c r="M81" s="416" t="s">
        <v>194</v>
      </c>
      <c r="N81" s="376" t="s">
        <v>194</v>
      </c>
      <c r="O81" s="349" t="s">
        <v>525</v>
      </c>
      <c r="P81" s="377" t="s">
        <v>74</v>
      </c>
      <c r="Q81" s="209" t="s">
        <v>530</v>
      </c>
      <c r="R81" s="397"/>
      <c r="S81" s="346">
        <v>1</v>
      </c>
      <c r="T81" s="212" t="s">
        <v>252</v>
      </c>
      <c r="U81" s="353" t="s">
        <v>82</v>
      </c>
      <c r="V81" s="379" t="s">
        <v>512</v>
      </c>
      <c r="W81" s="409">
        <v>42737</v>
      </c>
      <c r="X81" s="409">
        <v>43799</v>
      </c>
      <c r="Y81" s="377"/>
      <c r="Z81" s="379"/>
      <c r="AA81" s="356">
        <f t="shared" si="16"/>
        <v>43799</v>
      </c>
      <c r="AB81" s="357">
        <v>43646</v>
      </c>
      <c r="AC81" s="349" t="s">
        <v>538</v>
      </c>
      <c r="AD81" s="358">
        <v>0.5</v>
      </c>
      <c r="AE81" s="357">
        <v>43665</v>
      </c>
      <c r="AF81" s="349" t="s">
        <v>540</v>
      </c>
      <c r="AG81" s="346" t="s">
        <v>420</v>
      </c>
      <c r="AH81" s="359">
        <f t="shared" si="15"/>
        <v>0.5</v>
      </c>
      <c r="AI81" s="358" t="s">
        <v>51</v>
      </c>
      <c r="AJ81" s="357">
        <v>43799</v>
      </c>
      <c r="AK81" s="401" t="s">
        <v>1458</v>
      </c>
      <c r="AL81" s="398">
        <v>0.5</v>
      </c>
      <c r="AM81" s="386">
        <v>43805</v>
      </c>
      <c r="AN81" s="364" t="s">
        <v>1781</v>
      </c>
      <c r="AO81" s="391" t="s">
        <v>420</v>
      </c>
      <c r="AP81" s="365">
        <f t="shared" si="18"/>
        <v>0.5</v>
      </c>
      <c r="AQ81" s="387" t="s">
        <v>113</v>
      </c>
      <c r="AR81" s="383"/>
      <c r="AS81" s="384"/>
      <c r="AT81" s="385"/>
      <c r="AU81" s="383"/>
      <c r="AV81" s="384"/>
      <c r="AW81" s="384"/>
      <c r="AX81" s="384"/>
      <c r="AY81" s="385"/>
      <c r="AZ81" s="383"/>
      <c r="BA81" s="384"/>
      <c r="BB81" s="385"/>
      <c r="BC81" s="386"/>
      <c r="BD81" s="384"/>
      <c r="BE81" s="384"/>
      <c r="BF81" s="384"/>
      <c r="BG81" s="387"/>
      <c r="BH81" s="388"/>
      <c r="BI81" s="389"/>
      <c r="BJ81" s="369" t="s">
        <v>66</v>
      </c>
      <c r="BK81" s="436"/>
      <c r="BL81" s="399"/>
      <c r="BM81" s="390"/>
      <c r="BN81" s="391"/>
      <c r="BO81" s="385"/>
    </row>
    <row r="82" spans="2:67" ht="38.25" customHeight="1" x14ac:dyDescent="0.2">
      <c r="B82" s="394">
        <v>47</v>
      </c>
      <c r="C82" s="375">
        <f t="shared" ref="C82:C145" si="19">1+C81</f>
        <v>75</v>
      </c>
      <c r="D82" s="345" t="s">
        <v>110</v>
      </c>
      <c r="E82" s="346">
        <v>2016</v>
      </c>
      <c r="F82" s="346" t="s">
        <v>508</v>
      </c>
      <c r="G82" s="395"/>
      <c r="H82" s="347" t="str">
        <f t="shared" si="14"/>
        <v>Gestión del Talento Humano</v>
      </c>
      <c r="I82" s="396">
        <v>5</v>
      </c>
      <c r="J82" s="394">
        <v>47</v>
      </c>
      <c r="K82" s="213" t="s">
        <v>519</v>
      </c>
      <c r="L82" s="350" t="s">
        <v>44</v>
      </c>
      <c r="M82" s="349" t="s">
        <v>522</v>
      </c>
      <c r="N82" s="349" t="s">
        <v>523</v>
      </c>
      <c r="O82" s="349" t="s">
        <v>526</v>
      </c>
      <c r="P82" s="377" t="s">
        <v>47</v>
      </c>
      <c r="Q82" s="209" t="s">
        <v>531</v>
      </c>
      <c r="R82" s="397"/>
      <c r="S82" s="346">
        <v>1</v>
      </c>
      <c r="T82" s="212" t="s">
        <v>252</v>
      </c>
      <c r="U82" s="353" t="s">
        <v>82</v>
      </c>
      <c r="V82" s="379" t="s">
        <v>512</v>
      </c>
      <c r="W82" s="409">
        <v>42738</v>
      </c>
      <c r="X82" s="409">
        <v>43799</v>
      </c>
      <c r="Y82" s="377"/>
      <c r="Z82" s="379"/>
      <c r="AA82" s="356">
        <f t="shared" si="16"/>
        <v>43799</v>
      </c>
      <c r="AB82" s="357">
        <v>43646</v>
      </c>
      <c r="AC82" s="349" t="s">
        <v>538</v>
      </c>
      <c r="AD82" s="358">
        <v>0.5</v>
      </c>
      <c r="AE82" s="357">
        <v>43665</v>
      </c>
      <c r="AF82" s="349" t="s">
        <v>541</v>
      </c>
      <c r="AG82" s="346" t="s">
        <v>420</v>
      </c>
      <c r="AH82" s="359">
        <f t="shared" si="15"/>
        <v>0.5</v>
      </c>
      <c r="AI82" s="358" t="s">
        <v>51</v>
      </c>
      <c r="AJ82" s="357">
        <v>43799</v>
      </c>
      <c r="AK82" s="401" t="s">
        <v>1458</v>
      </c>
      <c r="AL82" s="398">
        <v>0.5</v>
      </c>
      <c r="AM82" s="386">
        <v>43805</v>
      </c>
      <c r="AN82" s="364" t="s">
        <v>1781</v>
      </c>
      <c r="AO82" s="391" t="s">
        <v>420</v>
      </c>
      <c r="AP82" s="365">
        <f t="shared" si="18"/>
        <v>0.5</v>
      </c>
      <c r="AQ82" s="387" t="s">
        <v>113</v>
      </c>
      <c r="AR82" s="383"/>
      <c r="AS82" s="384"/>
      <c r="AT82" s="385"/>
      <c r="AU82" s="383"/>
      <c r="AV82" s="384"/>
      <c r="AW82" s="384"/>
      <c r="AX82" s="384"/>
      <c r="AY82" s="385"/>
      <c r="AZ82" s="383"/>
      <c r="BA82" s="384"/>
      <c r="BB82" s="385"/>
      <c r="BC82" s="386"/>
      <c r="BD82" s="384"/>
      <c r="BE82" s="384"/>
      <c r="BF82" s="384"/>
      <c r="BG82" s="387"/>
      <c r="BH82" s="388"/>
      <c r="BI82" s="389"/>
      <c r="BJ82" s="369" t="s">
        <v>66</v>
      </c>
      <c r="BK82" s="436"/>
      <c r="BL82" s="399"/>
      <c r="BM82" s="390"/>
      <c r="BN82" s="391"/>
      <c r="BO82" s="385"/>
    </row>
    <row r="83" spans="2:67" ht="38.25" customHeight="1" x14ac:dyDescent="0.2">
      <c r="B83" s="394">
        <v>48</v>
      </c>
      <c r="C83" s="375">
        <f t="shared" si="19"/>
        <v>76</v>
      </c>
      <c r="D83" s="345" t="s">
        <v>110</v>
      </c>
      <c r="E83" s="346">
        <v>2018</v>
      </c>
      <c r="F83" s="346" t="s">
        <v>508</v>
      </c>
      <c r="G83" s="395"/>
      <c r="H83" s="347" t="str">
        <f t="shared" si="14"/>
        <v>Gestión del Talento Humano</v>
      </c>
      <c r="I83" s="396">
        <v>6</v>
      </c>
      <c r="J83" s="394">
        <v>48</v>
      </c>
      <c r="K83" s="213" t="s">
        <v>542</v>
      </c>
      <c r="L83" s="350" t="s">
        <v>44</v>
      </c>
      <c r="M83" s="349" t="s">
        <v>545</v>
      </c>
      <c r="N83" s="349" t="s">
        <v>545</v>
      </c>
      <c r="O83" s="349" t="s">
        <v>549</v>
      </c>
      <c r="P83" s="377" t="s">
        <v>47</v>
      </c>
      <c r="Q83" s="209" t="s">
        <v>552</v>
      </c>
      <c r="R83" s="397"/>
      <c r="S83" s="376">
        <v>1</v>
      </c>
      <c r="T83" s="212" t="s">
        <v>558</v>
      </c>
      <c r="U83" s="353" t="s">
        <v>82</v>
      </c>
      <c r="V83" s="376" t="s">
        <v>564</v>
      </c>
      <c r="W83" s="452">
        <v>43511</v>
      </c>
      <c r="X83" s="452">
        <v>43707</v>
      </c>
      <c r="Y83" s="377"/>
      <c r="Z83" s="379"/>
      <c r="AA83" s="356">
        <f t="shared" si="16"/>
        <v>43707</v>
      </c>
      <c r="AB83" s="357">
        <v>43646</v>
      </c>
      <c r="AC83" s="349" t="s">
        <v>566</v>
      </c>
      <c r="AD83" s="358">
        <v>0</v>
      </c>
      <c r="AE83" s="357">
        <v>43665</v>
      </c>
      <c r="AF83" s="349"/>
      <c r="AG83" s="346" t="s">
        <v>420</v>
      </c>
      <c r="AH83" s="359">
        <f t="shared" si="15"/>
        <v>0</v>
      </c>
      <c r="AI83" s="358" t="s">
        <v>114</v>
      </c>
      <c r="AJ83" s="357">
        <v>43799</v>
      </c>
      <c r="AK83" s="401" t="s">
        <v>1459</v>
      </c>
      <c r="AL83" s="398">
        <v>1</v>
      </c>
      <c r="AM83" s="386">
        <v>43809</v>
      </c>
      <c r="AN83" s="364" t="s">
        <v>1631</v>
      </c>
      <c r="AO83" s="391" t="s">
        <v>420</v>
      </c>
      <c r="AP83" s="365">
        <f t="shared" si="18"/>
        <v>1</v>
      </c>
      <c r="AQ83" s="387" t="s">
        <v>55</v>
      </c>
      <c r="AR83" s="383"/>
      <c r="AS83" s="384"/>
      <c r="AT83" s="385"/>
      <c r="AU83" s="383"/>
      <c r="AV83" s="384"/>
      <c r="AW83" s="384"/>
      <c r="AX83" s="384"/>
      <c r="AY83" s="385"/>
      <c r="AZ83" s="383"/>
      <c r="BA83" s="384"/>
      <c r="BB83" s="385"/>
      <c r="BC83" s="386"/>
      <c r="BD83" s="384"/>
      <c r="BE83" s="384"/>
      <c r="BF83" s="384"/>
      <c r="BG83" s="387"/>
      <c r="BH83" s="388" t="s">
        <v>60</v>
      </c>
      <c r="BI83" s="389" t="s">
        <v>60</v>
      </c>
      <c r="BJ83" s="369" t="s">
        <v>66</v>
      </c>
      <c r="BK83" s="436"/>
      <c r="BL83" s="399"/>
      <c r="BM83" s="390"/>
      <c r="BN83" s="391"/>
      <c r="BO83" s="385"/>
    </row>
    <row r="84" spans="2:67" ht="38.25" customHeight="1" x14ac:dyDescent="0.2">
      <c r="B84" s="394">
        <v>0</v>
      </c>
      <c r="C84" s="375">
        <f t="shared" si="19"/>
        <v>77</v>
      </c>
      <c r="D84" s="345" t="s">
        <v>110</v>
      </c>
      <c r="E84" s="346">
        <v>2018</v>
      </c>
      <c r="F84" s="346" t="s">
        <v>508</v>
      </c>
      <c r="G84" s="395"/>
      <c r="H84" s="347" t="str">
        <f t="shared" si="14"/>
        <v>Gestión del Talento Humano</v>
      </c>
      <c r="I84" s="396"/>
      <c r="J84" s="394">
        <v>48</v>
      </c>
      <c r="K84" s="213" t="s">
        <v>542</v>
      </c>
      <c r="L84" s="350" t="s">
        <v>44</v>
      </c>
      <c r="M84" s="349" t="s">
        <v>545</v>
      </c>
      <c r="N84" s="349" t="s">
        <v>545</v>
      </c>
      <c r="O84" s="349" t="s">
        <v>549</v>
      </c>
      <c r="P84" s="377" t="s">
        <v>74</v>
      </c>
      <c r="Q84" s="209" t="s">
        <v>553</v>
      </c>
      <c r="R84" s="397"/>
      <c r="S84" s="453">
        <v>1</v>
      </c>
      <c r="T84" s="212" t="s">
        <v>559</v>
      </c>
      <c r="U84" s="353" t="s">
        <v>82</v>
      </c>
      <c r="V84" s="376" t="s">
        <v>564</v>
      </c>
      <c r="W84" s="452">
        <v>43466</v>
      </c>
      <c r="X84" s="452">
        <v>43830</v>
      </c>
      <c r="Y84" s="377"/>
      <c r="Z84" s="379"/>
      <c r="AA84" s="356">
        <f t="shared" si="16"/>
        <v>43830</v>
      </c>
      <c r="AB84" s="357">
        <v>43646</v>
      </c>
      <c r="AC84" s="349" t="s">
        <v>566</v>
      </c>
      <c r="AD84" s="358">
        <v>0</v>
      </c>
      <c r="AE84" s="357">
        <v>43665</v>
      </c>
      <c r="AF84" s="349"/>
      <c r="AG84" s="346" t="s">
        <v>420</v>
      </c>
      <c r="AH84" s="359">
        <f t="shared" si="15"/>
        <v>0</v>
      </c>
      <c r="AI84" s="358" t="s">
        <v>114</v>
      </c>
      <c r="AJ84" s="357">
        <v>43799</v>
      </c>
      <c r="AK84" s="401" t="s">
        <v>1524</v>
      </c>
      <c r="AL84" s="381">
        <v>1</v>
      </c>
      <c r="AM84" s="386">
        <v>43809</v>
      </c>
      <c r="AN84" s="349" t="s">
        <v>1632</v>
      </c>
      <c r="AO84" s="391" t="s">
        <v>420</v>
      </c>
      <c r="AP84" s="365">
        <f t="shared" si="18"/>
        <v>1</v>
      </c>
      <c r="AQ84" s="387" t="s">
        <v>113</v>
      </c>
      <c r="AR84" s="383"/>
      <c r="AS84" s="384"/>
      <c r="AT84" s="385"/>
      <c r="AU84" s="383"/>
      <c r="AV84" s="384"/>
      <c r="AW84" s="384"/>
      <c r="AX84" s="384"/>
      <c r="AY84" s="385"/>
      <c r="AZ84" s="383"/>
      <c r="BA84" s="384"/>
      <c r="BB84" s="385"/>
      <c r="BC84" s="386"/>
      <c r="BD84" s="384"/>
      <c r="BE84" s="384"/>
      <c r="BF84" s="384"/>
      <c r="BG84" s="387"/>
      <c r="BH84" s="388" t="s">
        <v>60</v>
      </c>
      <c r="BI84" s="389" t="s">
        <v>60</v>
      </c>
      <c r="BJ84" s="369" t="s">
        <v>66</v>
      </c>
      <c r="BK84" s="436"/>
      <c r="BL84" s="399"/>
      <c r="BM84" s="390"/>
      <c r="BN84" s="391"/>
      <c r="BO84" s="385"/>
    </row>
    <row r="85" spans="2:67" ht="38.25" customHeight="1" x14ac:dyDescent="0.2">
      <c r="B85" s="394">
        <v>49</v>
      </c>
      <c r="C85" s="375">
        <f t="shared" si="19"/>
        <v>78</v>
      </c>
      <c r="D85" s="345" t="s">
        <v>110</v>
      </c>
      <c r="E85" s="346">
        <v>2018</v>
      </c>
      <c r="F85" s="346" t="s">
        <v>508</v>
      </c>
      <c r="G85" s="395"/>
      <c r="H85" s="347" t="str">
        <f t="shared" si="14"/>
        <v>Gestión del Talento Humano</v>
      </c>
      <c r="I85" s="396">
        <v>7</v>
      </c>
      <c r="J85" s="394">
        <v>49</v>
      </c>
      <c r="K85" s="213" t="s">
        <v>543</v>
      </c>
      <c r="L85" s="350" t="s">
        <v>44</v>
      </c>
      <c r="M85" s="349" t="s">
        <v>546</v>
      </c>
      <c r="N85" s="349" t="s">
        <v>546</v>
      </c>
      <c r="O85" s="349" t="s">
        <v>550</v>
      </c>
      <c r="P85" s="377" t="s">
        <v>47</v>
      </c>
      <c r="Q85" s="209" t="s">
        <v>554</v>
      </c>
      <c r="R85" s="397"/>
      <c r="S85" s="376">
        <v>1</v>
      </c>
      <c r="T85" s="212" t="s">
        <v>560</v>
      </c>
      <c r="U85" s="353" t="s">
        <v>82</v>
      </c>
      <c r="V85" s="376" t="s">
        <v>564</v>
      </c>
      <c r="W85" s="452">
        <v>43511</v>
      </c>
      <c r="X85" s="452">
        <v>43830</v>
      </c>
      <c r="Y85" s="377"/>
      <c r="Z85" s="379"/>
      <c r="AA85" s="356">
        <f t="shared" si="16"/>
        <v>43830</v>
      </c>
      <c r="AB85" s="357">
        <v>43646</v>
      </c>
      <c r="AC85" s="349" t="s">
        <v>566</v>
      </c>
      <c r="AD85" s="358">
        <v>0</v>
      </c>
      <c r="AE85" s="357">
        <v>43665</v>
      </c>
      <c r="AF85" s="349"/>
      <c r="AG85" s="346" t="s">
        <v>420</v>
      </c>
      <c r="AH85" s="359">
        <f t="shared" si="15"/>
        <v>0</v>
      </c>
      <c r="AI85" s="358" t="s">
        <v>114</v>
      </c>
      <c r="AJ85" s="357">
        <v>43799</v>
      </c>
      <c r="AK85" s="401" t="s">
        <v>1460</v>
      </c>
      <c r="AL85" s="398">
        <v>1</v>
      </c>
      <c r="AM85" s="386">
        <v>43809</v>
      </c>
      <c r="AN85" s="403" t="s">
        <v>1633</v>
      </c>
      <c r="AO85" s="391" t="s">
        <v>420</v>
      </c>
      <c r="AP85" s="365">
        <f t="shared" si="18"/>
        <v>1</v>
      </c>
      <c r="AQ85" s="387" t="s">
        <v>55</v>
      </c>
      <c r="AR85" s="383"/>
      <c r="AS85" s="384"/>
      <c r="AT85" s="385"/>
      <c r="AU85" s="383"/>
      <c r="AV85" s="384"/>
      <c r="AW85" s="384"/>
      <c r="AX85" s="384"/>
      <c r="AY85" s="385"/>
      <c r="AZ85" s="383"/>
      <c r="BA85" s="384"/>
      <c r="BB85" s="385"/>
      <c r="BC85" s="386"/>
      <c r="BD85" s="384"/>
      <c r="BE85" s="384"/>
      <c r="BF85" s="384"/>
      <c r="BG85" s="387"/>
      <c r="BH85" s="388" t="s">
        <v>60</v>
      </c>
      <c r="BI85" s="389" t="s">
        <v>60</v>
      </c>
      <c r="BJ85" s="369" t="s">
        <v>66</v>
      </c>
      <c r="BK85" s="436"/>
      <c r="BL85" s="399"/>
      <c r="BM85" s="390"/>
      <c r="BN85" s="391"/>
      <c r="BO85" s="385"/>
    </row>
    <row r="86" spans="2:67" ht="38.25" customHeight="1" x14ac:dyDescent="0.2">
      <c r="B86" s="394">
        <v>0</v>
      </c>
      <c r="C86" s="375">
        <f t="shared" si="19"/>
        <v>79</v>
      </c>
      <c r="D86" s="345" t="s">
        <v>110</v>
      </c>
      <c r="E86" s="346">
        <v>2018</v>
      </c>
      <c r="F86" s="346" t="s">
        <v>508</v>
      </c>
      <c r="G86" s="395"/>
      <c r="H86" s="347" t="str">
        <f t="shared" si="14"/>
        <v>Gestión del Talento Humano</v>
      </c>
      <c r="I86" s="396"/>
      <c r="J86" s="394">
        <v>49</v>
      </c>
      <c r="K86" s="213" t="s">
        <v>543</v>
      </c>
      <c r="L86" s="350" t="s">
        <v>44</v>
      </c>
      <c r="M86" s="349" t="s">
        <v>546</v>
      </c>
      <c r="N86" s="349" t="s">
        <v>546</v>
      </c>
      <c r="O86" s="349" t="s">
        <v>550</v>
      </c>
      <c r="P86" s="377" t="s">
        <v>74</v>
      </c>
      <c r="Q86" s="209" t="s">
        <v>555</v>
      </c>
      <c r="R86" s="397"/>
      <c r="S86" s="453">
        <v>1</v>
      </c>
      <c r="T86" s="212" t="s">
        <v>561</v>
      </c>
      <c r="U86" s="353" t="s">
        <v>82</v>
      </c>
      <c r="V86" s="376" t="s">
        <v>564</v>
      </c>
      <c r="W86" s="452">
        <v>43466</v>
      </c>
      <c r="X86" s="452">
        <v>43830</v>
      </c>
      <c r="Y86" s="377"/>
      <c r="Z86" s="379"/>
      <c r="AA86" s="356">
        <f t="shared" si="16"/>
        <v>43830</v>
      </c>
      <c r="AB86" s="357">
        <v>43646</v>
      </c>
      <c r="AC86" s="349" t="s">
        <v>566</v>
      </c>
      <c r="AD86" s="358">
        <v>0</v>
      </c>
      <c r="AE86" s="357">
        <v>43665</v>
      </c>
      <c r="AF86" s="349"/>
      <c r="AG86" s="346" t="s">
        <v>420</v>
      </c>
      <c r="AH86" s="359">
        <f t="shared" si="15"/>
        <v>0</v>
      </c>
      <c r="AI86" s="358" t="s">
        <v>114</v>
      </c>
      <c r="AJ86" s="357">
        <v>43799</v>
      </c>
      <c r="AK86" s="401" t="s">
        <v>1525</v>
      </c>
      <c r="AL86" s="381">
        <v>1</v>
      </c>
      <c r="AM86" s="386">
        <v>43809</v>
      </c>
      <c r="AN86" s="349" t="s">
        <v>1782</v>
      </c>
      <c r="AO86" s="391" t="s">
        <v>420</v>
      </c>
      <c r="AP86" s="365">
        <f t="shared" si="18"/>
        <v>1</v>
      </c>
      <c r="AQ86" s="387" t="s">
        <v>113</v>
      </c>
      <c r="AR86" s="383"/>
      <c r="AS86" s="384"/>
      <c r="AT86" s="385"/>
      <c r="AU86" s="383"/>
      <c r="AV86" s="384"/>
      <c r="AW86" s="384"/>
      <c r="AX86" s="384"/>
      <c r="AY86" s="385"/>
      <c r="AZ86" s="383"/>
      <c r="BA86" s="384"/>
      <c r="BB86" s="385"/>
      <c r="BC86" s="386"/>
      <c r="BD86" s="384"/>
      <c r="BE86" s="384"/>
      <c r="BF86" s="384"/>
      <c r="BG86" s="387"/>
      <c r="BH86" s="388" t="s">
        <v>60</v>
      </c>
      <c r="BI86" s="389" t="s">
        <v>60</v>
      </c>
      <c r="BJ86" s="369" t="s">
        <v>66</v>
      </c>
      <c r="BK86" s="436"/>
      <c r="BL86" s="399"/>
      <c r="BM86" s="390"/>
      <c r="BN86" s="391"/>
      <c r="BO86" s="385"/>
    </row>
    <row r="87" spans="2:67" ht="38.25" customHeight="1" x14ac:dyDescent="0.25">
      <c r="B87" s="394">
        <v>50</v>
      </c>
      <c r="C87" s="375">
        <f t="shared" si="19"/>
        <v>80</v>
      </c>
      <c r="D87" s="345" t="s">
        <v>110</v>
      </c>
      <c r="E87" s="346">
        <v>2018</v>
      </c>
      <c r="F87" s="346" t="s">
        <v>508</v>
      </c>
      <c r="G87" s="395"/>
      <c r="H87" s="347" t="str">
        <f t="shared" si="14"/>
        <v>Gestión del Talento Humano</v>
      </c>
      <c r="I87" s="396">
        <v>8</v>
      </c>
      <c r="J87" s="394">
        <v>50</v>
      </c>
      <c r="K87" s="213" t="s">
        <v>544</v>
      </c>
      <c r="L87" s="350" t="s">
        <v>44</v>
      </c>
      <c r="M87" s="349" t="s">
        <v>547</v>
      </c>
      <c r="N87" s="349" t="s">
        <v>548</v>
      </c>
      <c r="O87" s="349" t="s">
        <v>551</v>
      </c>
      <c r="P87" s="377" t="s">
        <v>47</v>
      </c>
      <c r="Q87" s="209" t="s">
        <v>556</v>
      </c>
      <c r="R87" s="397"/>
      <c r="S87" s="453">
        <v>1</v>
      </c>
      <c r="T87" s="212" t="s">
        <v>562</v>
      </c>
      <c r="U87" s="353" t="s">
        <v>82</v>
      </c>
      <c r="V87" s="376" t="s">
        <v>564</v>
      </c>
      <c r="W87" s="452">
        <v>43467</v>
      </c>
      <c r="X87" s="452">
        <v>43830</v>
      </c>
      <c r="Y87" s="377"/>
      <c r="Z87" s="379"/>
      <c r="AA87" s="356">
        <f t="shared" si="16"/>
        <v>43830</v>
      </c>
      <c r="AB87" s="357">
        <v>43646</v>
      </c>
      <c r="AC87" s="349" t="s">
        <v>567</v>
      </c>
      <c r="AD87" s="414">
        <v>1</v>
      </c>
      <c r="AE87" s="357">
        <v>43665</v>
      </c>
      <c r="AF87" s="349" t="s">
        <v>568</v>
      </c>
      <c r="AG87" s="346" t="s">
        <v>420</v>
      </c>
      <c r="AH87" s="359">
        <f t="shared" si="15"/>
        <v>1</v>
      </c>
      <c r="AI87" s="358" t="s">
        <v>55</v>
      </c>
      <c r="AJ87" s="357">
        <v>43799</v>
      </c>
      <c r="AK87" s="361" t="s">
        <v>1523</v>
      </c>
      <c r="AL87" s="381">
        <v>1</v>
      </c>
      <c r="AM87" s="386">
        <v>43809</v>
      </c>
      <c r="AN87" s="349" t="s">
        <v>1783</v>
      </c>
      <c r="AO87" s="391" t="s">
        <v>420</v>
      </c>
      <c r="AP87" s="365">
        <f t="shared" si="18"/>
        <v>1</v>
      </c>
      <c r="AQ87" s="387" t="s">
        <v>55</v>
      </c>
      <c r="AR87" s="383"/>
      <c r="AS87" s="384"/>
      <c r="AT87" s="385"/>
      <c r="AU87" s="383"/>
      <c r="AV87" s="384"/>
      <c r="AW87" s="384"/>
      <c r="AX87" s="384"/>
      <c r="AY87" s="385"/>
      <c r="AZ87" s="383"/>
      <c r="BA87" s="384"/>
      <c r="BB87" s="385"/>
      <c r="BC87" s="386"/>
      <c r="BD87" s="384"/>
      <c r="BE87" s="384"/>
      <c r="BF87" s="384"/>
      <c r="BG87" s="387"/>
      <c r="BH87" s="388" t="s">
        <v>56</v>
      </c>
      <c r="BI87" s="389" t="s">
        <v>56</v>
      </c>
      <c r="BJ87" s="369" t="s">
        <v>57</v>
      </c>
      <c r="BK87" s="364" t="s">
        <v>1784</v>
      </c>
      <c r="BL87" s="399" t="s">
        <v>420</v>
      </c>
      <c r="BM87" s="390">
        <v>43809</v>
      </c>
      <c r="BN87" s="391" t="s">
        <v>60</v>
      </c>
      <c r="BO87" s="440" t="s">
        <v>1635</v>
      </c>
    </row>
    <row r="88" spans="2:67" ht="38.25" customHeight="1" x14ac:dyDescent="0.2">
      <c r="B88" s="394">
        <v>0</v>
      </c>
      <c r="C88" s="375">
        <f t="shared" si="19"/>
        <v>81</v>
      </c>
      <c r="D88" s="345" t="s">
        <v>110</v>
      </c>
      <c r="E88" s="346">
        <v>2018</v>
      </c>
      <c r="F88" s="346" t="s">
        <v>508</v>
      </c>
      <c r="G88" s="395"/>
      <c r="H88" s="347" t="str">
        <f t="shared" si="14"/>
        <v>Gestión del Talento Humano</v>
      </c>
      <c r="I88" s="396"/>
      <c r="J88" s="394">
        <v>50</v>
      </c>
      <c r="K88" s="213" t="s">
        <v>544</v>
      </c>
      <c r="L88" s="350" t="s">
        <v>44</v>
      </c>
      <c r="M88" s="349" t="s">
        <v>547</v>
      </c>
      <c r="N88" s="349" t="s">
        <v>548</v>
      </c>
      <c r="O88" s="349" t="s">
        <v>551</v>
      </c>
      <c r="P88" s="377" t="s">
        <v>74</v>
      </c>
      <c r="Q88" s="209" t="s">
        <v>557</v>
      </c>
      <c r="R88" s="397"/>
      <c r="S88" s="376">
        <v>1</v>
      </c>
      <c r="T88" s="212" t="s">
        <v>563</v>
      </c>
      <c r="U88" s="353" t="s">
        <v>82</v>
      </c>
      <c r="V88" s="376" t="s">
        <v>565</v>
      </c>
      <c r="W88" s="452">
        <v>43466</v>
      </c>
      <c r="X88" s="452">
        <v>43830</v>
      </c>
      <c r="Y88" s="377"/>
      <c r="Z88" s="379"/>
      <c r="AA88" s="356">
        <f t="shared" si="16"/>
        <v>43830</v>
      </c>
      <c r="AB88" s="357">
        <v>43646</v>
      </c>
      <c r="AC88" s="349" t="s">
        <v>566</v>
      </c>
      <c r="AD88" s="358">
        <v>0</v>
      </c>
      <c r="AE88" s="357">
        <v>43665</v>
      </c>
      <c r="AF88" s="349" t="s">
        <v>569</v>
      </c>
      <c r="AG88" s="346" t="s">
        <v>420</v>
      </c>
      <c r="AH88" s="359">
        <f t="shared" si="15"/>
        <v>0</v>
      </c>
      <c r="AI88" s="358" t="s">
        <v>114</v>
      </c>
      <c r="AJ88" s="357">
        <v>43799</v>
      </c>
      <c r="AK88" s="401" t="s">
        <v>1526</v>
      </c>
      <c r="AL88" s="398">
        <v>1</v>
      </c>
      <c r="AM88" s="386">
        <v>43809</v>
      </c>
      <c r="AN88" s="361" t="s">
        <v>1634</v>
      </c>
      <c r="AO88" s="391" t="s">
        <v>420</v>
      </c>
      <c r="AP88" s="365">
        <f t="shared" si="18"/>
        <v>1</v>
      </c>
      <c r="AQ88" s="387" t="s">
        <v>55</v>
      </c>
      <c r="AR88" s="383"/>
      <c r="AS88" s="384"/>
      <c r="AT88" s="385"/>
      <c r="AU88" s="383"/>
      <c r="AV88" s="384"/>
      <c r="AW88" s="384"/>
      <c r="AX88" s="384"/>
      <c r="AY88" s="385"/>
      <c r="AZ88" s="383"/>
      <c r="BA88" s="384"/>
      <c r="BB88" s="385"/>
      <c r="BC88" s="386"/>
      <c r="BD88" s="384"/>
      <c r="BE88" s="384"/>
      <c r="BF88" s="384"/>
      <c r="BG88" s="387"/>
      <c r="BH88" s="388" t="s">
        <v>56</v>
      </c>
      <c r="BI88" s="389" t="s">
        <v>56</v>
      </c>
      <c r="BJ88" s="369" t="s">
        <v>57</v>
      </c>
      <c r="BK88" s="217" t="s">
        <v>1636</v>
      </c>
      <c r="BL88" s="399" t="s">
        <v>420</v>
      </c>
      <c r="BM88" s="390">
        <v>43809</v>
      </c>
      <c r="BN88" s="391" t="s">
        <v>60</v>
      </c>
      <c r="BO88" s="440" t="s">
        <v>1635</v>
      </c>
    </row>
    <row r="89" spans="2:67" ht="38.25" customHeight="1" x14ac:dyDescent="0.2">
      <c r="B89" s="394">
        <v>51</v>
      </c>
      <c r="C89" s="375">
        <f t="shared" si="19"/>
        <v>82</v>
      </c>
      <c r="D89" s="345" t="s">
        <v>110</v>
      </c>
      <c r="E89" s="346">
        <v>2018</v>
      </c>
      <c r="F89" s="346" t="s">
        <v>508</v>
      </c>
      <c r="G89" s="395"/>
      <c r="H89" s="347" t="str">
        <f t="shared" si="14"/>
        <v>Gestión del Talento Humano</v>
      </c>
      <c r="I89" s="396">
        <v>9</v>
      </c>
      <c r="J89" s="394">
        <v>51</v>
      </c>
      <c r="K89" s="213" t="s">
        <v>1976</v>
      </c>
      <c r="L89" s="350" t="s">
        <v>44</v>
      </c>
      <c r="M89" s="349" t="s">
        <v>573</v>
      </c>
      <c r="N89" s="349" t="s">
        <v>573</v>
      </c>
      <c r="O89" s="349" t="s">
        <v>574</v>
      </c>
      <c r="P89" s="377" t="s">
        <v>74</v>
      </c>
      <c r="Q89" s="404" t="s">
        <v>584</v>
      </c>
      <c r="R89" s="397"/>
      <c r="S89" s="376">
        <v>1</v>
      </c>
      <c r="T89" s="376" t="s">
        <v>591</v>
      </c>
      <c r="U89" s="353" t="s">
        <v>82</v>
      </c>
      <c r="V89" s="376" t="s">
        <v>565</v>
      </c>
      <c r="W89" s="452">
        <v>43497</v>
      </c>
      <c r="X89" s="452">
        <v>43677</v>
      </c>
      <c r="Y89" s="377"/>
      <c r="Z89" s="379"/>
      <c r="AA89" s="356">
        <f t="shared" si="16"/>
        <v>43677</v>
      </c>
      <c r="AB89" s="357">
        <v>43646</v>
      </c>
      <c r="AC89" s="349" t="s">
        <v>566</v>
      </c>
      <c r="AD89" s="358">
        <v>0</v>
      </c>
      <c r="AE89" s="357">
        <v>43665</v>
      </c>
      <c r="AF89" s="349" t="s">
        <v>541</v>
      </c>
      <c r="AG89" s="346" t="s">
        <v>420</v>
      </c>
      <c r="AH89" s="359">
        <f t="shared" si="15"/>
        <v>0</v>
      </c>
      <c r="AI89" s="358" t="s">
        <v>51</v>
      </c>
      <c r="AJ89" s="357">
        <v>43799</v>
      </c>
      <c r="AK89" s="401" t="s">
        <v>1458</v>
      </c>
      <c r="AL89" s="398">
        <v>0.5</v>
      </c>
      <c r="AM89" s="386">
        <v>43809</v>
      </c>
      <c r="AN89" s="403" t="s">
        <v>1637</v>
      </c>
      <c r="AO89" s="391" t="s">
        <v>420</v>
      </c>
      <c r="AP89" s="365">
        <f t="shared" si="18"/>
        <v>0.5</v>
      </c>
      <c r="AQ89" s="387" t="s">
        <v>113</v>
      </c>
      <c r="AR89" s="383"/>
      <c r="AS89" s="384"/>
      <c r="AT89" s="385"/>
      <c r="AU89" s="383"/>
      <c r="AV89" s="384"/>
      <c r="AW89" s="384"/>
      <c r="AX89" s="384"/>
      <c r="AY89" s="385"/>
      <c r="AZ89" s="383"/>
      <c r="BA89" s="384"/>
      <c r="BB89" s="385"/>
      <c r="BC89" s="386"/>
      <c r="BD89" s="384"/>
      <c r="BE89" s="384"/>
      <c r="BF89" s="384"/>
      <c r="BG89" s="387"/>
      <c r="BH89" s="388"/>
      <c r="BI89" s="389"/>
      <c r="BJ89" s="369" t="s">
        <v>66</v>
      </c>
      <c r="BK89" s="436"/>
      <c r="BL89" s="399"/>
      <c r="BM89" s="390"/>
      <c r="BN89" s="391"/>
      <c r="BO89" s="385"/>
    </row>
    <row r="90" spans="2:67" ht="38.25" customHeight="1" x14ac:dyDescent="0.25">
      <c r="B90" s="394">
        <v>52</v>
      </c>
      <c r="C90" s="375">
        <f t="shared" si="19"/>
        <v>83</v>
      </c>
      <c r="D90" s="345" t="s">
        <v>110</v>
      </c>
      <c r="E90" s="346">
        <v>2018</v>
      </c>
      <c r="F90" s="346" t="s">
        <v>508</v>
      </c>
      <c r="G90" s="395"/>
      <c r="H90" s="347" t="str">
        <f t="shared" si="14"/>
        <v>Gestión del Talento Humano</v>
      </c>
      <c r="I90" s="396">
        <v>10</v>
      </c>
      <c r="J90" s="394">
        <v>52</v>
      </c>
      <c r="K90" s="213" t="s">
        <v>570</v>
      </c>
      <c r="L90" s="350" t="s">
        <v>44</v>
      </c>
      <c r="M90" s="349" t="s">
        <v>575</v>
      </c>
      <c r="N90" s="349" t="s">
        <v>575</v>
      </c>
      <c r="O90" s="349" t="s">
        <v>576</v>
      </c>
      <c r="P90" s="377" t="s">
        <v>74</v>
      </c>
      <c r="Q90" s="404" t="s">
        <v>585</v>
      </c>
      <c r="R90" s="397"/>
      <c r="S90" s="454">
        <v>1</v>
      </c>
      <c r="T90" s="376" t="s">
        <v>592</v>
      </c>
      <c r="U90" s="353" t="s">
        <v>82</v>
      </c>
      <c r="V90" s="376" t="s">
        <v>564</v>
      </c>
      <c r="W90" s="452">
        <v>43467</v>
      </c>
      <c r="X90" s="452">
        <v>43677</v>
      </c>
      <c r="Y90" s="377"/>
      <c r="Z90" s="379"/>
      <c r="AA90" s="356">
        <f t="shared" si="16"/>
        <v>43677</v>
      </c>
      <c r="AB90" s="357">
        <v>43646</v>
      </c>
      <c r="AC90" s="349" t="s">
        <v>598</v>
      </c>
      <c r="AD90" s="358">
        <v>1</v>
      </c>
      <c r="AE90" s="357">
        <v>43665</v>
      </c>
      <c r="AF90" s="349" t="s">
        <v>603</v>
      </c>
      <c r="AG90" s="346" t="s">
        <v>420</v>
      </c>
      <c r="AH90" s="359">
        <f t="shared" si="15"/>
        <v>1</v>
      </c>
      <c r="AI90" s="358" t="s">
        <v>55</v>
      </c>
      <c r="AJ90" s="357">
        <v>43799</v>
      </c>
      <c r="AK90" s="361" t="s">
        <v>1523</v>
      </c>
      <c r="AL90" s="398">
        <v>1</v>
      </c>
      <c r="AM90" s="386">
        <v>43809</v>
      </c>
      <c r="AN90" s="349" t="s">
        <v>1785</v>
      </c>
      <c r="AO90" s="391" t="s">
        <v>420</v>
      </c>
      <c r="AP90" s="365">
        <f t="shared" si="18"/>
        <v>1</v>
      </c>
      <c r="AQ90" s="387" t="s">
        <v>55</v>
      </c>
      <c r="AR90" s="383"/>
      <c r="AS90" s="384"/>
      <c r="AT90" s="385"/>
      <c r="AU90" s="383"/>
      <c r="AV90" s="384"/>
      <c r="AW90" s="384"/>
      <c r="AX90" s="384"/>
      <c r="AY90" s="385"/>
      <c r="AZ90" s="383"/>
      <c r="BA90" s="384"/>
      <c r="BB90" s="385"/>
      <c r="BC90" s="386"/>
      <c r="BD90" s="384"/>
      <c r="BE90" s="384"/>
      <c r="BF90" s="384"/>
      <c r="BG90" s="387"/>
      <c r="BH90" s="388"/>
      <c r="BI90" s="389"/>
      <c r="BJ90" s="369" t="s">
        <v>57</v>
      </c>
      <c r="BK90" s="364" t="s">
        <v>1786</v>
      </c>
      <c r="BL90" s="399"/>
      <c r="BM90" s="390"/>
      <c r="BN90" s="391"/>
      <c r="BO90" s="385"/>
    </row>
    <row r="91" spans="2:67" ht="38.25" customHeight="1" x14ac:dyDescent="0.2">
      <c r="B91" s="394">
        <v>0</v>
      </c>
      <c r="C91" s="375">
        <f t="shared" si="19"/>
        <v>84</v>
      </c>
      <c r="D91" s="345" t="s">
        <v>110</v>
      </c>
      <c r="E91" s="346">
        <v>2018</v>
      </c>
      <c r="F91" s="346" t="s">
        <v>508</v>
      </c>
      <c r="G91" s="395"/>
      <c r="H91" s="347" t="str">
        <f t="shared" si="14"/>
        <v>Gestión del Talento Humano</v>
      </c>
      <c r="I91" s="396"/>
      <c r="J91" s="394">
        <v>52</v>
      </c>
      <c r="K91" s="213" t="s">
        <v>570</v>
      </c>
      <c r="L91" s="350" t="s">
        <v>44</v>
      </c>
      <c r="M91" s="349" t="s">
        <v>575</v>
      </c>
      <c r="N91" s="349" t="s">
        <v>575</v>
      </c>
      <c r="O91" s="349" t="s">
        <v>576</v>
      </c>
      <c r="P91" s="377" t="s">
        <v>47</v>
      </c>
      <c r="Q91" s="404" t="s">
        <v>586</v>
      </c>
      <c r="R91" s="397"/>
      <c r="S91" s="453">
        <v>1</v>
      </c>
      <c r="T91" s="376" t="s">
        <v>593</v>
      </c>
      <c r="U91" s="353" t="s">
        <v>82</v>
      </c>
      <c r="V91" s="376" t="s">
        <v>565</v>
      </c>
      <c r="W91" s="452">
        <v>43467</v>
      </c>
      <c r="X91" s="452">
        <v>43738</v>
      </c>
      <c r="Y91" s="377"/>
      <c r="Z91" s="379"/>
      <c r="AA91" s="356">
        <f t="shared" si="16"/>
        <v>43738</v>
      </c>
      <c r="AB91" s="357">
        <v>43646</v>
      </c>
      <c r="AC91" s="349" t="s">
        <v>599</v>
      </c>
      <c r="AD91" s="358">
        <v>0</v>
      </c>
      <c r="AE91" s="357">
        <v>43665</v>
      </c>
      <c r="AF91" s="349" t="s">
        <v>569</v>
      </c>
      <c r="AG91" s="346" t="s">
        <v>420</v>
      </c>
      <c r="AH91" s="359">
        <f t="shared" si="15"/>
        <v>0</v>
      </c>
      <c r="AI91" s="358" t="s">
        <v>114</v>
      </c>
      <c r="AJ91" s="357">
        <v>43799</v>
      </c>
      <c r="AK91" s="401" t="s">
        <v>1461</v>
      </c>
      <c r="AL91" s="381">
        <v>0</v>
      </c>
      <c r="AM91" s="386">
        <v>43809</v>
      </c>
      <c r="AN91" s="455" t="s">
        <v>1787</v>
      </c>
      <c r="AO91" s="456" t="s">
        <v>420</v>
      </c>
      <c r="AP91" s="450">
        <v>1</v>
      </c>
      <c r="AQ91" s="387" t="s">
        <v>55</v>
      </c>
      <c r="AR91" s="383"/>
      <c r="AS91" s="384"/>
      <c r="AT91" s="385"/>
      <c r="AU91" s="383"/>
      <c r="AV91" s="384"/>
      <c r="AW91" s="384"/>
      <c r="AX91" s="384"/>
      <c r="AY91" s="385"/>
      <c r="AZ91" s="383"/>
      <c r="BA91" s="384"/>
      <c r="BB91" s="385"/>
      <c r="BC91" s="386"/>
      <c r="BD91" s="384"/>
      <c r="BE91" s="384"/>
      <c r="BF91" s="384"/>
      <c r="BG91" s="387"/>
      <c r="BH91" s="388"/>
      <c r="BI91" s="389"/>
      <c r="BJ91" s="369" t="s">
        <v>57</v>
      </c>
      <c r="BK91" s="364" t="s">
        <v>1788</v>
      </c>
      <c r="BL91" s="399"/>
      <c r="BM91" s="390"/>
      <c r="BN91" s="391"/>
      <c r="BO91" s="385"/>
    </row>
    <row r="92" spans="2:67" ht="38.25" customHeight="1" x14ac:dyDescent="0.25">
      <c r="B92" s="394">
        <v>53</v>
      </c>
      <c r="C92" s="375">
        <f t="shared" si="19"/>
        <v>85</v>
      </c>
      <c r="D92" s="345" t="s">
        <v>110</v>
      </c>
      <c r="E92" s="346">
        <v>2018</v>
      </c>
      <c r="F92" s="346" t="s">
        <v>508</v>
      </c>
      <c r="G92" s="395"/>
      <c r="H92" s="347" t="str">
        <f t="shared" si="14"/>
        <v>Gestión del Talento Humano</v>
      </c>
      <c r="I92" s="396">
        <v>11</v>
      </c>
      <c r="J92" s="394">
        <v>53</v>
      </c>
      <c r="K92" s="213" t="s">
        <v>571</v>
      </c>
      <c r="L92" s="350" t="s">
        <v>44</v>
      </c>
      <c r="M92" s="349" t="s">
        <v>577</v>
      </c>
      <c r="N92" s="349" t="s">
        <v>577</v>
      </c>
      <c r="O92" s="349" t="s">
        <v>578</v>
      </c>
      <c r="P92" s="377" t="s">
        <v>47</v>
      </c>
      <c r="Q92" s="404" t="s">
        <v>587</v>
      </c>
      <c r="R92" s="397"/>
      <c r="S92" s="453">
        <v>1</v>
      </c>
      <c r="T92" s="376" t="s">
        <v>594</v>
      </c>
      <c r="U92" s="353" t="s">
        <v>82</v>
      </c>
      <c r="V92" s="376" t="s">
        <v>564</v>
      </c>
      <c r="W92" s="452">
        <v>43435</v>
      </c>
      <c r="X92" s="452">
        <v>43465</v>
      </c>
      <c r="Y92" s="377"/>
      <c r="Z92" s="379"/>
      <c r="AA92" s="356">
        <f t="shared" si="16"/>
        <v>43465</v>
      </c>
      <c r="AB92" s="357">
        <v>43646</v>
      </c>
      <c r="AC92" s="349" t="s">
        <v>600</v>
      </c>
      <c r="AD92" s="414">
        <v>1</v>
      </c>
      <c r="AE92" s="357">
        <v>43665</v>
      </c>
      <c r="AF92" s="349" t="s">
        <v>604</v>
      </c>
      <c r="AG92" s="346" t="s">
        <v>420</v>
      </c>
      <c r="AH92" s="359">
        <f t="shared" si="15"/>
        <v>1</v>
      </c>
      <c r="AI92" s="358" t="s">
        <v>55</v>
      </c>
      <c r="AJ92" s="357">
        <v>43799</v>
      </c>
      <c r="AK92" s="361" t="s">
        <v>1523</v>
      </c>
      <c r="AL92" s="381">
        <v>1</v>
      </c>
      <c r="AM92" s="386">
        <v>43809</v>
      </c>
      <c r="AN92" s="403" t="s">
        <v>1638</v>
      </c>
      <c r="AO92" s="391" t="s">
        <v>420</v>
      </c>
      <c r="AP92" s="365">
        <f t="shared" si="18"/>
        <v>1</v>
      </c>
      <c r="AQ92" s="387" t="s">
        <v>55</v>
      </c>
      <c r="AR92" s="383"/>
      <c r="AS92" s="384"/>
      <c r="AT92" s="385"/>
      <c r="AU92" s="383"/>
      <c r="AV92" s="384"/>
      <c r="AW92" s="384"/>
      <c r="AX92" s="384"/>
      <c r="AY92" s="385"/>
      <c r="AZ92" s="383"/>
      <c r="BA92" s="384"/>
      <c r="BB92" s="385"/>
      <c r="BC92" s="386"/>
      <c r="BD92" s="384"/>
      <c r="BE92" s="384"/>
      <c r="BF92" s="384"/>
      <c r="BG92" s="387"/>
      <c r="BH92" s="388" t="s">
        <v>56</v>
      </c>
      <c r="BI92" s="389" t="s">
        <v>56</v>
      </c>
      <c r="BJ92" s="369" t="s">
        <v>57</v>
      </c>
      <c r="BK92" s="364" t="s">
        <v>1789</v>
      </c>
      <c r="BL92" s="399" t="s">
        <v>420</v>
      </c>
      <c r="BM92" s="390">
        <v>43809</v>
      </c>
      <c r="BN92" s="391" t="s">
        <v>60</v>
      </c>
      <c r="BO92" s="440" t="s">
        <v>1640</v>
      </c>
    </row>
    <row r="93" spans="2:67" ht="38.25" customHeight="1" x14ac:dyDescent="0.25">
      <c r="B93" s="394">
        <v>54</v>
      </c>
      <c r="C93" s="375">
        <f t="shared" si="19"/>
        <v>86</v>
      </c>
      <c r="D93" s="345" t="s">
        <v>110</v>
      </c>
      <c r="E93" s="346">
        <v>2018</v>
      </c>
      <c r="F93" s="346" t="s">
        <v>508</v>
      </c>
      <c r="G93" s="395"/>
      <c r="H93" s="347" t="str">
        <f t="shared" si="14"/>
        <v>Gestión del Talento Humano</v>
      </c>
      <c r="I93" s="396">
        <v>12</v>
      </c>
      <c r="J93" s="394">
        <v>54</v>
      </c>
      <c r="K93" s="410" t="s">
        <v>1977</v>
      </c>
      <c r="L93" s="350" t="s">
        <v>44</v>
      </c>
      <c r="M93" s="349" t="s">
        <v>579</v>
      </c>
      <c r="N93" s="349" t="s">
        <v>580</v>
      </c>
      <c r="O93" s="349" t="s">
        <v>581</v>
      </c>
      <c r="P93" s="377" t="s">
        <v>47</v>
      </c>
      <c r="Q93" s="404" t="s">
        <v>588</v>
      </c>
      <c r="R93" s="397"/>
      <c r="S93" s="376">
        <v>1</v>
      </c>
      <c r="T93" s="376" t="s">
        <v>595</v>
      </c>
      <c r="U93" s="353" t="s">
        <v>82</v>
      </c>
      <c r="V93" s="376" t="s">
        <v>564</v>
      </c>
      <c r="W93" s="452">
        <v>43467</v>
      </c>
      <c r="X93" s="452">
        <v>43646</v>
      </c>
      <c r="Y93" s="377"/>
      <c r="Z93" s="379"/>
      <c r="AA93" s="356">
        <f t="shared" si="16"/>
        <v>43646</v>
      </c>
      <c r="AB93" s="357">
        <v>43646</v>
      </c>
      <c r="AC93" s="349" t="s">
        <v>601</v>
      </c>
      <c r="AD93" s="358">
        <v>1</v>
      </c>
      <c r="AE93" s="357">
        <v>43665</v>
      </c>
      <c r="AF93" s="349" t="s">
        <v>605</v>
      </c>
      <c r="AG93" s="346" t="s">
        <v>420</v>
      </c>
      <c r="AH93" s="359">
        <f t="shared" si="15"/>
        <v>1</v>
      </c>
      <c r="AI93" s="358" t="s">
        <v>55</v>
      </c>
      <c r="AJ93" s="357">
        <v>43799</v>
      </c>
      <c r="AK93" s="361" t="s">
        <v>1523</v>
      </c>
      <c r="AL93" s="398">
        <v>1</v>
      </c>
      <c r="AM93" s="386">
        <v>43809</v>
      </c>
      <c r="AN93" s="349" t="s">
        <v>1978</v>
      </c>
      <c r="AO93" s="391" t="s">
        <v>420</v>
      </c>
      <c r="AP93" s="365">
        <f t="shared" si="18"/>
        <v>1</v>
      </c>
      <c r="AQ93" s="387" t="s">
        <v>55</v>
      </c>
      <c r="AR93" s="383"/>
      <c r="AS93" s="384"/>
      <c r="AT93" s="385"/>
      <c r="AU93" s="383"/>
      <c r="AV93" s="384"/>
      <c r="AW93" s="384"/>
      <c r="AX93" s="384"/>
      <c r="AY93" s="385"/>
      <c r="AZ93" s="383"/>
      <c r="BA93" s="384"/>
      <c r="BB93" s="385"/>
      <c r="BC93" s="386"/>
      <c r="BD93" s="384"/>
      <c r="BE93" s="384"/>
      <c r="BF93" s="384"/>
      <c r="BG93" s="387"/>
      <c r="BH93" s="388" t="s">
        <v>56</v>
      </c>
      <c r="BI93" s="389" t="s">
        <v>56</v>
      </c>
      <c r="BJ93" s="369" t="s">
        <v>57</v>
      </c>
      <c r="BK93" s="448" t="s">
        <v>1641</v>
      </c>
      <c r="BL93" s="457" t="s">
        <v>420</v>
      </c>
      <c r="BM93" s="458">
        <v>43809</v>
      </c>
      <c r="BN93" s="456" t="s">
        <v>60</v>
      </c>
      <c r="BO93" s="459" t="s">
        <v>1641</v>
      </c>
    </row>
    <row r="94" spans="2:67" ht="38.25" customHeight="1" x14ac:dyDescent="0.25">
      <c r="B94" s="394">
        <v>55</v>
      </c>
      <c r="C94" s="375">
        <f t="shared" si="19"/>
        <v>87</v>
      </c>
      <c r="D94" s="345" t="s">
        <v>110</v>
      </c>
      <c r="E94" s="346">
        <v>2018</v>
      </c>
      <c r="F94" s="346" t="s">
        <v>508</v>
      </c>
      <c r="G94" s="395"/>
      <c r="H94" s="347" t="str">
        <f t="shared" si="14"/>
        <v>Gestión del Talento Humano</v>
      </c>
      <c r="I94" s="396">
        <v>13</v>
      </c>
      <c r="J94" s="394">
        <v>55</v>
      </c>
      <c r="K94" s="213" t="s">
        <v>572</v>
      </c>
      <c r="L94" s="350" t="s">
        <v>44</v>
      </c>
      <c r="M94" s="349" t="s">
        <v>582</v>
      </c>
      <c r="N94" s="349" t="s">
        <v>582</v>
      </c>
      <c r="O94" s="349" t="s">
        <v>583</v>
      </c>
      <c r="P94" s="377" t="s">
        <v>47</v>
      </c>
      <c r="Q94" s="404" t="s">
        <v>589</v>
      </c>
      <c r="R94" s="397"/>
      <c r="S94" s="376">
        <v>1</v>
      </c>
      <c r="T94" s="376" t="s">
        <v>596</v>
      </c>
      <c r="U94" s="353" t="s">
        <v>82</v>
      </c>
      <c r="V94" s="376" t="s">
        <v>564</v>
      </c>
      <c r="W94" s="452">
        <v>43497</v>
      </c>
      <c r="X94" s="452">
        <v>43524</v>
      </c>
      <c r="Y94" s="377"/>
      <c r="Z94" s="379"/>
      <c r="AA94" s="356">
        <f t="shared" si="16"/>
        <v>43524</v>
      </c>
      <c r="AB94" s="357">
        <v>43646</v>
      </c>
      <c r="AC94" s="349" t="s">
        <v>602</v>
      </c>
      <c r="AD94" s="358">
        <v>1</v>
      </c>
      <c r="AE94" s="357">
        <v>43665</v>
      </c>
      <c r="AF94" s="349" t="s">
        <v>606</v>
      </c>
      <c r="AG94" s="346" t="s">
        <v>420</v>
      </c>
      <c r="AH94" s="359">
        <f t="shared" si="15"/>
        <v>1</v>
      </c>
      <c r="AI94" s="358" t="s">
        <v>55</v>
      </c>
      <c r="AJ94" s="357">
        <v>43799</v>
      </c>
      <c r="AK94" s="361" t="s">
        <v>1523</v>
      </c>
      <c r="AL94" s="398">
        <v>1</v>
      </c>
      <c r="AM94" s="386">
        <v>43809</v>
      </c>
      <c r="AN94" s="403" t="s">
        <v>1639</v>
      </c>
      <c r="AO94" s="220" t="s">
        <v>420</v>
      </c>
      <c r="AP94" s="365">
        <f t="shared" si="18"/>
        <v>1</v>
      </c>
      <c r="AQ94" s="387" t="s">
        <v>55</v>
      </c>
      <c r="AR94" s="383"/>
      <c r="AS94" s="384"/>
      <c r="AT94" s="385"/>
      <c r="AU94" s="383"/>
      <c r="AV94" s="384"/>
      <c r="AW94" s="384"/>
      <c r="AX94" s="384"/>
      <c r="AY94" s="385"/>
      <c r="AZ94" s="383"/>
      <c r="BA94" s="384"/>
      <c r="BB94" s="385"/>
      <c r="BC94" s="386"/>
      <c r="BD94" s="384"/>
      <c r="BE94" s="384"/>
      <c r="BF94" s="384"/>
      <c r="BG94" s="387"/>
      <c r="BH94" s="388" t="s">
        <v>56</v>
      </c>
      <c r="BI94" s="389" t="s">
        <v>56</v>
      </c>
      <c r="BJ94" s="369" t="s">
        <v>57</v>
      </c>
      <c r="BK94" s="364" t="s">
        <v>1790</v>
      </c>
      <c r="BL94" s="399" t="s">
        <v>420</v>
      </c>
      <c r="BM94" s="390">
        <v>43809</v>
      </c>
      <c r="BN94" s="391" t="s">
        <v>60</v>
      </c>
      <c r="BO94" s="440" t="s">
        <v>1642</v>
      </c>
    </row>
    <row r="95" spans="2:67" ht="38.25" customHeight="1" x14ac:dyDescent="0.2">
      <c r="B95" s="394">
        <v>0</v>
      </c>
      <c r="C95" s="375">
        <f t="shared" si="19"/>
        <v>88</v>
      </c>
      <c r="D95" s="345" t="s">
        <v>110</v>
      </c>
      <c r="E95" s="346">
        <v>2018</v>
      </c>
      <c r="F95" s="346" t="s">
        <v>508</v>
      </c>
      <c r="G95" s="395"/>
      <c r="H95" s="347" t="str">
        <f t="shared" si="14"/>
        <v>Gestión del Talento Humano</v>
      </c>
      <c r="I95" s="396"/>
      <c r="J95" s="394">
        <v>55</v>
      </c>
      <c r="K95" s="213" t="s">
        <v>572</v>
      </c>
      <c r="L95" s="350" t="s">
        <v>44</v>
      </c>
      <c r="M95" s="349" t="s">
        <v>582</v>
      </c>
      <c r="N95" s="349" t="s">
        <v>582</v>
      </c>
      <c r="O95" s="349" t="s">
        <v>583</v>
      </c>
      <c r="P95" s="377" t="s">
        <v>74</v>
      </c>
      <c r="Q95" s="404" t="s">
        <v>590</v>
      </c>
      <c r="R95" s="397"/>
      <c r="S95" s="453">
        <v>1</v>
      </c>
      <c r="T95" s="376" t="s">
        <v>597</v>
      </c>
      <c r="U95" s="353" t="s">
        <v>82</v>
      </c>
      <c r="V95" s="376" t="s">
        <v>564</v>
      </c>
      <c r="W95" s="452">
        <v>43467</v>
      </c>
      <c r="X95" s="452">
        <v>43830</v>
      </c>
      <c r="Y95" s="377"/>
      <c r="Z95" s="379"/>
      <c r="AA95" s="356">
        <f t="shared" si="16"/>
        <v>43830</v>
      </c>
      <c r="AB95" s="357">
        <v>43646</v>
      </c>
      <c r="AC95" s="349" t="s">
        <v>566</v>
      </c>
      <c r="AD95" s="358">
        <v>0</v>
      </c>
      <c r="AE95" s="357">
        <v>43665</v>
      </c>
      <c r="AF95" s="349"/>
      <c r="AG95" s="346" t="s">
        <v>420</v>
      </c>
      <c r="AH95" s="359">
        <f t="shared" si="15"/>
        <v>0</v>
      </c>
      <c r="AI95" s="358" t="s">
        <v>114</v>
      </c>
      <c r="AJ95" s="357">
        <v>43799</v>
      </c>
      <c r="AK95" s="460" t="s">
        <v>1527</v>
      </c>
      <c r="AL95" s="381">
        <v>0</v>
      </c>
      <c r="AM95" s="386">
        <v>43809</v>
      </c>
      <c r="AN95" s="403" t="s">
        <v>1639</v>
      </c>
      <c r="AO95" s="220" t="s">
        <v>420</v>
      </c>
      <c r="AP95" s="365">
        <v>1</v>
      </c>
      <c r="AQ95" s="387" t="s">
        <v>55</v>
      </c>
      <c r="AR95" s="383"/>
      <c r="AS95" s="384"/>
      <c r="AT95" s="385"/>
      <c r="AU95" s="383"/>
      <c r="AV95" s="384"/>
      <c r="AW95" s="384"/>
      <c r="AX95" s="384"/>
      <c r="AY95" s="385"/>
      <c r="AZ95" s="383"/>
      <c r="BA95" s="384"/>
      <c r="BB95" s="385"/>
      <c r="BC95" s="386"/>
      <c r="BD95" s="384"/>
      <c r="BE95" s="384"/>
      <c r="BF95" s="384"/>
      <c r="BG95" s="387"/>
      <c r="BH95" s="388" t="s">
        <v>56</v>
      </c>
      <c r="BI95" s="389" t="s">
        <v>56</v>
      </c>
      <c r="BJ95" s="369" t="s">
        <v>57</v>
      </c>
      <c r="BK95" s="364" t="s">
        <v>1790</v>
      </c>
      <c r="BL95" s="399" t="s">
        <v>420</v>
      </c>
      <c r="BM95" s="390">
        <v>43809</v>
      </c>
      <c r="BN95" s="391" t="s">
        <v>60</v>
      </c>
      <c r="BO95" s="440" t="s">
        <v>1642</v>
      </c>
    </row>
    <row r="96" spans="2:67" ht="38.25" customHeight="1" x14ac:dyDescent="0.2">
      <c r="B96" s="394">
        <v>56</v>
      </c>
      <c r="C96" s="375">
        <f t="shared" si="19"/>
        <v>89</v>
      </c>
      <c r="D96" s="345" t="s">
        <v>110</v>
      </c>
      <c r="E96" s="379">
        <v>2016</v>
      </c>
      <c r="F96" s="346" t="s">
        <v>607</v>
      </c>
      <c r="G96" s="395"/>
      <c r="H96" s="347" t="str">
        <f t="shared" si="14"/>
        <v>Gestión del Talento Humano</v>
      </c>
      <c r="I96" s="396">
        <v>1</v>
      </c>
      <c r="J96" s="394">
        <v>56</v>
      </c>
      <c r="K96" s="214" t="s">
        <v>608</v>
      </c>
      <c r="L96" s="350" t="s">
        <v>44</v>
      </c>
      <c r="M96" s="349" t="s">
        <v>612</v>
      </c>
      <c r="N96" s="349" t="s">
        <v>613</v>
      </c>
      <c r="O96" s="349" t="s">
        <v>614</v>
      </c>
      <c r="P96" s="377" t="s">
        <v>47</v>
      </c>
      <c r="Q96" s="404" t="s">
        <v>626</v>
      </c>
      <c r="R96" s="397"/>
      <c r="S96" s="210">
        <v>1</v>
      </c>
      <c r="T96" s="211" t="s">
        <v>631</v>
      </c>
      <c r="U96" s="353" t="s">
        <v>82</v>
      </c>
      <c r="V96" s="211" t="s">
        <v>1242</v>
      </c>
      <c r="W96" s="452">
        <v>42737</v>
      </c>
      <c r="X96" s="452">
        <v>43311</v>
      </c>
      <c r="Y96" s="377"/>
      <c r="Z96" s="379"/>
      <c r="AA96" s="356">
        <f t="shared" si="16"/>
        <v>43311</v>
      </c>
      <c r="AB96" s="357">
        <v>43646</v>
      </c>
      <c r="AC96" s="349" t="s">
        <v>639</v>
      </c>
      <c r="AD96" s="414">
        <v>0.5</v>
      </c>
      <c r="AE96" s="357">
        <v>43665</v>
      </c>
      <c r="AF96" s="349"/>
      <c r="AG96" s="346" t="s">
        <v>226</v>
      </c>
      <c r="AH96" s="359">
        <f t="shared" si="15"/>
        <v>0.5</v>
      </c>
      <c r="AI96" s="358" t="s">
        <v>113</v>
      </c>
      <c r="AJ96" s="357">
        <v>43799</v>
      </c>
      <c r="AK96" s="401" t="s">
        <v>1528</v>
      </c>
      <c r="AL96" s="381">
        <v>1</v>
      </c>
      <c r="AM96" s="386">
        <v>43809</v>
      </c>
      <c r="AN96" s="403" t="s">
        <v>1666</v>
      </c>
      <c r="AO96" s="384" t="s">
        <v>1657</v>
      </c>
      <c r="AP96" s="365">
        <f t="shared" ref="AP96" si="20">+AL96/S96</f>
        <v>1</v>
      </c>
      <c r="AQ96" s="387" t="s">
        <v>55</v>
      </c>
      <c r="AR96" s="383"/>
      <c r="AS96" s="384"/>
      <c r="AT96" s="385"/>
      <c r="AU96" s="383"/>
      <c r="AV96" s="384"/>
      <c r="AW96" s="384"/>
      <c r="AX96" s="384"/>
      <c r="AY96" s="385"/>
      <c r="AZ96" s="383"/>
      <c r="BA96" s="384"/>
      <c r="BB96" s="385"/>
      <c r="BC96" s="386"/>
      <c r="BD96" s="384"/>
      <c r="BE96" s="384"/>
      <c r="BF96" s="384"/>
      <c r="BG96" s="387"/>
      <c r="BH96" s="388" t="s">
        <v>56</v>
      </c>
      <c r="BI96" s="389" t="s">
        <v>56</v>
      </c>
      <c r="BJ96" s="369" t="s">
        <v>57</v>
      </c>
      <c r="BK96" s="364" t="s">
        <v>1666</v>
      </c>
      <c r="BL96" s="399" t="s">
        <v>1657</v>
      </c>
      <c r="BM96" s="390">
        <v>43809</v>
      </c>
      <c r="BN96" s="391"/>
      <c r="BO96" s="385"/>
    </row>
    <row r="97" spans="2:67" ht="38.25" customHeight="1" x14ac:dyDescent="0.2">
      <c r="B97" s="394">
        <v>57</v>
      </c>
      <c r="C97" s="375">
        <f t="shared" si="19"/>
        <v>90</v>
      </c>
      <c r="D97" s="345" t="s">
        <v>110</v>
      </c>
      <c r="E97" s="379">
        <v>2016</v>
      </c>
      <c r="F97" s="346" t="s">
        <v>607</v>
      </c>
      <c r="G97" s="395"/>
      <c r="H97" s="347" t="str">
        <f t="shared" si="14"/>
        <v>Gestión del Talento Humano</v>
      </c>
      <c r="I97" s="396">
        <v>2</v>
      </c>
      <c r="J97" s="394">
        <v>57</v>
      </c>
      <c r="K97" s="215" t="s">
        <v>609</v>
      </c>
      <c r="L97" s="350" t="s">
        <v>44</v>
      </c>
      <c r="M97" s="349" t="s">
        <v>615</v>
      </c>
      <c r="N97" s="349" t="s">
        <v>616</v>
      </c>
      <c r="O97" s="349" t="s">
        <v>617</v>
      </c>
      <c r="P97" s="377" t="s">
        <v>47</v>
      </c>
      <c r="Q97" s="404" t="s">
        <v>627</v>
      </c>
      <c r="R97" s="397"/>
      <c r="S97" s="210">
        <v>1</v>
      </c>
      <c r="T97" s="211" t="s">
        <v>632</v>
      </c>
      <c r="U97" s="353" t="s">
        <v>82</v>
      </c>
      <c r="V97" s="211" t="s">
        <v>1242</v>
      </c>
      <c r="W97" s="452">
        <v>42737</v>
      </c>
      <c r="X97" s="452">
        <v>43311</v>
      </c>
      <c r="Y97" s="377"/>
      <c r="Z97" s="379"/>
      <c r="AA97" s="356">
        <f t="shared" si="16"/>
        <v>43311</v>
      </c>
      <c r="AB97" s="357">
        <v>43646</v>
      </c>
      <c r="AC97" s="349" t="s">
        <v>640</v>
      </c>
      <c r="AD97" s="414">
        <v>0.4</v>
      </c>
      <c r="AE97" s="357">
        <v>43665</v>
      </c>
      <c r="AF97" s="349"/>
      <c r="AG97" s="346" t="s">
        <v>226</v>
      </c>
      <c r="AH97" s="359">
        <f t="shared" si="15"/>
        <v>0.4</v>
      </c>
      <c r="AI97" s="358" t="s">
        <v>113</v>
      </c>
      <c r="AJ97" s="357">
        <v>43799</v>
      </c>
      <c r="AK97" s="401" t="s">
        <v>1462</v>
      </c>
      <c r="AL97" s="439">
        <f>20/29</f>
        <v>0.68965517241379315</v>
      </c>
      <c r="AM97" s="386">
        <v>43809</v>
      </c>
      <c r="AN97" s="403" t="s">
        <v>1791</v>
      </c>
      <c r="AO97" s="384" t="s">
        <v>1657</v>
      </c>
      <c r="AP97" s="365">
        <v>0.76</v>
      </c>
      <c r="AQ97" s="387" t="s">
        <v>113</v>
      </c>
      <c r="AR97" s="383"/>
      <c r="AS97" s="384"/>
      <c r="AT97" s="385"/>
      <c r="AU97" s="383"/>
      <c r="AV97" s="384"/>
      <c r="AW97" s="384"/>
      <c r="AX97" s="384"/>
      <c r="AY97" s="385"/>
      <c r="AZ97" s="383"/>
      <c r="BA97" s="384"/>
      <c r="BB97" s="385"/>
      <c r="BC97" s="386"/>
      <c r="BD97" s="384"/>
      <c r="BE97" s="384"/>
      <c r="BF97" s="384"/>
      <c r="BG97" s="387"/>
      <c r="BH97" s="388" t="s">
        <v>60</v>
      </c>
      <c r="BI97" s="389" t="s">
        <v>60</v>
      </c>
      <c r="BJ97" s="369" t="s">
        <v>66</v>
      </c>
      <c r="BK97" s="436"/>
      <c r="BL97" s="399"/>
      <c r="BM97" s="390"/>
      <c r="BN97" s="391"/>
      <c r="BO97" s="385"/>
    </row>
    <row r="98" spans="2:67" ht="38.25" customHeight="1" x14ac:dyDescent="0.2">
      <c r="B98" s="394">
        <v>0</v>
      </c>
      <c r="C98" s="375">
        <f t="shared" si="19"/>
        <v>91</v>
      </c>
      <c r="D98" s="345" t="s">
        <v>110</v>
      </c>
      <c r="E98" s="379">
        <v>2016</v>
      </c>
      <c r="F98" s="346" t="s">
        <v>607</v>
      </c>
      <c r="G98" s="395"/>
      <c r="H98" s="347" t="str">
        <f t="shared" si="14"/>
        <v>Gestión del Talento Humano</v>
      </c>
      <c r="I98" s="396"/>
      <c r="J98" s="394">
        <v>57</v>
      </c>
      <c r="K98" s="215" t="s">
        <v>609</v>
      </c>
      <c r="L98" s="350" t="s">
        <v>44</v>
      </c>
      <c r="M98" s="416" t="s">
        <v>194</v>
      </c>
      <c r="N98" s="376" t="s">
        <v>194</v>
      </c>
      <c r="O98" s="349"/>
      <c r="P98" s="377" t="s">
        <v>47</v>
      </c>
      <c r="Q98" s="404" t="s">
        <v>630</v>
      </c>
      <c r="R98" s="397"/>
      <c r="S98" s="216">
        <v>1</v>
      </c>
      <c r="T98" s="216" t="s">
        <v>633</v>
      </c>
      <c r="U98" s="353" t="s">
        <v>82</v>
      </c>
      <c r="V98" s="211" t="s">
        <v>637</v>
      </c>
      <c r="W98" s="452">
        <v>42737</v>
      </c>
      <c r="X98" s="452">
        <v>43311</v>
      </c>
      <c r="Y98" s="377"/>
      <c r="Z98" s="379"/>
      <c r="AA98" s="356">
        <f t="shared" si="16"/>
        <v>43311</v>
      </c>
      <c r="AB98" s="357">
        <v>43646</v>
      </c>
      <c r="AC98" s="349" t="s">
        <v>640</v>
      </c>
      <c r="AD98" s="358">
        <v>0.4</v>
      </c>
      <c r="AE98" s="357">
        <v>43665</v>
      </c>
      <c r="AF98" s="349"/>
      <c r="AG98" s="346" t="s">
        <v>226</v>
      </c>
      <c r="AH98" s="359">
        <f t="shared" si="15"/>
        <v>0.4</v>
      </c>
      <c r="AI98" s="358" t="s">
        <v>113</v>
      </c>
      <c r="AJ98" s="357">
        <v>43799</v>
      </c>
      <c r="AK98" s="401" t="s">
        <v>1462</v>
      </c>
      <c r="AL98" s="398">
        <v>1</v>
      </c>
      <c r="AM98" s="386">
        <v>43809</v>
      </c>
      <c r="AN98" s="403" t="s">
        <v>1791</v>
      </c>
      <c r="AO98" s="384" t="s">
        <v>1657</v>
      </c>
      <c r="AP98" s="365">
        <v>0.76</v>
      </c>
      <c r="AQ98" s="387" t="s">
        <v>113</v>
      </c>
      <c r="AR98" s="383"/>
      <c r="AS98" s="384"/>
      <c r="AT98" s="385"/>
      <c r="AU98" s="383"/>
      <c r="AV98" s="384"/>
      <c r="AW98" s="384"/>
      <c r="AX98" s="384"/>
      <c r="AY98" s="385"/>
      <c r="AZ98" s="383"/>
      <c r="BA98" s="384"/>
      <c r="BB98" s="385"/>
      <c r="BC98" s="386"/>
      <c r="BD98" s="384"/>
      <c r="BE98" s="384"/>
      <c r="BF98" s="384"/>
      <c r="BG98" s="387"/>
      <c r="BH98" s="388" t="s">
        <v>60</v>
      </c>
      <c r="BI98" s="389" t="s">
        <v>60</v>
      </c>
      <c r="BJ98" s="369" t="s">
        <v>66</v>
      </c>
      <c r="BK98" s="436"/>
      <c r="BL98" s="399"/>
      <c r="BM98" s="390"/>
      <c r="BN98" s="391"/>
      <c r="BO98" s="385"/>
    </row>
    <row r="99" spans="2:67" ht="38.25" customHeight="1" x14ac:dyDescent="0.2">
      <c r="B99" s="394">
        <v>58</v>
      </c>
      <c r="C99" s="375">
        <f t="shared" si="19"/>
        <v>92</v>
      </c>
      <c r="D99" s="345" t="s">
        <v>110</v>
      </c>
      <c r="E99" s="379">
        <v>2016</v>
      </c>
      <c r="F99" s="346" t="s">
        <v>607</v>
      </c>
      <c r="G99" s="395"/>
      <c r="H99" s="347" t="str">
        <f t="shared" si="14"/>
        <v>Gestión del Talento Humano</v>
      </c>
      <c r="I99" s="396">
        <v>3</v>
      </c>
      <c r="J99" s="394">
        <v>58</v>
      </c>
      <c r="K99" s="215" t="s">
        <v>1307</v>
      </c>
      <c r="L99" s="350" t="s">
        <v>44</v>
      </c>
      <c r="M99" s="349" t="s">
        <v>618</v>
      </c>
      <c r="N99" s="349" t="s">
        <v>619</v>
      </c>
      <c r="O99" s="349" t="s">
        <v>620</v>
      </c>
      <c r="P99" s="377" t="s">
        <v>47</v>
      </c>
      <c r="Q99" s="404" t="s">
        <v>628</v>
      </c>
      <c r="R99" s="397"/>
      <c r="S99" s="211">
        <v>1</v>
      </c>
      <c r="T99" s="211" t="s">
        <v>634</v>
      </c>
      <c r="U99" s="353" t="s">
        <v>82</v>
      </c>
      <c r="V99" s="211" t="s">
        <v>1242</v>
      </c>
      <c r="W99" s="452">
        <v>42737</v>
      </c>
      <c r="X99" s="452">
        <v>43311</v>
      </c>
      <c r="Y99" s="377"/>
      <c r="Z99" s="379"/>
      <c r="AA99" s="356">
        <f t="shared" si="16"/>
        <v>43311</v>
      </c>
      <c r="AB99" s="357">
        <v>43646</v>
      </c>
      <c r="AC99" s="349" t="s">
        <v>640</v>
      </c>
      <c r="AD99" s="358">
        <v>0.6</v>
      </c>
      <c r="AE99" s="357">
        <v>43665</v>
      </c>
      <c r="AF99" s="349"/>
      <c r="AG99" s="346" t="s">
        <v>226</v>
      </c>
      <c r="AH99" s="359">
        <f t="shared" si="15"/>
        <v>0.6</v>
      </c>
      <c r="AI99" s="358" t="s">
        <v>113</v>
      </c>
      <c r="AJ99" s="357">
        <v>43799</v>
      </c>
      <c r="AK99" s="401" t="s">
        <v>1463</v>
      </c>
      <c r="AL99" s="381">
        <v>1</v>
      </c>
      <c r="AM99" s="386">
        <v>43809</v>
      </c>
      <c r="AN99" s="403" t="s">
        <v>1792</v>
      </c>
      <c r="AO99" s="384" t="s">
        <v>1657</v>
      </c>
      <c r="AP99" s="365">
        <f t="shared" ref="AP99" si="21">+AL99/S99</f>
        <v>1</v>
      </c>
      <c r="AQ99" s="387" t="s">
        <v>55</v>
      </c>
      <c r="AR99" s="383"/>
      <c r="AS99" s="384"/>
      <c r="AT99" s="385"/>
      <c r="AU99" s="383"/>
      <c r="AV99" s="384"/>
      <c r="AW99" s="384"/>
      <c r="AX99" s="384"/>
      <c r="AY99" s="385"/>
      <c r="AZ99" s="383"/>
      <c r="BA99" s="384"/>
      <c r="BB99" s="385"/>
      <c r="BC99" s="386"/>
      <c r="BD99" s="384"/>
      <c r="BE99" s="384"/>
      <c r="BF99" s="384"/>
      <c r="BG99" s="387"/>
      <c r="BH99" s="388" t="s">
        <v>56</v>
      </c>
      <c r="BI99" s="389" t="s">
        <v>56</v>
      </c>
      <c r="BJ99" s="369" t="s">
        <v>57</v>
      </c>
      <c r="BK99" s="364" t="s">
        <v>1667</v>
      </c>
      <c r="BL99" s="399" t="s">
        <v>1657</v>
      </c>
      <c r="BM99" s="390">
        <v>43809</v>
      </c>
      <c r="BN99" s="391"/>
      <c r="BO99" s="385"/>
    </row>
    <row r="100" spans="2:67" ht="38.25" customHeight="1" x14ac:dyDescent="0.2">
      <c r="B100" s="394">
        <v>59</v>
      </c>
      <c r="C100" s="375">
        <f t="shared" si="19"/>
        <v>93</v>
      </c>
      <c r="D100" s="345" t="s">
        <v>110</v>
      </c>
      <c r="E100" s="379">
        <v>2016</v>
      </c>
      <c r="F100" s="346" t="s">
        <v>607</v>
      </c>
      <c r="G100" s="395"/>
      <c r="H100" s="347" t="str">
        <f t="shared" si="14"/>
        <v>Gestión de tecnología informática</v>
      </c>
      <c r="I100" s="396">
        <v>4</v>
      </c>
      <c r="J100" s="394">
        <v>59</v>
      </c>
      <c r="K100" s="209" t="s">
        <v>610</v>
      </c>
      <c r="L100" s="350" t="s">
        <v>44</v>
      </c>
      <c r="M100" s="349" t="s">
        <v>621</v>
      </c>
      <c r="N100" s="349" t="s">
        <v>622</v>
      </c>
      <c r="O100" s="349" t="s">
        <v>623</v>
      </c>
      <c r="P100" s="377" t="s">
        <v>47</v>
      </c>
      <c r="Q100" s="349" t="s">
        <v>1235</v>
      </c>
      <c r="R100" s="397"/>
      <c r="S100" s="211">
        <v>1</v>
      </c>
      <c r="T100" s="211" t="s">
        <v>635</v>
      </c>
      <c r="U100" s="353" t="s">
        <v>88</v>
      </c>
      <c r="V100" s="461" t="s">
        <v>638</v>
      </c>
      <c r="W100" s="452">
        <v>42737</v>
      </c>
      <c r="X100" s="452">
        <v>43311</v>
      </c>
      <c r="Y100" s="377"/>
      <c r="Z100" s="379"/>
      <c r="AA100" s="356">
        <f t="shared" si="16"/>
        <v>43311</v>
      </c>
      <c r="AB100" s="357">
        <v>43646</v>
      </c>
      <c r="AC100" s="349" t="s">
        <v>641</v>
      </c>
      <c r="AD100" s="358">
        <v>0.01</v>
      </c>
      <c r="AE100" s="357">
        <v>43665</v>
      </c>
      <c r="AF100" s="349"/>
      <c r="AG100" s="346" t="s">
        <v>226</v>
      </c>
      <c r="AH100" s="359">
        <f t="shared" si="15"/>
        <v>0.01</v>
      </c>
      <c r="AI100" s="358" t="s">
        <v>113</v>
      </c>
      <c r="AJ100" s="357">
        <v>43799</v>
      </c>
      <c r="AK100" s="462" t="s">
        <v>1516</v>
      </c>
      <c r="AL100" s="402">
        <v>0</v>
      </c>
      <c r="AM100" s="386">
        <v>43810</v>
      </c>
      <c r="AN100" s="403" t="s">
        <v>1624</v>
      </c>
      <c r="AO100" s="384" t="s">
        <v>1592</v>
      </c>
      <c r="AP100" s="443">
        <v>0.01</v>
      </c>
      <c r="AQ100" s="387" t="s">
        <v>113</v>
      </c>
      <c r="AR100" s="383"/>
      <c r="AS100" s="384"/>
      <c r="AT100" s="385"/>
      <c r="AU100" s="383"/>
      <c r="AV100" s="384"/>
      <c r="AW100" s="384"/>
      <c r="AX100" s="384"/>
      <c r="AY100" s="385"/>
      <c r="AZ100" s="383"/>
      <c r="BA100" s="384"/>
      <c r="BB100" s="385"/>
      <c r="BC100" s="386"/>
      <c r="BD100" s="384"/>
      <c r="BE100" s="384"/>
      <c r="BF100" s="384"/>
      <c r="BG100" s="387"/>
      <c r="BH100" s="388" t="s">
        <v>60</v>
      </c>
      <c r="BI100" s="389" t="s">
        <v>60</v>
      </c>
      <c r="BJ100" s="369" t="s">
        <v>66</v>
      </c>
      <c r="BK100" s="364" t="s">
        <v>1625</v>
      </c>
      <c r="BL100" s="399" t="s">
        <v>1592</v>
      </c>
      <c r="BM100" s="390"/>
      <c r="BN100" s="391"/>
      <c r="BO100" s="440" t="s">
        <v>1625</v>
      </c>
    </row>
    <row r="101" spans="2:67" ht="38.25" customHeight="1" x14ac:dyDescent="0.2">
      <c r="B101" s="394">
        <v>60</v>
      </c>
      <c r="C101" s="375">
        <f t="shared" si="19"/>
        <v>94</v>
      </c>
      <c r="D101" s="345" t="s">
        <v>110</v>
      </c>
      <c r="E101" s="379">
        <v>2016</v>
      </c>
      <c r="F101" s="346" t="s">
        <v>607</v>
      </c>
      <c r="G101" s="395"/>
      <c r="H101" s="347" t="str">
        <f t="shared" si="14"/>
        <v>Gestión del Talento Humano</v>
      </c>
      <c r="I101" s="396">
        <v>5</v>
      </c>
      <c r="J101" s="394">
        <v>60</v>
      </c>
      <c r="K101" s="209" t="s">
        <v>611</v>
      </c>
      <c r="L101" s="350" t="s">
        <v>44</v>
      </c>
      <c r="M101" s="349" t="s">
        <v>624</v>
      </c>
      <c r="N101" s="349" t="s">
        <v>648</v>
      </c>
      <c r="O101" s="349" t="s">
        <v>625</v>
      </c>
      <c r="P101" s="377" t="s">
        <v>47</v>
      </c>
      <c r="Q101" s="349" t="s">
        <v>629</v>
      </c>
      <c r="R101" s="397"/>
      <c r="S101" s="211">
        <v>1</v>
      </c>
      <c r="T101" s="211" t="s">
        <v>636</v>
      </c>
      <c r="U101" s="353" t="s">
        <v>82</v>
      </c>
      <c r="V101" s="211" t="s">
        <v>638</v>
      </c>
      <c r="W101" s="452">
        <v>42737</v>
      </c>
      <c r="X101" s="452">
        <v>43311</v>
      </c>
      <c r="Y101" s="377"/>
      <c r="Z101" s="379"/>
      <c r="AA101" s="356">
        <f t="shared" si="16"/>
        <v>43311</v>
      </c>
      <c r="AB101" s="357">
        <v>43646</v>
      </c>
      <c r="AC101" s="349" t="s">
        <v>642</v>
      </c>
      <c r="AD101" s="358">
        <v>0.3</v>
      </c>
      <c r="AE101" s="357">
        <v>43665</v>
      </c>
      <c r="AF101" s="349"/>
      <c r="AG101" s="346" t="s">
        <v>226</v>
      </c>
      <c r="AH101" s="359">
        <f t="shared" si="15"/>
        <v>0.3</v>
      </c>
      <c r="AI101" s="358" t="s">
        <v>113</v>
      </c>
      <c r="AJ101" s="357">
        <v>43799</v>
      </c>
      <c r="AK101" s="401" t="s">
        <v>1464</v>
      </c>
      <c r="AL101" s="398">
        <v>1</v>
      </c>
      <c r="AM101" s="386">
        <v>43809</v>
      </c>
      <c r="AN101" s="403" t="s">
        <v>1668</v>
      </c>
      <c r="AO101" s="384" t="s">
        <v>1657</v>
      </c>
      <c r="AP101" s="365">
        <v>0</v>
      </c>
      <c r="AQ101" s="387" t="s">
        <v>113</v>
      </c>
      <c r="AR101" s="383"/>
      <c r="AS101" s="384"/>
      <c r="AT101" s="385"/>
      <c r="AU101" s="383"/>
      <c r="AV101" s="384"/>
      <c r="AW101" s="384"/>
      <c r="AX101" s="384"/>
      <c r="AY101" s="385"/>
      <c r="AZ101" s="383"/>
      <c r="BA101" s="384"/>
      <c r="BB101" s="385"/>
      <c r="BC101" s="386"/>
      <c r="BD101" s="384"/>
      <c r="BE101" s="384"/>
      <c r="BF101" s="384"/>
      <c r="BG101" s="387"/>
      <c r="BH101" s="388" t="s">
        <v>60</v>
      </c>
      <c r="BI101" s="389" t="s">
        <v>60</v>
      </c>
      <c r="BJ101" s="369" t="s">
        <v>66</v>
      </c>
      <c r="BK101" s="364" t="s">
        <v>1674</v>
      </c>
      <c r="BL101" s="399"/>
      <c r="BM101" s="390"/>
      <c r="BN101" s="391"/>
      <c r="BO101" s="385"/>
    </row>
    <row r="102" spans="2:67" ht="38.25" customHeight="1" x14ac:dyDescent="0.2">
      <c r="B102" s="394">
        <v>61</v>
      </c>
      <c r="C102" s="375">
        <f t="shared" si="19"/>
        <v>95</v>
      </c>
      <c r="D102" s="345" t="s">
        <v>110</v>
      </c>
      <c r="E102" s="379">
        <v>2018</v>
      </c>
      <c r="F102" s="346" t="s">
        <v>607</v>
      </c>
      <c r="G102" s="395"/>
      <c r="H102" s="347" t="str">
        <f t="shared" si="14"/>
        <v>Gestión del Talento Humano</v>
      </c>
      <c r="I102" s="463">
        <v>6</v>
      </c>
      <c r="J102" s="394">
        <v>61</v>
      </c>
      <c r="K102" s="209"/>
      <c r="L102" s="350" t="s">
        <v>44</v>
      </c>
      <c r="M102" s="349" t="s">
        <v>647</v>
      </c>
      <c r="N102" s="349" t="s">
        <v>647</v>
      </c>
      <c r="O102" s="349" t="s">
        <v>649</v>
      </c>
      <c r="P102" s="377" t="s">
        <v>74</v>
      </c>
      <c r="Q102" s="349" t="s">
        <v>652</v>
      </c>
      <c r="R102" s="397"/>
      <c r="S102" s="406">
        <v>1</v>
      </c>
      <c r="T102" s="376" t="s">
        <v>658</v>
      </c>
      <c r="U102" s="353" t="s">
        <v>82</v>
      </c>
      <c r="V102" s="376" t="s">
        <v>360</v>
      </c>
      <c r="W102" s="409">
        <v>43467</v>
      </c>
      <c r="X102" s="409">
        <v>43616</v>
      </c>
      <c r="Y102" s="377"/>
      <c r="Z102" s="379"/>
      <c r="AA102" s="356">
        <f t="shared" si="16"/>
        <v>43616</v>
      </c>
      <c r="AB102" s="357">
        <v>43646</v>
      </c>
      <c r="AC102" s="349" t="s">
        <v>664</v>
      </c>
      <c r="AD102" s="358">
        <v>0</v>
      </c>
      <c r="AE102" s="357">
        <v>43665</v>
      </c>
      <c r="AF102" s="349"/>
      <c r="AG102" s="346" t="s">
        <v>226</v>
      </c>
      <c r="AH102" s="359">
        <f t="shared" si="15"/>
        <v>0</v>
      </c>
      <c r="AI102" s="358" t="s">
        <v>113</v>
      </c>
      <c r="AJ102" s="357">
        <v>43799</v>
      </c>
      <c r="AK102" s="401" t="s">
        <v>1465</v>
      </c>
      <c r="AL102" s="398">
        <v>0.5</v>
      </c>
      <c r="AM102" s="386">
        <v>43809</v>
      </c>
      <c r="AN102" s="403" t="s">
        <v>1669</v>
      </c>
      <c r="AO102" s="384" t="s">
        <v>1657</v>
      </c>
      <c r="AP102" s="365">
        <v>0.7</v>
      </c>
      <c r="AQ102" s="387" t="s">
        <v>113</v>
      </c>
      <c r="AR102" s="383"/>
      <c r="AS102" s="384"/>
      <c r="AT102" s="385"/>
      <c r="AU102" s="383"/>
      <c r="AV102" s="384"/>
      <c r="AW102" s="384"/>
      <c r="AX102" s="384"/>
      <c r="AY102" s="385"/>
      <c r="AZ102" s="383"/>
      <c r="BA102" s="384"/>
      <c r="BB102" s="385"/>
      <c r="BC102" s="386"/>
      <c r="BD102" s="384"/>
      <c r="BE102" s="384"/>
      <c r="BF102" s="384"/>
      <c r="BG102" s="387"/>
      <c r="BH102" s="388" t="s">
        <v>60</v>
      </c>
      <c r="BI102" s="389" t="s">
        <v>60</v>
      </c>
      <c r="BJ102" s="369" t="s">
        <v>66</v>
      </c>
      <c r="BK102" s="364"/>
      <c r="BL102" s="399"/>
      <c r="BM102" s="390"/>
      <c r="BN102" s="391"/>
      <c r="BO102" s="385"/>
    </row>
    <row r="103" spans="2:67" ht="38.25" customHeight="1" x14ac:dyDescent="0.2">
      <c r="B103" s="394">
        <v>0</v>
      </c>
      <c r="C103" s="375">
        <f t="shared" si="19"/>
        <v>96</v>
      </c>
      <c r="D103" s="345" t="s">
        <v>110</v>
      </c>
      <c r="E103" s="379">
        <v>2018</v>
      </c>
      <c r="F103" s="346" t="s">
        <v>607</v>
      </c>
      <c r="G103" s="395"/>
      <c r="H103" s="347" t="str">
        <f t="shared" si="14"/>
        <v>Gestión del Talento Humano</v>
      </c>
      <c r="I103" s="463"/>
      <c r="J103" s="394">
        <v>61</v>
      </c>
      <c r="K103" s="209"/>
      <c r="L103" s="350" t="s">
        <v>44</v>
      </c>
      <c r="M103" s="349" t="s">
        <v>647</v>
      </c>
      <c r="N103" s="349" t="s">
        <v>647</v>
      </c>
      <c r="O103" s="349" t="s">
        <v>649</v>
      </c>
      <c r="P103" s="377" t="s">
        <v>47</v>
      </c>
      <c r="Q103" s="349" t="s">
        <v>653</v>
      </c>
      <c r="R103" s="397"/>
      <c r="S103" s="426">
        <v>1</v>
      </c>
      <c r="T103" s="376" t="s">
        <v>659</v>
      </c>
      <c r="U103" s="353" t="s">
        <v>82</v>
      </c>
      <c r="V103" s="376" t="s">
        <v>360</v>
      </c>
      <c r="W103" s="409">
        <v>43467</v>
      </c>
      <c r="X103" s="409">
        <v>43830</v>
      </c>
      <c r="Y103" s="377"/>
      <c r="Z103" s="379"/>
      <c r="AA103" s="356">
        <f t="shared" si="16"/>
        <v>43830</v>
      </c>
      <c r="AB103" s="357">
        <v>43646</v>
      </c>
      <c r="AC103" s="349" t="s">
        <v>664</v>
      </c>
      <c r="AD103" s="358">
        <v>0</v>
      </c>
      <c r="AE103" s="357">
        <v>43665</v>
      </c>
      <c r="AF103" s="349"/>
      <c r="AG103" s="346" t="s">
        <v>226</v>
      </c>
      <c r="AH103" s="359">
        <f t="shared" si="15"/>
        <v>0</v>
      </c>
      <c r="AI103" s="358" t="s">
        <v>114</v>
      </c>
      <c r="AJ103" s="357">
        <v>43799</v>
      </c>
      <c r="AK103" s="401" t="s">
        <v>1466</v>
      </c>
      <c r="AL103" s="381">
        <v>0.5</v>
      </c>
      <c r="AM103" s="386">
        <v>43809</v>
      </c>
      <c r="AN103" s="403" t="s">
        <v>1670</v>
      </c>
      <c r="AO103" s="384" t="s">
        <v>1657</v>
      </c>
      <c r="AP103" s="365">
        <v>0.7</v>
      </c>
      <c r="AQ103" s="387" t="s">
        <v>113</v>
      </c>
      <c r="AR103" s="383"/>
      <c r="AS103" s="384"/>
      <c r="AT103" s="385"/>
      <c r="AU103" s="383"/>
      <c r="AV103" s="384"/>
      <c r="AW103" s="384"/>
      <c r="AX103" s="384"/>
      <c r="AY103" s="385"/>
      <c r="AZ103" s="383"/>
      <c r="BA103" s="384"/>
      <c r="BB103" s="385"/>
      <c r="BC103" s="386"/>
      <c r="BD103" s="384"/>
      <c r="BE103" s="384"/>
      <c r="BF103" s="384"/>
      <c r="BG103" s="387"/>
      <c r="BH103" s="388" t="s">
        <v>60</v>
      </c>
      <c r="BI103" s="389" t="s">
        <v>60</v>
      </c>
      <c r="BJ103" s="369" t="s">
        <v>66</v>
      </c>
      <c r="BK103" s="364"/>
      <c r="BL103" s="399"/>
      <c r="BM103" s="390"/>
      <c r="BN103" s="391"/>
      <c r="BO103" s="385"/>
    </row>
    <row r="104" spans="2:67" ht="38.25" customHeight="1" x14ac:dyDescent="0.25">
      <c r="B104" s="394">
        <v>62</v>
      </c>
      <c r="C104" s="375">
        <f t="shared" si="19"/>
        <v>97</v>
      </c>
      <c r="D104" s="345" t="s">
        <v>110</v>
      </c>
      <c r="E104" s="379">
        <v>2018</v>
      </c>
      <c r="F104" s="346" t="s">
        <v>607</v>
      </c>
      <c r="G104" s="395"/>
      <c r="H104" s="347" t="str">
        <f t="shared" si="14"/>
        <v>Gestión del Talento Humano</v>
      </c>
      <c r="I104" s="396">
        <v>7</v>
      </c>
      <c r="J104" s="394">
        <v>62</v>
      </c>
      <c r="K104" s="209" t="s">
        <v>643</v>
      </c>
      <c r="L104" s="350" t="s">
        <v>44</v>
      </c>
      <c r="M104" s="349" t="s">
        <v>645</v>
      </c>
      <c r="N104" s="349" t="s">
        <v>645</v>
      </c>
      <c r="O104" s="349" t="s">
        <v>650</v>
      </c>
      <c r="P104" s="377" t="s">
        <v>74</v>
      </c>
      <c r="Q104" s="349" t="s">
        <v>654</v>
      </c>
      <c r="R104" s="397"/>
      <c r="S104" s="426">
        <v>1</v>
      </c>
      <c r="T104" s="424" t="s">
        <v>451</v>
      </c>
      <c r="U104" s="353" t="s">
        <v>82</v>
      </c>
      <c r="V104" s="376" t="s">
        <v>662</v>
      </c>
      <c r="W104" s="400">
        <v>43556</v>
      </c>
      <c r="X104" s="400">
        <v>43646</v>
      </c>
      <c r="Y104" s="377"/>
      <c r="Z104" s="379"/>
      <c r="AA104" s="356">
        <f t="shared" si="16"/>
        <v>43646</v>
      </c>
      <c r="AB104" s="357">
        <v>43646</v>
      </c>
      <c r="AC104" s="349" t="s">
        <v>665</v>
      </c>
      <c r="AD104" s="414">
        <v>1</v>
      </c>
      <c r="AE104" s="357">
        <v>43665</v>
      </c>
      <c r="AF104" s="349"/>
      <c r="AG104" s="346" t="s">
        <v>226</v>
      </c>
      <c r="AH104" s="359">
        <f t="shared" si="15"/>
        <v>1</v>
      </c>
      <c r="AI104" s="358" t="s">
        <v>55</v>
      </c>
      <c r="AJ104" s="357">
        <v>43799</v>
      </c>
      <c r="AK104" s="361" t="s">
        <v>1523</v>
      </c>
      <c r="AL104" s="381">
        <v>1</v>
      </c>
      <c r="AM104" s="386">
        <v>43809</v>
      </c>
      <c r="AN104" s="384" t="s">
        <v>1671</v>
      </c>
      <c r="AO104" s="384" t="s">
        <v>1657</v>
      </c>
      <c r="AP104" s="365">
        <f t="shared" ref="AP104:AP119" si="22">+AL104/S104</f>
        <v>1</v>
      </c>
      <c r="AQ104" s="387" t="s">
        <v>55</v>
      </c>
      <c r="AR104" s="383"/>
      <c r="AS104" s="384"/>
      <c r="AT104" s="385"/>
      <c r="AU104" s="383"/>
      <c r="AV104" s="384"/>
      <c r="AW104" s="384"/>
      <c r="AX104" s="384"/>
      <c r="AY104" s="385"/>
      <c r="AZ104" s="383"/>
      <c r="BA104" s="384"/>
      <c r="BB104" s="385"/>
      <c r="BC104" s="386"/>
      <c r="BD104" s="384"/>
      <c r="BE104" s="384"/>
      <c r="BF104" s="384"/>
      <c r="BG104" s="387"/>
      <c r="BH104" s="388" t="s">
        <v>56</v>
      </c>
      <c r="BI104" s="389" t="s">
        <v>56</v>
      </c>
      <c r="BJ104" s="369" t="s">
        <v>57</v>
      </c>
      <c r="BK104" s="364" t="s">
        <v>1675</v>
      </c>
      <c r="BL104" s="399" t="s">
        <v>1657</v>
      </c>
      <c r="BM104" s="390">
        <v>43809</v>
      </c>
      <c r="BN104" s="391"/>
      <c r="BO104" s="385"/>
    </row>
    <row r="105" spans="2:67" ht="38.25" customHeight="1" x14ac:dyDescent="0.2">
      <c r="B105" s="394">
        <v>0</v>
      </c>
      <c r="C105" s="375">
        <f t="shared" si="19"/>
        <v>98</v>
      </c>
      <c r="D105" s="345" t="s">
        <v>110</v>
      </c>
      <c r="E105" s="379">
        <v>2018</v>
      </c>
      <c r="F105" s="346" t="s">
        <v>607</v>
      </c>
      <c r="G105" s="395"/>
      <c r="H105" s="347" t="str">
        <f t="shared" si="14"/>
        <v>Gestión del Talento Humano</v>
      </c>
      <c r="I105" s="396"/>
      <c r="J105" s="394">
        <v>62</v>
      </c>
      <c r="K105" s="209" t="s">
        <v>643</v>
      </c>
      <c r="L105" s="350" t="s">
        <v>44</v>
      </c>
      <c r="M105" s="349" t="s">
        <v>645</v>
      </c>
      <c r="N105" s="349" t="s">
        <v>645</v>
      </c>
      <c r="O105" s="349" t="s">
        <v>650</v>
      </c>
      <c r="P105" s="377" t="s">
        <v>47</v>
      </c>
      <c r="Q105" s="349" t="s">
        <v>655</v>
      </c>
      <c r="R105" s="397"/>
      <c r="S105" s="426">
        <v>1</v>
      </c>
      <c r="T105" s="424" t="s">
        <v>660</v>
      </c>
      <c r="U105" s="353" t="s">
        <v>82</v>
      </c>
      <c r="V105" s="376" t="s">
        <v>360</v>
      </c>
      <c r="W105" s="400">
        <v>43501</v>
      </c>
      <c r="X105" s="400">
        <v>43646</v>
      </c>
      <c r="Y105" s="377"/>
      <c r="Z105" s="379"/>
      <c r="AA105" s="356">
        <f t="shared" si="16"/>
        <v>43646</v>
      </c>
      <c r="AB105" s="357">
        <v>43646</v>
      </c>
      <c r="AC105" s="349" t="s">
        <v>390</v>
      </c>
      <c r="AD105" s="358">
        <v>0</v>
      </c>
      <c r="AE105" s="357">
        <v>43665</v>
      </c>
      <c r="AF105" s="349"/>
      <c r="AG105" s="346" t="s">
        <v>226</v>
      </c>
      <c r="AH105" s="359">
        <f t="shared" si="15"/>
        <v>0</v>
      </c>
      <c r="AI105" s="358" t="s">
        <v>113</v>
      </c>
      <c r="AJ105" s="357">
        <v>43799</v>
      </c>
      <c r="AK105" s="401" t="s">
        <v>1467</v>
      </c>
      <c r="AL105" s="439">
        <f>29/29</f>
        <v>1</v>
      </c>
      <c r="AM105" s="386">
        <v>43809</v>
      </c>
      <c r="AN105" s="403" t="s">
        <v>1793</v>
      </c>
      <c r="AO105" s="384" t="s">
        <v>1657</v>
      </c>
      <c r="AP105" s="365">
        <f t="shared" si="22"/>
        <v>1</v>
      </c>
      <c r="AQ105" s="387" t="s">
        <v>55</v>
      </c>
      <c r="AR105" s="383"/>
      <c r="AS105" s="384"/>
      <c r="AT105" s="385"/>
      <c r="AU105" s="383"/>
      <c r="AV105" s="384"/>
      <c r="AW105" s="384"/>
      <c r="AX105" s="384"/>
      <c r="AY105" s="385"/>
      <c r="AZ105" s="383"/>
      <c r="BA105" s="384"/>
      <c r="BB105" s="385"/>
      <c r="BC105" s="386"/>
      <c r="BD105" s="384"/>
      <c r="BE105" s="384"/>
      <c r="BF105" s="384"/>
      <c r="BG105" s="387"/>
      <c r="BH105" s="388" t="s">
        <v>56</v>
      </c>
      <c r="BI105" s="389" t="s">
        <v>56</v>
      </c>
      <c r="BJ105" s="369" t="s">
        <v>57</v>
      </c>
      <c r="BK105" s="364" t="s">
        <v>1675</v>
      </c>
      <c r="BL105" s="399" t="s">
        <v>1657</v>
      </c>
      <c r="BM105" s="390">
        <v>43809</v>
      </c>
      <c r="BN105" s="391"/>
      <c r="BO105" s="385"/>
    </row>
    <row r="106" spans="2:67" ht="38.25" customHeight="1" x14ac:dyDescent="0.2">
      <c r="B106" s="394">
        <v>63</v>
      </c>
      <c r="C106" s="375">
        <f t="shared" si="19"/>
        <v>99</v>
      </c>
      <c r="D106" s="345" t="s">
        <v>110</v>
      </c>
      <c r="E106" s="379">
        <v>2018</v>
      </c>
      <c r="F106" s="346" t="s">
        <v>607</v>
      </c>
      <c r="G106" s="395"/>
      <c r="H106" s="347" t="str">
        <f t="shared" si="14"/>
        <v>Gestión del Talento Humano</v>
      </c>
      <c r="I106" s="396">
        <v>8</v>
      </c>
      <c r="J106" s="394">
        <v>63</v>
      </c>
      <c r="K106" s="209" t="s">
        <v>644</v>
      </c>
      <c r="L106" s="350" t="s">
        <v>44</v>
      </c>
      <c r="M106" s="349" t="s">
        <v>646</v>
      </c>
      <c r="N106" s="349" t="s">
        <v>646</v>
      </c>
      <c r="O106" s="349" t="s">
        <v>651</v>
      </c>
      <c r="P106" s="377" t="s">
        <v>74</v>
      </c>
      <c r="Q106" s="349" t="s">
        <v>656</v>
      </c>
      <c r="R106" s="397"/>
      <c r="S106" s="453">
        <v>1</v>
      </c>
      <c r="T106" s="376" t="s">
        <v>661</v>
      </c>
      <c r="U106" s="353" t="s">
        <v>82</v>
      </c>
      <c r="V106" s="376" t="s">
        <v>663</v>
      </c>
      <c r="W106" s="452">
        <v>43556</v>
      </c>
      <c r="X106" s="452">
        <v>43646</v>
      </c>
      <c r="Y106" s="377"/>
      <c r="Z106" s="379"/>
      <c r="AA106" s="356">
        <f t="shared" si="16"/>
        <v>43646</v>
      </c>
      <c r="AB106" s="357">
        <v>43646</v>
      </c>
      <c r="AC106" s="349" t="s">
        <v>666</v>
      </c>
      <c r="AD106" s="358">
        <v>0</v>
      </c>
      <c r="AE106" s="357">
        <v>43665</v>
      </c>
      <c r="AF106" s="349"/>
      <c r="AG106" s="346" t="s">
        <v>226</v>
      </c>
      <c r="AH106" s="359">
        <f t="shared" si="15"/>
        <v>0</v>
      </c>
      <c r="AI106" s="358" t="s">
        <v>113</v>
      </c>
      <c r="AJ106" s="357">
        <v>43799</v>
      </c>
      <c r="AK106" s="401" t="s">
        <v>1468</v>
      </c>
      <c r="AL106" s="439">
        <f>29/29</f>
        <v>1</v>
      </c>
      <c r="AM106" s="386">
        <v>43809</v>
      </c>
      <c r="AN106" s="403" t="s">
        <v>1794</v>
      </c>
      <c r="AO106" s="384" t="s">
        <v>1657</v>
      </c>
      <c r="AP106" s="365">
        <v>1</v>
      </c>
      <c r="AQ106" s="387" t="s">
        <v>55</v>
      </c>
      <c r="AR106" s="383"/>
      <c r="AS106" s="384"/>
      <c r="AT106" s="385"/>
      <c r="AU106" s="383"/>
      <c r="AV106" s="384"/>
      <c r="AW106" s="384"/>
      <c r="AX106" s="384"/>
      <c r="AY106" s="385"/>
      <c r="AZ106" s="383"/>
      <c r="BA106" s="384"/>
      <c r="BB106" s="385"/>
      <c r="BC106" s="386"/>
      <c r="BD106" s="384"/>
      <c r="BE106" s="384"/>
      <c r="BF106" s="384"/>
      <c r="BG106" s="387"/>
      <c r="BH106" s="388" t="s">
        <v>56</v>
      </c>
      <c r="BI106" s="389" t="s">
        <v>56</v>
      </c>
      <c r="BJ106" s="369" t="s">
        <v>66</v>
      </c>
      <c r="BK106" s="403"/>
      <c r="BL106" s="399"/>
      <c r="BM106" s="390"/>
      <c r="BN106" s="391"/>
      <c r="BO106" s="385"/>
    </row>
    <row r="107" spans="2:67" ht="38.25" customHeight="1" x14ac:dyDescent="0.2">
      <c r="B107" s="394">
        <v>0</v>
      </c>
      <c r="C107" s="375">
        <f t="shared" si="19"/>
        <v>100</v>
      </c>
      <c r="D107" s="345" t="s">
        <v>110</v>
      </c>
      <c r="E107" s="379">
        <v>2018</v>
      </c>
      <c r="F107" s="346" t="s">
        <v>607</v>
      </c>
      <c r="G107" s="395"/>
      <c r="H107" s="347" t="str">
        <f t="shared" si="14"/>
        <v>Gestión del Talento Humano</v>
      </c>
      <c r="I107" s="396"/>
      <c r="J107" s="394">
        <v>63</v>
      </c>
      <c r="K107" s="209" t="s">
        <v>644</v>
      </c>
      <c r="L107" s="350" t="s">
        <v>44</v>
      </c>
      <c r="M107" s="349" t="s">
        <v>646</v>
      </c>
      <c r="N107" s="349" t="s">
        <v>646</v>
      </c>
      <c r="O107" s="349" t="s">
        <v>651</v>
      </c>
      <c r="P107" s="377" t="s">
        <v>47</v>
      </c>
      <c r="Q107" s="349" t="s">
        <v>657</v>
      </c>
      <c r="R107" s="397"/>
      <c r="S107" s="376">
        <v>1</v>
      </c>
      <c r="T107" s="376" t="s">
        <v>658</v>
      </c>
      <c r="U107" s="353" t="s">
        <v>82</v>
      </c>
      <c r="V107" s="376" t="s">
        <v>663</v>
      </c>
      <c r="W107" s="452">
        <v>43556</v>
      </c>
      <c r="X107" s="452">
        <v>43646</v>
      </c>
      <c r="Y107" s="377"/>
      <c r="Z107" s="379"/>
      <c r="AA107" s="356">
        <f t="shared" si="16"/>
        <v>43646</v>
      </c>
      <c r="AB107" s="357">
        <v>43646</v>
      </c>
      <c r="AC107" s="349" t="s">
        <v>667</v>
      </c>
      <c r="AD107" s="358">
        <v>0</v>
      </c>
      <c r="AE107" s="357">
        <v>43665</v>
      </c>
      <c r="AF107" s="349"/>
      <c r="AG107" s="346" t="s">
        <v>226</v>
      </c>
      <c r="AH107" s="359">
        <f t="shared" si="15"/>
        <v>0</v>
      </c>
      <c r="AI107" s="358" t="s">
        <v>113</v>
      </c>
      <c r="AJ107" s="357">
        <v>43799</v>
      </c>
      <c r="AK107" s="401" t="s">
        <v>1465</v>
      </c>
      <c r="AL107" s="398">
        <v>0.5</v>
      </c>
      <c r="AM107" s="386">
        <v>43809</v>
      </c>
      <c r="AN107" s="403" t="s">
        <v>1669</v>
      </c>
      <c r="AO107" s="384" t="s">
        <v>1657</v>
      </c>
      <c r="AP107" s="365">
        <v>0.7</v>
      </c>
      <c r="AQ107" s="387" t="s">
        <v>113</v>
      </c>
      <c r="AR107" s="383"/>
      <c r="AS107" s="384"/>
      <c r="AT107" s="385"/>
      <c r="AU107" s="383"/>
      <c r="AV107" s="384"/>
      <c r="AW107" s="384"/>
      <c r="AX107" s="384"/>
      <c r="AY107" s="385"/>
      <c r="AZ107" s="383"/>
      <c r="BA107" s="384"/>
      <c r="BB107" s="385"/>
      <c r="BC107" s="386"/>
      <c r="BD107" s="384"/>
      <c r="BE107" s="384"/>
      <c r="BF107" s="384"/>
      <c r="BG107" s="387"/>
      <c r="BH107" s="388" t="s">
        <v>60</v>
      </c>
      <c r="BI107" s="389" t="s">
        <v>60</v>
      </c>
      <c r="BJ107" s="369" t="s">
        <v>66</v>
      </c>
      <c r="BK107" s="403"/>
      <c r="BL107" s="399"/>
      <c r="BM107" s="390"/>
      <c r="BN107" s="391"/>
      <c r="BO107" s="385"/>
    </row>
    <row r="108" spans="2:67" ht="38.25" customHeight="1" x14ac:dyDescent="0.25">
      <c r="B108" s="394">
        <v>64</v>
      </c>
      <c r="C108" s="375">
        <f t="shared" si="19"/>
        <v>101</v>
      </c>
      <c r="D108" s="345" t="s">
        <v>110</v>
      </c>
      <c r="E108" s="379">
        <v>2018</v>
      </c>
      <c r="F108" s="346" t="s">
        <v>607</v>
      </c>
      <c r="G108" s="395"/>
      <c r="H108" s="347" t="str">
        <f t="shared" si="14"/>
        <v>Gestión del Talento Humano</v>
      </c>
      <c r="I108" s="396">
        <v>9</v>
      </c>
      <c r="J108" s="394">
        <v>64</v>
      </c>
      <c r="K108" s="209" t="s">
        <v>668</v>
      </c>
      <c r="L108" s="350" t="s">
        <v>44</v>
      </c>
      <c r="M108" s="349" t="s">
        <v>672</v>
      </c>
      <c r="N108" s="349" t="s">
        <v>672</v>
      </c>
      <c r="O108" s="349" t="s">
        <v>679</v>
      </c>
      <c r="P108" s="377" t="s">
        <v>47</v>
      </c>
      <c r="Q108" s="349" t="s">
        <v>1979</v>
      </c>
      <c r="R108" s="397"/>
      <c r="S108" s="406">
        <v>1</v>
      </c>
      <c r="T108" s="424" t="s">
        <v>658</v>
      </c>
      <c r="U108" s="353" t="s">
        <v>82</v>
      </c>
      <c r="V108" s="376" t="s">
        <v>360</v>
      </c>
      <c r="W108" s="409">
        <v>43467</v>
      </c>
      <c r="X108" s="409">
        <v>43585</v>
      </c>
      <c r="Y108" s="377"/>
      <c r="Z108" s="379"/>
      <c r="AA108" s="356">
        <f t="shared" si="16"/>
        <v>43585</v>
      </c>
      <c r="AB108" s="357">
        <v>43646</v>
      </c>
      <c r="AC108" s="349" t="s">
        <v>694</v>
      </c>
      <c r="AD108" s="358">
        <v>1</v>
      </c>
      <c r="AE108" s="357">
        <v>43665</v>
      </c>
      <c r="AF108" s="349"/>
      <c r="AG108" s="346" t="s">
        <v>226</v>
      </c>
      <c r="AH108" s="359">
        <f t="shared" si="15"/>
        <v>1</v>
      </c>
      <c r="AI108" s="358" t="s">
        <v>55</v>
      </c>
      <c r="AJ108" s="357">
        <v>43799</v>
      </c>
      <c r="AK108" s="361" t="s">
        <v>1523</v>
      </c>
      <c r="AL108" s="398">
        <v>1</v>
      </c>
      <c r="AM108" s="386">
        <v>43809</v>
      </c>
      <c r="AN108" s="361" t="s">
        <v>1672</v>
      </c>
      <c r="AO108" s="384" t="s">
        <v>1657</v>
      </c>
      <c r="AP108" s="365">
        <f t="shared" si="22"/>
        <v>1</v>
      </c>
      <c r="AQ108" s="387" t="s">
        <v>55</v>
      </c>
      <c r="AR108" s="383"/>
      <c r="AS108" s="384"/>
      <c r="AT108" s="385"/>
      <c r="AU108" s="383"/>
      <c r="AV108" s="384"/>
      <c r="AW108" s="384"/>
      <c r="AX108" s="384"/>
      <c r="AY108" s="385"/>
      <c r="AZ108" s="383"/>
      <c r="BA108" s="384"/>
      <c r="BB108" s="385"/>
      <c r="BC108" s="386"/>
      <c r="BD108" s="384"/>
      <c r="BE108" s="384"/>
      <c r="BF108" s="384"/>
      <c r="BG108" s="387"/>
      <c r="BH108" s="388" t="s">
        <v>56</v>
      </c>
      <c r="BI108" s="389" t="s">
        <v>56</v>
      </c>
      <c r="BJ108" s="369" t="s">
        <v>57</v>
      </c>
      <c r="BK108" s="361" t="s">
        <v>1672</v>
      </c>
      <c r="BL108" s="399" t="s">
        <v>1657</v>
      </c>
      <c r="BM108" s="390">
        <v>43809</v>
      </c>
      <c r="BN108" s="391"/>
      <c r="BO108" s="385"/>
    </row>
    <row r="109" spans="2:67" ht="38.25" customHeight="1" x14ac:dyDescent="0.2">
      <c r="B109" s="394">
        <v>65</v>
      </c>
      <c r="C109" s="375">
        <f t="shared" si="19"/>
        <v>102</v>
      </c>
      <c r="D109" s="345" t="s">
        <v>110</v>
      </c>
      <c r="E109" s="379">
        <v>2018</v>
      </c>
      <c r="F109" s="346" t="s">
        <v>607</v>
      </c>
      <c r="G109" s="395"/>
      <c r="H109" s="347" t="str">
        <f t="shared" si="14"/>
        <v>Gestión del Talento Humano</v>
      </c>
      <c r="I109" s="396">
        <v>10</v>
      </c>
      <c r="J109" s="394">
        <v>65</v>
      </c>
      <c r="K109" s="209" t="s">
        <v>668</v>
      </c>
      <c r="L109" s="350" t="s">
        <v>44</v>
      </c>
      <c r="M109" s="349" t="s">
        <v>672</v>
      </c>
      <c r="N109" s="349" t="s">
        <v>672</v>
      </c>
      <c r="O109" s="349" t="s">
        <v>679</v>
      </c>
      <c r="P109" s="377" t="s">
        <v>47</v>
      </c>
      <c r="Q109" s="349" t="s">
        <v>684</v>
      </c>
      <c r="R109" s="397"/>
      <c r="S109" s="406">
        <v>1</v>
      </c>
      <c r="T109" s="424" t="s">
        <v>658</v>
      </c>
      <c r="U109" s="353" t="s">
        <v>82</v>
      </c>
      <c r="V109" s="376" t="s">
        <v>360</v>
      </c>
      <c r="W109" s="409">
        <v>43467</v>
      </c>
      <c r="X109" s="409">
        <v>43676</v>
      </c>
      <c r="Y109" s="377"/>
      <c r="Z109" s="379"/>
      <c r="AA109" s="356">
        <f t="shared" si="16"/>
        <v>43676</v>
      </c>
      <c r="AB109" s="357">
        <v>43646</v>
      </c>
      <c r="AC109" s="349"/>
      <c r="AD109" s="358"/>
      <c r="AE109" s="357">
        <v>43665</v>
      </c>
      <c r="AF109" s="349"/>
      <c r="AG109" s="346" t="s">
        <v>226</v>
      </c>
      <c r="AH109" s="359">
        <f t="shared" si="15"/>
        <v>0</v>
      </c>
      <c r="AI109" s="358" t="s">
        <v>114</v>
      </c>
      <c r="AJ109" s="357">
        <v>43799</v>
      </c>
      <c r="AK109" s="401" t="s">
        <v>1469</v>
      </c>
      <c r="AL109" s="398">
        <v>0.5</v>
      </c>
      <c r="AM109" s="386">
        <v>43809</v>
      </c>
      <c r="AN109" s="403" t="s">
        <v>1669</v>
      </c>
      <c r="AO109" s="384" t="s">
        <v>1657</v>
      </c>
      <c r="AP109" s="365">
        <v>0.7</v>
      </c>
      <c r="AQ109" s="387" t="s">
        <v>113</v>
      </c>
      <c r="AR109" s="383"/>
      <c r="AS109" s="384"/>
      <c r="AT109" s="385"/>
      <c r="AU109" s="383"/>
      <c r="AV109" s="384"/>
      <c r="AW109" s="384"/>
      <c r="AX109" s="384"/>
      <c r="AY109" s="385"/>
      <c r="AZ109" s="383"/>
      <c r="BA109" s="384"/>
      <c r="BB109" s="385"/>
      <c r="BC109" s="386"/>
      <c r="BD109" s="384"/>
      <c r="BE109" s="384"/>
      <c r="BF109" s="384"/>
      <c r="BG109" s="387"/>
      <c r="BH109" s="388" t="s">
        <v>60</v>
      </c>
      <c r="BI109" s="389" t="s">
        <v>60</v>
      </c>
      <c r="BJ109" s="369" t="s">
        <v>66</v>
      </c>
      <c r="BK109" s="384"/>
      <c r="BL109" s="399"/>
      <c r="BM109" s="390"/>
      <c r="BN109" s="391"/>
      <c r="BO109" s="385"/>
    </row>
    <row r="110" spans="2:67" ht="38.25" customHeight="1" x14ac:dyDescent="0.2">
      <c r="B110" s="394">
        <v>66</v>
      </c>
      <c r="C110" s="375">
        <f t="shared" si="19"/>
        <v>103</v>
      </c>
      <c r="D110" s="345" t="s">
        <v>110</v>
      </c>
      <c r="E110" s="379">
        <v>2018</v>
      </c>
      <c r="F110" s="346" t="s">
        <v>607</v>
      </c>
      <c r="G110" s="395"/>
      <c r="H110" s="347" t="str">
        <f t="shared" si="14"/>
        <v>Gestión del Talento Humano</v>
      </c>
      <c r="I110" s="396">
        <v>11</v>
      </c>
      <c r="J110" s="394">
        <v>66</v>
      </c>
      <c r="K110" s="209" t="s">
        <v>669</v>
      </c>
      <c r="L110" s="350" t="s">
        <v>44</v>
      </c>
      <c r="M110" s="349" t="s">
        <v>673</v>
      </c>
      <c r="N110" s="349" t="s">
        <v>678</v>
      </c>
      <c r="O110" s="349" t="s">
        <v>680</v>
      </c>
      <c r="P110" s="377" t="s">
        <v>47</v>
      </c>
      <c r="Q110" s="349" t="s">
        <v>685</v>
      </c>
      <c r="R110" s="397"/>
      <c r="S110" s="426">
        <v>1</v>
      </c>
      <c r="T110" s="376" t="s">
        <v>689</v>
      </c>
      <c r="U110" s="353" t="s">
        <v>82</v>
      </c>
      <c r="V110" s="376" t="s">
        <v>693</v>
      </c>
      <c r="W110" s="400">
        <v>43467</v>
      </c>
      <c r="X110" s="400">
        <v>43830</v>
      </c>
      <c r="Y110" s="377"/>
      <c r="Z110" s="379"/>
      <c r="AA110" s="356">
        <f t="shared" si="16"/>
        <v>43830</v>
      </c>
      <c r="AB110" s="357">
        <v>43646</v>
      </c>
      <c r="AC110" s="349" t="s">
        <v>695</v>
      </c>
      <c r="AD110" s="414">
        <v>0</v>
      </c>
      <c r="AE110" s="357">
        <v>43665</v>
      </c>
      <c r="AF110" s="349"/>
      <c r="AG110" s="346" t="s">
        <v>226</v>
      </c>
      <c r="AH110" s="359">
        <f t="shared" si="15"/>
        <v>0</v>
      </c>
      <c r="AI110" s="358" t="s">
        <v>114</v>
      </c>
      <c r="AJ110" s="357">
        <v>43799</v>
      </c>
      <c r="AK110" s="401" t="s">
        <v>1470</v>
      </c>
      <c r="AL110" s="381">
        <v>1</v>
      </c>
      <c r="AM110" s="386">
        <v>43809</v>
      </c>
      <c r="AN110" s="403" t="s">
        <v>1673</v>
      </c>
      <c r="AO110" s="384" t="s">
        <v>1657</v>
      </c>
      <c r="AP110" s="365">
        <f t="shared" si="22"/>
        <v>1</v>
      </c>
      <c r="AQ110" s="387" t="s">
        <v>55</v>
      </c>
      <c r="AR110" s="383"/>
      <c r="AS110" s="384"/>
      <c r="AT110" s="385"/>
      <c r="AU110" s="383"/>
      <c r="AV110" s="384"/>
      <c r="AW110" s="384"/>
      <c r="AX110" s="384"/>
      <c r="AY110" s="385"/>
      <c r="AZ110" s="383"/>
      <c r="BA110" s="384"/>
      <c r="BB110" s="385"/>
      <c r="BC110" s="386"/>
      <c r="BD110" s="384"/>
      <c r="BE110" s="384"/>
      <c r="BF110" s="384"/>
      <c r="BG110" s="387"/>
      <c r="BH110" s="388" t="s">
        <v>56</v>
      </c>
      <c r="BI110" s="389" t="s">
        <v>56</v>
      </c>
      <c r="BJ110" s="369" t="s">
        <v>57</v>
      </c>
      <c r="BK110" s="403" t="s">
        <v>1673</v>
      </c>
      <c r="BL110" s="399" t="s">
        <v>1657</v>
      </c>
      <c r="BM110" s="390">
        <v>43809</v>
      </c>
      <c r="BN110" s="391"/>
      <c r="BO110" s="385"/>
    </row>
    <row r="111" spans="2:67" ht="38.25" customHeight="1" x14ac:dyDescent="0.25">
      <c r="B111" s="394">
        <v>67</v>
      </c>
      <c r="C111" s="375">
        <f t="shared" si="19"/>
        <v>104</v>
      </c>
      <c r="D111" s="345" t="s">
        <v>110</v>
      </c>
      <c r="E111" s="379">
        <v>2018</v>
      </c>
      <c r="F111" s="346" t="s">
        <v>607</v>
      </c>
      <c r="G111" s="395"/>
      <c r="H111" s="347" t="str">
        <f t="shared" si="14"/>
        <v>Gestión del Talento Humano</v>
      </c>
      <c r="I111" s="396">
        <v>12</v>
      </c>
      <c r="J111" s="394">
        <v>67</v>
      </c>
      <c r="K111" s="209" t="s">
        <v>670</v>
      </c>
      <c r="L111" s="350" t="s">
        <v>44</v>
      </c>
      <c r="M111" s="349" t="s">
        <v>674</v>
      </c>
      <c r="N111" s="349" t="s">
        <v>674</v>
      </c>
      <c r="O111" s="349" t="s">
        <v>681</v>
      </c>
      <c r="P111" s="377" t="s">
        <v>74</v>
      </c>
      <c r="Q111" s="404" t="s">
        <v>686</v>
      </c>
      <c r="R111" s="397"/>
      <c r="S111" s="453">
        <v>1</v>
      </c>
      <c r="T111" s="376" t="s">
        <v>690</v>
      </c>
      <c r="U111" s="353" t="s">
        <v>82</v>
      </c>
      <c r="V111" s="376" t="s">
        <v>360</v>
      </c>
      <c r="W111" s="452">
        <v>43467</v>
      </c>
      <c r="X111" s="452">
        <v>43555</v>
      </c>
      <c r="Y111" s="377"/>
      <c r="Z111" s="379"/>
      <c r="AA111" s="356">
        <f t="shared" si="16"/>
        <v>43555</v>
      </c>
      <c r="AB111" s="357">
        <v>43646</v>
      </c>
      <c r="AC111" s="349" t="s">
        <v>696</v>
      </c>
      <c r="AD111" s="414">
        <v>1</v>
      </c>
      <c r="AE111" s="357">
        <v>43665</v>
      </c>
      <c r="AF111" s="349"/>
      <c r="AG111" s="346" t="s">
        <v>226</v>
      </c>
      <c r="AH111" s="359">
        <f t="shared" si="15"/>
        <v>1</v>
      </c>
      <c r="AI111" s="358" t="s">
        <v>55</v>
      </c>
      <c r="AJ111" s="357">
        <v>43799</v>
      </c>
      <c r="AK111" s="361" t="s">
        <v>1523</v>
      </c>
      <c r="AL111" s="381">
        <v>1</v>
      </c>
      <c r="AM111" s="386">
        <v>43809</v>
      </c>
      <c r="AN111" s="403" t="s">
        <v>1795</v>
      </c>
      <c r="AO111" s="384" t="s">
        <v>1657</v>
      </c>
      <c r="AP111" s="365">
        <f t="shared" si="22"/>
        <v>1</v>
      </c>
      <c r="AQ111" s="387" t="s">
        <v>55</v>
      </c>
      <c r="AR111" s="383"/>
      <c r="AS111" s="384"/>
      <c r="AT111" s="385"/>
      <c r="AU111" s="383"/>
      <c r="AV111" s="384"/>
      <c r="AW111" s="384"/>
      <c r="AX111" s="384"/>
      <c r="AY111" s="385"/>
      <c r="AZ111" s="383"/>
      <c r="BA111" s="384"/>
      <c r="BB111" s="385"/>
      <c r="BC111" s="386"/>
      <c r="BD111" s="384"/>
      <c r="BE111" s="384"/>
      <c r="BF111" s="384"/>
      <c r="BG111" s="387"/>
      <c r="BH111" s="388" t="s">
        <v>56</v>
      </c>
      <c r="BI111" s="389" t="s">
        <v>56</v>
      </c>
      <c r="BJ111" s="369" t="s">
        <v>66</v>
      </c>
      <c r="BK111" s="403"/>
      <c r="BL111" s="399"/>
      <c r="BM111" s="390"/>
      <c r="BN111" s="391"/>
      <c r="BO111" s="385"/>
    </row>
    <row r="112" spans="2:67" ht="38.25" customHeight="1" x14ac:dyDescent="0.2">
      <c r="B112" s="394">
        <v>0</v>
      </c>
      <c r="C112" s="375">
        <f t="shared" si="19"/>
        <v>105</v>
      </c>
      <c r="D112" s="345" t="s">
        <v>110</v>
      </c>
      <c r="E112" s="379">
        <v>2018</v>
      </c>
      <c r="F112" s="346" t="s">
        <v>607</v>
      </c>
      <c r="G112" s="395"/>
      <c r="H112" s="347" t="str">
        <f t="shared" si="14"/>
        <v>Gestión del Talento Humano</v>
      </c>
      <c r="I112" s="396"/>
      <c r="J112" s="394">
        <v>67</v>
      </c>
      <c r="K112" s="209" t="s">
        <v>670</v>
      </c>
      <c r="L112" s="350" t="s">
        <v>44</v>
      </c>
      <c r="M112" s="349" t="s">
        <v>674</v>
      </c>
      <c r="N112" s="349" t="s">
        <v>674</v>
      </c>
      <c r="O112" s="349" t="s">
        <v>681</v>
      </c>
      <c r="P112" s="377" t="s">
        <v>47</v>
      </c>
      <c r="Q112" s="349" t="s">
        <v>687</v>
      </c>
      <c r="R112" s="397"/>
      <c r="S112" s="376">
        <v>1</v>
      </c>
      <c r="T112" s="376" t="s">
        <v>691</v>
      </c>
      <c r="U112" s="353" t="s">
        <v>82</v>
      </c>
      <c r="V112" s="376" t="s">
        <v>360</v>
      </c>
      <c r="W112" s="452">
        <v>43467</v>
      </c>
      <c r="X112" s="452">
        <v>43555</v>
      </c>
      <c r="Y112" s="377"/>
      <c r="Z112" s="379"/>
      <c r="AA112" s="356">
        <f t="shared" si="16"/>
        <v>43555</v>
      </c>
      <c r="AB112" s="357">
        <v>43646</v>
      </c>
      <c r="AC112" s="349" t="s">
        <v>697</v>
      </c>
      <c r="AD112" s="358">
        <v>0.5</v>
      </c>
      <c r="AE112" s="357">
        <v>43665</v>
      </c>
      <c r="AF112" s="349"/>
      <c r="AG112" s="346" t="s">
        <v>226</v>
      </c>
      <c r="AH112" s="359">
        <f t="shared" si="15"/>
        <v>0.5</v>
      </c>
      <c r="AI112" s="358" t="s">
        <v>114</v>
      </c>
      <c r="AJ112" s="357">
        <v>43799</v>
      </c>
      <c r="AK112" s="401" t="s">
        <v>1471</v>
      </c>
      <c r="AL112" s="398">
        <v>1</v>
      </c>
      <c r="AM112" s="386">
        <v>43809</v>
      </c>
      <c r="AN112" s="403" t="s">
        <v>1676</v>
      </c>
      <c r="AO112" s="384" t="s">
        <v>1657</v>
      </c>
      <c r="AP112" s="365">
        <v>0.5</v>
      </c>
      <c r="AQ112" s="387" t="s">
        <v>113</v>
      </c>
      <c r="AR112" s="383"/>
      <c r="AS112" s="384"/>
      <c r="AT112" s="385"/>
      <c r="AU112" s="383"/>
      <c r="AV112" s="384"/>
      <c r="AW112" s="384"/>
      <c r="AX112" s="384"/>
      <c r="AY112" s="385"/>
      <c r="AZ112" s="383"/>
      <c r="BA112" s="384"/>
      <c r="BB112" s="385"/>
      <c r="BC112" s="386"/>
      <c r="BD112" s="384"/>
      <c r="BE112" s="384"/>
      <c r="BF112" s="384"/>
      <c r="BG112" s="387"/>
      <c r="BH112" s="388" t="s">
        <v>60</v>
      </c>
      <c r="BI112" s="389" t="s">
        <v>60</v>
      </c>
      <c r="BJ112" s="369" t="s">
        <v>66</v>
      </c>
      <c r="BK112" s="403"/>
      <c r="BL112" s="399"/>
      <c r="BM112" s="390"/>
      <c r="BN112" s="391"/>
      <c r="BO112" s="385"/>
    </row>
    <row r="113" spans="2:67" ht="38.25" customHeight="1" x14ac:dyDescent="0.25">
      <c r="B113" s="394">
        <v>68</v>
      </c>
      <c r="C113" s="375">
        <f t="shared" si="19"/>
        <v>106</v>
      </c>
      <c r="D113" s="345" t="s">
        <v>110</v>
      </c>
      <c r="E113" s="379">
        <v>2018</v>
      </c>
      <c r="F113" s="346" t="s">
        <v>607</v>
      </c>
      <c r="G113" s="395"/>
      <c r="H113" s="347" t="str">
        <f t="shared" si="14"/>
        <v>Gestión del Talento Humano</v>
      </c>
      <c r="I113" s="396">
        <v>13</v>
      </c>
      <c r="J113" s="394">
        <v>68</v>
      </c>
      <c r="K113" s="209" t="s">
        <v>671</v>
      </c>
      <c r="L113" s="350" t="s">
        <v>44</v>
      </c>
      <c r="M113" s="349" t="s">
        <v>675</v>
      </c>
      <c r="N113" s="349" t="s">
        <v>675</v>
      </c>
      <c r="O113" s="349" t="s">
        <v>682</v>
      </c>
      <c r="P113" s="377" t="s">
        <v>47</v>
      </c>
      <c r="Q113" s="349" t="s">
        <v>688</v>
      </c>
      <c r="R113" s="397"/>
      <c r="S113" s="376">
        <v>3</v>
      </c>
      <c r="T113" s="376" t="s">
        <v>692</v>
      </c>
      <c r="U113" s="353" t="s">
        <v>82</v>
      </c>
      <c r="V113" s="376" t="s">
        <v>360</v>
      </c>
      <c r="W113" s="452">
        <v>43467</v>
      </c>
      <c r="X113" s="452">
        <v>43738</v>
      </c>
      <c r="Y113" s="377"/>
      <c r="Z113" s="379"/>
      <c r="AA113" s="356">
        <f t="shared" si="16"/>
        <v>43738</v>
      </c>
      <c r="AB113" s="357">
        <v>43646</v>
      </c>
      <c r="AC113" s="349" t="s">
        <v>698</v>
      </c>
      <c r="AD113" s="358">
        <v>0</v>
      </c>
      <c r="AE113" s="357">
        <v>43665</v>
      </c>
      <c r="AF113" s="349"/>
      <c r="AG113" s="346" t="s">
        <v>226</v>
      </c>
      <c r="AH113" s="359">
        <f t="shared" si="15"/>
        <v>0</v>
      </c>
      <c r="AI113" s="358" t="s">
        <v>114</v>
      </c>
      <c r="AJ113" s="357">
        <v>43799</v>
      </c>
      <c r="AK113" s="442" t="s">
        <v>1529</v>
      </c>
      <c r="AL113" s="381">
        <v>1</v>
      </c>
      <c r="AM113" s="386">
        <v>43809</v>
      </c>
      <c r="AN113" s="403" t="s">
        <v>1677</v>
      </c>
      <c r="AO113" s="384" t="s">
        <v>1657</v>
      </c>
      <c r="AP113" s="365">
        <v>1</v>
      </c>
      <c r="AQ113" s="387" t="s">
        <v>55</v>
      </c>
      <c r="AR113" s="383"/>
      <c r="AS113" s="384"/>
      <c r="AT113" s="385"/>
      <c r="AU113" s="383"/>
      <c r="AV113" s="384"/>
      <c r="AW113" s="384"/>
      <c r="AX113" s="384"/>
      <c r="AY113" s="385"/>
      <c r="AZ113" s="383"/>
      <c r="BA113" s="384"/>
      <c r="BB113" s="385"/>
      <c r="BC113" s="386"/>
      <c r="BD113" s="384"/>
      <c r="BE113" s="384"/>
      <c r="BF113" s="384"/>
      <c r="BG113" s="387"/>
      <c r="BH113" s="388" t="s">
        <v>56</v>
      </c>
      <c r="BI113" s="389" t="s">
        <v>56</v>
      </c>
      <c r="BJ113" s="369" t="s">
        <v>57</v>
      </c>
      <c r="BK113" s="403" t="s">
        <v>1677</v>
      </c>
      <c r="BL113" s="399" t="s">
        <v>1657</v>
      </c>
      <c r="BM113" s="390">
        <v>43809</v>
      </c>
      <c r="BN113" s="391"/>
      <c r="BO113" s="385"/>
    </row>
    <row r="114" spans="2:67" ht="38.25" customHeight="1" x14ac:dyDescent="0.2">
      <c r="B114" s="394">
        <v>69</v>
      </c>
      <c r="C114" s="375">
        <f t="shared" si="19"/>
        <v>107</v>
      </c>
      <c r="D114" s="345" t="s">
        <v>110</v>
      </c>
      <c r="E114" s="379">
        <v>2018</v>
      </c>
      <c r="F114" s="346" t="s">
        <v>607</v>
      </c>
      <c r="G114" s="395"/>
      <c r="H114" s="347" t="str">
        <f t="shared" si="14"/>
        <v>Gestión del Talento Humano</v>
      </c>
      <c r="I114" s="396">
        <v>14</v>
      </c>
      <c r="J114" s="394">
        <v>69</v>
      </c>
      <c r="K114" s="209" t="s">
        <v>699</v>
      </c>
      <c r="L114" s="350" t="s">
        <v>44</v>
      </c>
      <c r="M114" s="349" t="s">
        <v>676</v>
      </c>
      <c r="N114" s="349" t="s">
        <v>676</v>
      </c>
      <c r="O114" s="349" t="s">
        <v>683</v>
      </c>
      <c r="P114" s="377" t="s">
        <v>47</v>
      </c>
      <c r="Q114" s="349" t="s">
        <v>685</v>
      </c>
      <c r="R114" s="397"/>
      <c r="S114" s="453">
        <v>1</v>
      </c>
      <c r="T114" s="376" t="s">
        <v>689</v>
      </c>
      <c r="U114" s="353" t="s">
        <v>82</v>
      </c>
      <c r="V114" s="376" t="s">
        <v>360</v>
      </c>
      <c r="W114" s="400">
        <v>43467</v>
      </c>
      <c r="X114" s="400">
        <v>43830</v>
      </c>
      <c r="Y114" s="377"/>
      <c r="Z114" s="379"/>
      <c r="AA114" s="356">
        <f t="shared" si="16"/>
        <v>43830</v>
      </c>
      <c r="AB114" s="357">
        <v>43646</v>
      </c>
      <c r="AC114" s="349" t="s">
        <v>695</v>
      </c>
      <c r="AD114" s="358">
        <v>0</v>
      </c>
      <c r="AE114" s="357">
        <v>43665</v>
      </c>
      <c r="AF114" s="349"/>
      <c r="AG114" s="346" t="s">
        <v>226</v>
      </c>
      <c r="AH114" s="359">
        <f t="shared" si="15"/>
        <v>0</v>
      </c>
      <c r="AI114" s="358" t="s">
        <v>114</v>
      </c>
      <c r="AJ114" s="357">
        <v>43799</v>
      </c>
      <c r="AK114" s="401" t="s">
        <v>1470</v>
      </c>
      <c r="AL114" s="381">
        <v>1</v>
      </c>
      <c r="AM114" s="386">
        <v>43809</v>
      </c>
      <c r="AN114" s="403" t="s">
        <v>1673</v>
      </c>
      <c r="AO114" s="384" t="s">
        <v>1657</v>
      </c>
      <c r="AP114" s="365">
        <f>+AL114/S114</f>
        <v>1</v>
      </c>
      <c r="AQ114" s="387" t="s">
        <v>55</v>
      </c>
      <c r="AR114" s="383"/>
      <c r="AS114" s="384"/>
      <c r="AT114" s="385"/>
      <c r="AU114" s="383"/>
      <c r="AV114" s="384"/>
      <c r="AW114" s="384"/>
      <c r="AX114" s="384"/>
      <c r="AY114" s="385"/>
      <c r="AZ114" s="383"/>
      <c r="BA114" s="384"/>
      <c r="BB114" s="385"/>
      <c r="BC114" s="386"/>
      <c r="BD114" s="384"/>
      <c r="BE114" s="384"/>
      <c r="BF114" s="384"/>
      <c r="BG114" s="387"/>
      <c r="BH114" s="388" t="s">
        <v>56</v>
      </c>
      <c r="BI114" s="389" t="s">
        <v>56</v>
      </c>
      <c r="BJ114" s="369" t="s">
        <v>57</v>
      </c>
      <c r="BK114" s="403" t="s">
        <v>1673</v>
      </c>
      <c r="BL114" s="399" t="s">
        <v>1657</v>
      </c>
      <c r="BM114" s="390">
        <v>43809</v>
      </c>
      <c r="BN114" s="391"/>
      <c r="BO114" s="385"/>
    </row>
    <row r="115" spans="2:67" ht="38.25" customHeight="1" x14ac:dyDescent="0.2">
      <c r="B115" s="394">
        <v>70</v>
      </c>
      <c r="C115" s="375">
        <f t="shared" si="19"/>
        <v>108</v>
      </c>
      <c r="D115" s="345" t="s">
        <v>110</v>
      </c>
      <c r="E115" s="379">
        <v>2018</v>
      </c>
      <c r="F115" s="346" t="s">
        <v>607</v>
      </c>
      <c r="G115" s="395"/>
      <c r="H115" s="347" t="str">
        <f t="shared" si="14"/>
        <v>Gestión del Talento Humano</v>
      </c>
      <c r="I115" s="396">
        <v>15</v>
      </c>
      <c r="J115" s="394">
        <v>70</v>
      </c>
      <c r="K115" s="209" t="s">
        <v>703</v>
      </c>
      <c r="L115" s="350" t="s">
        <v>44</v>
      </c>
      <c r="M115" s="349" t="s">
        <v>677</v>
      </c>
      <c r="N115" s="349" t="s">
        <v>677</v>
      </c>
      <c r="O115" s="349" t="s">
        <v>683</v>
      </c>
      <c r="P115" s="377" t="s">
        <v>47</v>
      </c>
      <c r="Q115" s="349" t="s">
        <v>685</v>
      </c>
      <c r="R115" s="397"/>
      <c r="S115" s="426">
        <v>1</v>
      </c>
      <c r="T115" s="424" t="s">
        <v>689</v>
      </c>
      <c r="U115" s="353" t="s">
        <v>82</v>
      </c>
      <c r="V115" s="376" t="s">
        <v>693</v>
      </c>
      <c r="W115" s="400">
        <v>43467</v>
      </c>
      <c r="X115" s="400">
        <v>43830</v>
      </c>
      <c r="Y115" s="377"/>
      <c r="Z115" s="379"/>
      <c r="AA115" s="356">
        <f t="shared" si="16"/>
        <v>43830</v>
      </c>
      <c r="AB115" s="357">
        <v>43646</v>
      </c>
      <c r="AC115" s="349" t="s">
        <v>695</v>
      </c>
      <c r="AD115" s="358">
        <v>0</v>
      </c>
      <c r="AE115" s="357">
        <v>43665</v>
      </c>
      <c r="AF115" s="349"/>
      <c r="AG115" s="346" t="s">
        <v>226</v>
      </c>
      <c r="AH115" s="359">
        <f t="shared" si="15"/>
        <v>0</v>
      </c>
      <c r="AI115" s="358" t="s">
        <v>114</v>
      </c>
      <c r="AJ115" s="357">
        <v>43799</v>
      </c>
      <c r="AK115" s="401" t="s">
        <v>1472</v>
      </c>
      <c r="AL115" s="381">
        <v>1</v>
      </c>
      <c r="AM115" s="386">
        <v>43809</v>
      </c>
      <c r="AN115" s="403" t="s">
        <v>1678</v>
      </c>
      <c r="AO115" s="384" t="s">
        <v>1657</v>
      </c>
      <c r="AP115" s="365">
        <f>+AL115/S115</f>
        <v>1</v>
      </c>
      <c r="AQ115" s="387" t="s">
        <v>55</v>
      </c>
      <c r="AR115" s="383"/>
      <c r="AS115" s="384"/>
      <c r="AT115" s="385"/>
      <c r="AU115" s="383"/>
      <c r="AV115" s="384"/>
      <c r="AW115" s="384"/>
      <c r="AX115" s="384"/>
      <c r="AY115" s="385"/>
      <c r="AZ115" s="383"/>
      <c r="BA115" s="384"/>
      <c r="BB115" s="385"/>
      <c r="BC115" s="386"/>
      <c r="BD115" s="384"/>
      <c r="BE115" s="384"/>
      <c r="BF115" s="384"/>
      <c r="BG115" s="387"/>
      <c r="BH115" s="388" t="s">
        <v>56</v>
      </c>
      <c r="BI115" s="389" t="s">
        <v>56</v>
      </c>
      <c r="BJ115" s="369" t="s">
        <v>57</v>
      </c>
      <c r="BK115" s="403" t="s">
        <v>1673</v>
      </c>
      <c r="BL115" s="399" t="s">
        <v>1657</v>
      </c>
      <c r="BM115" s="390">
        <v>43809</v>
      </c>
      <c r="BN115" s="391"/>
      <c r="BO115" s="385"/>
    </row>
    <row r="116" spans="2:67" ht="38.25" customHeight="1" x14ac:dyDescent="0.2">
      <c r="B116" s="394">
        <v>71</v>
      </c>
      <c r="C116" s="375">
        <f t="shared" si="19"/>
        <v>109</v>
      </c>
      <c r="D116" s="345" t="s">
        <v>110</v>
      </c>
      <c r="E116" s="379">
        <v>2018</v>
      </c>
      <c r="F116" s="346" t="s">
        <v>607</v>
      </c>
      <c r="G116" s="395"/>
      <c r="H116" s="347" t="str">
        <f t="shared" si="14"/>
        <v>Gestión del Talento Humano</v>
      </c>
      <c r="I116" s="396">
        <v>16</v>
      </c>
      <c r="J116" s="394">
        <v>71</v>
      </c>
      <c r="K116" s="209" t="s">
        <v>701</v>
      </c>
      <c r="L116" s="350" t="s">
        <v>44</v>
      </c>
      <c r="M116" s="349" t="s">
        <v>704</v>
      </c>
      <c r="N116" s="349" t="s">
        <v>704</v>
      </c>
      <c r="O116" s="349" t="s">
        <v>707</v>
      </c>
      <c r="P116" s="377" t="s">
        <v>47</v>
      </c>
      <c r="Q116" s="349" t="s">
        <v>710</v>
      </c>
      <c r="R116" s="397"/>
      <c r="S116" s="376">
        <v>6</v>
      </c>
      <c r="T116" s="376" t="s">
        <v>715</v>
      </c>
      <c r="U116" s="353" t="s">
        <v>82</v>
      </c>
      <c r="V116" s="376" t="s">
        <v>360</v>
      </c>
      <c r="W116" s="452">
        <v>43435</v>
      </c>
      <c r="X116" s="452">
        <v>43830</v>
      </c>
      <c r="Y116" s="377"/>
      <c r="Z116" s="379"/>
      <c r="AA116" s="356">
        <f t="shared" si="16"/>
        <v>43830</v>
      </c>
      <c r="AB116" s="357">
        <v>43646</v>
      </c>
      <c r="AC116" s="349" t="s">
        <v>722</v>
      </c>
      <c r="AD116" s="358">
        <v>1</v>
      </c>
      <c r="AE116" s="357">
        <v>43665</v>
      </c>
      <c r="AF116" s="349"/>
      <c r="AG116" s="346" t="s">
        <v>226</v>
      </c>
      <c r="AH116" s="359">
        <f t="shared" si="15"/>
        <v>0.16666666666666666</v>
      </c>
      <c r="AI116" s="358" t="s">
        <v>51</v>
      </c>
      <c r="AJ116" s="357">
        <v>43799</v>
      </c>
      <c r="AK116" s="401" t="s">
        <v>1473</v>
      </c>
      <c r="AL116" s="398">
        <v>2</v>
      </c>
      <c r="AM116" s="386">
        <v>43809</v>
      </c>
      <c r="AN116" s="403" t="s">
        <v>1679</v>
      </c>
      <c r="AO116" s="384" t="s">
        <v>1657</v>
      </c>
      <c r="AP116" s="365">
        <f t="shared" si="22"/>
        <v>0.33333333333333331</v>
      </c>
      <c r="AQ116" s="387" t="s">
        <v>113</v>
      </c>
      <c r="AR116" s="383"/>
      <c r="AS116" s="384"/>
      <c r="AT116" s="385"/>
      <c r="AU116" s="383"/>
      <c r="AV116" s="384"/>
      <c r="AW116" s="384"/>
      <c r="AX116" s="384"/>
      <c r="AY116" s="385"/>
      <c r="AZ116" s="383"/>
      <c r="BA116" s="384"/>
      <c r="BB116" s="385"/>
      <c r="BC116" s="386"/>
      <c r="BD116" s="384"/>
      <c r="BE116" s="384"/>
      <c r="BF116" s="384"/>
      <c r="BG116" s="387"/>
      <c r="BH116" s="388" t="s">
        <v>60</v>
      </c>
      <c r="BI116" s="389" t="s">
        <v>60</v>
      </c>
      <c r="BJ116" s="369" t="s">
        <v>66</v>
      </c>
      <c r="BK116" s="403"/>
      <c r="BL116" s="399"/>
      <c r="BM116" s="390"/>
      <c r="BN116" s="391"/>
      <c r="BO116" s="385"/>
    </row>
    <row r="117" spans="2:67" ht="38.25" customHeight="1" x14ac:dyDescent="0.2">
      <c r="B117" s="394">
        <v>0</v>
      </c>
      <c r="C117" s="375">
        <f t="shared" si="19"/>
        <v>110</v>
      </c>
      <c r="D117" s="345" t="s">
        <v>110</v>
      </c>
      <c r="E117" s="379">
        <v>2018</v>
      </c>
      <c r="F117" s="346" t="s">
        <v>607</v>
      </c>
      <c r="G117" s="395"/>
      <c r="H117" s="347" t="str">
        <f t="shared" si="14"/>
        <v>Gestión del Talento Humano</v>
      </c>
      <c r="I117" s="396"/>
      <c r="J117" s="394">
        <v>71</v>
      </c>
      <c r="K117" s="209" t="s">
        <v>701</v>
      </c>
      <c r="L117" s="350" t="s">
        <v>44</v>
      </c>
      <c r="M117" s="349" t="s">
        <v>704</v>
      </c>
      <c r="N117" s="349" t="s">
        <v>704</v>
      </c>
      <c r="O117" s="349" t="s">
        <v>707</v>
      </c>
      <c r="P117" s="377" t="s">
        <v>47</v>
      </c>
      <c r="Q117" s="349" t="s">
        <v>711</v>
      </c>
      <c r="R117" s="397"/>
      <c r="S117" s="376">
        <v>2</v>
      </c>
      <c r="T117" s="376" t="s">
        <v>716</v>
      </c>
      <c r="U117" s="353" t="s">
        <v>82</v>
      </c>
      <c r="V117" s="376" t="s">
        <v>360</v>
      </c>
      <c r="W117" s="452">
        <v>43467</v>
      </c>
      <c r="X117" s="452">
        <v>43830</v>
      </c>
      <c r="Y117" s="377"/>
      <c r="Z117" s="379"/>
      <c r="AA117" s="356">
        <f t="shared" si="16"/>
        <v>43830</v>
      </c>
      <c r="AB117" s="357">
        <v>43646</v>
      </c>
      <c r="AC117" s="349" t="s">
        <v>723</v>
      </c>
      <c r="AD117" s="358">
        <v>0</v>
      </c>
      <c r="AE117" s="357">
        <v>43665</v>
      </c>
      <c r="AF117" s="349"/>
      <c r="AG117" s="346" t="s">
        <v>226</v>
      </c>
      <c r="AH117" s="359">
        <f t="shared" si="15"/>
        <v>0</v>
      </c>
      <c r="AI117" s="358" t="s">
        <v>114</v>
      </c>
      <c r="AJ117" s="357">
        <v>43799</v>
      </c>
      <c r="AK117" s="401" t="s">
        <v>1474</v>
      </c>
      <c r="AL117" s="398">
        <v>2</v>
      </c>
      <c r="AM117" s="386">
        <v>43809</v>
      </c>
      <c r="AN117" s="403" t="s">
        <v>1680</v>
      </c>
      <c r="AO117" s="384" t="s">
        <v>1657</v>
      </c>
      <c r="AP117" s="365">
        <f t="shared" si="22"/>
        <v>1</v>
      </c>
      <c r="AQ117" s="387" t="s">
        <v>55</v>
      </c>
      <c r="AR117" s="383"/>
      <c r="AS117" s="384"/>
      <c r="AT117" s="385"/>
      <c r="AU117" s="383"/>
      <c r="AV117" s="384"/>
      <c r="AW117" s="384"/>
      <c r="AX117" s="384"/>
      <c r="AY117" s="385"/>
      <c r="AZ117" s="383"/>
      <c r="BA117" s="384"/>
      <c r="BB117" s="385"/>
      <c r="BC117" s="386"/>
      <c r="BD117" s="384"/>
      <c r="BE117" s="384"/>
      <c r="BF117" s="384"/>
      <c r="BG117" s="387"/>
      <c r="BH117" s="388" t="s">
        <v>56</v>
      </c>
      <c r="BI117" s="389" t="s">
        <v>56</v>
      </c>
      <c r="BJ117" s="369" t="s">
        <v>66</v>
      </c>
      <c r="BK117" s="403" t="s">
        <v>1680</v>
      </c>
      <c r="BL117" s="399" t="s">
        <v>1657</v>
      </c>
      <c r="BM117" s="390">
        <v>43809</v>
      </c>
      <c r="BN117" s="391"/>
      <c r="BO117" s="385"/>
    </row>
    <row r="118" spans="2:67" ht="38.25" customHeight="1" x14ac:dyDescent="0.2">
      <c r="B118" s="394">
        <v>165</v>
      </c>
      <c r="C118" s="375">
        <f t="shared" si="19"/>
        <v>111</v>
      </c>
      <c r="D118" s="345" t="s">
        <v>110</v>
      </c>
      <c r="E118" s="379">
        <v>2018</v>
      </c>
      <c r="F118" s="346" t="s">
        <v>607</v>
      </c>
      <c r="G118" s="395"/>
      <c r="H118" s="347" t="str">
        <f t="shared" si="14"/>
        <v>Gestión del Talento Humano</v>
      </c>
      <c r="I118" s="396"/>
      <c r="J118" s="464">
        <v>165</v>
      </c>
      <c r="K118" s="209" t="s">
        <v>700</v>
      </c>
      <c r="L118" s="350" t="s">
        <v>44</v>
      </c>
      <c r="M118" s="349" t="s">
        <v>705</v>
      </c>
      <c r="N118" s="349" t="s">
        <v>705</v>
      </c>
      <c r="O118" s="349" t="s">
        <v>708</v>
      </c>
      <c r="P118" s="377" t="s">
        <v>47</v>
      </c>
      <c r="Q118" s="349" t="s">
        <v>712</v>
      </c>
      <c r="R118" s="397"/>
      <c r="S118" s="376">
        <v>12</v>
      </c>
      <c r="T118" s="376" t="s">
        <v>1530</v>
      </c>
      <c r="U118" s="353" t="s">
        <v>82</v>
      </c>
      <c r="V118" s="376" t="s">
        <v>719</v>
      </c>
      <c r="W118" s="452">
        <v>43435</v>
      </c>
      <c r="X118" s="452">
        <v>43830</v>
      </c>
      <c r="Y118" s="377"/>
      <c r="Z118" s="379"/>
      <c r="AA118" s="356">
        <f t="shared" si="16"/>
        <v>43830</v>
      </c>
      <c r="AB118" s="357">
        <v>43646</v>
      </c>
      <c r="AC118" s="349" t="s">
        <v>724</v>
      </c>
      <c r="AD118" s="358">
        <v>7</v>
      </c>
      <c r="AE118" s="357">
        <v>43665</v>
      </c>
      <c r="AF118" s="349"/>
      <c r="AG118" s="346" t="s">
        <v>226</v>
      </c>
      <c r="AH118" s="359">
        <f t="shared" si="15"/>
        <v>0.58333333333333337</v>
      </c>
      <c r="AI118" s="358" t="s">
        <v>51</v>
      </c>
      <c r="AJ118" s="357">
        <v>43799</v>
      </c>
      <c r="AK118" s="401" t="s">
        <v>1475</v>
      </c>
      <c r="AL118" s="398">
        <v>11</v>
      </c>
      <c r="AM118" s="386">
        <v>43809</v>
      </c>
      <c r="AN118" s="403" t="s">
        <v>1796</v>
      </c>
      <c r="AO118" s="384" t="s">
        <v>1657</v>
      </c>
      <c r="AP118" s="365">
        <v>1</v>
      </c>
      <c r="AQ118" s="387" t="s">
        <v>55</v>
      </c>
      <c r="AR118" s="383"/>
      <c r="AS118" s="384"/>
      <c r="AT118" s="385"/>
      <c r="AU118" s="383"/>
      <c r="AV118" s="384"/>
      <c r="AW118" s="384"/>
      <c r="AX118" s="384"/>
      <c r="AY118" s="385"/>
      <c r="AZ118" s="383"/>
      <c r="BA118" s="384"/>
      <c r="BB118" s="385"/>
      <c r="BC118" s="386"/>
      <c r="BD118" s="384"/>
      <c r="BE118" s="384"/>
      <c r="BF118" s="384"/>
      <c r="BG118" s="387"/>
      <c r="BH118" s="388" t="s">
        <v>56</v>
      </c>
      <c r="BI118" s="389" t="s">
        <v>56</v>
      </c>
      <c r="BJ118" s="369" t="s">
        <v>57</v>
      </c>
      <c r="BK118" s="403" t="s">
        <v>1796</v>
      </c>
      <c r="BL118" s="399" t="s">
        <v>1657</v>
      </c>
      <c r="BM118" s="390">
        <v>43809</v>
      </c>
      <c r="BN118" s="391"/>
      <c r="BO118" s="385"/>
    </row>
    <row r="119" spans="2:67" ht="38.25" customHeight="1" x14ac:dyDescent="0.2">
      <c r="B119" s="394">
        <v>72</v>
      </c>
      <c r="C119" s="375">
        <f t="shared" si="19"/>
        <v>112</v>
      </c>
      <c r="D119" s="345" t="s">
        <v>110</v>
      </c>
      <c r="E119" s="379">
        <v>2018</v>
      </c>
      <c r="F119" s="346" t="s">
        <v>607</v>
      </c>
      <c r="G119" s="395"/>
      <c r="H119" s="347" t="str">
        <f t="shared" si="14"/>
        <v>Gestión del Talento Humano</v>
      </c>
      <c r="I119" s="396">
        <v>17</v>
      </c>
      <c r="J119" s="394">
        <v>72</v>
      </c>
      <c r="K119" s="209" t="s">
        <v>702</v>
      </c>
      <c r="L119" s="350" t="s">
        <v>44</v>
      </c>
      <c r="M119" s="349" t="s">
        <v>706</v>
      </c>
      <c r="N119" s="349" t="s">
        <v>706</v>
      </c>
      <c r="O119" s="349" t="s">
        <v>709</v>
      </c>
      <c r="P119" s="377" t="s">
        <v>47</v>
      </c>
      <c r="Q119" s="349" t="s">
        <v>713</v>
      </c>
      <c r="R119" s="397"/>
      <c r="S119" s="453">
        <v>1</v>
      </c>
      <c r="T119" s="376" t="s">
        <v>717</v>
      </c>
      <c r="U119" s="353" t="s">
        <v>82</v>
      </c>
      <c r="V119" s="376" t="s">
        <v>720</v>
      </c>
      <c r="W119" s="452">
        <v>43467</v>
      </c>
      <c r="X119" s="452">
        <v>43830</v>
      </c>
      <c r="Y119" s="377"/>
      <c r="Z119" s="379"/>
      <c r="AA119" s="356">
        <f t="shared" si="16"/>
        <v>43830</v>
      </c>
      <c r="AB119" s="357">
        <v>43646</v>
      </c>
      <c r="AC119" s="349" t="s">
        <v>725</v>
      </c>
      <c r="AD119" s="414">
        <v>0.2</v>
      </c>
      <c r="AE119" s="357">
        <v>43665</v>
      </c>
      <c r="AF119" s="349"/>
      <c r="AG119" s="346" t="s">
        <v>226</v>
      </c>
      <c r="AH119" s="359">
        <f t="shared" si="15"/>
        <v>0.2</v>
      </c>
      <c r="AI119" s="358" t="s">
        <v>51</v>
      </c>
      <c r="AJ119" s="357">
        <v>43799</v>
      </c>
      <c r="AK119" s="401" t="s">
        <v>741</v>
      </c>
      <c r="AL119" s="381">
        <v>1</v>
      </c>
      <c r="AM119" s="386">
        <v>43809</v>
      </c>
      <c r="AN119" s="403" t="s">
        <v>1797</v>
      </c>
      <c r="AO119" s="384" t="s">
        <v>1657</v>
      </c>
      <c r="AP119" s="365">
        <f t="shared" si="22"/>
        <v>1</v>
      </c>
      <c r="AQ119" s="387" t="s">
        <v>55</v>
      </c>
      <c r="AR119" s="383"/>
      <c r="AS119" s="384"/>
      <c r="AT119" s="385"/>
      <c r="AU119" s="383"/>
      <c r="AV119" s="384"/>
      <c r="AW119" s="384"/>
      <c r="AX119" s="384"/>
      <c r="AY119" s="385"/>
      <c r="AZ119" s="383"/>
      <c r="BA119" s="384"/>
      <c r="BB119" s="385"/>
      <c r="BC119" s="386"/>
      <c r="BD119" s="384"/>
      <c r="BE119" s="384"/>
      <c r="BF119" s="384"/>
      <c r="BG119" s="387"/>
      <c r="BH119" s="388" t="s">
        <v>56</v>
      </c>
      <c r="BI119" s="389" t="s">
        <v>60</v>
      </c>
      <c r="BJ119" s="369" t="s">
        <v>66</v>
      </c>
      <c r="BK119" s="403"/>
      <c r="BL119" s="399"/>
      <c r="BM119" s="390"/>
      <c r="BN119" s="391"/>
      <c r="BO119" s="385"/>
    </row>
    <row r="120" spans="2:67" ht="38.25" customHeight="1" x14ac:dyDescent="0.25">
      <c r="B120" s="394">
        <v>0</v>
      </c>
      <c r="C120" s="375">
        <f t="shared" si="19"/>
        <v>113</v>
      </c>
      <c r="D120" s="345" t="s">
        <v>110</v>
      </c>
      <c r="E120" s="379">
        <v>2018</v>
      </c>
      <c r="F120" s="346" t="s">
        <v>607</v>
      </c>
      <c r="G120" s="395"/>
      <c r="H120" s="347" t="str">
        <f t="shared" si="14"/>
        <v>Gestión de tecnología informática</v>
      </c>
      <c r="I120" s="396"/>
      <c r="J120" s="394">
        <v>72</v>
      </c>
      <c r="K120" s="209" t="s">
        <v>702</v>
      </c>
      <c r="L120" s="350" t="s">
        <v>44</v>
      </c>
      <c r="M120" s="349" t="s">
        <v>706</v>
      </c>
      <c r="N120" s="349" t="s">
        <v>706</v>
      </c>
      <c r="O120" s="349" t="s">
        <v>709</v>
      </c>
      <c r="P120" s="377" t="s">
        <v>47</v>
      </c>
      <c r="Q120" s="349" t="s">
        <v>714</v>
      </c>
      <c r="R120" s="397"/>
      <c r="S120" s="453">
        <v>1</v>
      </c>
      <c r="T120" s="376" t="s">
        <v>718</v>
      </c>
      <c r="U120" s="353" t="s">
        <v>88</v>
      </c>
      <c r="V120" s="461" t="s">
        <v>721</v>
      </c>
      <c r="W120" s="452"/>
      <c r="X120" s="452"/>
      <c r="Y120" s="377"/>
      <c r="Z120" s="379"/>
      <c r="AA120" s="356" t="str">
        <f t="shared" si="16"/>
        <v/>
      </c>
      <c r="AB120" s="357">
        <v>43646</v>
      </c>
      <c r="AC120" s="349" t="s">
        <v>726</v>
      </c>
      <c r="AD120" s="414">
        <v>0</v>
      </c>
      <c r="AE120" s="357">
        <v>43665</v>
      </c>
      <c r="AF120" s="349"/>
      <c r="AG120" s="346" t="s">
        <v>226</v>
      </c>
      <c r="AH120" s="359">
        <f t="shared" si="15"/>
        <v>0</v>
      </c>
      <c r="AI120" s="358" t="s">
        <v>51</v>
      </c>
      <c r="AJ120" s="357">
        <v>43799</v>
      </c>
      <c r="AK120" s="465" t="s">
        <v>1517</v>
      </c>
      <c r="AL120" s="466">
        <v>0</v>
      </c>
      <c r="AM120" s="386">
        <v>43810</v>
      </c>
      <c r="AN120" s="349" t="s">
        <v>1798</v>
      </c>
      <c r="AO120" s="384" t="s">
        <v>1592</v>
      </c>
      <c r="AP120" s="443">
        <v>0.02</v>
      </c>
      <c r="AQ120" s="387" t="s">
        <v>51</v>
      </c>
      <c r="AR120" s="383"/>
      <c r="AS120" s="384"/>
      <c r="AT120" s="385"/>
      <c r="AU120" s="383"/>
      <c r="AV120" s="384"/>
      <c r="AW120" s="384"/>
      <c r="AX120" s="384"/>
      <c r="AY120" s="385"/>
      <c r="AZ120" s="383"/>
      <c r="BA120" s="384"/>
      <c r="BB120" s="385"/>
      <c r="BC120" s="386"/>
      <c r="BD120" s="384"/>
      <c r="BE120" s="384"/>
      <c r="BF120" s="384"/>
      <c r="BG120" s="387"/>
      <c r="BH120" s="388" t="s">
        <v>60</v>
      </c>
      <c r="BI120" s="389" t="s">
        <v>60</v>
      </c>
      <c r="BJ120" s="369" t="s">
        <v>66</v>
      </c>
      <c r="BK120" s="403" t="s">
        <v>1799</v>
      </c>
      <c r="BL120" s="399" t="s">
        <v>1592</v>
      </c>
      <c r="BM120" s="390"/>
      <c r="BN120" s="391"/>
      <c r="BO120" s="440" t="s">
        <v>1626</v>
      </c>
    </row>
    <row r="121" spans="2:67" ht="38.25" customHeight="1" x14ac:dyDescent="0.25">
      <c r="B121" s="394">
        <v>73</v>
      </c>
      <c r="C121" s="375">
        <f t="shared" si="19"/>
        <v>114</v>
      </c>
      <c r="D121" s="345" t="s">
        <v>110</v>
      </c>
      <c r="E121" s="379">
        <v>2018</v>
      </c>
      <c r="F121" s="346" t="s">
        <v>607</v>
      </c>
      <c r="G121" s="395"/>
      <c r="H121" s="347" t="str">
        <f t="shared" si="14"/>
        <v>Gestión del Talento Humano</v>
      </c>
      <c r="I121" s="396">
        <v>18</v>
      </c>
      <c r="J121" s="394">
        <v>73</v>
      </c>
      <c r="K121" s="209" t="s">
        <v>727</v>
      </c>
      <c r="L121" s="350" t="s">
        <v>44</v>
      </c>
      <c r="M121" s="349" t="s">
        <v>732</v>
      </c>
      <c r="N121" s="349" t="s">
        <v>732</v>
      </c>
      <c r="O121" s="349" t="s">
        <v>735</v>
      </c>
      <c r="P121" s="377" t="s">
        <v>74</v>
      </c>
      <c r="Q121" s="404" t="s">
        <v>741</v>
      </c>
      <c r="R121" s="397"/>
      <c r="S121" s="376">
        <v>1</v>
      </c>
      <c r="T121" s="376" t="s">
        <v>745</v>
      </c>
      <c r="U121" s="353" t="s">
        <v>82</v>
      </c>
      <c r="V121" s="376" t="s">
        <v>720</v>
      </c>
      <c r="W121" s="452">
        <v>43467</v>
      </c>
      <c r="X121" s="452">
        <v>43524</v>
      </c>
      <c r="Y121" s="377"/>
      <c r="Z121" s="379"/>
      <c r="AA121" s="356">
        <f t="shared" si="16"/>
        <v>43524</v>
      </c>
      <c r="AB121" s="357">
        <v>43646</v>
      </c>
      <c r="AC121" s="349" t="s">
        <v>752</v>
      </c>
      <c r="AD121" s="358">
        <v>1</v>
      </c>
      <c r="AE121" s="357">
        <v>43665</v>
      </c>
      <c r="AF121" s="349"/>
      <c r="AG121" s="346" t="s">
        <v>226</v>
      </c>
      <c r="AH121" s="359">
        <f t="shared" si="15"/>
        <v>1</v>
      </c>
      <c r="AI121" s="358" t="s">
        <v>55</v>
      </c>
      <c r="AJ121" s="357">
        <v>43799</v>
      </c>
      <c r="AK121" s="361" t="s">
        <v>1523</v>
      </c>
      <c r="AL121" s="398">
        <v>1</v>
      </c>
      <c r="AM121" s="386">
        <v>43809</v>
      </c>
      <c r="AN121" s="403" t="s">
        <v>1681</v>
      </c>
      <c r="AO121" s="384" t="s">
        <v>1657</v>
      </c>
      <c r="AP121" s="365">
        <f t="shared" ref="AP121:AP135" si="23">+AL121/S121</f>
        <v>1</v>
      </c>
      <c r="AQ121" s="387" t="s">
        <v>55</v>
      </c>
      <c r="AR121" s="383"/>
      <c r="AS121" s="384"/>
      <c r="AT121" s="385"/>
      <c r="AU121" s="383"/>
      <c r="AV121" s="384"/>
      <c r="AW121" s="384"/>
      <c r="AX121" s="384"/>
      <c r="AY121" s="385"/>
      <c r="AZ121" s="383"/>
      <c r="BA121" s="384"/>
      <c r="BB121" s="385"/>
      <c r="BC121" s="386"/>
      <c r="BD121" s="384"/>
      <c r="BE121" s="384"/>
      <c r="BF121" s="384"/>
      <c r="BG121" s="387"/>
      <c r="BH121" s="411" t="s">
        <v>56</v>
      </c>
      <c r="BI121" s="412" t="s">
        <v>56</v>
      </c>
      <c r="BJ121" s="369" t="s">
        <v>66</v>
      </c>
      <c r="BK121" s="384"/>
      <c r="BL121" s="399"/>
      <c r="BM121" s="390"/>
      <c r="BN121" s="391"/>
      <c r="BO121" s="385"/>
    </row>
    <row r="122" spans="2:67" ht="38.25" customHeight="1" x14ac:dyDescent="0.2">
      <c r="B122" s="394">
        <v>0</v>
      </c>
      <c r="C122" s="375">
        <f t="shared" si="19"/>
        <v>115</v>
      </c>
      <c r="D122" s="345" t="s">
        <v>110</v>
      </c>
      <c r="E122" s="379">
        <v>2018</v>
      </c>
      <c r="F122" s="346" t="s">
        <v>607</v>
      </c>
      <c r="G122" s="395"/>
      <c r="H122" s="347" t="str">
        <f t="shared" si="14"/>
        <v>Gestión del Talento Humano</v>
      </c>
      <c r="I122" s="396"/>
      <c r="J122" s="394">
        <v>73</v>
      </c>
      <c r="K122" s="209" t="s">
        <v>727</v>
      </c>
      <c r="L122" s="350" t="s">
        <v>44</v>
      </c>
      <c r="M122" s="349" t="s">
        <v>732</v>
      </c>
      <c r="N122" s="349" t="s">
        <v>732</v>
      </c>
      <c r="O122" s="349" t="s">
        <v>735</v>
      </c>
      <c r="P122" s="377" t="s">
        <v>47</v>
      </c>
      <c r="Q122" s="349" t="s">
        <v>742</v>
      </c>
      <c r="R122" s="397"/>
      <c r="S122" s="376">
        <v>12</v>
      </c>
      <c r="T122" s="376" t="s">
        <v>746</v>
      </c>
      <c r="U122" s="353" t="s">
        <v>82</v>
      </c>
      <c r="V122" s="376" t="s">
        <v>720</v>
      </c>
      <c r="W122" s="452">
        <v>43467</v>
      </c>
      <c r="X122" s="452">
        <v>43830</v>
      </c>
      <c r="Y122" s="377"/>
      <c r="Z122" s="379"/>
      <c r="AA122" s="356">
        <f t="shared" si="16"/>
        <v>43830</v>
      </c>
      <c r="AB122" s="357">
        <v>43646</v>
      </c>
      <c r="AC122" s="349" t="s">
        <v>746</v>
      </c>
      <c r="AD122" s="358">
        <v>6</v>
      </c>
      <c r="AE122" s="357">
        <v>43665</v>
      </c>
      <c r="AF122" s="349"/>
      <c r="AG122" s="346" t="s">
        <v>226</v>
      </c>
      <c r="AH122" s="359">
        <f t="shared" si="15"/>
        <v>0.5</v>
      </c>
      <c r="AI122" s="358" t="s">
        <v>51</v>
      </c>
      <c r="AJ122" s="357">
        <v>43799</v>
      </c>
      <c r="AK122" s="401" t="s">
        <v>1476</v>
      </c>
      <c r="AL122" s="398">
        <v>11</v>
      </c>
      <c r="AM122" s="386">
        <v>43809</v>
      </c>
      <c r="AN122" s="403" t="s">
        <v>1800</v>
      </c>
      <c r="AO122" s="384" t="s">
        <v>1657</v>
      </c>
      <c r="AP122" s="365">
        <f t="shared" si="23"/>
        <v>0.91666666666666663</v>
      </c>
      <c r="AQ122" s="387" t="s">
        <v>51</v>
      </c>
      <c r="AR122" s="383"/>
      <c r="AS122" s="384"/>
      <c r="AT122" s="385"/>
      <c r="AU122" s="383"/>
      <c r="AV122" s="384"/>
      <c r="AW122" s="384"/>
      <c r="AX122" s="384"/>
      <c r="AY122" s="385"/>
      <c r="AZ122" s="383"/>
      <c r="BA122" s="384"/>
      <c r="BB122" s="385"/>
      <c r="BC122" s="386"/>
      <c r="BD122" s="384"/>
      <c r="BE122" s="384"/>
      <c r="BF122" s="384"/>
      <c r="BG122" s="387"/>
      <c r="BH122" s="388" t="s">
        <v>56</v>
      </c>
      <c r="BI122" s="389"/>
      <c r="BJ122" s="369" t="s">
        <v>66</v>
      </c>
      <c r="BK122" s="384"/>
      <c r="BL122" s="399"/>
      <c r="BM122" s="390"/>
      <c r="BN122" s="391"/>
      <c r="BO122" s="385"/>
    </row>
    <row r="123" spans="2:67" ht="38.25" customHeight="1" x14ac:dyDescent="0.25">
      <c r="B123" s="394">
        <v>74</v>
      </c>
      <c r="C123" s="375">
        <f t="shared" si="19"/>
        <v>116</v>
      </c>
      <c r="D123" s="345" t="s">
        <v>110</v>
      </c>
      <c r="E123" s="379">
        <v>2018</v>
      </c>
      <c r="F123" s="346" t="s">
        <v>607</v>
      </c>
      <c r="G123" s="395"/>
      <c r="H123" s="347" t="str">
        <f t="shared" si="14"/>
        <v>Gestión del Talento Humano</v>
      </c>
      <c r="I123" s="396">
        <v>19</v>
      </c>
      <c r="J123" s="394">
        <v>74</v>
      </c>
      <c r="K123" s="209" t="s">
        <v>728</v>
      </c>
      <c r="L123" s="350" t="s">
        <v>44</v>
      </c>
      <c r="M123" s="349" t="s">
        <v>706</v>
      </c>
      <c r="N123" s="349" t="s">
        <v>706</v>
      </c>
      <c r="O123" s="349" t="s">
        <v>736</v>
      </c>
      <c r="P123" s="377" t="s">
        <v>74</v>
      </c>
      <c r="Q123" s="404" t="s">
        <v>743</v>
      </c>
      <c r="R123" s="397"/>
      <c r="S123" s="376">
        <v>1</v>
      </c>
      <c r="T123" s="376" t="s">
        <v>747</v>
      </c>
      <c r="U123" s="353" t="s">
        <v>82</v>
      </c>
      <c r="V123" s="376" t="s">
        <v>751</v>
      </c>
      <c r="W123" s="452">
        <v>43467</v>
      </c>
      <c r="X123" s="452">
        <v>43524</v>
      </c>
      <c r="Y123" s="377"/>
      <c r="Z123" s="379"/>
      <c r="AA123" s="356">
        <f t="shared" si="16"/>
        <v>43524</v>
      </c>
      <c r="AB123" s="357">
        <v>43646</v>
      </c>
      <c r="AC123" s="349" t="s">
        <v>752</v>
      </c>
      <c r="AD123" s="358">
        <v>1</v>
      </c>
      <c r="AE123" s="357">
        <v>43665</v>
      </c>
      <c r="AF123" s="349"/>
      <c r="AG123" s="346" t="s">
        <v>226</v>
      </c>
      <c r="AH123" s="359">
        <f t="shared" si="15"/>
        <v>1</v>
      </c>
      <c r="AI123" s="358" t="s">
        <v>55</v>
      </c>
      <c r="AJ123" s="357">
        <v>43799</v>
      </c>
      <c r="AK123" s="361" t="s">
        <v>1523</v>
      </c>
      <c r="AL123" s="398">
        <v>1</v>
      </c>
      <c r="AM123" s="386">
        <v>43809</v>
      </c>
      <c r="AN123" s="403" t="s">
        <v>1682</v>
      </c>
      <c r="AO123" s="384" t="s">
        <v>1657</v>
      </c>
      <c r="AP123" s="365">
        <f t="shared" si="23"/>
        <v>1</v>
      </c>
      <c r="AQ123" s="387" t="s">
        <v>55</v>
      </c>
      <c r="AR123" s="383"/>
      <c r="AS123" s="384"/>
      <c r="AT123" s="385"/>
      <c r="AU123" s="383"/>
      <c r="AV123" s="384"/>
      <c r="AW123" s="384"/>
      <c r="AX123" s="384"/>
      <c r="AY123" s="385"/>
      <c r="AZ123" s="383"/>
      <c r="BA123" s="384"/>
      <c r="BB123" s="385"/>
      <c r="BC123" s="386"/>
      <c r="BD123" s="384"/>
      <c r="BE123" s="384"/>
      <c r="BF123" s="384"/>
      <c r="BG123" s="387"/>
      <c r="BH123" s="411" t="s">
        <v>56</v>
      </c>
      <c r="BI123" s="412" t="s">
        <v>56</v>
      </c>
      <c r="BJ123" s="369" t="s">
        <v>66</v>
      </c>
      <c r="BK123" s="384"/>
      <c r="BL123" s="399"/>
      <c r="BM123" s="390"/>
      <c r="BN123" s="391"/>
      <c r="BO123" s="385"/>
    </row>
    <row r="124" spans="2:67" ht="38.25" customHeight="1" x14ac:dyDescent="0.2">
      <c r="B124" s="394">
        <v>0</v>
      </c>
      <c r="C124" s="375">
        <f t="shared" si="19"/>
        <v>117</v>
      </c>
      <c r="D124" s="345" t="s">
        <v>110</v>
      </c>
      <c r="E124" s="379">
        <v>2018</v>
      </c>
      <c r="F124" s="346" t="s">
        <v>607</v>
      </c>
      <c r="G124" s="395"/>
      <c r="H124" s="347" t="str">
        <f t="shared" si="14"/>
        <v>Gestión del Talento Humano</v>
      </c>
      <c r="I124" s="396"/>
      <c r="J124" s="394">
        <v>74</v>
      </c>
      <c r="K124" s="209" t="s">
        <v>728</v>
      </c>
      <c r="L124" s="350" t="s">
        <v>44</v>
      </c>
      <c r="M124" s="349" t="s">
        <v>706</v>
      </c>
      <c r="N124" s="349" t="s">
        <v>706</v>
      </c>
      <c r="O124" s="349" t="s">
        <v>736</v>
      </c>
      <c r="P124" s="377" t="s">
        <v>47</v>
      </c>
      <c r="Q124" s="349" t="s">
        <v>744</v>
      </c>
      <c r="R124" s="397"/>
      <c r="S124" s="453">
        <v>1</v>
      </c>
      <c r="T124" s="376" t="s">
        <v>748</v>
      </c>
      <c r="U124" s="353" t="s">
        <v>82</v>
      </c>
      <c r="V124" s="376" t="s">
        <v>565</v>
      </c>
      <c r="W124" s="452">
        <v>43525</v>
      </c>
      <c r="X124" s="452">
        <v>43830</v>
      </c>
      <c r="Y124" s="377"/>
      <c r="Z124" s="379"/>
      <c r="AA124" s="356">
        <f t="shared" si="16"/>
        <v>43830</v>
      </c>
      <c r="AB124" s="357">
        <v>43646</v>
      </c>
      <c r="AC124" s="349" t="s">
        <v>753</v>
      </c>
      <c r="AD124" s="414">
        <v>0</v>
      </c>
      <c r="AE124" s="357">
        <v>43665</v>
      </c>
      <c r="AF124" s="349"/>
      <c r="AG124" s="346" t="s">
        <v>226</v>
      </c>
      <c r="AH124" s="359">
        <f t="shared" si="15"/>
        <v>0</v>
      </c>
      <c r="AI124" s="358" t="s">
        <v>114</v>
      </c>
      <c r="AJ124" s="357">
        <v>43799</v>
      </c>
      <c r="AK124" s="401" t="s">
        <v>1477</v>
      </c>
      <c r="AL124" s="398">
        <v>0</v>
      </c>
      <c r="AM124" s="386">
        <v>43809</v>
      </c>
      <c r="AN124" s="364" t="s">
        <v>1801</v>
      </c>
      <c r="AO124" s="384" t="s">
        <v>1657</v>
      </c>
      <c r="AP124" s="365">
        <v>0</v>
      </c>
      <c r="AQ124" s="387" t="s">
        <v>113</v>
      </c>
      <c r="AR124" s="383"/>
      <c r="AS124" s="384"/>
      <c r="AT124" s="385"/>
      <c r="AU124" s="383"/>
      <c r="AV124" s="384"/>
      <c r="AW124" s="384"/>
      <c r="AX124" s="384"/>
      <c r="AY124" s="385"/>
      <c r="AZ124" s="383"/>
      <c r="BA124" s="384"/>
      <c r="BB124" s="385"/>
      <c r="BC124" s="386"/>
      <c r="BD124" s="384"/>
      <c r="BE124" s="384"/>
      <c r="BF124" s="384"/>
      <c r="BG124" s="387"/>
      <c r="BH124" s="388" t="s">
        <v>60</v>
      </c>
      <c r="BI124" s="389" t="s">
        <v>60</v>
      </c>
      <c r="BJ124" s="369" t="s">
        <v>66</v>
      </c>
      <c r="BK124" s="384"/>
      <c r="BL124" s="399"/>
      <c r="BM124" s="390"/>
      <c r="BN124" s="391"/>
      <c r="BO124" s="385"/>
    </row>
    <row r="125" spans="2:67" ht="38.25" customHeight="1" x14ac:dyDescent="0.2">
      <c r="B125" s="394">
        <v>75</v>
      </c>
      <c r="C125" s="375">
        <f t="shared" si="19"/>
        <v>118</v>
      </c>
      <c r="D125" s="345" t="s">
        <v>110</v>
      </c>
      <c r="E125" s="379">
        <v>2018</v>
      </c>
      <c r="F125" s="346" t="s">
        <v>607</v>
      </c>
      <c r="G125" s="395"/>
      <c r="H125" s="347" t="str">
        <f t="shared" si="14"/>
        <v>Gestión del Talento Humano</v>
      </c>
      <c r="I125" s="396">
        <v>20</v>
      </c>
      <c r="J125" s="394">
        <v>75</v>
      </c>
      <c r="K125" s="209" t="s">
        <v>730</v>
      </c>
      <c r="L125" s="350" t="s">
        <v>44</v>
      </c>
      <c r="M125" s="349" t="s">
        <v>582</v>
      </c>
      <c r="N125" s="349" t="s">
        <v>734</v>
      </c>
      <c r="O125" s="349" t="s">
        <v>737</v>
      </c>
      <c r="P125" s="377" t="s">
        <v>47</v>
      </c>
      <c r="Q125" s="349" t="s">
        <v>1232</v>
      </c>
      <c r="R125" s="397"/>
      <c r="S125" s="424">
        <v>100</v>
      </c>
      <c r="T125" s="376" t="s">
        <v>749</v>
      </c>
      <c r="U125" s="353" t="s">
        <v>82</v>
      </c>
      <c r="V125" s="376" t="s">
        <v>720</v>
      </c>
      <c r="W125" s="400">
        <v>43435</v>
      </c>
      <c r="X125" s="400">
        <v>43465</v>
      </c>
      <c r="Y125" s="377"/>
      <c r="Z125" s="379"/>
      <c r="AA125" s="356">
        <f t="shared" si="16"/>
        <v>43465</v>
      </c>
      <c r="AB125" s="357">
        <v>43646</v>
      </c>
      <c r="AC125" s="349" t="s">
        <v>418</v>
      </c>
      <c r="AD125" s="358">
        <v>0</v>
      </c>
      <c r="AE125" s="357">
        <v>43665</v>
      </c>
      <c r="AF125" s="349"/>
      <c r="AG125" s="346" t="s">
        <v>226</v>
      </c>
      <c r="AH125" s="359">
        <f t="shared" si="15"/>
        <v>0</v>
      </c>
      <c r="AI125" s="358" t="s">
        <v>113</v>
      </c>
      <c r="AJ125" s="357">
        <v>43799</v>
      </c>
      <c r="AK125" s="401" t="s">
        <v>1478</v>
      </c>
      <c r="AL125" s="398">
        <v>100</v>
      </c>
      <c r="AM125" s="386">
        <v>43809</v>
      </c>
      <c r="AN125" s="403" t="s">
        <v>1683</v>
      </c>
      <c r="AO125" s="384" t="s">
        <v>1657</v>
      </c>
      <c r="AP125" s="365">
        <v>1</v>
      </c>
      <c r="AQ125" s="387" t="s">
        <v>55</v>
      </c>
      <c r="AR125" s="383"/>
      <c r="AS125" s="384"/>
      <c r="AT125" s="385"/>
      <c r="AU125" s="383"/>
      <c r="AV125" s="384"/>
      <c r="AW125" s="384"/>
      <c r="AX125" s="384"/>
      <c r="AY125" s="385"/>
      <c r="AZ125" s="383"/>
      <c r="BA125" s="384"/>
      <c r="BB125" s="385"/>
      <c r="BC125" s="386"/>
      <c r="BD125" s="384"/>
      <c r="BE125" s="384"/>
      <c r="BF125" s="384"/>
      <c r="BG125" s="387"/>
      <c r="BH125" s="388" t="s">
        <v>56</v>
      </c>
      <c r="BI125" s="389" t="s">
        <v>56</v>
      </c>
      <c r="BJ125" s="369" t="s">
        <v>57</v>
      </c>
      <c r="BK125" s="403" t="s">
        <v>1683</v>
      </c>
      <c r="BL125" s="399" t="s">
        <v>1657</v>
      </c>
      <c r="BM125" s="390">
        <v>43809</v>
      </c>
      <c r="BN125" s="391"/>
      <c r="BO125" s="385"/>
    </row>
    <row r="126" spans="2:67" ht="38.25" customHeight="1" x14ac:dyDescent="0.2">
      <c r="B126" s="394">
        <v>76</v>
      </c>
      <c r="C126" s="375">
        <f t="shared" si="19"/>
        <v>119</v>
      </c>
      <c r="D126" s="345" t="s">
        <v>110</v>
      </c>
      <c r="E126" s="379">
        <v>2018</v>
      </c>
      <c r="F126" s="346" t="s">
        <v>607</v>
      </c>
      <c r="G126" s="395"/>
      <c r="H126" s="347" t="str">
        <f t="shared" si="14"/>
        <v>Gestión del Talento Humano</v>
      </c>
      <c r="I126" s="396">
        <v>21</v>
      </c>
      <c r="J126" s="394">
        <v>76</v>
      </c>
      <c r="K126" s="209" t="s">
        <v>731</v>
      </c>
      <c r="L126" s="350" t="s">
        <v>44</v>
      </c>
      <c r="M126" s="349" t="s">
        <v>733</v>
      </c>
      <c r="N126" s="349" t="s">
        <v>733</v>
      </c>
      <c r="O126" s="349" t="s">
        <v>738</v>
      </c>
      <c r="P126" s="377" t="s">
        <v>47</v>
      </c>
      <c r="Q126" s="349" t="s">
        <v>740</v>
      </c>
      <c r="R126" s="397"/>
      <c r="S126" s="424">
        <v>12</v>
      </c>
      <c r="T126" s="424" t="s">
        <v>750</v>
      </c>
      <c r="U126" s="353" t="s">
        <v>82</v>
      </c>
      <c r="V126" s="376" t="s">
        <v>751</v>
      </c>
      <c r="W126" s="400">
        <v>43467</v>
      </c>
      <c r="X126" s="400">
        <v>43830</v>
      </c>
      <c r="Y126" s="377"/>
      <c r="Z126" s="379"/>
      <c r="AA126" s="356">
        <f t="shared" si="16"/>
        <v>43830</v>
      </c>
      <c r="AB126" s="357">
        <v>43646</v>
      </c>
      <c r="AC126" s="349" t="s">
        <v>418</v>
      </c>
      <c r="AD126" s="358">
        <v>0</v>
      </c>
      <c r="AE126" s="357">
        <v>43665</v>
      </c>
      <c r="AF126" s="349"/>
      <c r="AG126" s="346" t="s">
        <v>226</v>
      </c>
      <c r="AH126" s="359">
        <f t="shared" si="15"/>
        <v>0</v>
      </c>
      <c r="AI126" s="358" t="s">
        <v>114</v>
      </c>
      <c r="AJ126" s="357">
        <v>43799</v>
      </c>
      <c r="AK126" s="401" t="s">
        <v>1479</v>
      </c>
      <c r="AL126" s="402">
        <v>12</v>
      </c>
      <c r="AM126" s="386">
        <v>43809</v>
      </c>
      <c r="AN126" s="403" t="s">
        <v>1684</v>
      </c>
      <c r="AO126" s="384" t="s">
        <v>1657</v>
      </c>
      <c r="AP126" s="365">
        <v>0.7</v>
      </c>
      <c r="AQ126" s="387" t="s">
        <v>113</v>
      </c>
      <c r="AR126" s="383"/>
      <c r="AS126" s="384"/>
      <c r="AT126" s="385"/>
      <c r="AU126" s="383"/>
      <c r="AV126" s="384"/>
      <c r="AW126" s="384"/>
      <c r="AX126" s="384"/>
      <c r="AY126" s="385"/>
      <c r="AZ126" s="383"/>
      <c r="BA126" s="384"/>
      <c r="BB126" s="385"/>
      <c r="BC126" s="386"/>
      <c r="BD126" s="384"/>
      <c r="BE126" s="384"/>
      <c r="BF126" s="384"/>
      <c r="BG126" s="387"/>
      <c r="BH126" s="388" t="s">
        <v>60</v>
      </c>
      <c r="BI126" s="389" t="s">
        <v>60</v>
      </c>
      <c r="BJ126" s="369" t="s">
        <v>66</v>
      </c>
      <c r="BK126" s="403"/>
      <c r="BL126" s="399"/>
      <c r="BM126" s="390"/>
      <c r="BN126" s="391"/>
      <c r="BO126" s="385"/>
    </row>
    <row r="127" spans="2:67" ht="38.25" customHeight="1" x14ac:dyDescent="0.2">
      <c r="B127" s="394">
        <v>77</v>
      </c>
      <c r="C127" s="375">
        <f t="shared" si="19"/>
        <v>120</v>
      </c>
      <c r="D127" s="345" t="s">
        <v>110</v>
      </c>
      <c r="E127" s="379">
        <v>2018</v>
      </c>
      <c r="F127" s="346" t="s">
        <v>607</v>
      </c>
      <c r="G127" s="395"/>
      <c r="H127" s="347" t="str">
        <f t="shared" si="14"/>
        <v>Gestión del Talento Humano</v>
      </c>
      <c r="I127" s="396">
        <v>22</v>
      </c>
      <c r="J127" s="394">
        <v>77</v>
      </c>
      <c r="K127" s="209" t="s">
        <v>729</v>
      </c>
      <c r="L127" s="350" t="s">
        <v>44</v>
      </c>
      <c r="M127" s="349" t="s">
        <v>582</v>
      </c>
      <c r="N127" s="349" t="s">
        <v>582</v>
      </c>
      <c r="O127" s="349" t="s">
        <v>739</v>
      </c>
      <c r="P127" s="377" t="s">
        <v>74</v>
      </c>
      <c r="Q127" s="349" t="s">
        <v>1233</v>
      </c>
      <c r="R127" s="397"/>
      <c r="S127" s="426">
        <v>1</v>
      </c>
      <c r="T127" s="376" t="s">
        <v>749</v>
      </c>
      <c r="U127" s="353" t="s">
        <v>82</v>
      </c>
      <c r="V127" s="376" t="s">
        <v>720</v>
      </c>
      <c r="W127" s="400">
        <v>43435</v>
      </c>
      <c r="X127" s="400">
        <v>43830</v>
      </c>
      <c r="Y127" s="377"/>
      <c r="Z127" s="379"/>
      <c r="AA127" s="356">
        <f t="shared" si="16"/>
        <v>43830</v>
      </c>
      <c r="AB127" s="357">
        <v>43646</v>
      </c>
      <c r="AC127" s="349" t="s">
        <v>418</v>
      </c>
      <c r="AD127" s="358">
        <v>0</v>
      </c>
      <c r="AE127" s="357">
        <v>43665</v>
      </c>
      <c r="AF127" s="349"/>
      <c r="AG127" s="346" t="s">
        <v>226</v>
      </c>
      <c r="AH127" s="359">
        <f t="shared" si="15"/>
        <v>0</v>
      </c>
      <c r="AI127" s="358" t="s">
        <v>114</v>
      </c>
      <c r="AJ127" s="357">
        <v>43799</v>
      </c>
      <c r="AK127" s="401" t="s">
        <v>1480</v>
      </c>
      <c r="AL127" s="381">
        <v>1</v>
      </c>
      <c r="AM127" s="386">
        <v>43809</v>
      </c>
      <c r="AN127" s="403" t="s">
        <v>1812</v>
      </c>
      <c r="AO127" s="384" t="s">
        <v>1657</v>
      </c>
      <c r="AP127" s="365">
        <f t="shared" si="23"/>
        <v>1</v>
      </c>
      <c r="AQ127" s="387" t="s">
        <v>55</v>
      </c>
      <c r="AR127" s="383"/>
      <c r="AS127" s="384"/>
      <c r="AT127" s="385"/>
      <c r="AU127" s="383"/>
      <c r="AV127" s="384"/>
      <c r="AW127" s="384"/>
      <c r="AX127" s="384"/>
      <c r="AY127" s="385"/>
      <c r="AZ127" s="383"/>
      <c r="BA127" s="384"/>
      <c r="BB127" s="385"/>
      <c r="BC127" s="386"/>
      <c r="BD127" s="384"/>
      <c r="BE127" s="384"/>
      <c r="BF127" s="384"/>
      <c r="BG127" s="387"/>
      <c r="BH127" s="388" t="s">
        <v>56</v>
      </c>
      <c r="BI127" s="389" t="s">
        <v>56</v>
      </c>
      <c r="BJ127" s="369" t="s">
        <v>57</v>
      </c>
      <c r="BK127" s="403" t="s">
        <v>1812</v>
      </c>
      <c r="BL127" s="399" t="s">
        <v>1657</v>
      </c>
      <c r="BM127" s="390">
        <v>43809</v>
      </c>
      <c r="BN127" s="391"/>
      <c r="BO127" s="385"/>
    </row>
    <row r="128" spans="2:67" ht="38.25" customHeight="1" x14ac:dyDescent="0.2">
      <c r="B128" s="394">
        <v>78</v>
      </c>
      <c r="C128" s="375">
        <f t="shared" si="19"/>
        <v>121</v>
      </c>
      <c r="D128" s="345" t="s">
        <v>110</v>
      </c>
      <c r="E128" s="379">
        <v>2018</v>
      </c>
      <c r="F128" s="346" t="s">
        <v>607</v>
      </c>
      <c r="G128" s="395"/>
      <c r="H128" s="347" t="str">
        <f t="shared" si="14"/>
        <v>Gestión del Talento Humano</v>
      </c>
      <c r="I128" s="396">
        <v>23</v>
      </c>
      <c r="J128" s="394">
        <v>78</v>
      </c>
      <c r="K128" s="209" t="s">
        <v>754</v>
      </c>
      <c r="L128" s="350" t="s">
        <v>44</v>
      </c>
      <c r="M128" s="349" t="s">
        <v>582</v>
      </c>
      <c r="N128" s="349" t="s">
        <v>582</v>
      </c>
      <c r="O128" s="349" t="s">
        <v>763</v>
      </c>
      <c r="P128" s="377" t="s">
        <v>74</v>
      </c>
      <c r="Q128" s="349" t="s">
        <v>768</v>
      </c>
      <c r="R128" s="397"/>
      <c r="S128" s="453">
        <v>1</v>
      </c>
      <c r="T128" s="376" t="s">
        <v>776</v>
      </c>
      <c r="U128" s="353" t="s">
        <v>82</v>
      </c>
      <c r="V128" s="376" t="s">
        <v>720</v>
      </c>
      <c r="W128" s="452">
        <v>43405</v>
      </c>
      <c r="X128" s="452">
        <v>43830</v>
      </c>
      <c r="Y128" s="377"/>
      <c r="Z128" s="379"/>
      <c r="AA128" s="356">
        <f t="shared" si="16"/>
        <v>43830</v>
      </c>
      <c r="AB128" s="357">
        <v>43646</v>
      </c>
      <c r="AC128" s="349" t="s">
        <v>418</v>
      </c>
      <c r="AD128" s="358">
        <v>0</v>
      </c>
      <c r="AE128" s="357">
        <v>43665</v>
      </c>
      <c r="AF128" s="349"/>
      <c r="AG128" s="346" t="s">
        <v>226</v>
      </c>
      <c r="AH128" s="359">
        <f t="shared" si="15"/>
        <v>0</v>
      </c>
      <c r="AI128" s="358" t="s">
        <v>114</v>
      </c>
      <c r="AJ128" s="357">
        <v>43799</v>
      </c>
      <c r="AK128" s="460" t="s">
        <v>1537</v>
      </c>
      <c r="AL128" s="381">
        <v>1</v>
      </c>
      <c r="AM128" s="386">
        <v>43809</v>
      </c>
      <c r="AN128" s="364" t="s">
        <v>1685</v>
      </c>
      <c r="AO128" s="384" t="s">
        <v>1657</v>
      </c>
      <c r="AP128" s="365">
        <f t="shared" si="23"/>
        <v>1</v>
      </c>
      <c r="AQ128" s="387" t="s">
        <v>113</v>
      </c>
      <c r="AR128" s="383"/>
      <c r="AS128" s="384"/>
      <c r="AT128" s="385"/>
      <c r="AU128" s="383"/>
      <c r="AV128" s="384"/>
      <c r="AW128" s="384"/>
      <c r="AX128" s="384"/>
      <c r="AY128" s="385"/>
      <c r="AZ128" s="383"/>
      <c r="BA128" s="384"/>
      <c r="BB128" s="385"/>
      <c r="BC128" s="386"/>
      <c r="BD128" s="384"/>
      <c r="BE128" s="384"/>
      <c r="BF128" s="384"/>
      <c r="BG128" s="387"/>
      <c r="BH128" s="388" t="s">
        <v>60</v>
      </c>
      <c r="BI128" s="389" t="s">
        <v>60</v>
      </c>
      <c r="BJ128" s="369" t="s">
        <v>66</v>
      </c>
      <c r="BK128" s="444" t="s">
        <v>1802</v>
      </c>
      <c r="BL128" s="399"/>
      <c r="BM128" s="390"/>
      <c r="BN128" s="391"/>
      <c r="BO128" s="385"/>
    </row>
    <row r="129" spans="2:67" ht="38.25" customHeight="1" x14ac:dyDescent="0.2">
      <c r="B129" s="394">
        <v>0</v>
      </c>
      <c r="C129" s="375">
        <f t="shared" si="19"/>
        <v>122</v>
      </c>
      <c r="D129" s="345" t="s">
        <v>110</v>
      </c>
      <c r="E129" s="379">
        <v>2018</v>
      </c>
      <c r="F129" s="346" t="s">
        <v>607</v>
      </c>
      <c r="G129" s="395"/>
      <c r="H129" s="347" t="str">
        <f t="shared" si="14"/>
        <v>Gestión del Talento Humano</v>
      </c>
      <c r="I129" s="396"/>
      <c r="J129" s="394">
        <v>78</v>
      </c>
      <c r="K129" s="209" t="s">
        <v>754</v>
      </c>
      <c r="L129" s="350" t="s">
        <v>44</v>
      </c>
      <c r="M129" s="349" t="s">
        <v>582</v>
      </c>
      <c r="N129" s="349" t="s">
        <v>582</v>
      </c>
      <c r="O129" s="349" t="s">
        <v>763</v>
      </c>
      <c r="P129" s="377" t="s">
        <v>47</v>
      </c>
      <c r="Q129" s="349" t="s">
        <v>589</v>
      </c>
      <c r="R129" s="397"/>
      <c r="S129" s="376">
        <v>1</v>
      </c>
      <c r="T129" s="376" t="s">
        <v>596</v>
      </c>
      <c r="U129" s="353" t="s">
        <v>82</v>
      </c>
      <c r="V129" s="376" t="s">
        <v>360</v>
      </c>
      <c r="W129" s="452">
        <v>43497</v>
      </c>
      <c r="X129" s="452">
        <v>43524</v>
      </c>
      <c r="Y129" s="377"/>
      <c r="Z129" s="379"/>
      <c r="AA129" s="356">
        <f t="shared" si="16"/>
        <v>43524</v>
      </c>
      <c r="AB129" s="357">
        <v>43646</v>
      </c>
      <c r="AC129" s="349" t="s">
        <v>418</v>
      </c>
      <c r="AD129" s="358">
        <v>0</v>
      </c>
      <c r="AE129" s="357">
        <v>43665</v>
      </c>
      <c r="AF129" s="349"/>
      <c r="AG129" s="346" t="s">
        <v>226</v>
      </c>
      <c r="AH129" s="359">
        <f t="shared" si="15"/>
        <v>0</v>
      </c>
      <c r="AI129" s="358" t="s">
        <v>113</v>
      </c>
      <c r="AJ129" s="357">
        <v>43799</v>
      </c>
      <c r="AK129" s="460" t="s">
        <v>1538</v>
      </c>
      <c r="AL129" s="398">
        <v>1</v>
      </c>
      <c r="AM129" s="386">
        <v>43809</v>
      </c>
      <c r="AN129" s="364" t="s">
        <v>1686</v>
      </c>
      <c r="AO129" s="384" t="s">
        <v>1657</v>
      </c>
      <c r="AP129" s="365">
        <f t="shared" si="23"/>
        <v>1</v>
      </c>
      <c r="AQ129" s="387" t="s">
        <v>55</v>
      </c>
      <c r="AR129" s="383"/>
      <c r="AS129" s="384"/>
      <c r="AT129" s="385"/>
      <c r="AU129" s="383"/>
      <c r="AV129" s="384"/>
      <c r="AW129" s="384"/>
      <c r="AX129" s="384"/>
      <c r="AY129" s="385"/>
      <c r="AZ129" s="383"/>
      <c r="BA129" s="384"/>
      <c r="BB129" s="385"/>
      <c r="BC129" s="386"/>
      <c r="BD129" s="384"/>
      <c r="BE129" s="384"/>
      <c r="BF129" s="384"/>
      <c r="BG129" s="387"/>
      <c r="BH129" s="388" t="s">
        <v>56</v>
      </c>
      <c r="BI129" s="389"/>
      <c r="BJ129" s="369" t="s">
        <v>66</v>
      </c>
      <c r="BK129" s="444" t="s">
        <v>1803</v>
      </c>
      <c r="BL129" s="399"/>
      <c r="BM129" s="390"/>
      <c r="BN129" s="391"/>
      <c r="BO129" s="385"/>
    </row>
    <row r="130" spans="2:67" ht="38.25" customHeight="1" x14ac:dyDescent="0.2">
      <c r="B130" s="394">
        <v>79</v>
      </c>
      <c r="C130" s="375">
        <f t="shared" si="19"/>
        <v>123</v>
      </c>
      <c r="D130" s="345" t="s">
        <v>110</v>
      </c>
      <c r="E130" s="379">
        <v>2018</v>
      </c>
      <c r="F130" s="346" t="s">
        <v>607</v>
      </c>
      <c r="G130" s="395"/>
      <c r="H130" s="347" t="str">
        <f t="shared" si="14"/>
        <v>Gestión del Talento Humano</v>
      </c>
      <c r="I130" s="396">
        <v>24</v>
      </c>
      <c r="J130" s="394">
        <v>79</v>
      </c>
      <c r="K130" s="209" t="s">
        <v>755</v>
      </c>
      <c r="L130" s="350" t="s">
        <v>44</v>
      </c>
      <c r="M130" s="349" t="s">
        <v>759</v>
      </c>
      <c r="N130" s="349" t="s">
        <v>759</v>
      </c>
      <c r="O130" s="349" t="s">
        <v>764</v>
      </c>
      <c r="P130" s="377" t="s">
        <v>47</v>
      </c>
      <c r="Q130" s="349" t="s">
        <v>769</v>
      </c>
      <c r="R130" s="397"/>
      <c r="S130" s="424">
        <v>1</v>
      </c>
      <c r="T130" s="424" t="s">
        <v>777</v>
      </c>
      <c r="U130" s="353" t="s">
        <v>82</v>
      </c>
      <c r="V130" s="376" t="s">
        <v>782</v>
      </c>
      <c r="W130" s="400">
        <v>43467</v>
      </c>
      <c r="X130" s="400">
        <v>43554</v>
      </c>
      <c r="Y130" s="377"/>
      <c r="Z130" s="379"/>
      <c r="AA130" s="356">
        <f t="shared" si="16"/>
        <v>43554</v>
      </c>
      <c r="AB130" s="357">
        <v>43646</v>
      </c>
      <c r="AC130" s="349" t="s">
        <v>418</v>
      </c>
      <c r="AD130" s="358">
        <v>0</v>
      </c>
      <c r="AE130" s="357">
        <v>43665</v>
      </c>
      <c r="AF130" s="349"/>
      <c r="AG130" s="346" t="s">
        <v>226</v>
      </c>
      <c r="AH130" s="359">
        <f t="shared" si="15"/>
        <v>0</v>
      </c>
      <c r="AI130" s="358" t="s">
        <v>113</v>
      </c>
      <c r="AJ130" s="357">
        <v>43799</v>
      </c>
      <c r="AK130" s="401" t="s">
        <v>1481</v>
      </c>
      <c r="AL130" s="398">
        <v>1</v>
      </c>
      <c r="AM130" s="386">
        <v>43809</v>
      </c>
      <c r="AN130" s="403" t="s">
        <v>1804</v>
      </c>
      <c r="AO130" s="384" t="s">
        <v>1657</v>
      </c>
      <c r="AP130" s="365">
        <f t="shared" si="23"/>
        <v>1</v>
      </c>
      <c r="AQ130" s="387" t="s">
        <v>55</v>
      </c>
      <c r="AR130" s="383"/>
      <c r="AS130" s="384"/>
      <c r="AT130" s="385"/>
      <c r="AU130" s="383"/>
      <c r="AV130" s="384"/>
      <c r="AW130" s="384"/>
      <c r="AX130" s="384"/>
      <c r="AY130" s="385"/>
      <c r="AZ130" s="383"/>
      <c r="BA130" s="384"/>
      <c r="BB130" s="385"/>
      <c r="BC130" s="386"/>
      <c r="BD130" s="384"/>
      <c r="BE130" s="384"/>
      <c r="BF130" s="384"/>
      <c r="BG130" s="387"/>
      <c r="BH130" s="388" t="s">
        <v>56</v>
      </c>
      <c r="BI130" s="389" t="s">
        <v>56</v>
      </c>
      <c r="BJ130" s="369" t="s">
        <v>57</v>
      </c>
      <c r="BK130" s="403" t="s">
        <v>1693</v>
      </c>
      <c r="BL130" s="399" t="s">
        <v>1657</v>
      </c>
      <c r="BM130" s="390">
        <v>43809</v>
      </c>
      <c r="BN130" s="391"/>
      <c r="BO130" s="385"/>
    </row>
    <row r="131" spans="2:67" ht="38.25" customHeight="1" x14ac:dyDescent="0.2">
      <c r="B131" s="394">
        <v>80</v>
      </c>
      <c r="C131" s="375">
        <f t="shared" si="19"/>
        <v>124</v>
      </c>
      <c r="D131" s="345" t="s">
        <v>110</v>
      </c>
      <c r="E131" s="379">
        <v>2018</v>
      </c>
      <c r="F131" s="346" t="s">
        <v>607</v>
      </c>
      <c r="G131" s="395"/>
      <c r="H131" s="347" t="str">
        <f t="shared" si="14"/>
        <v>Gestión del Talento Humano</v>
      </c>
      <c r="I131" s="396">
        <v>25</v>
      </c>
      <c r="J131" s="394">
        <v>80</v>
      </c>
      <c r="K131" s="209" t="s">
        <v>756</v>
      </c>
      <c r="L131" s="350" t="s">
        <v>44</v>
      </c>
      <c r="M131" s="349" t="s">
        <v>760</v>
      </c>
      <c r="N131" s="349" t="s">
        <v>760</v>
      </c>
      <c r="O131" s="349" t="s">
        <v>765</v>
      </c>
      <c r="P131" s="377" t="s">
        <v>74</v>
      </c>
      <c r="Q131" s="349" t="s">
        <v>770</v>
      </c>
      <c r="R131" s="397"/>
      <c r="S131" s="426">
        <v>1</v>
      </c>
      <c r="T131" s="424" t="s">
        <v>778</v>
      </c>
      <c r="U131" s="353" t="s">
        <v>82</v>
      </c>
      <c r="V131" s="376" t="s">
        <v>783</v>
      </c>
      <c r="W131" s="400">
        <v>43467</v>
      </c>
      <c r="X131" s="400">
        <v>43830</v>
      </c>
      <c r="Y131" s="377"/>
      <c r="Z131" s="379"/>
      <c r="AA131" s="356">
        <f t="shared" si="16"/>
        <v>43830</v>
      </c>
      <c r="AB131" s="357">
        <v>43646</v>
      </c>
      <c r="AC131" s="349" t="s">
        <v>418</v>
      </c>
      <c r="AD131" s="358">
        <v>0</v>
      </c>
      <c r="AE131" s="357">
        <v>43665</v>
      </c>
      <c r="AF131" s="349"/>
      <c r="AG131" s="346" t="s">
        <v>226</v>
      </c>
      <c r="AH131" s="359">
        <f t="shared" si="15"/>
        <v>0</v>
      </c>
      <c r="AI131" s="358" t="s">
        <v>114</v>
      </c>
      <c r="AJ131" s="357">
        <v>43799</v>
      </c>
      <c r="AK131" s="401" t="s">
        <v>1482</v>
      </c>
      <c r="AL131" s="398">
        <v>1</v>
      </c>
      <c r="AM131" s="386">
        <v>43809</v>
      </c>
      <c r="AN131" s="403" t="s">
        <v>1687</v>
      </c>
      <c r="AO131" s="384" t="s">
        <v>1657</v>
      </c>
      <c r="AP131" s="365">
        <f t="shared" si="23"/>
        <v>1</v>
      </c>
      <c r="AQ131" s="387" t="s">
        <v>55</v>
      </c>
      <c r="AR131" s="383"/>
      <c r="AS131" s="384"/>
      <c r="AT131" s="385"/>
      <c r="AU131" s="383"/>
      <c r="AV131" s="384"/>
      <c r="AW131" s="384"/>
      <c r="AX131" s="384"/>
      <c r="AY131" s="385"/>
      <c r="AZ131" s="383"/>
      <c r="BA131" s="384"/>
      <c r="BB131" s="385"/>
      <c r="BC131" s="386"/>
      <c r="BD131" s="384"/>
      <c r="BE131" s="384"/>
      <c r="BF131" s="384"/>
      <c r="BG131" s="387"/>
      <c r="BH131" s="388" t="s">
        <v>56</v>
      </c>
      <c r="BI131" s="389" t="s">
        <v>56</v>
      </c>
      <c r="BJ131" s="369" t="s">
        <v>57</v>
      </c>
      <c r="BK131" s="403" t="s">
        <v>1694</v>
      </c>
      <c r="BL131" s="399" t="s">
        <v>1657</v>
      </c>
      <c r="BM131" s="390">
        <v>43809</v>
      </c>
      <c r="BN131" s="391"/>
      <c r="BO131" s="385"/>
    </row>
    <row r="132" spans="2:67" ht="38.25" customHeight="1" x14ac:dyDescent="0.2">
      <c r="B132" s="394">
        <v>0</v>
      </c>
      <c r="C132" s="375">
        <f t="shared" si="19"/>
        <v>125</v>
      </c>
      <c r="D132" s="345" t="s">
        <v>110</v>
      </c>
      <c r="E132" s="379">
        <v>2018</v>
      </c>
      <c r="F132" s="346" t="s">
        <v>607</v>
      </c>
      <c r="G132" s="395"/>
      <c r="H132" s="347" t="str">
        <f t="shared" si="14"/>
        <v>Gestión del Talento Humano</v>
      </c>
      <c r="I132" s="396"/>
      <c r="J132" s="394">
        <v>80</v>
      </c>
      <c r="K132" s="209" t="s">
        <v>756</v>
      </c>
      <c r="L132" s="350" t="s">
        <v>44</v>
      </c>
      <c r="M132" s="349" t="s">
        <v>760</v>
      </c>
      <c r="N132" s="349" t="s">
        <v>760</v>
      </c>
      <c r="O132" s="349" t="s">
        <v>765</v>
      </c>
      <c r="P132" s="377" t="s">
        <v>47</v>
      </c>
      <c r="Q132" s="349" t="s">
        <v>771</v>
      </c>
      <c r="R132" s="397"/>
      <c r="S132" s="424">
        <v>1</v>
      </c>
      <c r="T132" s="424" t="s">
        <v>451</v>
      </c>
      <c r="U132" s="353" t="s">
        <v>82</v>
      </c>
      <c r="V132" s="376" t="s">
        <v>360</v>
      </c>
      <c r="W132" s="400">
        <v>43467</v>
      </c>
      <c r="X132" s="400">
        <v>43524</v>
      </c>
      <c r="Y132" s="377"/>
      <c r="Z132" s="379"/>
      <c r="AA132" s="356">
        <f t="shared" si="16"/>
        <v>43524</v>
      </c>
      <c r="AB132" s="357">
        <v>43646</v>
      </c>
      <c r="AC132" s="349" t="s">
        <v>418</v>
      </c>
      <c r="AD132" s="358">
        <v>0</v>
      </c>
      <c r="AE132" s="357">
        <v>43665</v>
      </c>
      <c r="AF132" s="349"/>
      <c r="AG132" s="346" t="s">
        <v>226</v>
      </c>
      <c r="AH132" s="359">
        <f t="shared" si="15"/>
        <v>0</v>
      </c>
      <c r="AI132" s="358" t="s">
        <v>113</v>
      </c>
      <c r="AJ132" s="357">
        <v>43799</v>
      </c>
      <c r="AK132" s="460" t="s">
        <v>1483</v>
      </c>
      <c r="AL132" s="398">
        <v>1</v>
      </c>
      <c r="AM132" s="386">
        <v>43809</v>
      </c>
      <c r="AN132" s="403" t="s">
        <v>1688</v>
      </c>
      <c r="AO132" s="384" t="s">
        <v>1657</v>
      </c>
      <c r="AP132" s="365">
        <f t="shared" si="23"/>
        <v>1</v>
      </c>
      <c r="AQ132" s="387" t="s">
        <v>55</v>
      </c>
      <c r="AR132" s="383"/>
      <c r="AS132" s="384"/>
      <c r="AT132" s="385"/>
      <c r="AU132" s="383"/>
      <c r="AV132" s="384"/>
      <c r="AW132" s="384"/>
      <c r="AX132" s="384"/>
      <c r="AY132" s="385"/>
      <c r="AZ132" s="383"/>
      <c r="BA132" s="384"/>
      <c r="BB132" s="385"/>
      <c r="BC132" s="386"/>
      <c r="BD132" s="384"/>
      <c r="BE132" s="384"/>
      <c r="BF132" s="384"/>
      <c r="BG132" s="387"/>
      <c r="BH132" s="388" t="s">
        <v>56</v>
      </c>
      <c r="BI132" s="389" t="s">
        <v>56</v>
      </c>
      <c r="BJ132" s="369" t="s">
        <v>57</v>
      </c>
      <c r="BK132" s="403" t="s">
        <v>1695</v>
      </c>
      <c r="BL132" s="399" t="s">
        <v>1657</v>
      </c>
      <c r="BM132" s="390">
        <v>43809</v>
      </c>
      <c r="BN132" s="391"/>
      <c r="BO132" s="385"/>
    </row>
    <row r="133" spans="2:67" ht="38.25" customHeight="1" x14ac:dyDescent="0.2">
      <c r="B133" s="394">
        <v>81</v>
      </c>
      <c r="C133" s="375">
        <f t="shared" si="19"/>
        <v>126</v>
      </c>
      <c r="D133" s="345" t="s">
        <v>110</v>
      </c>
      <c r="E133" s="379">
        <v>2018</v>
      </c>
      <c r="F133" s="346" t="s">
        <v>607</v>
      </c>
      <c r="G133" s="395"/>
      <c r="H133" s="347" t="str">
        <f t="shared" si="14"/>
        <v>Gestión del Talento Humano</v>
      </c>
      <c r="I133" s="396">
        <v>26</v>
      </c>
      <c r="J133" s="394">
        <v>81</v>
      </c>
      <c r="K133" s="209" t="s">
        <v>757</v>
      </c>
      <c r="L133" s="350" t="s">
        <v>44</v>
      </c>
      <c r="M133" s="349" t="s">
        <v>761</v>
      </c>
      <c r="N133" s="349" t="s">
        <v>761</v>
      </c>
      <c r="O133" s="349" t="s">
        <v>766</v>
      </c>
      <c r="P133" s="377" t="s">
        <v>74</v>
      </c>
      <c r="Q133" s="349" t="s">
        <v>772</v>
      </c>
      <c r="R133" s="397"/>
      <c r="S133" s="426">
        <v>1</v>
      </c>
      <c r="T133" s="424" t="s">
        <v>779</v>
      </c>
      <c r="U133" s="353" t="s">
        <v>82</v>
      </c>
      <c r="V133" s="376" t="s">
        <v>784</v>
      </c>
      <c r="W133" s="400">
        <v>43617</v>
      </c>
      <c r="X133" s="400">
        <v>43646</v>
      </c>
      <c r="Y133" s="377"/>
      <c r="Z133" s="379"/>
      <c r="AA133" s="356">
        <f t="shared" si="16"/>
        <v>43646</v>
      </c>
      <c r="AB133" s="357">
        <v>43646</v>
      </c>
      <c r="AC133" s="349" t="s">
        <v>418</v>
      </c>
      <c r="AD133" s="358">
        <v>0</v>
      </c>
      <c r="AE133" s="357">
        <v>43665</v>
      </c>
      <c r="AF133" s="349"/>
      <c r="AG133" s="346" t="s">
        <v>226</v>
      </c>
      <c r="AH133" s="359">
        <f t="shared" si="15"/>
        <v>0</v>
      </c>
      <c r="AI133" s="358" t="s">
        <v>113</v>
      </c>
      <c r="AJ133" s="357">
        <v>43799</v>
      </c>
      <c r="AK133" s="401" t="s">
        <v>1531</v>
      </c>
      <c r="AL133" s="381">
        <v>1</v>
      </c>
      <c r="AM133" s="386">
        <v>43809</v>
      </c>
      <c r="AN133" s="403" t="s">
        <v>1689</v>
      </c>
      <c r="AO133" s="384" t="s">
        <v>1657</v>
      </c>
      <c r="AP133" s="365">
        <f t="shared" si="23"/>
        <v>1</v>
      </c>
      <c r="AQ133" s="387" t="s">
        <v>55</v>
      </c>
      <c r="AR133" s="383"/>
      <c r="AS133" s="384"/>
      <c r="AT133" s="385"/>
      <c r="AU133" s="383"/>
      <c r="AV133" s="384"/>
      <c r="AW133" s="384"/>
      <c r="AX133" s="384"/>
      <c r="AY133" s="385"/>
      <c r="AZ133" s="383"/>
      <c r="BA133" s="384"/>
      <c r="BB133" s="385"/>
      <c r="BC133" s="386"/>
      <c r="BD133" s="384"/>
      <c r="BE133" s="384"/>
      <c r="BF133" s="384"/>
      <c r="BG133" s="387"/>
      <c r="BH133" s="388" t="s">
        <v>56</v>
      </c>
      <c r="BI133" s="389" t="s">
        <v>56</v>
      </c>
      <c r="BJ133" s="369" t="s">
        <v>57</v>
      </c>
      <c r="BK133" s="403" t="s">
        <v>1689</v>
      </c>
      <c r="BL133" s="399" t="s">
        <v>1657</v>
      </c>
      <c r="BM133" s="390">
        <v>43809</v>
      </c>
      <c r="BN133" s="391"/>
      <c r="BO133" s="385"/>
    </row>
    <row r="134" spans="2:67" ht="38.25" customHeight="1" x14ac:dyDescent="0.2">
      <c r="B134" s="394">
        <v>0</v>
      </c>
      <c r="C134" s="375">
        <f t="shared" si="19"/>
        <v>127</v>
      </c>
      <c r="D134" s="345" t="s">
        <v>110</v>
      </c>
      <c r="E134" s="379">
        <v>2018</v>
      </c>
      <c r="F134" s="346" t="s">
        <v>607</v>
      </c>
      <c r="G134" s="395"/>
      <c r="H134" s="347" t="str">
        <f t="shared" si="14"/>
        <v>Gestión del Talento Humano</v>
      </c>
      <c r="I134" s="396"/>
      <c r="J134" s="394">
        <v>81</v>
      </c>
      <c r="K134" s="209" t="s">
        <v>757</v>
      </c>
      <c r="L134" s="350" t="s">
        <v>44</v>
      </c>
      <c r="M134" s="349" t="s">
        <v>761</v>
      </c>
      <c r="N134" s="349" t="s">
        <v>761</v>
      </c>
      <c r="O134" s="349" t="s">
        <v>766</v>
      </c>
      <c r="P134" s="377" t="s">
        <v>47</v>
      </c>
      <c r="Q134" s="349" t="s">
        <v>773</v>
      </c>
      <c r="R134" s="397"/>
      <c r="S134" s="424">
        <v>1</v>
      </c>
      <c r="T134" s="424" t="s">
        <v>451</v>
      </c>
      <c r="U134" s="353" t="s">
        <v>82</v>
      </c>
      <c r="V134" s="376" t="s">
        <v>360</v>
      </c>
      <c r="W134" s="400">
        <v>43617</v>
      </c>
      <c r="X134" s="400">
        <v>43646</v>
      </c>
      <c r="Y134" s="377"/>
      <c r="Z134" s="379"/>
      <c r="AA134" s="356">
        <f t="shared" si="16"/>
        <v>43646</v>
      </c>
      <c r="AB134" s="357">
        <v>43646</v>
      </c>
      <c r="AC134" s="349" t="s">
        <v>418</v>
      </c>
      <c r="AD134" s="358">
        <v>0</v>
      </c>
      <c r="AE134" s="357">
        <v>43665</v>
      </c>
      <c r="AF134" s="349"/>
      <c r="AG134" s="346" t="s">
        <v>226</v>
      </c>
      <c r="AH134" s="359">
        <f t="shared" si="15"/>
        <v>0</v>
      </c>
      <c r="AI134" s="358" t="s">
        <v>113</v>
      </c>
      <c r="AJ134" s="357">
        <v>43799</v>
      </c>
      <c r="AK134" s="401" t="s">
        <v>1484</v>
      </c>
      <c r="AL134" s="398">
        <v>1</v>
      </c>
      <c r="AM134" s="386">
        <v>43809</v>
      </c>
      <c r="AN134" s="403" t="s">
        <v>1805</v>
      </c>
      <c r="AO134" s="384" t="s">
        <v>1657</v>
      </c>
      <c r="AP134" s="365">
        <f t="shared" si="23"/>
        <v>1</v>
      </c>
      <c r="AQ134" s="387" t="s">
        <v>55</v>
      </c>
      <c r="AR134" s="383"/>
      <c r="AS134" s="384"/>
      <c r="AT134" s="385"/>
      <c r="AU134" s="383"/>
      <c r="AV134" s="384"/>
      <c r="AW134" s="384"/>
      <c r="AX134" s="384"/>
      <c r="AY134" s="385"/>
      <c r="AZ134" s="383"/>
      <c r="BA134" s="384"/>
      <c r="BB134" s="385"/>
      <c r="BC134" s="386"/>
      <c r="BD134" s="384"/>
      <c r="BE134" s="384"/>
      <c r="BF134" s="384"/>
      <c r="BG134" s="387"/>
      <c r="BH134" s="388" t="s">
        <v>56</v>
      </c>
      <c r="BI134" s="389" t="s">
        <v>56</v>
      </c>
      <c r="BJ134" s="369" t="s">
        <v>57</v>
      </c>
      <c r="BK134" s="403" t="s">
        <v>1806</v>
      </c>
      <c r="BL134" s="399" t="s">
        <v>1657</v>
      </c>
      <c r="BM134" s="390">
        <v>43809</v>
      </c>
      <c r="BN134" s="391"/>
      <c r="BO134" s="385"/>
    </row>
    <row r="135" spans="2:67" ht="38.25" customHeight="1" x14ac:dyDescent="0.2">
      <c r="B135" s="394">
        <v>82</v>
      </c>
      <c r="C135" s="375">
        <f t="shared" si="19"/>
        <v>128</v>
      </c>
      <c r="D135" s="345" t="s">
        <v>110</v>
      </c>
      <c r="E135" s="379">
        <v>2018</v>
      </c>
      <c r="F135" s="346" t="s">
        <v>607</v>
      </c>
      <c r="G135" s="395"/>
      <c r="H135" s="347" t="str">
        <f t="shared" si="14"/>
        <v>Gestión del Talento Humano</v>
      </c>
      <c r="I135" s="396">
        <v>27</v>
      </c>
      <c r="J135" s="394">
        <v>82</v>
      </c>
      <c r="K135" s="209" t="s">
        <v>758</v>
      </c>
      <c r="L135" s="350" t="s">
        <v>44</v>
      </c>
      <c r="M135" s="349" t="s">
        <v>762</v>
      </c>
      <c r="N135" s="349" t="s">
        <v>762</v>
      </c>
      <c r="O135" s="349" t="s">
        <v>767</v>
      </c>
      <c r="P135" s="377" t="s">
        <v>74</v>
      </c>
      <c r="Q135" s="349" t="s">
        <v>774</v>
      </c>
      <c r="R135" s="397"/>
      <c r="S135" s="424">
        <v>12</v>
      </c>
      <c r="T135" s="424" t="s">
        <v>780</v>
      </c>
      <c r="U135" s="353" t="s">
        <v>82</v>
      </c>
      <c r="V135" s="376" t="s">
        <v>785</v>
      </c>
      <c r="W135" s="400">
        <v>43451</v>
      </c>
      <c r="X135" s="400">
        <v>43830</v>
      </c>
      <c r="Y135" s="377"/>
      <c r="Z135" s="379"/>
      <c r="AA135" s="356">
        <f t="shared" si="16"/>
        <v>43830</v>
      </c>
      <c r="AB135" s="357">
        <v>43646</v>
      </c>
      <c r="AC135" s="349" t="s">
        <v>787</v>
      </c>
      <c r="AD135" s="358">
        <v>0</v>
      </c>
      <c r="AE135" s="357">
        <v>43665</v>
      </c>
      <c r="AF135" s="349" t="s">
        <v>789</v>
      </c>
      <c r="AG135" s="346" t="s">
        <v>226</v>
      </c>
      <c r="AH135" s="359">
        <f t="shared" si="15"/>
        <v>0</v>
      </c>
      <c r="AI135" s="358" t="s">
        <v>51</v>
      </c>
      <c r="AJ135" s="357">
        <v>43799</v>
      </c>
      <c r="AK135" s="401" t="s">
        <v>1485</v>
      </c>
      <c r="AL135" s="402">
        <v>12</v>
      </c>
      <c r="AM135" s="386">
        <v>43809</v>
      </c>
      <c r="AN135" s="403" t="s">
        <v>1690</v>
      </c>
      <c r="AO135" s="384" t="s">
        <v>1657</v>
      </c>
      <c r="AP135" s="365">
        <f t="shared" si="23"/>
        <v>1</v>
      </c>
      <c r="AQ135" s="387" t="s">
        <v>55</v>
      </c>
      <c r="AR135" s="383"/>
      <c r="AS135" s="384"/>
      <c r="AT135" s="385"/>
      <c r="AU135" s="383"/>
      <c r="AV135" s="384"/>
      <c r="AW135" s="384"/>
      <c r="AX135" s="384"/>
      <c r="AY135" s="385"/>
      <c r="AZ135" s="383"/>
      <c r="BA135" s="384"/>
      <c r="BB135" s="385"/>
      <c r="BC135" s="386"/>
      <c r="BD135" s="384"/>
      <c r="BE135" s="384"/>
      <c r="BF135" s="384"/>
      <c r="BG135" s="387"/>
      <c r="BH135" s="388" t="s">
        <v>56</v>
      </c>
      <c r="BI135" s="389" t="s">
        <v>56</v>
      </c>
      <c r="BJ135" s="369" t="s">
        <v>57</v>
      </c>
      <c r="BK135" s="403" t="s">
        <v>1690</v>
      </c>
      <c r="BL135" s="399" t="s">
        <v>1657</v>
      </c>
      <c r="BM135" s="390">
        <v>43809</v>
      </c>
      <c r="BN135" s="391"/>
      <c r="BO135" s="385"/>
    </row>
    <row r="136" spans="2:67" ht="38.25" customHeight="1" x14ac:dyDescent="0.2">
      <c r="B136" s="394">
        <v>0</v>
      </c>
      <c r="C136" s="375">
        <f t="shared" si="19"/>
        <v>129</v>
      </c>
      <c r="D136" s="345" t="s">
        <v>110</v>
      </c>
      <c r="E136" s="379">
        <v>2018</v>
      </c>
      <c r="F136" s="346" t="s">
        <v>607</v>
      </c>
      <c r="G136" s="395"/>
      <c r="H136" s="347" t="str">
        <f t="shared" si="14"/>
        <v>Gestión del Talento Humano</v>
      </c>
      <c r="I136" s="396"/>
      <c r="J136" s="394">
        <v>82</v>
      </c>
      <c r="K136" s="209" t="s">
        <v>758</v>
      </c>
      <c r="L136" s="350" t="s">
        <v>44</v>
      </c>
      <c r="M136" s="349" t="s">
        <v>762</v>
      </c>
      <c r="N136" s="349" t="s">
        <v>762</v>
      </c>
      <c r="O136" s="349" t="s">
        <v>767</v>
      </c>
      <c r="P136" s="377" t="s">
        <v>47</v>
      </c>
      <c r="Q136" s="349" t="s">
        <v>775</v>
      </c>
      <c r="R136" s="397"/>
      <c r="S136" s="426">
        <v>1</v>
      </c>
      <c r="T136" s="424" t="s">
        <v>781</v>
      </c>
      <c r="U136" s="353" t="s">
        <v>82</v>
      </c>
      <c r="V136" s="376" t="s">
        <v>786</v>
      </c>
      <c r="W136" s="400">
        <v>43467</v>
      </c>
      <c r="X136" s="400">
        <v>43830</v>
      </c>
      <c r="Y136" s="377"/>
      <c r="Z136" s="379"/>
      <c r="AA136" s="356">
        <f t="shared" si="16"/>
        <v>43830</v>
      </c>
      <c r="AB136" s="357">
        <v>43646</v>
      </c>
      <c r="AC136" s="349" t="s">
        <v>788</v>
      </c>
      <c r="AD136" s="358">
        <v>0</v>
      </c>
      <c r="AE136" s="357">
        <v>43665</v>
      </c>
      <c r="AF136" s="349"/>
      <c r="AG136" s="346" t="s">
        <v>226</v>
      </c>
      <c r="AH136" s="359">
        <f t="shared" si="15"/>
        <v>0</v>
      </c>
      <c r="AI136" s="358" t="s">
        <v>114</v>
      </c>
      <c r="AJ136" s="357">
        <v>43799</v>
      </c>
      <c r="AK136" s="401" t="s">
        <v>1486</v>
      </c>
      <c r="AL136" s="381">
        <v>0.5</v>
      </c>
      <c r="AM136" s="386">
        <v>43809</v>
      </c>
      <c r="AN136" s="403" t="s">
        <v>1691</v>
      </c>
      <c r="AO136" s="384" t="s">
        <v>1657</v>
      </c>
      <c r="AP136" s="365">
        <v>1</v>
      </c>
      <c r="AQ136" s="387" t="s">
        <v>55</v>
      </c>
      <c r="AR136" s="383"/>
      <c r="AS136" s="384"/>
      <c r="AT136" s="385"/>
      <c r="AU136" s="383"/>
      <c r="AV136" s="384"/>
      <c r="AW136" s="384"/>
      <c r="AX136" s="384"/>
      <c r="AY136" s="385"/>
      <c r="AZ136" s="383"/>
      <c r="BA136" s="384"/>
      <c r="BB136" s="385"/>
      <c r="BC136" s="386"/>
      <c r="BD136" s="384"/>
      <c r="BE136" s="384"/>
      <c r="BF136" s="384"/>
      <c r="BG136" s="387"/>
      <c r="BH136" s="388" t="s">
        <v>56</v>
      </c>
      <c r="BI136" s="389" t="s">
        <v>56</v>
      </c>
      <c r="BJ136" s="369" t="s">
        <v>57</v>
      </c>
      <c r="BK136" s="403" t="s">
        <v>1691</v>
      </c>
      <c r="BL136" s="399" t="s">
        <v>1657</v>
      </c>
      <c r="BM136" s="390">
        <v>43809</v>
      </c>
      <c r="BN136" s="391"/>
      <c r="BO136" s="385"/>
    </row>
    <row r="137" spans="2:67" ht="38.25" customHeight="1" x14ac:dyDescent="0.25">
      <c r="B137" s="394">
        <v>83</v>
      </c>
      <c r="C137" s="375">
        <f t="shared" si="19"/>
        <v>130</v>
      </c>
      <c r="D137" s="345" t="s">
        <v>110</v>
      </c>
      <c r="E137" s="379">
        <v>2018</v>
      </c>
      <c r="F137" s="346" t="s">
        <v>607</v>
      </c>
      <c r="G137" s="395"/>
      <c r="H137" s="347" t="str">
        <f t="shared" ref="H137:H200" si="24">U137</f>
        <v>Gestión del Talento Humano</v>
      </c>
      <c r="I137" s="396">
        <v>28</v>
      </c>
      <c r="J137" s="394">
        <v>83</v>
      </c>
      <c r="K137" s="209" t="s">
        <v>790</v>
      </c>
      <c r="L137" s="350" t="s">
        <v>44</v>
      </c>
      <c r="M137" s="349" t="s">
        <v>378</v>
      </c>
      <c r="N137" s="349" t="s">
        <v>378</v>
      </c>
      <c r="O137" s="349" t="s">
        <v>796</v>
      </c>
      <c r="P137" s="377" t="s">
        <v>47</v>
      </c>
      <c r="Q137" s="349" t="s">
        <v>808</v>
      </c>
      <c r="R137" s="397"/>
      <c r="S137" s="424">
        <v>1</v>
      </c>
      <c r="T137" s="424" t="s">
        <v>814</v>
      </c>
      <c r="U137" s="353" t="s">
        <v>82</v>
      </c>
      <c r="V137" s="376" t="s">
        <v>360</v>
      </c>
      <c r="W137" s="400">
        <v>43467</v>
      </c>
      <c r="X137" s="400">
        <v>43496</v>
      </c>
      <c r="Y137" s="377"/>
      <c r="Z137" s="379"/>
      <c r="AA137" s="356">
        <f t="shared" si="16"/>
        <v>43496</v>
      </c>
      <c r="AB137" s="357">
        <v>43646</v>
      </c>
      <c r="AC137" s="349" t="s">
        <v>822</v>
      </c>
      <c r="AD137" s="358">
        <v>0</v>
      </c>
      <c r="AE137" s="357">
        <v>43665</v>
      </c>
      <c r="AF137" s="417"/>
      <c r="AG137" s="346" t="s">
        <v>226</v>
      </c>
      <c r="AH137" s="359">
        <f t="shared" ref="AH137:AH200" si="25">+AD137/S137</f>
        <v>0</v>
      </c>
      <c r="AI137" s="358" t="s">
        <v>113</v>
      </c>
      <c r="AJ137" s="357">
        <v>43799</v>
      </c>
      <c r="AK137" s="442" t="s">
        <v>1532</v>
      </c>
      <c r="AL137" s="398">
        <v>1</v>
      </c>
      <c r="AM137" s="386">
        <v>43809</v>
      </c>
      <c r="AN137" s="403" t="s">
        <v>1692</v>
      </c>
      <c r="AO137" s="384" t="s">
        <v>1657</v>
      </c>
      <c r="AP137" s="365">
        <f t="shared" ref="AP137:AP143" si="26">+AL137/S137</f>
        <v>1</v>
      </c>
      <c r="AQ137" s="387" t="s">
        <v>55</v>
      </c>
      <c r="AR137" s="383"/>
      <c r="AS137" s="384"/>
      <c r="AT137" s="385"/>
      <c r="AU137" s="383"/>
      <c r="AV137" s="384"/>
      <c r="AW137" s="384"/>
      <c r="AX137" s="384"/>
      <c r="AY137" s="385"/>
      <c r="AZ137" s="383"/>
      <c r="BA137" s="384"/>
      <c r="BB137" s="385"/>
      <c r="BC137" s="386"/>
      <c r="BD137" s="384"/>
      <c r="BE137" s="384"/>
      <c r="BF137" s="384"/>
      <c r="BG137" s="387"/>
      <c r="BH137" s="388" t="s">
        <v>56</v>
      </c>
      <c r="BI137" s="389" t="s">
        <v>56</v>
      </c>
      <c r="BJ137" s="369" t="s">
        <v>57</v>
      </c>
      <c r="BK137" s="403" t="s">
        <v>1692</v>
      </c>
      <c r="BL137" s="399" t="s">
        <v>1657</v>
      </c>
      <c r="BM137" s="390">
        <v>43809</v>
      </c>
      <c r="BN137" s="391"/>
      <c r="BO137" s="385"/>
    </row>
    <row r="138" spans="2:67" ht="38.25" customHeight="1" x14ac:dyDescent="0.2">
      <c r="B138" s="394">
        <v>84</v>
      </c>
      <c r="C138" s="375">
        <f t="shared" si="19"/>
        <v>131</v>
      </c>
      <c r="D138" s="345" t="s">
        <v>110</v>
      </c>
      <c r="E138" s="379">
        <v>2018</v>
      </c>
      <c r="F138" s="346" t="s">
        <v>607</v>
      </c>
      <c r="G138" s="395"/>
      <c r="H138" s="347" t="str">
        <f t="shared" si="24"/>
        <v>Gestión del Talento Humano</v>
      </c>
      <c r="I138" s="396">
        <v>29</v>
      </c>
      <c r="J138" s="394">
        <v>84</v>
      </c>
      <c r="K138" s="209" t="s">
        <v>791</v>
      </c>
      <c r="L138" s="350" t="s">
        <v>44</v>
      </c>
      <c r="M138" s="349" t="s">
        <v>797</v>
      </c>
      <c r="N138" s="349" t="s">
        <v>797</v>
      </c>
      <c r="O138" s="349" t="s">
        <v>798</v>
      </c>
      <c r="P138" s="377" t="s">
        <v>47</v>
      </c>
      <c r="Q138" s="349" t="s">
        <v>1234</v>
      </c>
      <c r="R138" s="397"/>
      <c r="S138" s="426">
        <v>1</v>
      </c>
      <c r="T138" s="424" t="s">
        <v>815</v>
      </c>
      <c r="U138" s="353" t="s">
        <v>82</v>
      </c>
      <c r="V138" s="376" t="s">
        <v>821</v>
      </c>
      <c r="W138" s="400">
        <v>43467</v>
      </c>
      <c r="X138" s="400">
        <v>43830</v>
      </c>
      <c r="Y138" s="377"/>
      <c r="Z138" s="379"/>
      <c r="AA138" s="356">
        <f t="shared" ref="AA138:AA201" si="27">IF(X138="","",(X138+Z138))</f>
        <v>43830</v>
      </c>
      <c r="AB138" s="357">
        <v>43646</v>
      </c>
      <c r="AC138" s="349" t="s">
        <v>823</v>
      </c>
      <c r="AD138" s="358">
        <v>0</v>
      </c>
      <c r="AE138" s="357">
        <v>43665</v>
      </c>
      <c r="AF138" s="417"/>
      <c r="AG138" s="346" t="s">
        <v>226</v>
      </c>
      <c r="AH138" s="359">
        <f t="shared" si="25"/>
        <v>0</v>
      </c>
      <c r="AI138" s="358" t="s">
        <v>114</v>
      </c>
      <c r="AJ138" s="357">
        <v>43799</v>
      </c>
      <c r="AK138" s="460" t="s">
        <v>1534</v>
      </c>
      <c r="AL138" s="381">
        <v>0.5</v>
      </c>
      <c r="AM138" s="386">
        <v>43809</v>
      </c>
      <c r="AN138" s="403" t="s">
        <v>1807</v>
      </c>
      <c r="AO138" s="384" t="s">
        <v>1657</v>
      </c>
      <c r="AP138" s="365">
        <f t="shared" si="26"/>
        <v>0.5</v>
      </c>
      <c r="AQ138" s="387" t="s">
        <v>113</v>
      </c>
      <c r="AR138" s="383"/>
      <c r="AS138" s="384"/>
      <c r="AT138" s="385"/>
      <c r="AU138" s="383"/>
      <c r="AV138" s="384"/>
      <c r="AW138" s="384"/>
      <c r="AX138" s="384"/>
      <c r="AY138" s="385"/>
      <c r="AZ138" s="383"/>
      <c r="BA138" s="384"/>
      <c r="BB138" s="385"/>
      <c r="BC138" s="386"/>
      <c r="BD138" s="384"/>
      <c r="BE138" s="384"/>
      <c r="BF138" s="384"/>
      <c r="BG138" s="387"/>
      <c r="BH138" s="388" t="s">
        <v>60</v>
      </c>
      <c r="BI138" s="389" t="s">
        <v>60</v>
      </c>
      <c r="BJ138" s="369" t="s">
        <v>66</v>
      </c>
      <c r="BK138" s="403"/>
      <c r="BL138" s="399"/>
      <c r="BM138" s="390"/>
      <c r="BN138" s="391"/>
      <c r="BO138" s="385"/>
    </row>
    <row r="139" spans="2:67" ht="38.25" customHeight="1" x14ac:dyDescent="0.2">
      <c r="B139" s="394">
        <v>85</v>
      </c>
      <c r="C139" s="375">
        <f t="shared" si="19"/>
        <v>132</v>
      </c>
      <c r="D139" s="345" t="s">
        <v>110</v>
      </c>
      <c r="E139" s="379">
        <v>2018</v>
      </c>
      <c r="F139" s="346" t="s">
        <v>607</v>
      </c>
      <c r="G139" s="395"/>
      <c r="H139" s="347" t="str">
        <f t="shared" si="24"/>
        <v>Gestión del Talento Humano</v>
      </c>
      <c r="I139" s="396">
        <v>30</v>
      </c>
      <c r="J139" s="394">
        <v>85</v>
      </c>
      <c r="K139" s="209" t="s">
        <v>793</v>
      </c>
      <c r="L139" s="350" t="s">
        <v>44</v>
      </c>
      <c r="M139" s="349" t="s">
        <v>340</v>
      </c>
      <c r="N139" s="349" t="s">
        <v>340</v>
      </c>
      <c r="O139" s="349" t="s">
        <v>803</v>
      </c>
      <c r="P139" s="377" t="s">
        <v>74</v>
      </c>
      <c r="Q139" s="349" t="s">
        <v>809</v>
      </c>
      <c r="R139" s="397"/>
      <c r="S139" s="376">
        <v>12</v>
      </c>
      <c r="T139" s="376" t="s">
        <v>816</v>
      </c>
      <c r="U139" s="353" t="s">
        <v>82</v>
      </c>
      <c r="V139" s="376" t="s">
        <v>821</v>
      </c>
      <c r="W139" s="400">
        <v>43467</v>
      </c>
      <c r="X139" s="400">
        <v>43830</v>
      </c>
      <c r="Y139" s="377"/>
      <c r="Z139" s="379"/>
      <c r="AA139" s="356">
        <f t="shared" si="27"/>
        <v>43830</v>
      </c>
      <c r="AB139" s="357">
        <v>43646</v>
      </c>
      <c r="AC139" s="349" t="s">
        <v>824</v>
      </c>
      <c r="AD139" s="358">
        <v>6</v>
      </c>
      <c r="AE139" s="357">
        <v>43665</v>
      </c>
      <c r="AF139" s="417" t="s">
        <v>830</v>
      </c>
      <c r="AG139" s="346" t="s">
        <v>226</v>
      </c>
      <c r="AH139" s="359">
        <f t="shared" si="25"/>
        <v>0.5</v>
      </c>
      <c r="AI139" s="358" t="s">
        <v>51</v>
      </c>
      <c r="AJ139" s="357">
        <v>43799</v>
      </c>
      <c r="AK139" s="401" t="s">
        <v>824</v>
      </c>
      <c r="AL139" s="398">
        <v>11</v>
      </c>
      <c r="AM139" s="386">
        <v>43809</v>
      </c>
      <c r="AN139" s="403" t="s">
        <v>1696</v>
      </c>
      <c r="AO139" s="384" t="s">
        <v>1657</v>
      </c>
      <c r="AP139" s="365">
        <v>1</v>
      </c>
      <c r="AQ139" s="387" t="s">
        <v>55</v>
      </c>
      <c r="AR139" s="383"/>
      <c r="AS139" s="384"/>
      <c r="AT139" s="385"/>
      <c r="AU139" s="383"/>
      <c r="AV139" s="384"/>
      <c r="AW139" s="384"/>
      <c r="AX139" s="384"/>
      <c r="AY139" s="385"/>
      <c r="AZ139" s="383"/>
      <c r="BA139" s="384"/>
      <c r="BB139" s="385"/>
      <c r="BC139" s="386"/>
      <c r="BD139" s="384"/>
      <c r="BE139" s="384"/>
      <c r="BF139" s="384"/>
      <c r="BG139" s="387"/>
      <c r="BH139" s="388" t="s">
        <v>56</v>
      </c>
      <c r="BI139" s="389" t="s">
        <v>56</v>
      </c>
      <c r="BJ139" s="369" t="s">
        <v>57</v>
      </c>
      <c r="BK139" s="403" t="s">
        <v>1696</v>
      </c>
      <c r="BL139" s="399" t="s">
        <v>1657</v>
      </c>
      <c r="BM139" s="390">
        <v>43809</v>
      </c>
      <c r="BN139" s="391"/>
      <c r="BO139" s="385"/>
    </row>
    <row r="140" spans="2:67" ht="38.25" customHeight="1" x14ac:dyDescent="0.25">
      <c r="B140" s="394">
        <v>0</v>
      </c>
      <c r="C140" s="375">
        <f t="shared" si="19"/>
        <v>133</v>
      </c>
      <c r="D140" s="345" t="s">
        <v>110</v>
      </c>
      <c r="E140" s="379">
        <v>2018</v>
      </c>
      <c r="F140" s="346" t="s">
        <v>607</v>
      </c>
      <c r="G140" s="395"/>
      <c r="H140" s="347" t="str">
        <f t="shared" si="24"/>
        <v>Gestión del Talento Humano</v>
      </c>
      <c r="I140" s="396"/>
      <c r="J140" s="394">
        <v>85</v>
      </c>
      <c r="K140" s="209" t="s">
        <v>793</v>
      </c>
      <c r="L140" s="350" t="s">
        <v>44</v>
      </c>
      <c r="M140" s="349" t="s">
        <v>799</v>
      </c>
      <c r="N140" s="349" t="s">
        <v>799</v>
      </c>
      <c r="O140" s="349" t="s">
        <v>804</v>
      </c>
      <c r="P140" s="377" t="s">
        <v>47</v>
      </c>
      <c r="Q140" s="349" t="s">
        <v>810</v>
      </c>
      <c r="R140" s="397"/>
      <c r="S140" s="453">
        <v>1</v>
      </c>
      <c r="T140" s="376" t="s">
        <v>817</v>
      </c>
      <c r="U140" s="353" t="s">
        <v>82</v>
      </c>
      <c r="V140" s="376" t="s">
        <v>360</v>
      </c>
      <c r="W140" s="400">
        <v>43467</v>
      </c>
      <c r="X140" s="400">
        <v>43555</v>
      </c>
      <c r="Y140" s="377"/>
      <c r="Z140" s="379"/>
      <c r="AA140" s="356">
        <f t="shared" si="27"/>
        <v>43555</v>
      </c>
      <c r="AB140" s="357">
        <v>43646</v>
      </c>
      <c r="AC140" s="349" t="s">
        <v>825</v>
      </c>
      <c r="AD140" s="414">
        <v>1</v>
      </c>
      <c r="AE140" s="357">
        <v>43665</v>
      </c>
      <c r="AF140" s="417"/>
      <c r="AG140" s="346" t="s">
        <v>226</v>
      </c>
      <c r="AH140" s="359">
        <f t="shared" si="25"/>
        <v>1</v>
      </c>
      <c r="AI140" s="358" t="s">
        <v>55</v>
      </c>
      <c r="AJ140" s="357">
        <v>43799</v>
      </c>
      <c r="AK140" s="361" t="s">
        <v>1523</v>
      </c>
      <c r="AL140" s="381">
        <v>1</v>
      </c>
      <c r="AM140" s="386">
        <v>43809</v>
      </c>
      <c r="AN140" s="361" t="s">
        <v>1697</v>
      </c>
      <c r="AO140" s="384" t="s">
        <v>1657</v>
      </c>
      <c r="AP140" s="365">
        <f t="shared" si="26"/>
        <v>1</v>
      </c>
      <c r="AQ140" s="387" t="s">
        <v>55</v>
      </c>
      <c r="AR140" s="383"/>
      <c r="AS140" s="384"/>
      <c r="AT140" s="385"/>
      <c r="AU140" s="383"/>
      <c r="AV140" s="384"/>
      <c r="AW140" s="384"/>
      <c r="AX140" s="384"/>
      <c r="AY140" s="385"/>
      <c r="AZ140" s="383"/>
      <c r="BA140" s="384"/>
      <c r="BB140" s="385"/>
      <c r="BC140" s="386"/>
      <c r="BD140" s="384"/>
      <c r="BE140" s="384"/>
      <c r="BF140" s="384"/>
      <c r="BG140" s="387"/>
      <c r="BH140" s="388" t="s">
        <v>56</v>
      </c>
      <c r="BI140" s="389" t="s">
        <v>56</v>
      </c>
      <c r="BJ140" s="369" t="s">
        <v>57</v>
      </c>
      <c r="BK140" s="361" t="s">
        <v>1698</v>
      </c>
      <c r="BL140" s="399" t="s">
        <v>1657</v>
      </c>
      <c r="BM140" s="390">
        <v>43809</v>
      </c>
      <c r="BN140" s="391"/>
      <c r="BO140" s="385"/>
    </row>
    <row r="141" spans="2:67" ht="38.25" customHeight="1" x14ac:dyDescent="0.2">
      <c r="B141" s="394">
        <v>86</v>
      </c>
      <c r="C141" s="375">
        <f t="shared" si="19"/>
        <v>134</v>
      </c>
      <c r="D141" s="345" t="s">
        <v>110</v>
      </c>
      <c r="E141" s="379">
        <v>2018</v>
      </c>
      <c r="F141" s="346" t="s">
        <v>607</v>
      </c>
      <c r="G141" s="395"/>
      <c r="H141" s="347" t="str">
        <f t="shared" si="24"/>
        <v>Gestión del Talento Humano</v>
      </c>
      <c r="I141" s="396">
        <v>31</v>
      </c>
      <c r="J141" s="394">
        <v>86</v>
      </c>
      <c r="K141" s="209" t="s">
        <v>794</v>
      </c>
      <c r="L141" s="350" t="s">
        <v>44</v>
      </c>
      <c r="M141" s="349" t="s">
        <v>800</v>
      </c>
      <c r="N141" s="349" t="s">
        <v>800</v>
      </c>
      <c r="O141" s="349" t="s">
        <v>805</v>
      </c>
      <c r="P141" s="377" t="s">
        <v>47</v>
      </c>
      <c r="Q141" s="349" t="s">
        <v>811</v>
      </c>
      <c r="R141" s="397"/>
      <c r="S141" s="426">
        <v>1</v>
      </c>
      <c r="T141" s="424" t="s">
        <v>818</v>
      </c>
      <c r="U141" s="353" t="s">
        <v>82</v>
      </c>
      <c r="V141" s="376" t="s">
        <v>360</v>
      </c>
      <c r="W141" s="400">
        <v>43467</v>
      </c>
      <c r="X141" s="400">
        <v>43646</v>
      </c>
      <c r="Y141" s="377"/>
      <c r="Z141" s="379"/>
      <c r="AA141" s="356">
        <f t="shared" si="27"/>
        <v>43646</v>
      </c>
      <c r="AB141" s="357">
        <v>43646</v>
      </c>
      <c r="AC141" s="349" t="s">
        <v>826</v>
      </c>
      <c r="AD141" s="358">
        <v>0</v>
      </c>
      <c r="AE141" s="357">
        <v>43665</v>
      </c>
      <c r="AF141" s="417"/>
      <c r="AG141" s="346" t="s">
        <v>226</v>
      </c>
      <c r="AH141" s="359">
        <f t="shared" si="25"/>
        <v>0</v>
      </c>
      <c r="AI141" s="358" t="s">
        <v>113</v>
      </c>
      <c r="AJ141" s="357">
        <v>43799</v>
      </c>
      <c r="AK141" s="401" t="s">
        <v>1487</v>
      </c>
      <c r="AL141" s="381">
        <v>1</v>
      </c>
      <c r="AM141" s="386">
        <v>43809</v>
      </c>
      <c r="AN141" s="361" t="s">
        <v>1808</v>
      </c>
      <c r="AO141" s="384" t="s">
        <v>1657</v>
      </c>
      <c r="AP141" s="365">
        <f t="shared" si="26"/>
        <v>1</v>
      </c>
      <c r="AQ141" s="387" t="s">
        <v>55</v>
      </c>
      <c r="AR141" s="383"/>
      <c r="AS141" s="384"/>
      <c r="AT141" s="385"/>
      <c r="AU141" s="383"/>
      <c r="AV141" s="384"/>
      <c r="AW141" s="384"/>
      <c r="AX141" s="384"/>
      <c r="AY141" s="385"/>
      <c r="AZ141" s="383"/>
      <c r="BA141" s="384"/>
      <c r="BB141" s="385"/>
      <c r="BC141" s="386"/>
      <c r="BD141" s="384"/>
      <c r="BE141" s="384"/>
      <c r="BF141" s="384"/>
      <c r="BG141" s="387"/>
      <c r="BH141" s="388" t="s">
        <v>56</v>
      </c>
      <c r="BI141" s="389" t="s">
        <v>56</v>
      </c>
      <c r="BJ141" s="369" t="s">
        <v>57</v>
      </c>
      <c r="BK141" s="361" t="s">
        <v>1808</v>
      </c>
      <c r="BL141" s="399" t="s">
        <v>1657</v>
      </c>
      <c r="BM141" s="390">
        <v>43809</v>
      </c>
      <c r="BN141" s="391"/>
      <c r="BO141" s="385"/>
    </row>
    <row r="142" spans="2:67" ht="38.25" customHeight="1" x14ac:dyDescent="0.25">
      <c r="B142" s="394">
        <v>87</v>
      </c>
      <c r="C142" s="375">
        <f t="shared" si="19"/>
        <v>135</v>
      </c>
      <c r="D142" s="345" t="s">
        <v>110</v>
      </c>
      <c r="E142" s="379">
        <v>2018</v>
      </c>
      <c r="F142" s="346" t="s">
        <v>607</v>
      </c>
      <c r="G142" s="395"/>
      <c r="H142" s="347" t="str">
        <f t="shared" si="24"/>
        <v>Gestión del Talento Humano</v>
      </c>
      <c r="I142" s="396">
        <v>32</v>
      </c>
      <c r="J142" s="394">
        <v>87</v>
      </c>
      <c r="K142" s="209" t="s">
        <v>795</v>
      </c>
      <c r="L142" s="350" t="s">
        <v>44</v>
      </c>
      <c r="M142" s="349" t="s">
        <v>801</v>
      </c>
      <c r="N142" s="349" t="s">
        <v>801</v>
      </c>
      <c r="O142" s="349" t="s">
        <v>806</v>
      </c>
      <c r="P142" s="377" t="s">
        <v>74</v>
      </c>
      <c r="Q142" s="349" t="s">
        <v>812</v>
      </c>
      <c r="R142" s="397"/>
      <c r="S142" s="426">
        <v>1</v>
      </c>
      <c r="T142" s="424" t="s">
        <v>819</v>
      </c>
      <c r="U142" s="353" t="s">
        <v>82</v>
      </c>
      <c r="V142" s="376" t="s">
        <v>360</v>
      </c>
      <c r="W142" s="400">
        <v>43467</v>
      </c>
      <c r="X142" s="400">
        <v>43830</v>
      </c>
      <c r="Y142" s="377"/>
      <c r="Z142" s="379"/>
      <c r="AA142" s="356">
        <f t="shared" si="27"/>
        <v>43830</v>
      </c>
      <c r="AB142" s="357">
        <v>43646</v>
      </c>
      <c r="AC142" s="349" t="s">
        <v>827</v>
      </c>
      <c r="AD142" s="414">
        <v>1</v>
      </c>
      <c r="AE142" s="357">
        <v>43665</v>
      </c>
      <c r="AF142" s="417" t="s">
        <v>831</v>
      </c>
      <c r="AG142" s="346" t="s">
        <v>226</v>
      </c>
      <c r="AH142" s="359">
        <f t="shared" si="25"/>
        <v>1</v>
      </c>
      <c r="AI142" s="358" t="s">
        <v>55</v>
      </c>
      <c r="AJ142" s="357">
        <v>43799</v>
      </c>
      <c r="AK142" s="361" t="s">
        <v>1523</v>
      </c>
      <c r="AL142" s="381">
        <v>1</v>
      </c>
      <c r="AM142" s="386">
        <v>43809</v>
      </c>
      <c r="AN142" s="361" t="s">
        <v>1697</v>
      </c>
      <c r="AO142" s="384" t="s">
        <v>1657</v>
      </c>
      <c r="AP142" s="365">
        <f>+AL142/S142</f>
        <v>1</v>
      </c>
      <c r="AQ142" s="387" t="s">
        <v>55</v>
      </c>
      <c r="AR142" s="383"/>
      <c r="AS142" s="384"/>
      <c r="AT142" s="385"/>
      <c r="AU142" s="383"/>
      <c r="AV142" s="384"/>
      <c r="AW142" s="384"/>
      <c r="AX142" s="384"/>
      <c r="AY142" s="385"/>
      <c r="AZ142" s="383"/>
      <c r="BA142" s="384"/>
      <c r="BB142" s="385"/>
      <c r="BC142" s="386"/>
      <c r="BD142" s="384"/>
      <c r="BE142" s="384"/>
      <c r="BF142" s="384"/>
      <c r="BG142" s="387"/>
      <c r="BH142" s="388" t="s">
        <v>56</v>
      </c>
      <c r="BI142" s="389" t="s">
        <v>56</v>
      </c>
      <c r="BJ142" s="369" t="s">
        <v>57</v>
      </c>
      <c r="BK142" s="361" t="s">
        <v>1698</v>
      </c>
      <c r="BL142" s="399" t="s">
        <v>1657</v>
      </c>
      <c r="BM142" s="390">
        <v>43809</v>
      </c>
      <c r="BN142" s="391"/>
      <c r="BO142" s="385"/>
    </row>
    <row r="143" spans="2:67" ht="38.25" customHeight="1" x14ac:dyDescent="0.25">
      <c r="B143" s="394">
        <v>0</v>
      </c>
      <c r="C143" s="375">
        <f t="shared" si="19"/>
        <v>136</v>
      </c>
      <c r="D143" s="345" t="s">
        <v>110</v>
      </c>
      <c r="E143" s="379">
        <v>2018</v>
      </c>
      <c r="F143" s="346" t="s">
        <v>607</v>
      </c>
      <c r="G143" s="395"/>
      <c r="H143" s="347" t="str">
        <f t="shared" si="24"/>
        <v>Gestión del Talento Humano</v>
      </c>
      <c r="I143" s="396"/>
      <c r="J143" s="394">
        <v>87</v>
      </c>
      <c r="K143" s="209" t="s">
        <v>795</v>
      </c>
      <c r="L143" s="350" t="s">
        <v>44</v>
      </c>
      <c r="M143" s="349" t="s">
        <v>1533</v>
      </c>
      <c r="N143" s="349" t="s">
        <v>1533</v>
      </c>
      <c r="O143" s="349" t="s">
        <v>806</v>
      </c>
      <c r="P143" s="377" t="s">
        <v>47</v>
      </c>
      <c r="Q143" s="349" t="s">
        <v>685</v>
      </c>
      <c r="R143" s="397"/>
      <c r="S143" s="426">
        <v>1</v>
      </c>
      <c r="T143" s="376" t="s">
        <v>689</v>
      </c>
      <c r="U143" s="353" t="s">
        <v>82</v>
      </c>
      <c r="V143" s="376" t="s">
        <v>693</v>
      </c>
      <c r="W143" s="400">
        <v>43467</v>
      </c>
      <c r="X143" s="400">
        <v>43830</v>
      </c>
      <c r="Y143" s="377"/>
      <c r="Z143" s="379"/>
      <c r="AA143" s="356">
        <f t="shared" si="27"/>
        <v>43830</v>
      </c>
      <c r="AB143" s="357">
        <v>43646</v>
      </c>
      <c r="AC143" s="349" t="s">
        <v>828</v>
      </c>
      <c r="AD143" s="358">
        <v>0</v>
      </c>
      <c r="AE143" s="357">
        <v>43665</v>
      </c>
      <c r="AF143" s="417"/>
      <c r="AG143" s="346" t="s">
        <v>226</v>
      </c>
      <c r="AH143" s="359">
        <f t="shared" si="25"/>
        <v>0</v>
      </c>
      <c r="AI143" s="358" t="s">
        <v>114</v>
      </c>
      <c r="AJ143" s="357">
        <v>43799</v>
      </c>
      <c r="AK143" s="465" t="s">
        <v>1539</v>
      </c>
      <c r="AL143" s="466">
        <v>1</v>
      </c>
      <c r="AM143" s="386">
        <v>43809</v>
      </c>
      <c r="AN143" s="361" t="s">
        <v>1809</v>
      </c>
      <c r="AO143" s="384" t="s">
        <v>1657</v>
      </c>
      <c r="AP143" s="365">
        <f t="shared" si="26"/>
        <v>1</v>
      </c>
      <c r="AQ143" s="387" t="s">
        <v>55</v>
      </c>
      <c r="AR143" s="383"/>
      <c r="AS143" s="384"/>
      <c r="AT143" s="385"/>
      <c r="AU143" s="383"/>
      <c r="AV143" s="384"/>
      <c r="AW143" s="384"/>
      <c r="AX143" s="384"/>
      <c r="AY143" s="385"/>
      <c r="AZ143" s="383"/>
      <c r="BA143" s="384"/>
      <c r="BB143" s="385"/>
      <c r="BC143" s="386"/>
      <c r="BD143" s="384"/>
      <c r="BE143" s="384"/>
      <c r="BF143" s="384"/>
      <c r="BG143" s="387"/>
      <c r="BH143" s="388" t="s">
        <v>56</v>
      </c>
      <c r="BI143" s="389" t="s">
        <v>56</v>
      </c>
      <c r="BJ143" s="369" t="s">
        <v>57</v>
      </c>
      <c r="BK143" s="361" t="s">
        <v>1813</v>
      </c>
      <c r="BL143" s="399" t="s">
        <v>1657</v>
      </c>
      <c r="BM143" s="390">
        <v>43809</v>
      </c>
      <c r="BN143" s="391"/>
      <c r="BO143" s="385"/>
    </row>
    <row r="144" spans="2:67" ht="38.25" customHeight="1" x14ac:dyDescent="0.2">
      <c r="B144" s="394">
        <v>88</v>
      </c>
      <c r="C144" s="375">
        <f t="shared" si="19"/>
        <v>137</v>
      </c>
      <c r="D144" s="345" t="s">
        <v>110</v>
      </c>
      <c r="E144" s="379">
        <v>2018</v>
      </c>
      <c r="F144" s="346" t="s">
        <v>607</v>
      </c>
      <c r="G144" s="395"/>
      <c r="H144" s="347" t="str">
        <f t="shared" si="24"/>
        <v>Gestión del Talento Humano</v>
      </c>
      <c r="I144" s="396">
        <v>33</v>
      </c>
      <c r="J144" s="394">
        <v>88</v>
      </c>
      <c r="K144" s="410" t="s">
        <v>792</v>
      </c>
      <c r="L144" s="350" t="s">
        <v>44</v>
      </c>
      <c r="M144" s="349" t="s">
        <v>802</v>
      </c>
      <c r="N144" s="349" t="s">
        <v>802</v>
      </c>
      <c r="O144" s="349" t="s">
        <v>807</v>
      </c>
      <c r="P144" s="377" t="s">
        <v>47</v>
      </c>
      <c r="Q144" s="349" t="s">
        <v>813</v>
      </c>
      <c r="R144" s="397"/>
      <c r="S144" s="424">
        <v>1</v>
      </c>
      <c r="T144" s="424" t="s">
        <v>820</v>
      </c>
      <c r="U144" s="353" t="s">
        <v>82</v>
      </c>
      <c r="V144" s="376" t="s">
        <v>693</v>
      </c>
      <c r="W144" s="400">
        <v>43525</v>
      </c>
      <c r="X144" s="400">
        <v>43677</v>
      </c>
      <c r="Y144" s="377"/>
      <c r="Z144" s="379"/>
      <c r="AA144" s="356">
        <f t="shared" si="27"/>
        <v>43677</v>
      </c>
      <c r="AB144" s="357">
        <v>43646</v>
      </c>
      <c r="AC144" s="349" t="s">
        <v>829</v>
      </c>
      <c r="AD144" s="358">
        <v>0</v>
      </c>
      <c r="AE144" s="357">
        <v>43665</v>
      </c>
      <c r="AF144" s="417"/>
      <c r="AG144" s="346" t="s">
        <v>226</v>
      </c>
      <c r="AH144" s="359">
        <f t="shared" si="25"/>
        <v>0</v>
      </c>
      <c r="AI144" s="358" t="s">
        <v>114</v>
      </c>
      <c r="AJ144" s="357">
        <v>43799</v>
      </c>
      <c r="AK144" s="401" t="s">
        <v>1488</v>
      </c>
      <c r="AL144" s="398">
        <v>0.5</v>
      </c>
      <c r="AM144" s="386">
        <v>43809</v>
      </c>
      <c r="AN144" s="403" t="s">
        <v>1669</v>
      </c>
      <c r="AO144" s="384" t="s">
        <v>1657</v>
      </c>
      <c r="AP144" s="365">
        <v>0.7</v>
      </c>
      <c r="AQ144" s="387" t="s">
        <v>113</v>
      </c>
      <c r="AR144" s="383"/>
      <c r="AS144" s="384"/>
      <c r="AT144" s="385"/>
      <c r="AU144" s="383"/>
      <c r="AV144" s="384"/>
      <c r="AW144" s="384"/>
      <c r="AX144" s="384"/>
      <c r="AY144" s="385"/>
      <c r="AZ144" s="383"/>
      <c r="BA144" s="384"/>
      <c r="BB144" s="385"/>
      <c r="BC144" s="386"/>
      <c r="BD144" s="384"/>
      <c r="BE144" s="384"/>
      <c r="BF144" s="384"/>
      <c r="BG144" s="387"/>
      <c r="BH144" s="388" t="s">
        <v>60</v>
      </c>
      <c r="BI144" s="389" t="s">
        <v>60</v>
      </c>
      <c r="BJ144" s="369" t="s">
        <v>66</v>
      </c>
      <c r="BK144" s="403"/>
      <c r="BL144" s="399"/>
      <c r="BM144" s="390"/>
      <c r="BN144" s="391"/>
      <c r="BO144" s="385"/>
    </row>
    <row r="145" spans="2:67" ht="38.25" customHeight="1" x14ac:dyDescent="0.25">
      <c r="B145" s="394">
        <v>89</v>
      </c>
      <c r="C145" s="375">
        <f t="shared" si="19"/>
        <v>138</v>
      </c>
      <c r="D145" s="345" t="s">
        <v>110</v>
      </c>
      <c r="E145" s="379">
        <v>2018</v>
      </c>
      <c r="F145" s="346" t="s">
        <v>832</v>
      </c>
      <c r="G145" s="395"/>
      <c r="H145" s="347" t="str">
        <f t="shared" si="24"/>
        <v>Gestión Análisis y mejora continua</v>
      </c>
      <c r="I145" s="396">
        <v>1</v>
      </c>
      <c r="J145" s="394">
        <v>89</v>
      </c>
      <c r="K145" s="410" t="s">
        <v>1980</v>
      </c>
      <c r="L145" s="350" t="s">
        <v>70</v>
      </c>
      <c r="M145" s="416" t="s">
        <v>194</v>
      </c>
      <c r="N145" s="376" t="s">
        <v>194</v>
      </c>
      <c r="O145" s="376" t="s">
        <v>194</v>
      </c>
      <c r="P145" s="377" t="s">
        <v>74</v>
      </c>
      <c r="Q145" s="349" t="s">
        <v>852</v>
      </c>
      <c r="R145" s="397"/>
      <c r="S145" s="406">
        <v>2</v>
      </c>
      <c r="T145" s="406" t="s">
        <v>864</v>
      </c>
      <c r="U145" s="353" t="s">
        <v>76</v>
      </c>
      <c r="V145" s="406" t="s">
        <v>1238</v>
      </c>
      <c r="W145" s="409">
        <v>43374</v>
      </c>
      <c r="X145" s="409">
        <v>43434</v>
      </c>
      <c r="Y145" s="377"/>
      <c r="Z145" s="379"/>
      <c r="AA145" s="356">
        <f t="shared" si="27"/>
        <v>43434</v>
      </c>
      <c r="AB145" s="357">
        <v>43646</v>
      </c>
      <c r="AC145" s="349" t="s">
        <v>880</v>
      </c>
      <c r="AD145" s="358">
        <v>1</v>
      </c>
      <c r="AE145" s="357">
        <v>43661</v>
      </c>
      <c r="AF145" s="349" t="s">
        <v>833</v>
      </c>
      <c r="AG145" s="346" t="s">
        <v>420</v>
      </c>
      <c r="AH145" s="359">
        <f t="shared" si="25"/>
        <v>0.5</v>
      </c>
      <c r="AI145" s="358" t="s">
        <v>113</v>
      </c>
      <c r="AJ145" s="357">
        <v>43799</v>
      </c>
      <c r="AK145" s="431" t="s">
        <v>1497</v>
      </c>
      <c r="AL145" s="398">
        <v>2</v>
      </c>
      <c r="AM145" s="386">
        <v>43810</v>
      </c>
      <c r="AN145" s="361" t="s">
        <v>1814</v>
      </c>
      <c r="AO145" s="384" t="s">
        <v>1592</v>
      </c>
      <c r="AP145" s="365">
        <f t="shared" ref="AP145:AP198" si="28">+AL145/S145</f>
        <v>1</v>
      </c>
      <c r="AQ145" s="387" t="s">
        <v>55</v>
      </c>
      <c r="AR145" s="383"/>
      <c r="AS145" s="384"/>
      <c r="AT145" s="385"/>
      <c r="AU145" s="383"/>
      <c r="AV145" s="384"/>
      <c r="AW145" s="384"/>
      <c r="AX145" s="384"/>
      <c r="AY145" s="385"/>
      <c r="AZ145" s="383"/>
      <c r="BA145" s="384"/>
      <c r="BB145" s="385"/>
      <c r="BC145" s="386"/>
      <c r="BD145" s="384"/>
      <c r="BE145" s="384"/>
      <c r="BF145" s="384"/>
      <c r="BG145" s="387"/>
      <c r="BH145" s="388" t="s">
        <v>56</v>
      </c>
      <c r="BI145" s="389" t="s">
        <v>56</v>
      </c>
      <c r="BJ145" s="369" t="s">
        <v>57</v>
      </c>
      <c r="BK145" s="361" t="s">
        <v>1602</v>
      </c>
      <c r="BL145" s="399" t="s">
        <v>1592</v>
      </c>
      <c r="BM145" s="390">
        <v>43809</v>
      </c>
      <c r="BN145" s="391" t="s">
        <v>60</v>
      </c>
      <c r="BO145" s="467" t="s">
        <v>1602</v>
      </c>
    </row>
    <row r="146" spans="2:67" ht="38.25" customHeight="1" x14ac:dyDescent="0.25">
      <c r="B146" s="394">
        <v>90</v>
      </c>
      <c r="C146" s="375">
        <f t="shared" ref="C146:C209" si="29">1+C145</f>
        <v>139</v>
      </c>
      <c r="D146" s="345" t="s">
        <v>110</v>
      </c>
      <c r="E146" s="379">
        <v>2018</v>
      </c>
      <c r="F146" s="346" t="s">
        <v>832</v>
      </c>
      <c r="G146" s="395"/>
      <c r="H146" s="347" t="str">
        <f t="shared" si="24"/>
        <v>Gestión Análisis y mejora continua</v>
      </c>
      <c r="I146" s="396">
        <v>2</v>
      </c>
      <c r="J146" s="394">
        <v>90</v>
      </c>
      <c r="K146" s="410" t="s">
        <v>1981</v>
      </c>
      <c r="L146" s="350" t="s">
        <v>70</v>
      </c>
      <c r="M146" s="416" t="s">
        <v>194</v>
      </c>
      <c r="N146" s="376" t="s">
        <v>194</v>
      </c>
      <c r="O146" s="376" t="s">
        <v>194</v>
      </c>
      <c r="P146" s="377" t="s">
        <v>74</v>
      </c>
      <c r="Q146" s="349" t="s">
        <v>853</v>
      </c>
      <c r="R146" s="397"/>
      <c r="S146" s="406">
        <v>1</v>
      </c>
      <c r="T146" s="406" t="s">
        <v>865</v>
      </c>
      <c r="U146" s="353" t="s">
        <v>76</v>
      </c>
      <c r="V146" s="406" t="s">
        <v>1238</v>
      </c>
      <c r="W146" s="409">
        <v>43374</v>
      </c>
      <c r="X146" s="409">
        <v>43465</v>
      </c>
      <c r="Y146" s="377"/>
      <c r="Z146" s="379"/>
      <c r="AA146" s="356">
        <f t="shared" si="27"/>
        <v>43465</v>
      </c>
      <c r="AB146" s="357">
        <v>43646</v>
      </c>
      <c r="AC146" s="349" t="s">
        <v>881</v>
      </c>
      <c r="AD146" s="358">
        <v>0</v>
      </c>
      <c r="AE146" s="357">
        <v>43661</v>
      </c>
      <c r="AF146" s="349" t="s">
        <v>834</v>
      </c>
      <c r="AG146" s="346" t="s">
        <v>420</v>
      </c>
      <c r="AH146" s="359">
        <f t="shared" si="25"/>
        <v>0</v>
      </c>
      <c r="AI146" s="358" t="s">
        <v>113</v>
      </c>
      <c r="AJ146" s="357">
        <v>43799</v>
      </c>
      <c r="AK146" s="431" t="s">
        <v>1506</v>
      </c>
      <c r="AL146" s="398">
        <v>1</v>
      </c>
      <c r="AM146" s="386">
        <v>43810</v>
      </c>
      <c r="AN146" s="403" t="s">
        <v>1815</v>
      </c>
      <c r="AO146" s="384" t="s">
        <v>1592</v>
      </c>
      <c r="AP146" s="443">
        <f t="shared" si="28"/>
        <v>1</v>
      </c>
      <c r="AQ146" s="387" t="s">
        <v>55</v>
      </c>
      <c r="AR146" s="383"/>
      <c r="AS146" s="384"/>
      <c r="AT146" s="385"/>
      <c r="AU146" s="383"/>
      <c r="AV146" s="384"/>
      <c r="AW146" s="384"/>
      <c r="AX146" s="384"/>
      <c r="AY146" s="385"/>
      <c r="AZ146" s="383"/>
      <c r="BA146" s="384"/>
      <c r="BB146" s="385"/>
      <c r="BC146" s="386"/>
      <c r="BD146" s="384"/>
      <c r="BE146" s="384"/>
      <c r="BF146" s="384"/>
      <c r="BG146" s="387"/>
      <c r="BH146" s="388" t="s">
        <v>56</v>
      </c>
      <c r="BI146" s="389" t="s">
        <v>56</v>
      </c>
      <c r="BJ146" s="369" t="s">
        <v>57</v>
      </c>
      <c r="BK146" s="403" t="s">
        <v>1603</v>
      </c>
      <c r="BL146" s="399" t="s">
        <v>1592</v>
      </c>
      <c r="BM146" s="390">
        <v>43811</v>
      </c>
      <c r="BN146" s="391" t="s">
        <v>60</v>
      </c>
      <c r="BO146" s="440" t="s">
        <v>1603</v>
      </c>
    </row>
    <row r="147" spans="2:67" ht="38.25" customHeight="1" x14ac:dyDescent="0.25">
      <c r="B147" s="394">
        <v>91</v>
      </c>
      <c r="C147" s="375">
        <f t="shared" si="29"/>
        <v>140</v>
      </c>
      <c r="D147" s="345" t="s">
        <v>110</v>
      </c>
      <c r="E147" s="379">
        <v>2018</v>
      </c>
      <c r="F147" s="346" t="s">
        <v>832</v>
      </c>
      <c r="G147" s="395"/>
      <c r="H147" s="347" t="str">
        <f t="shared" si="24"/>
        <v>Gestión Análisis y mejora continua</v>
      </c>
      <c r="I147" s="396">
        <v>3</v>
      </c>
      <c r="J147" s="394">
        <v>91</v>
      </c>
      <c r="K147" s="410" t="s">
        <v>897</v>
      </c>
      <c r="L147" s="350" t="s">
        <v>70</v>
      </c>
      <c r="M147" s="416" t="s">
        <v>194</v>
      </c>
      <c r="N147" s="376" t="s">
        <v>194</v>
      </c>
      <c r="O147" s="376" t="s">
        <v>194</v>
      </c>
      <c r="P147" s="377" t="s">
        <v>74</v>
      </c>
      <c r="Q147" s="349" t="s">
        <v>854</v>
      </c>
      <c r="R147" s="397"/>
      <c r="S147" s="406">
        <v>1</v>
      </c>
      <c r="T147" s="406" t="s">
        <v>866</v>
      </c>
      <c r="U147" s="353" t="s">
        <v>76</v>
      </c>
      <c r="V147" s="406" t="s">
        <v>879</v>
      </c>
      <c r="W147" s="409">
        <v>43374</v>
      </c>
      <c r="X147" s="409">
        <v>43434</v>
      </c>
      <c r="Y147" s="377"/>
      <c r="Z147" s="379"/>
      <c r="AA147" s="356">
        <f t="shared" si="27"/>
        <v>43434</v>
      </c>
      <c r="AB147" s="357">
        <v>43646</v>
      </c>
      <c r="AC147" s="349" t="s">
        <v>882</v>
      </c>
      <c r="AD147" s="358">
        <v>1</v>
      </c>
      <c r="AE147" s="357">
        <v>43661</v>
      </c>
      <c r="AF147" s="349" t="s">
        <v>835</v>
      </c>
      <c r="AG147" s="346" t="s">
        <v>420</v>
      </c>
      <c r="AH147" s="359">
        <f t="shared" si="25"/>
        <v>1</v>
      </c>
      <c r="AI147" s="358" t="s">
        <v>55</v>
      </c>
      <c r="AJ147" s="357">
        <v>43799</v>
      </c>
      <c r="AK147" s="361" t="s">
        <v>1523</v>
      </c>
      <c r="AL147" s="398">
        <v>1</v>
      </c>
      <c r="AM147" s="386">
        <v>43810</v>
      </c>
      <c r="AN147" s="403" t="s">
        <v>1598</v>
      </c>
      <c r="AO147" s="384" t="s">
        <v>1592</v>
      </c>
      <c r="AP147" s="443">
        <f t="shared" si="28"/>
        <v>1</v>
      </c>
      <c r="AQ147" s="387" t="s">
        <v>55</v>
      </c>
      <c r="AR147" s="383"/>
      <c r="AS147" s="384"/>
      <c r="AT147" s="385"/>
      <c r="AU147" s="383"/>
      <c r="AV147" s="384"/>
      <c r="AW147" s="384"/>
      <c r="AX147" s="384"/>
      <c r="AY147" s="385"/>
      <c r="AZ147" s="383"/>
      <c r="BA147" s="384"/>
      <c r="BB147" s="385"/>
      <c r="BC147" s="386"/>
      <c r="BD147" s="384"/>
      <c r="BE147" s="384"/>
      <c r="BF147" s="384"/>
      <c r="BG147" s="387"/>
      <c r="BH147" s="388" t="s">
        <v>56</v>
      </c>
      <c r="BI147" s="389" t="s">
        <v>56</v>
      </c>
      <c r="BJ147" s="369" t="s">
        <v>57</v>
      </c>
      <c r="BK147" s="403" t="s">
        <v>1816</v>
      </c>
      <c r="BL147" s="399" t="s">
        <v>1592</v>
      </c>
      <c r="BM147" s="390">
        <v>43811</v>
      </c>
      <c r="BN147" s="391" t="s">
        <v>60</v>
      </c>
      <c r="BO147" s="440" t="s">
        <v>835</v>
      </c>
    </row>
    <row r="148" spans="2:67" ht="38.25" customHeight="1" x14ac:dyDescent="0.25">
      <c r="B148" s="394">
        <v>92</v>
      </c>
      <c r="C148" s="375">
        <f t="shared" si="29"/>
        <v>141</v>
      </c>
      <c r="D148" s="345" t="s">
        <v>110</v>
      </c>
      <c r="E148" s="379">
        <v>2018</v>
      </c>
      <c r="F148" s="346" t="s">
        <v>832</v>
      </c>
      <c r="G148" s="395"/>
      <c r="H148" s="347" t="str">
        <f t="shared" si="24"/>
        <v>Gestión Análisis y mejora continua</v>
      </c>
      <c r="I148" s="396">
        <v>4</v>
      </c>
      <c r="J148" s="394">
        <v>92</v>
      </c>
      <c r="K148" s="410" t="s">
        <v>898</v>
      </c>
      <c r="L148" s="350" t="s">
        <v>44</v>
      </c>
      <c r="M148" s="349" t="s">
        <v>899</v>
      </c>
      <c r="N148" s="349" t="s">
        <v>899</v>
      </c>
      <c r="O148" s="349" t="s">
        <v>900</v>
      </c>
      <c r="P148" s="377" t="s">
        <v>74</v>
      </c>
      <c r="Q148" s="349" t="s">
        <v>855</v>
      </c>
      <c r="R148" s="397"/>
      <c r="S148" s="406">
        <v>2</v>
      </c>
      <c r="T148" s="406" t="s">
        <v>867</v>
      </c>
      <c r="U148" s="353" t="s">
        <v>76</v>
      </c>
      <c r="V148" s="406" t="s">
        <v>879</v>
      </c>
      <c r="W148" s="409">
        <v>43374</v>
      </c>
      <c r="X148" s="409">
        <v>43495</v>
      </c>
      <c r="Y148" s="377"/>
      <c r="Z148" s="379"/>
      <c r="AA148" s="356">
        <f t="shared" si="27"/>
        <v>43495</v>
      </c>
      <c r="AB148" s="357">
        <v>43646</v>
      </c>
      <c r="AC148" s="349" t="s">
        <v>883</v>
      </c>
      <c r="AD148" s="358">
        <v>1</v>
      </c>
      <c r="AE148" s="357">
        <v>43661</v>
      </c>
      <c r="AF148" s="349" t="s">
        <v>835</v>
      </c>
      <c r="AG148" s="346" t="s">
        <v>420</v>
      </c>
      <c r="AH148" s="359">
        <f t="shared" si="25"/>
        <v>0.5</v>
      </c>
      <c r="AI148" s="358" t="s">
        <v>55</v>
      </c>
      <c r="AJ148" s="357">
        <v>43799</v>
      </c>
      <c r="AK148" s="361" t="s">
        <v>1523</v>
      </c>
      <c r="AL148" s="398">
        <v>2</v>
      </c>
      <c r="AM148" s="386">
        <v>43810</v>
      </c>
      <c r="AN148" s="403" t="s">
        <v>1599</v>
      </c>
      <c r="AO148" s="384" t="s">
        <v>1592</v>
      </c>
      <c r="AP148" s="443">
        <f t="shared" si="28"/>
        <v>1</v>
      </c>
      <c r="AQ148" s="387" t="s">
        <v>55</v>
      </c>
      <c r="AR148" s="383"/>
      <c r="AS148" s="384"/>
      <c r="AT148" s="385"/>
      <c r="AU148" s="383"/>
      <c r="AV148" s="384"/>
      <c r="AW148" s="384"/>
      <c r="AX148" s="384"/>
      <c r="AY148" s="385"/>
      <c r="AZ148" s="383"/>
      <c r="BA148" s="384"/>
      <c r="BB148" s="385"/>
      <c r="BC148" s="386"/>
      <c r="BD148" s="384"/>
      <c r="BE148" s="384"/>
      <c r="BF148" s="384"/>
      <c r="BG148" s="387"/>
      <c r="BH148" s="388" t="s">
        <v>56</v>
      </c>
      <c r="BI148" s="389" t="s">
        <v>56</v>
      </c>
      <c r="BJ148" s="369" t="s">
        <v>57</v>
      </c>
      <c r="BK148" s="445" t="s">
        <v>1817</v>
      </c>
      <c r="BL148" s="399" t="s">
        <v>1592</v>
      </c>
      <c r="BM148" s="468"/>
      <c r="BN148" s="421"/>
      <c r="BO148" s="469"/>
    </row>
    <row r="149" spans="2:67" ht="38.25" customHeight="1" x14ac:dyDescent="0.25">
      <c r="B149" s="394">
        <v>0</v>
      </c>
      <c r="C149" s="375">
        <f t="shared" si="29"/>
        <v>142</v>
      </c>
      <c r="D149" s="345" t="s">
        <v>110</v>
      </c>
      <c r="E149" s="379">
        <v>2018</v>
      </c>
      <c r="F149" s="346" t="s">
        <v>832</v>
      </c>
      <c r="G149" s="395"/>
      <c r="H149" s="347" t="str">
        <f t="shared" si="24"/>
        <v>Gestión Análisis y mejora continua</v>
      </c>
      <c r="I149" s="396"/>
      <c r="J149" s="394">
        <v>92</v>
      </c>
      <c r="K149" s="410" t="s">
        <v>898</v>
      </c>
      <c r="L149" s="350" t="s">
        <v>44</v>
      </c>
      <c r="M149" s="349" t="s">
        <v>899</v>
      </c>
      <c r="N149" s="349" t="s">
        <v>899</v>
      </c>
      <c r="O149" s="349" t="s">
        <v>900</v>
      </c>
      <c r="P149" s="377" t="s">
        <v>47</v>
      </c>
      <c r="Q149" s="349" t="s">
        <v>856</v>
      </c>
      <c r="R149" s="397"/>
      <c r="S149" s="406">
        <v>1</v>
      </c>
      <c r="T149" s="406" t="s">
        <v>868</v>
      </c>
      <c r="U149" s="353" t="s">
        <v>76</v>
      </c>
      <c r="V149" s="406" t="s">
        <v>1238</v>
      </c>
      <c r="W149" s="409">
        <v>43435</v>
      </c>
      <c r="X149" s="409">
        <v>43485</v>
      </c>
      <c r="Y149" s="377"/>
      <c r="Z149" s="379"/>
      <c r="AA149" s="356">
        <f t="shared" si="27"/>
        <v>43485</v>
      </c>
      <c r="AB149" s="357">
        <v>43646</v>
      </c>
      <c r="AC149" s="349" t="s">
        <v>884</v>
      </c>
      <c r="AD149" s="358">
        <v>0</v>
      </c>
      <c r="AE149" s="357">
        <v>43661</v>
      </c>
      <c r="AF149" s="349" t="s">
        <v>836</v>
      </c>
      <c r="AG149" s="346" t="s">
        <v>420</v>
      </c>
      <c r="AH149" s="359">
        <f t="shared" si="25"/>
        <v>0</v>
      </c>
      <c r="AI149" s="358" t="s">
        <v>113</v>
      </c>
      <c r="AJ149" s="357">
        <v>43799</v>
      </c>
      <c r="AK149" s="470" t="s">
        <v>1498</v>
      </c>
      <c r="AL149" s="439">
        <v>0</v>
      </c>
      <c r="AM149" s="386">
        <v>43810</v>
      </c>
      <c r="AN149" s="364" t="s">
        <v>1600</v>
      </c>
      <c r="AO149" s="384" t="s">
        <v>1592</v>
      </c>
      <c r="AP149" s="443">
        <v>1</v>
      </c>
      <c r="AQ149" s="387" t="s">
        <v>55</v>
      </c>
      <c r="AR149" s="383"/>
      <c r="AS149" s="384"/>
      <c r="AT149" s="385"/>
      <c r="AU149" s="383"/>
      <c r="AV149" s="384"/>
      <c r="AW149" s="384"/>
      <c r="AX149" s="384"/>
      <c r="AY149" s="385"/>
      <c r="AZ149" s="383"/>
      <c r="BA149" s="384"/>
      <c r="BB149" s="385"/>
      <c r="BC149" s="386"/>
      <c r="BD149" s="384"/>
      <c r="BE149" s="384"/>
      <c r="BF149" s="384"/>
      <c r="BG149" s="387"/>
      <c r="BH149" s="388" t="s">
        <v>56</v>
      </c>
      <c r="BI149" s="389" t="s">
        <v>56</v>
      </c>
      <c r="BJ149" s="369" t="s">
        <v>57</v>
      </c>
      <c r="BK149" s="364" t="s">
        <v>1600</v>
      </c>
      <c r="BL149" s="399" t="s">
        <v>1592</v>
      </c>
      <c r="BM149" s="390">
        <v>43810</v>
      </c>
      <c r="BN149" s="391" t="s">
        <v>60</v>
      </c>
      <c r="BO149" s="370" t="s">
        <v>1600</v>
      </c>
    </row>
    <row r="150" spans="2:67" ht="38.25" customHeight="1" x14ac:dyDescent="0.25">
      <c r="B150" s="394">
        <v>93</v>
      </c>
      <c r="C150" s="375">
        <f t="shared" si="29"/>
        <v>143</v>
      </c>
      <c r="D150" s="345" t="s">
        <v>110</v>
      </c>
      <c r="E150" s="379">
        <v>2018</v>
      </c>
      <c r="F150" s="346" t="s">
        <v>832</v>
      </c>
      <c r="G150" s="395"/>
      <c r="H150" s="347" t="str">
        <f t="shared" si="24"/>
        <v>Gestión Análisis y mejora continua</v>
      </c>
      <c r="I150" s="396">
        <v>5</v>
      </c>
      <c r="J150" s="394">
        <v>93</v>
      </c>
      <c r="K150" s="410" t="s">
        <v>901</v>
      </c>
      <c r="L150" s="350" t="s">
        <v>44</v>
      </c>
      <c r="M150" s="349" t="s">
        <v>902</v>
      </c>
      <c r="N150" s="349" t="s">
        <v>903</v>
      </c>
      <c r="O150" s="349" t="s">
        <v>904</v>
      </c>
      <c r="P150" s="377" t="s">
        <v>74</v>
      </c>
      <c r="Q150" s="349" t="s">
        <v>857</v>
      </c>
      <c r="R150" s="397"/>
      <c r="S150" s="406">
        <v>1</v>
      </c>
      <c r="T150" s="406" t="s">
        <v>869</v>
      </c>
      <c r="U150" s="353" t="s">
        <v>76</v>
      </c>
      <c r="V150" s="406" t="s">
        <v>1238</v>
      </c>
      <c r="W150" s="409">
        <v>43367</v>
      </c>
      <c r="X150" s="409">
        <v>43371</v>
      </c>
      <c r="Y150" s="377"/>
      <c r="Z150" s="379"/>
      <c r="AA150" s="356">
        <f t="shared" si="27"/>
        <v>43371</v>
      </c>
      <c r="AB150" s="357">
        <v>43646</v>
      </c>
      <c r="AC150" s="349" t="s">
        <v>885</v>
      </c>
      <c r="AD150" s="358">
        <v>1</v>
      </c>
      <c r="AE150" s="357">
        <v>43661</v>
      </c>
      <c r="AF150" s="349" t="s">
        <v>837</v>
      </c>
      <c r="AG150" s="346" t="s">
        <v>420</v>
      </c>
      <c r="AH150" s="359">
        <f t="shared" si="25"/>
        <v>1</v>
      </c>
      <c r="AI150" s="358" t="s">
        <v>55</v>
      </c>
      <c r="AJ150" s="357">
        <v>43799</v>
      </c>
      <c r="AK150" s="361" t="s">
        <v>1523</v>
      </c>
      <c r="AL150" s="398">
        <v>1</v>
      </c>
      <c r="AM150" s="386">
        <v>43810</v>
      </c>
      <c r="AN150" s="361" t="s">
        <v>1601</v>
      </c>
      <c r="AO150" s="384" t="s">
        <v>1592</v>
      </c>
      <c r="AP150" s="443">
        <f t="shared" si="28"/>
        <v>1</v>
      </c>
      <c r="AQ150" s="387" t="s">
        <v>55</v>
      </c>
      <c r="AR150" s="383"/>
      <c r="AS150" s="384"/>
      <c r="AT150" s="385"/>
      <c r="AU150" s="383"/>
      <c r="AV150" s="384"/>
      <c r="AW150" s="384"/>
      <c r="AX150" s="384"/>
      <c r="AY150" s="385"/>
      <c r="AZ150" s="383"/>
      <c r="BA150" s="384"/>
      <c r="BB150" s="385"/>
      <c r="BC150" s="386"/>
      <c r="BD150" s="384"/>
      <c r="BE150" s="384"/>
      <c r="BF150" s="384"/>
      <c r="BG150" s="387"/>
      <c r="BH150" s="388" t="s">
        <v>56</v>
      </c>
      <c r="BI150" s="389" t="s">
        <v>56</v>
      </c>
      <c r="BJ150" s="369" t="s">
        <v>57</v>
      </c>
      <c r="BK150" s="361" t="s">
        <v>1604</v>
      </c>
      <c r="BL150" s="399" t="s">
        <v>1592</v>
      </c>
      <c r="BM150" s="390">
        <v>43810</v>
      </c>
      <c r="BN150" s="391" t="s">
        <v>60</v>
      </c>
      <c r="BO150" s="471" t="s">
        <v>1604</v>
      </c>
    </row>
    <row r="151" spans="2:67" ht="38.25" customHeight="1" x14ac:dyDescent="0.25">
      <c r="B151" s="394">
        <v>0</v>
      </c>
      <c r="C151" s="375">
        <f t="shared" si="29"/>
        <v>144</v>
      </c>
      <c r="D151" s="345" t="s">
        <v>110</v>
      </c>
      <c r="E151" s="379">
        <v>2018</v>
      </c>
      <c r="F151" s="346" t="s">
        <v>832</v>
      </c>
      <c r="G151" s="395"/>
      <c r="H151" s="347" t="str">
        <f t="shared" si="24"/>
        <v>Gestión Análisis y mejora continua</v>
      </c>
      <c r="I151" s="396"/>
      <c r="J151" s="394">
        <v>93</v>
      </c>
      <c r="K151" s="410" t="s">
        <v>901</v>
      </c>
      <c r="L151" s="350" t="s">
        <v>44</v>
      </c>
      <c r="M151" s="349" t="s">
        <v>902</v>
      </c>
      <c r="N151" s="349" t="s">
        <v>903</v>
      </c>
      <c r="O151" s="349" t="s">
        <v>904</v>
      </c>
      <c r="P151" s="377" t="s">
        <v>47</v>
      </c>
      <c r="Q151" s="349" t="s">
        <v>858</v>
      </c>
      <c r="R151" s="397"/>
      <c r="S151" s="406">
        <v>1</v>
      </c>
      <c r="T151" s="406" t="s">
        <v>868</v>
      </c>
      <c r="U151" s="353" t="s">
        <v>76</v>
      </c>
      <c r="V151" s="406" t="s">
        <v>1238</v>
      </c>
      <c r="W151" s="409">
        <v>43435</v>
      </c>
      <c r="X151" s="409">
        <v>43485</v>
      </c>
      <c r="Y151" s="377"/>
      <c r="Z151" s="379"/>
      <c r="AA151" s="356">
        <f t="shared" si="27"/>
        <v>43485</v>
      </c>
      <c r="AB151" s="357">
        <v>43646</v>
      </c>
      <c r="AC151" s="349" t="s">
        <v>886</v>
      </c>
      <c r="AD151" s="358">
        <v>1</v>
      </c>
      <c r="AE151" s="357">
        <v>43661</v>
      </c>
      <c r="AF151" s="349" t="s">
        <v>836</v>
      </c>
      <c r="AG151" s="346" t="s">
        <v>420</v>
      </c>
      <c r="AH151" s="359">
        <f t="shared" si="25"/>
        <v>1</v>
      </c>
      <c r="AI151" s="358" t="s">
        <v>113</v>
      </c>
      <c r="AJ151" s="357">
        <v>43799</v>
      </c>
      <c r="AK151" s="472" t="s">
        <v>1499</v>
      </c>
      <c r="AL151" s="398">
        <v>1</v>
      </c>
      <c r="AM151" s="386">
        <v>43810</v>
      </c>
      <c r="AN151" s="364" t="s">
        <v>1600</v>
      </c>
      <c r="AO151" s="384" t="s">
        <v>1592</v>
      </c>
      <c r="AP151" s="443">
        <f t="shared" si="28"/>
        <v>1</v>
      </c>
      <c r="AQ151" s="387" t="s">
        <v>55</v>
      </c>
      <c r="AR151" s="383"/>
      <c r="AS151" s="384"/>
      <c r="AT151" s="385"/>
      <c r="AU151" s="383"/>
      <c r="AV151" s="384"/>
      <c r="AW151" s="384"/>
      <c r="AX151" s="384"/>
      <c r="AY151" s="385"/>
      <c r="AZ151" s="383"/>
      <c r="BA151" s="384"/>
      <c r="BB151" s="385"/>
      <c r="BC151" s="386"/>
      <c r="BD151" s="384"/>
      <c r="BE151" s="384"/>
      <c r="BF151" s="384"/>
      <c r="BG151" s="387"/>
      <c r="BH151" s="388" t="s">
        <v>56</v>
      </c>
      <c r="BI151" s="389" t="s">
        <v>56</v>
      </c>
      <c r="BJ151" s="369" t="s">
        <v>57</v>
      </c>
      <c r="BK151" s="364" t="s">
        <v>1600</v>
      </c>
      <c r="BL151" s="399" t="s">
        <v>1592</v>
      </c>
      <c r="BM151" s="390">
        <v>43810</v>
      </c>
      <c r="BN151" s="391" t="s">
        <v>60</v>
      </c>
      <c r="BO151" s="370" t="s">
        <v>1600</v>
      </c>
    </row>
    <row r="152" spans="2:67" ht="38.25" customHeight="1" x14ac:dyDescent="0.25">
      <c r="B152" s="394">
        <v>94</v>
      </c>
      <c r="C152" s="375">
        <f t="shared" si="29"/>
        <v>145</v>
      </c>
      <c r="D152" s="345" t="s">
        <v>110</v>
      </c>
      <c r="E152" s="379">
        <v>2018</v>
      </c>
      <c r="F152" s="346" t="s">
        <v>832</v>
      </c>
      <c r="G152" s="395"/>
      <c r="H152" s="347" t="str">
        <f t="shared" si="24"/>
        <v>Gestión Análisis y mejora continua</v>
      </c>
      <c r="I152" s="396">
        <v>6</v>
      </c>
      <c r="J152" s="394">
        <v>94</v>
      </c>
      <c r="K152" s="410" t="s">
        <v>905</v>
      </c>
      <c r="L152" s="350" t="s">
        <v>44</v>
      </c>
      <c r="M152" s="349" t="s">
        <v>906</v>
      </c>
      <c r="N152" s="349" t="s">
        <v>906</v>
      </c>
      <c r="O152" s="349" t="s">
        <v>907</v>
      </c>
      <c r="P152" s="377" t="s">
        <v>74</v>
      </c>
      <c r="Q152" s="349" t="s">
        <v>859</v>
      </c>
      <c r="R152" s="397"/>
      <c r="S152" s="419">
        <v>1</v>
      </c>
      <c r="T152" s="406" t="s">
        <v>1982</v>
      </c>
      <c r="U152" s="353" t="s">
        <v>76</v>
      </c>
      <c r="V152" s="406" t="s">
        <v>1238</v>
      </c>
      <c r="W152" s="409">
        <v>43374</v>
      </c>
      <c r="X152" s="409">
        <v>43403</v>
      </c>
      <c r="Y152" s="377"/>
      <c r="Z152" s="379"/>
      <c r="AA152" s="356">
        <f t="shared" si="27"/>
        <v>43403</v>
      </c>
      <c r="AB152" s="357">
        <v>43646</v>
      </c>
      <c r="AC152" s="349" t="s">
        <v>887</v>
      </c>
      <c r="AD152" s="414">
        <v>0.94</v>
      </c>
      <c r="AE152" s="357">
        <v>43661</v>
      </c>
      <c r="AF152" s="349" t="s">
        <v>838</v>
      </c>
      <c r="AG152" s="346" t="s">
        <v>420</v>
      </c>
      <c r="AH152" s="359">
        <f t="shared" si="25"/>
        <v>0.94</v>
      </c>
      <c r="AI152" s="358" t="s">
        <v>113</v>
      </c>
      <c r="AJ152" s="357">
        <v>43799</v>
      </c>
      <c r="AK152" s="470" t="s">
        <v>1983</v>
      </c>
      <c r="AL152" s="439">
        <v>1</v>
      </c>
      <c r="AM152" s="386">
        <v>43810</v>
      </c>
      <c r="AN152" s="364" t="s">
        <v>1605</v>
      </c>
      <c r="AO152" s="384" t="s">
        <v>1592</v>
      </c>
      <c r="AP152" s="443">
        <f t="shared" si="28"/>
        <v>1</v>
      </c>
      <c r="AQ152" s="387" t="s">
        <v>55</v>
      </c>
      <c r="AR152" s="383"/>
      <c r="AS152" s="384"/>
      <c r="AT152" s="385"/>
      <c r="AU152" s="383"/>
      <c r="AV152" s="384"/>
      <c r="AW152" s="384"/>
      <c r="AX152" s="384"/>
      <c r="AY152" s="385"/>
      <c r="AZ152" s="383"/>
      <c r="BA152" s="384"/>
      <c r="BB152" s="385"/>
      <c r="BC152" s="386"/>
      <c r="BD152" s="384"/>
      <c r="BE152" s="384"/>
      <c r="BF152" s="384"/>
      <c r="BG152" s="387"/>
      <c r="BH152" s="388" t="s">
        <v>56</v>
      </c>
      <c r="BI152" s="389" t="s">
        <v>56</v>
      </c>
      <c r="BJ152" s="369" t="s">
        <v>57</v>
      </c>
      <c r="BK152" s="364" t="s">
        <v>1605</v>
      </c>
      <c r="BL152" s="399" t="s">
        <v>1592</v>
      </c>
      <c r="BM152" s="390">
        <v>43811</v>
      </c>
      <c r="BN152" s="391" t="s">
        <v>60</v>
      </c>
      <c r="BO152" s="370" t="s">
        <v>1605</v>
      </c>
    </row>
    <row r="153" spans="2:67" ht="38.25" customHeight="1" x14ac:dyDescent="0.25">
      <c r="B153" s="394">
        <v>0</v>
      </c>
      <c r="C153" s="375">
        <f t="shared" si="29"/>
        <v>146</v>
      </c>
      <c r="D153" s="345" t="s">
        <v>110</v>
      </c>
      <c r="E153" s="379">
        <v>2018</v>
      </c>
      <c r="F153" s="346" t="s">
        <v>832</v>
      </c>
      <c r="G153" s="395"/>
      <c r="H153" s="347" t="str">
        <f t="shared" si="24"/>
        <v>Gestión Análisis y mejora continua</v>
      </c>
      <c r="I153" s="396"/>
      <c r="J153" s="394">
        <v>94</v>
      </c>
      <c r="K153" s="410" t="s">
        <v>905</v>
      </c>
      <c r="L153" s="350" t="s">
        <v>44</v>
      </c>
      <c r="M153" s="349" t="s">
        <v>906</v>
      </c>
      <c r="N153" s="349" t="s">
        <v>906</v>
      </c>
      <c r="O153" s="349" t="s">
        <v>907</v>
      </c>
      <c r="P153" s="377" t="s">
        <v>47</v>
      </c>
      <c r="Q153" s="349" t="s">
        <v>860</v>
      </c>
      <c r="R153" s="397"/>
      <c r="S153" s="406">
        <v>1</v>
      </c>
      <c r="T153" s="406" t="s">
        <v>870</v>
      </c>
      <c r="U153" s="353" t="s">
        <v>76</v>
      </c>
      <c r="V153" s="406" t="s">
        <v>1238</v>
      </c>
      <c r="W153" s="409">
        <v>43374</v>
      </c>
      <c r="X153" s="409">
        <v>43403</v>
      </c>
      <c r="Y153" s="377"/>
      <c r="Z153" s="379"/>
      <c r="AA153" s="356">
        <f t="shared" si="27"/>
        <v>43403</v>
      </c>
      <c r="AB153" s="357">
        <v>43646</v>
      </c>
      <c r="AC153" s="349" t="s">
        <v>888</v>
      </c>
      <c r="AD153" s="358">
        <v>1</v>
      </c>
      <c r="AE153" s="357">
        <v>43661</v>
      </c>
      <c r="AF153" s="349" t="s">
        <v>839</v>
      </c>
      <c r="AG153" s="346" t="s">
        <v>420</v>
      </c>
      <c r="AH153" s="359">
        <f t="shared" si="25"/>
        <v>1</v>
      </c>
      <c r="AI153" s="358" t="s">
        <v>55</v>
      </c>
      <c r="AJ153" s="357">
        <v>43799</v>
      </c>
      <c r="AK153" s="361" t="s">
        <v>1523</v>
      </c>
      <c r="AL153" s="398">
        <v>1</v>
      </c>
      <c r="AM153" s="386">
        <v>43810</v>
      </c>
      <c r="AN153" s="364" t="s">
        <v>1818</v>
      </c>
      <c r="AO153" s="384" t="s">
        <v>1592</v>
      </c>
      <c r="AP153" s="443">
        <f t="shared" si="28"/>
        <v>1</v>
      </c>
      <c r="AQ153" s="387" t="s">
        <v>55</v>
      </c>
      <c r="AR153" s="383"/>
      <c r="AS153" s="384"/>
      <c r="AT153" s="385"/>
      <c r="AU153" s="383"/>
      <c r="AV153" s="384"/>
      <c r="AW153" s="384"/>
      <c r="AX153" s="384"/>
      <c r="AY153" s="385"/>
      <c r="AZ153" s="383"/>
      <c r="BA153" s="384"/>
      <c r="BB153" s="385"/>
      <c r="BC153" s="386"/>
      <c r="BD153" s="384"/>
      <c r="BE153" s="384"/>
      <c r="BF153" s="384"/>
      <c r="BG153" s="387"/>
      <c r="BH153" s="388" t="s">
        <v>56</v>
      </c>
      <c r="BI153" s="389" t="s">
        <v>56</v>
      </c>
      <c r="BJ153" s="369" t="s">
        <v>57</v>
      </c>
      <c r="BK153" s="403" t="s">
        <v>1819</v>
      </c>
      <c r="BL153" s="399" t="s">
        <v>1592</v>
      </c>
      <c r="BM153" s="390">
        <v>43810</v>
      </c>
      <c r="BN153" s="391" t="s">
        <v>60</v>
      </c>
      <c r="BO153" s="440" t="s">
        <v>1606</v>
      </c>
    </row>
    <row r="154" spans="2:67" ht="38.25" customHeight="1" x14ac:dyDescent="0.25">
      <c r="B154" s="394">
        <v>95</v>
      </c>
      <c r="C154" s="375">
        <f t="shared" si="29"/>
        <v>147</v>
      </c>
      <c r="D154" s="345" t="s">
        <v>110</v>
      </c>
      <c r="E154" s="379">
        <v>2018</v>
      </c>
      <c r="F154" s="346" t="s">
        <v>832</v>
      </c>
      <c r="G154" s="395"/>
      <c r="H154" s="347" t="str">
        <f t="shared" si="24"/>
        <v>Gestión Análisis y mejora continua</v>
      </c>
      <c r="I154" s="396">
        <v>7</v>
      </c>
      <c r="J154" s="394">
        <v>95</v>
      </c>
      <c r="K154" s="410" t="s">
        <v>908</v>
      </c>
      <c r="L154" s="350" t="s">
        <v>44</v>
      </c>
      <c r="M154" s="349" t="s">
        <v>909</v>
      </c>
      <c r="N154" s="349" t="s">
        <v>909</v>
      </c>
      <c r="O154" s="349" t="s">
        <v>910</v>
      </c>
      <c r="P154" s="377" t="s">
        <v>74</v>
      </c>
      <c r="Q154" s="349" t="s">
        <v>861</v>
      </c>
      <c r="R154" s="397"/>
      <c r="S154" s="406">
        <v>1</v>
      </c>
      <c r="T154" s="406" t="s">
        <v>871</v>
      </c>
      <c r="U154" s="353" t="s">
        <v>76</v>
      </c>
      <c r="V154" s="406" t="s">
        <v>1238</v>
      </c>
      <c r="W154" s="409">
        <v>43374</v>
      </c>
      <c r="X154" s="409">
        <v>43404</v>
      </c>
      <c r="Y154" s="377"/>
      <c r="Z154" s="379"/>
      <c r="AA154" s="356">
        <f t="shared" si="27"/>
        <v>43404</v>
      </c>
      <c r="AB154" s="357">
        <v>43646</v>
      </c>
      <c r="AC154" s="349" t="s">
        <v>889</v>
      </c>
      <c r="AD154" s="358">
        <v>1</v>
      </c>
      <c r="AE154" s="357">
        <v>43661</v>
      </c>
      <c r="AF154" s="349" t="s">
        <v>840</v>
      </c>
      <c r="AG154" s="346" t="s">
        <v>420</v>
      </c>
      <c r="AH154" s="359">
        <f t="shared" si="25"/>
        <v>1</v>
      </c>
      <c r="AI154" s="358" t="s">
        <v>55</v>
      </c>
      <c r="AJ154" s="357">
        <v>43799</v>
      </c>
      <c r="AK154" s="361" t="s">
        <v>1523</v>
      </c>
      <c r="AL154" s="398">
        <v>1</v>
      </c>
      <c r="AM154" s="386">
        <v>43810</v>
      </c>
      <c r="AN154" s="403" t="s">
        <v>1820</v>
      </c>
      <c r="AO154" s="384" t="s">
        <v>1592</v>
      </c>
      <c r="AP154" s="443">
        <f t="shared" si="28"/>
        <v>1</v>
      </c>
      <c r="AQ154" s="387" t="s">
        <v>55</v>
      </c>
      <c r="AR154" s="383"/>
      <c r="AS154" s="384"/>
      <c r="AT154" s="385"/>
      <c r="AU154" s="383"/>
      <c r="AV154" s="384"/>
      <c r="AW154" s="384"/>
      <c r="AX154" s="384"/>
      <c r="AY154" s="385"/>
      <c r="AZ154" s="383"/>
      <c r="BA154" s="384"/>
      <c r="BB154" s="385"/>
      <c r="BC154" s="386"/>
      <c r="BD154" s="384"/>
      <c r="BE154" s="384"/>
      <c r="BF154" s="384"/>
      <c r="BG154" s="387"/>
      <c r="BH154" s="388" t="s">
        <v>56</v>
      </c>
      <c r="BI154" s="389" t="s">
        <v>56</v>
      </c>
      <c r="BJ154" s="369" t="s">
        <v>57</v>
      </c>
      <c r="BK154" s="403" t="s">
        <v>1820</v>
      </c>
      <c r="BL154" s="399" t="s">
        <v>1592</v>
      </c>
      <c r="BM154" s="390">
        <v>43810</v>
      </c>
      <c r="BN154" s="391" t="s">
        <v>60</v>
      </c>
      <c r="BO154" s="440" t="s">
        <v>1820</v>
      </c>
    </row>
    <row r="155" spans="2:67" ht="38.25" customHeight="1" x14ac:dyDescent="0.25">
      <c r="B155" s="394">
        <v>0</v>
      </c>
      <c r="C155" s="375">
        <f t="shared" si="29"/>
        <v>148</v>
      </c>
      <c r="D155" s="345" t="s">
        <v>110</v>
      </c>
      <c r="E155" s="379">
        <v>2018</v>
      </c>
      <c r="F155" s="346" t="s">
        <v>832</v>
      </c>
      <c r="G155" s="395"/>
      <c r="H155" s="347" t="str">
        <f t="shared" si="24"/>
        <v>Gestión Análisis y mejora continua</v>
      </c>
      <c r="I155" s="396"/>
      <c r="J155" s="394">
        <v>95</v>
      </c>
      <c r="K155" s="410" t="s">
        <v>908</v>
      </c>
      <c r="L155" s="350" t="s">
        <v>44</v>
      </c>
      <c r="M155" s="349" t="s">
        <v>909</v>
      </c>
      <c r="N155" s="349" t="s">
        <v>909</v>
      </c>
      <c r="O155" s="349" t="s">
        <v>910</v>
      </c>
      <c r="P155" s="377" t="s">
        <v>47</v>
      </c>
      <c r="Q155" s="349" t="s">
        <v>862</v>
      </c>
      <c r="R155" s="397"/>
      <c r="S155" s="419">
        <v>1</v>
      </c>
      <c r="T155" s="406" t="s">
        <v>872</v>
      </c>
      <c r="U155" s="353" t="s">
        <v>76</v>
      </c>
      <c r="V155" s="406" t="s">
        <v>1239</v>
      </c>
      <c r="W155" s="409">
        <v>43374</v>
      </c>
      <c r="X155" s="409">
        <v>43465</v>
      </c>
      <c r="Y155" s="377"/>
      <c r="Z155" s="379"/>
      <c r="AA155" s="356">
        <f t="shared" si="27"/>
        <v>43465</v>
      </c>
      <c r="AB155" s="357">
        <v>43646</v>
      </c>
      <c r="AC155" s="349" t="s">
        <v>890</v>
      </c>
      <c r="AD155" s="358">
        <v>0</v>
      </c>
      <c r="AE155" s="357">
        <v>43661</v>
      </c>
      <c r="AF155" s="349" t="s">
        <v>840</v>
      </c>
      <c r="AG155" s="346" t="s">
        <v>420</v>
      </c>
      <c r="AH155" s="359">
        <f t="shared" si="25"/>
        <v>0</v>
      </c>
      <c r="AI155" s="358" t="s">
        <v>55</v>
      </c>
      <c r="AJ155" s="357">
        <v>43799</v>
      </c>
      <c r="AK155" s="361" t="s">
        <v>1523</v>
      </c>
      <c r="AL155" s="381">
        <v>1</v>
      </c>
      <c r="AM155" s="386">
        <v>43810</v>
      </c>
      <c r="AN155" s="403" t="s">
        <v>1820</v>
      </c>
      <c r="AO155" s="384" t="s">
        <v>1592</v>
      </c>
      <c r="AP155" s="443">
        <f t="shared" si="28"/>
        <v>1</v>
      </c>
      <c r="AQ155" s="387" t="s">
        <v>55</v>
      </c>
      <c r="AR155" s="383"/>
      <c r="AS155" s="384"/>
      <c r="AT155" s="385"/>
      <c r="AU155" s="383"/>
      <c r="AV155" s="384"/>
      <c r="AW155" s="384"/>
      <c r="AX155" s="384"/>
      <c r="AY155" s="385"/>
      <c r="AZ155" s="383"/>
      <c r="BA155" s="384"/>
      <c r="BB155" s="385"/>
      <c r="BC155" s="386"/>
      <c r="BD155" s="384"/>
      <c r="BE155" s="384"/>
      <c r="BF155" s="384"/>
      <c r="BG155" s="387"/>
      <c r="BH155" s="388" t="s">
        <v>56</v>
      </c>
      <c r="BI155" s="389" t="s">
        <v>56</v>
      </c>
      <c r="BJ155" s="369" t="s">
        <v>57</v>
      </c>
      <c r="BK155" s="403" t="s">
        <v>1820</v>
      </c>
      <c r="BL155" s="399" t="s">
        <v>1592</v>
      </c>
      <c r="BM155" s="390">
        <v>43810</v>
      </c>
      <c r="BN155" s="391" t="s">
        <v>60</v>
      </c>
      <c r="BO155" s="440" t="s">
        <v>1820</v>
      </c>
    </row>
    <row r="156" spans="2:67" ht="38.25" customHeight="1" x14ac:dyDescent="0.25">
      <c r="B156" s="394">
        <v>96</v>
      </c>
      <c r="C156" s="375">
        <f t="shared" si="29"/>
        <v>149</v>
      </c>
      <c r="D156" s="345" t="s">
        <v>110</v>
      </c>
      <c r="E156" s="379">
        <v>2018</v>
      </c>
      <c r="F156" s="346" t="s">
        <v>832</v>
      </c>
      <c r="G156" s="395"/>
      <c r="H156" s="347" t="str">
        <f t="shared" si="24"/>
        <v>Gestión Análisis y mejora continua</v>
      </c>
      <c r="I156" s="396">
        <v>8</v>
      </c>
      <c r="J156" s="394">
        <v>96</v>
      </c>
      <c r="K156" s="410" t="s">
        <v>911</v>
      </c>
      <c r="L156" s="350" t="s">
        <v>44</v>
      </c>
      <c r="M156" s="349" t="s">
        <v>912</v>
      </c>
      <c r="N156" s="349" t="s">
        <v>912</v>
      </c>
      <c r="O156" s="349" t="s">
        <v>900</v>
      </c>
      <c r="P156" s="377" t="s">
        <v>47</v>
      </c>
      <c r="Q156" s="349" t="s">
        <v>863</v>
      </c>
      <c r="R156" s="397"/>
      <c r="S156" s="406">
        <v>1</v>
      </c>
      <c r="T156" s="406" t="s">
        <v>873</v>
      </c>
      <c r="U156" s="353" t="s">
        <v>76</v>
      </c>
      <c r="V156" s="406" t="s">
        <v>1240</v>
      </c>
      <c r="W156" s="409">
        <v>43374</v>
      </c>
      <c r="X156" s="409">
        <v>43434</v>
      </c>
      <c r="Y156" s="377"/>
      <c r="Z156" s="379"/>
      <c r="AA156" s="356">
        <f t="shared" si="27"/>
        <v>43434</v>
      </c>
      <c r="AB156" s="357">
        <v>43646</v>
      </c>
      <c r="AC156" s="349" t="s">
        <v>891</v>
      </c>
      <c r="AD156" s="358">
        <v>0</v>
      </c>
      <c r="AE156" s="357">
        <v>43661</v>
      </c>
      <c r="AF156" s="349" t="s">
        <v>841</v>
      </c>
      <c r="AG156" s="346" t="s">
        <v>420</v>
      </c>
      <c r="AH156" s="359">
        <f t="shared" si="25"/>
        <v>0</v>
      </c>
      <c r="AI156" s="358" t="s">
        <v>113</v>
      </c>
      <c r="AJ156" s="357">
        <v>43799</v>
      </c>
      <c r="AK156" s="349" t="s">
        <v>1500</v>
      </c>
      <c r="AL156" s="398">
        <v>1</v>
      </c>
      <c r="AM156" s="386">
        <v>43810</v>
      </c>
      <c r="AN156" s="403" t="s">
        <v>1821</v>
      </c>
      <c r="AO156" s="384" t="s">
        <v>1592</v>
      </c>
      <c r="AP156" s="443">
        <f t="shared" si="28"/>
        <v>1</v>
      </c>
      <c r="AQ156" s="387" t="s">
        <v>55</v>
      </c>
      <c r="AR156" s="383"/>
      <c r="AS156" s="384"/>
      <c r="AT156" s="385"/>
      <c r="AU156" s="383"/>
      <c r="AV156" s="384"/>
      <c r="AW156" s="384"/>
      <c r="AX156" s="384"/>
      <c r="AY156" s="385"/>
      <c r="AZ156" s="383"/>
      <c r="BA156" s="384"/>
      <c r="BB156" s="385"/>
      <c r="BC156" s="386"/>
      <c r="BD156" s="384"/>
      <c r="BE156" s="384"/>
      <c r="BF156" s="384"/>
      <c r="BG156" s="387"/>
      <c r="BH156" s="388" t="s">
        <v>56</v>
      </c>
      <c r="BI156" s="389" t="s">
        <v>56</v>
      </c>
      <c r="BJ156" s="369" t="s">
        <v>57</v>
      </c>
      <c r="BK156" s="403" t="s">
        <v>1821</v>
      </c>
      <c r="BL156" s="399" t="s">
        <v>1592</v>
      </c>
      <c r="BM156" s="390">
        <v>43811</v>
      </c>
      <c r="BN156" s="391" t="s">
        <v>60</v>
      </c>
      <c r="BO156" s="440" t="s">
        <v>1607</v>
      </c>
    </row>
    <row r="157" spans="2:67" ht="38.25" customHeight="1" x14ac:dyDescent="0.25">
      <c r="B157" s="394">
        <v>97</v>
      </c>
      <c r="C157" s="375">
        <f t="shared" si="29"/>
        <v>150</v>
      </c>
      <c r="D157" s="345" t="s">
        <v>110</v>
      </c>
      <c r="E157" s="379">
        <v>2018</v>
      </c>
      <c r="F157" s="346" t="s">
        <v>832</v>
      </c>
      <c r="G157" s="395"/>
      <c r="H157" s="347" t="str">
        <f t="shared" si="24"/>
        <v>Gestión Análisis y mejora continua</v>
      </c>
      <c r="I157" s="396">
        <v>9</v>
      </c>
      <c r="J157" s="394">
        <v>97</v>
      </c>
      <c r="K157" s="410" t="s">
        <v>1984</v>
      </c>
      <c r="L157" s="350" t="s">
        <v>44</v>
      </c>
      <c r="M157" s="349" t="s">
        <v>913</v>
      </c>
      <c r="N157" s="349" t="s">
        <v>913</v>
      </c>
      <c r="O157" s="349" t="s">
        <v>900</v>
      </c>
      <c r="P157" s="377" t="s">
        <v>47</v>
      </c>
      <c r="Q157" s="349" t="s">
        <v>846</v>
      </c>
      <c r="R157" s="397"/>
      <c r="S157" s="419">
        <v>1</v>
      </c>
      <c r="T157" s="406" t="s">
        <v>1985</v>
      </c>
      <c r="U157" s="353" t="s">
        <v>76</v>
      </c>
      <c r="V157" s="406" t="s">
        <v>1238</v>
      </c>
      <c r="W157" s="409">
        <v>43374</v>
      </c>
      <c r="X157" s="409">
        <v>43465</v>
      </c>
      <c r="Y157" s="377"/>
      <c r="Z157" s="379"/>
      <c r="AA157" s="356">
        <f t="shared" si="27"/>
        <v>43465</v>
      </c>
      <c r="AB157" s="357">
        <v>43646</v>
      </c>
      <c r="AC157" s="349" t="s">
        <v>892</v>
      </c>
      <c r="AD157" s="414">
        <v>0.95</v>
      </c>
      <c r="AE157" s="357">
        <v>43661</v>
      </c>
      <c r="AF157" s="349" t="s">
        <v>842</v>
      </c>
      <c r="AG157" s="346" t="s">
        <v>420</v>
      </c>
      <c r="AH157" s="359">
        <f t="shared" si="25"/>
        <v>0.95</v>
      </c>
      <c r="AI157" s="358" t="s">
        <v>113</v>
      </c>
      <c r="AJ157" s="357">
        <v>43799</v>
      </c>
      <c r="AK157" s="470" t="s">
        <v>1501</v>
      </c>
      <c r="AL157" s="439">
        <v>1</v>
      </c>
      <c r="AM157" s="386">
        <v>43810</v>
      </c>
      <c r="AN157" s="364" t="s">
        <v>1608</v>
      </c>
      <c r="AO157" s="384" t="s">
        <v>1592</v>
      </c>
      <c r="AP157" s="443">
        <f t="shared" si="28"/>
        <v>1</v>
      </c>
      <c r="AQ157" s="387" t="s">
        <v>55</v>
      </c>
      <c r="AR157" s="383"/>
      <c r="AS157" s="384"/>
      <c r="AT157" s="385"/>
      <c r="AU157" s="383"/>
      <c r="AV157" s="384"/>
      <c r="AW157" s="384"/>
      <c r="AX157" s="384"/>
      <c r="AY157" s="385"/>
      <c r="AZ157" s="383"/>
      <c r="BA157" s="384"/>
      <c r="BB157" s="385"/>
      <c r="BC157" s="386"/>
      <c r="BD157" s="384"/>
      <c r="BE157" s="384"/>
      <c r="BF157" s="384"/>
      <c r="BG157" s="387"/>
      <c r="BH157" s="388" t="s">
        <v>56</v>
      </c>
      <c r="BI157" s="389" t="s">
        <v>56</v>
      </c>
      <c r="BJ157" s="369" t="s">
        <v>57</v>
      </c>
      <c r="BK157" s="364" t="s">
        <v>1608</v>
      </c>
      <c r="BL157" s="399" t="s">
        <v>1592</v>
      </c>
      <c r="BM157" s="390">
        <v>43811</v>
      </c>
      <c r="BN157" s="391" t="s">
        <v>60</v>
      </c>
      <c r="BO157" s="370" t="s">
        <v>1608</v>
      </c>
    </row>
    <row r="158" spans="2:67" ht="38.25" customHeight="1" x14ac:dyDescent="0.25">
      <c r="B158" s="394">
        <v>98</v>
      </c>
      <c r="C158" s="375">
        <f t="shared" si="29"/>
        <v>151</v>
      </c>
      <c r="D158" s="345" t="s">
        <v>110</v>
      </c>
      <c r="E158" s="379">
        <v>2018</v>
      </c>
      <c r="F158" s="346" t="s">
        <v>832</v>
      </c>
      <c r="G158" s="395"/>
      <c r="H158" s="347" t="str">
        <f t="shared" si="24"/>
        <v>Gestión Análisis y mejora continua</v>
      </c>
      <c r="I158" s="396">
        <v>10</v>
      </c>
      <c r="J158" s="394">
        <v>98</v>
      </c>
      <c r="K158" s="410" t="s">
        <v>914</v>
      </c>
      <c r="L158" s="350" t="s">
        <v>44</v>
      </c>
      <c r="M158" s="349" t="s">
        <v>915</v>
      </c>
      <c r="N158" s="349" t="s">
        <v>915</v>
      </c>
      <c r="O158" s="349" t="s">
        <v>916</v>
      </c>
      <c r="P158" s="377" t="s">
        <v>74</v>
      </c>
      <c r="Q158" s="349" t="s">
        <v>847</v>
      </c>
      <c r="R158" s="397"/>
      <c r="S158" s="406">
        <v>1</v>
      </c>
      <c r="T158" s="406" t="s">
        <v>874</v>
      </c>
      <c r="U158" s="353" t="s">
        <v>76</v>
      </c>
      <c r="V158" s="406" t="s">
        <v>1238</v>
      </c>
      <c r="W158" s="409">
        <v>43341</v>
      </c>
      <c r="X158" s="409">
        <v>43341</v>
      </c>
      <c r="Y158" s="377"/>
      <c r="Z158" s="379"/>
      <c r="AA158" s="356">
        <f t="shared" si="27"/>
        <v>43341</v>
      </c>
      <c r="AB158" s="357">
        <v>43646</v>
      </c>
      <c r="AC158" s="349" t="s">
        <v>893</v>
      </c>
      <c r="AD158" s="358">
        <v>1</v>
      </c>
      <c r="AE158" s="357">
        <v>43661</v>
      </c>
      <c r="AF158" s="349" t="s">
        <v>843</v>
      </c>
      <c r="AG158" s="346" t="s">
        <v>420</v>
      </c>
      <c r="AH158" s="359">
        <f t="shared" si="25"/>
        <v>1</v>
      </c>
      <c r="AI158" s="358" t="s">
        <v>55</v>
      </c>
      <c r="AJ158" s="357">
        <v>43799</v>
      </c>
      <c r="AK158" s="361" t="s">
        <v>1523</v>
      </c>
      <c r="AL158" s="398">
        <v>1</v>
      </c>
      <c r="AM158" s="386">
        <v>43810</v>
      </c>
      <c r="AN158" s="403" t="s">
        <v>1609</v>
      </c>
      <c r="AO158" s="384" t="s">
        <v>1592</v>
      </c>
      <c r="AP158" s="443">
        <f t="shared" si="28"/>
        <v>1</v>
      </c>
      <c r="AQ158" s="387" t="s">
        <v>55</v>
      </c>
      <c r="AR158" s="383"/>
      <c r="AS158" s="384"/>
      <c r="AT158" s="385"/>
      <c r="AU158" s="383"/>
      <c r="AV158" s="384"/>
      <c r="AW158" s="384"/>
      <c r="AX158" s="384"/>
      <c r="AY158" s="385"/>
      <c r="AZ158" s="383"/>
      <c r="BA158" s="384"/>
      <c r="BB158" s="385"/>
      <c r="BC158" s="386"/>
      <c r="BD158" s="384"/>
      <c r="BE158" s="384"/>
      <c r="BF158" s="384"/>
      <c r="BG158" s="387"/>
      <c r="BH158" s="388" t="s">
        <v>56</v>
      </c>
      <c r="BI158" s="389" t="s">
        <v>56</v>
      </c>
      <c r="BJ158" s="369" t="s">
        <v>57</v>
      </c>
      <c r="BK158" s="403" t="s">
        <v>1609</v>
      </c>
      <c r="BL158" s="399" t="s">
        <v>1592</v>
      </c>
      <c r="BM158" s="390">
        <v>43811</v>
      </c>
      <c r="BN158" s="391" t="s">
        <v>60</v>
      </c>
      <c r="BO158" s="440" t="s">
        <v>1609</v>
      </c>
    </row>
    <row r="159" spans="2:67" ht="38.25" customHeight="1" x14ac:dyDescent="0.25">
      <c r="B159" s="394">
        <v>0</v>
      </c>
      <c r="C159" s="375">
        <f t="shared" si="29"/>
        <v>152</v>
      </c>
      <c r="D159" s="345" t="s">
        <v>110</v>
      </c>
      <c r="E159" s="379">
        <v>2018</v>
      </c>
      <c r="F159" s="346" t="s">
        <v>832</v>
      </c>
      <c r="G159" s="395"/>
      <c r="H159" s="347" t="str">
        <f t="shared" si="24"/>
        <v>Gestión Análisis y mejora continua</v>
      </c>
      <c r="I159" s="396"/>
      <c r="J159" s="394">
        <v>98</v>
      </c>
      <c r="K159" s="410" t="s">
        <v>914</v>
      </c>
      <c r="L159" s="350" t="s">
        <v>44</v>
      </c>
      <c r="M159" s="349" t="s">
        <v>915</v>
      </c>
      <c r="N159" s="349" t="s">
        <v>915</v>
      </c>
      <c r="O159" s="349" t="s">
        <v>916</v>
      </c>
      <c r="P159" s="377" t="s">
        <v>74</v>
      </c>
      <c r="Q159" s="349" t="s">
        <v>848</v>
      </c>
      <c r="R159" s="397"/>
      <c r="S159" s="419">
        <v>1</v>
      </c>
      <c r="T159" s="406" t="s">
        <v>875</v>
      </c>
      <c r="U159" s="353" t="s">
        <v>76</v>
      </c>
      <c r="V159" s="406" t="s">
        <v>1238</v>
      </c>
      <c r="W159" s="409">
        <v>43374</v>
      </c>
      <c r="X159" s="409">
        <v>43465</v>
      </c>
      <c r="Y159" s="377"/>
      <c r="Z159" s="379"/>
      <c r="AA159" s="356">
        <f t="shared" si="27"/>
        <v>43465</v>
      </c>
      <c r="AB159" s="357">
        <v>43646</v>
      </c>
      <c r="AC159" s="349" t="s">
        <v>894</v>
      </c>
      <c r="AD159" s="414">
        <v>0.77</v>
      </c>
      <c r="AE159" s="357">
        <v>43661</v>
      </c>
      <c r="AF159" s="349" t="s">
        <v>844</v>
      </c>
      <c r="AG159" s="346" t="s">
        <v>420</v>
      </c>
      <c r="AH159" s="359">
        <f t="shared" si="25"/>
        <v>0.77</v>
      </c>
      <c r="AI159" s="358" t="s">
        <v>113</v>
      </c>
      <c r="AJ159" s="357">
        <v>43799</v>
      </c>
      <c r="AK159" s="349" t="s">
        <v>1505</v>
      </c>
      <c r="AL159" s="439">
        <v>1</v>
      </c>
      <c r="AM159" s="386">
        <v>43810</v>
      </c>
      <c r="AN159" s="403" t="s">
        <v>1610</v>
      </c>
      <c r="AO159" s="384" t="s">
        <v>1592</v>
      </c>
      <c r="AP159" s="443">
        <f t="shared" si="28"/>
        <v>1</v>
      </c>
      <c r="AQ159" s="387" t="s">
        <v>55</v>
      </c>
      <c r="AR159" s="383"/>
      <c r="AS159" s="384"/>
      <c r="AT159" s="385"/>
      <c r="AU159" s="383"/>
      <c r="AV159" s="384"/>
      <c r="AW159" s="384"/>
      <c r="AX159" s="384"/>
      <c r="AY159" s="385"/>
      <c r="AZ159" s="383"/>
      <c r="BA159" s="384"/>
      <c r="BB159" s="385"/>
      <c r="BC159" s="386"/>
      <c r="BD159" s="384"/>
      <c r="BE159" s="384"/>
      <c r="BF159" s="384"/>
      <c r="BG159" s="387"/>
      <c r="BH159" s="388" t="s">
        <v>56</v>
      </c>
      <c r="BI159" s="389" t="s">
        <v>56</v>
      </c>
      <c r="BJ159" s="369" t="s">
        <v>57</v>
      </c>
      <c r="BK159" s="403" t="s">
        <v>1610</v>
      </c>
      <c r="BL159" s="399" t="s">
        <v>1592</v>
      </c>
      <c r="BM159" s="390">
        <v>43811</v>
      </c>
      <c r="BN159" s="391" t="s">
        <v>60</v>
      </c>
      <c r="BO159" s="440" t="s">
        <v>1610</v>
      </c>
    </row>
    <row r="160" spans="2:67" ht="38.25" customHeight="1" x14ac:dyDescent="0.25">
      <c r="B160" s="394">
        <v>0</v>
      </c>
      <c r="C160" s="375">
        <f t="shared" si="29"/>
        <v>153</v>
      </c>
      <c r="D160" s="345" t="s">
        <v>110</v>
      </c>
      <c r="E160" s="379">
        <v>2018</v>
      </c>
      <c r="F160" s="346" t="s">
        <v>832</v>
      </c>
      <c r="G160" s="395"/>
      <c r="H160" s="347" t="str">
        <f t="shared" si="24"/>
        <v>Gestión Análisis y mejora continua</v>
      </c>
      <c r="I160" s="396"/>
      <c r="J160" s="394">
        <v>98</v>
      </c>
      <c r="K160" s="410" t="s">
        <v>914</v>
      </c>
      <c r="L160" s="350" t="s">
        <v>44</v>
      </c>
      <c r="M160" s="349" t="s">
        <v>915</v>
      </c>
      <c r="N160" s="349" t="s">
        <v>915</v>
      </c>
      <c r="O160" s="349" t="s">
        <v>916</v>
      </c>
      <c r="P160" s="377" t="s">
        <v>47</v>
      </c>
      <c r="Q160" s="349" t="s">
        <v>849</v>
      </c>
      <c r="R160" s="397"/>
      <c r="S160" s="419">
        <v>1</v>
      </c>
      <c r="T160" s="406" t="s">
        <v>876</v>
      </c>
      <c r="U160" s="353" t="s">
        <v>76</v>
      </c>
      <c r="V160" s="406" t="s">
        <v>1241</v>
      </c>
      <c r="W160" s="409">
        <v>43374</v>
      </c>
      <c r="X160" s="409">
        <v>43404</v>
      </c>
      <c r="Y160" s="377"/>
      <c r="Z160" s="379"/>
      <c r="AA160" s="356">
        <f t="shared" si="27"/>
        <v>43404</v>
      </c>
      <c r="AB160" s="357">
        <v>43646</v>
      </c>
      <c r="AC160" s="349" t="s">
        <v>895</v>
      </c>
      <c r="AD160" s="414">
        <v>0</v>
      </c>
      <c r="AE160" s="357">
        <v>43661</v>
      </c>
      <c r="AF160" s="349" t="s">
        <v>845</v>
      </c>
      <c r="AG160" s="346" t="s">
        <v>420</v>
      </c>
      <c r="AH160" s="359">
        <f t="shared" si="25"/>
        <v>0</v>
      </c>
      <c r="AI160" s="358" t="s">
        <v>113</v>
      </c>
      <c r="AJ160" s="357">
        <v>43799</v>
      </c>
      <c r="AK160" s="349" t="s">
        <v>1502</v>
      </c>
      <c r="AL160" s="439">
        <v>1</v>
      </c>
      <c r="AM160" s="386">
        <v>43810</v>
      </c>
      <c r="AN160" s="403" t="s">
        <v>1611</v>
      </c>
      <c r="AO160" s="384" t="s">
        <v>1592</v>
      </c>
      <c r="AP160" s="443">
        <f t="shared" si="28"/>
        <v>1</v>
      </c>
      <c r="AQ160" s="387" t="s">
        <v>55</v>
      </c>
      <c r="AR160" s="383"/>
      <c r="AS160" s="384"/>
      <c r="AT160" s="385"/>
      <c r="AU160" s="383"/>
      <c r="AV160" s="384"/>
      <c r="AW160" s="384"/>
      <c r="AX160" s="384"/>
      <c r="AY160" s="385"/>
      <c r="AZ160" s="383"/>
      <c r="BA160" s="384"/>
      <c r="BB160" s="385"/>
      <c r="BC160" s="386"/>
      <c r="BD160" s="384"/>
      <c r="BE160" s="384"/>
      <c r="BF160" s="384"/>
      <c r="BG160" s="387"/>
      <c r="BH160" s="388" t="s">
        <v>56</v>
      </c>
      <c r="BI160" s="389" t="s">
        <v>56</v>
      </c>
      <c r="BJ160" s="369" t="s">
        <v>57</v>
      </c>
      <c r="BK160" s="403" t="s">
        <v>1611</v>
      </c>
      <c r="BL160" s="399" t="s">
        <v>1592</v>
      </c>
      <c r="BM160" s="390">
        <v>43811</v>
      </c>
      <c r="BN160" s="391" t="s">
        <v>60</v>
      </c>
      <c r="BO160" s="440" t="s">
        <v>1611</v>
      </c>
    </row>
    <row r="161" spans="2:67" ht="38.25" customHeight="1" x14ac:dyDescent="0.25">
      <c r="B161" s="394">
        <v>99</v>
      </c>
      <c r="C161" s="375">
        <f t="shared" si="29"/>
        <v>154</v>
      </c>
      <c r="D161" s="345" t="s">
        <v>110</v>
      </c>
      <c r="E161" s="379">
        <v>2018</v>
      </c>
      <c r="F161" s="346" t="s">
        <v>832</v>
      </c>
      <c r="G161" s="395"/>
      <c r="H161" s="347" t="str">
        <f t="shared" si="24"/>
        <v>Gestión Análisis y mejora continua</v>
      </c>
      <c r="I161" s="396">
        <v>11</v>
      </c>
      <c r="J161" s="394">
        <v>99</v>
      </c>
      <c r="K161" s="410" t="s">
        <v>917</v>
      </c>
      <c r="L161" s="350" t="s">
        <v>44</v>
      </c>
      <c r="M161" s="349" t="s">
        <v>918</v>
      </c>
      <c r="N161" s="349" t="s">
        <v>918</v>
      </c>
      <c r="O161" s="349" t="s">
        <v>919</v>
      </c>
      <c r="P161" s="377" t="s">
        <v>47</v>
      </c>
      <c r="Q161" s="349" t="s">
        <v>850</v>
      </c>
      <c r="R161" s="397"/>
      <c r="S161" s="405">
        <v>1</v>
      </c>
      <c r="T161" s="406" t="s">
        <v>877</v>
      </c>
      <c r="U161" s="353" t="s">
        <v>76</v>
      </c>
      <c r="V161" s="406" t="s">
        <v>1237</v>
      </c>
      <c r="W161" s="409">
        <v>43374</v>
      </c>
      <c r="X161" s="409">
        <v>43434</v>
      </c>
      <c r="Y161" s="377"/>
      <c r="Z161" s="379"/>
      <c r="AA161" s="356">
        <f t="shared" si="27"/>
        <v>43434</v>
      </c>
      <c r="AB161" s="357">
        <v>43646</v>
      </c>
      <c r="AC161" s="349" t="s">
        <v>896</v>
      </c>
      <c r="AD161" s="358">
        <v>0</v>
      </c>
      <c r="AE161" s="357">
        <v>43661</v>
      </c>
      <c r="AF161" s="349" t="s">
        <v>845</v>
      </c>
      <c r="AG161" s="346" t="s">
        <v>420</v>
      </c>
      <c r="AH161" s="359">
        <f t="shared" si="25"/>
        <v>0</v>
      </c>
      <c r="AI161" s="358" t="s">
        <v>113</v>
      </c>
      <c r="AJ161" s="357">
        <v>43799</v>
      </c>
      <c r="AK161" s="349" t="s">
        <v>1503</v>
      </c>
      <c r="AL161" s="398">
        <v>1</v>
      </c>
      <c r="AM161" s="386">
        <v>43810</v>
      </c>
      <c r="AN161" s="403" t="s">
        <v>1822</v>
      </c>
      <c r="AO161" s="384" t="s">
        <v>1592</v>
      </c>
      <c r="AP161" s="443">
        <f t="shared" si="28"/>
        <v>1</v>
      </c>
      <c r="AQ161" s="387" t="s">
        <v>55</v>
      </c>
      <c r="AR161" s="383"/>
      <c r="AS161" s="384"/>
      <c r="AT161" s="385"/>
      <c r="AU161" s="383"/>
      <c r="AV161" s="384"/>
      <c r="AW161" s="384"/>
      <c r="AX161" s="384"/>
      <c r="AY161" s="385"/>
      <c r="AZ161" s="383"/>
      <c r="BA161" s="384"/>
      <c r="BB161" s="385"/>
      <c r="BC161" s="386"/>
      <c r="BD161" s="384"/>
      <c r="BE161" s="384"/>
      <c r="BF161" s="384"/>
      <c r="BG161" s="387"/>
      <c r="BH161" s="388" t="s">
        <v>56</v>
      </c>
      <c r="BI161" s="389" t="s">
        <v>56</v>
      </c>
      <c r="BJ161" s="369" t="s">
        <v>57</v>
      </c>
      <c r="BK161" s="403" t="s">
        <v>1823</v>
      </c>
      <c r="BL161" s="399" t="s">
        <v>1592</v>
      </c>
      <c r="BM161" s="390"/>
      <c r="BN161" s="391"/>
      <c r="BO161" s="440" t="s">
        <v>1612</v>
      </c>
    </row>
    <row r="162" spans="2:67" ht="38.25" customHeight="1" x14ac:dyDescent="0.25">
      <c r="B162" s="394">
        <v>0</v>
      </c>
      <c r="C162" s="375">
        <f t="shared" si="29"/>
        <v>155</v>
      </c>
      <c r="D162" s="345" t="s">
        <v>110</v>
      </c>
      <c r="E162" s="379">
        <v>2018</v>
      </c>
      <c r="F162" s="346" t="s">
        <v>832</v>
      </c>
      <c r="G162" s="395"/>
      <c r="H162" s="347" t="str">
        <f t="shared" si="24"/>
        <v>Gestión Análisis y mejora continua</v>
      </c>
      <c r="I162" s="396">
        <v>11</v>
      </c>
      <c r="J162" s="394">
        <v>99</v>
      </c>
      <c r="K162" s="410" t="s">
        <v>917</v>
      </c>
      <c r="L162" s="350" t="s">
        <v>44</v>
      </c>
      <c r="M162" s="349" t="s">
        <v>918</v>
      </c>
      <c r="N162" s="349" t="s">
        <v>918</v>
      </c>
      <c r="O162" s="349" t="s">
        <v>919</v>
      </c>
      <c r="P162" s="377" t="s">
        <v>74</v>
      </c>
      <c r="Q162" s="349" t="s">
        <v>851</v>
      </c>
      <c r="R162" s="397"/>
      <c r="S162" s="419">
        <v>1</v>
      </c>
      <c r="T162" s="406" t="s">
        <v>878</v>
      </c>
      <c r="U162" s="353" t="s">
        <v>76</v>
      </c>
      <c r="V162" s="406" t="s">
        <v>1237</v>
      </c>
      <c r="W162" s="409">
        <v>43374</v>
      </c>
      <c r="X162" s="409">
        <v>43465</v>
      </c>
      <c r="Y162" s="377"/>
      <c r="Z162" s="379"/>
      <c r="AA162" s="356">
        <f t="shared" si="27"/>
        <v>43465</v>
      </c>
      <c r="AB162" s="357">
        <v>43646</v>
      </c>
      <c r="AC162" s="349" t="s">
        <v>896</v>
      </c>
      <c r="AD162" s="414">
        <v>0</v>
      </c>
      <c r="AE162" s="357">
        <v>43661</v>
      </c>
      <c r="AF162" s="349" t="s">
        <v>845</v>
      </c>
      <c r="AG162" s="346" t="s">
        <v>420</v>
      </c>
      <c r="AH162" s="359">
        <f t="shared" si="25"/>
        <v>0</v>
      </c>
      <c r="AI162" s="358" t="s">
        <v>113</v>
      </c>
      <c r="AJ162" s="357">
        <v>43799</v>
      </c>
      <c r="AK162" s="349" t="s">
        <v>1504</v>
      </c>
      <c r="AL162" s="439">
        <v>0.5</v>
      </c>
      <c r="AM162" s="386">
        <v>43810</v>
      </c>
      <c r="AN162" s="403" t="s">
        <v>1822</v>
      </c>
      <c r="AO162" s="384" t="s">
        <v>1592</v>
      </c>
      <c r="AP162" s="443">
        <v>1</v>
      </c>
      <c r="AQ162" s="387" t="s">
        <v>55</v>
      </c>
      <c r="AR162" s="383"/>
      <c r="AS162" s="384"/>
      <c r="AT162" s="385"/>
      <c r="AU162" s="383"/>
      <c r="AV162" s="384"/>
      <c r="AW162" s="384"/>
      <c r="AX162" s="384"/>
      <c r="AY162" s="385"/>
      <c r="AZ162" s="383"/>
      <c r="BA162" s="384"/>
      <c r="BB162" s="385"/>
      <c r="BC162" s="386"/>
      <c r="BD162" s="384"/>
      <c r="BE162" s="384"/>
      <c r="BF162" s="384"/>
      <c r="BG162" s="387"/>
      <c r="BH162" s="388" t="s">
        <v>56</v>
      </c>
      <c r="BI162" s="389" t="s">
        <v>56</v>
      </c>
      <c r="BJ162" s="369" t="s">
        <v>57</v>
      </c>
      <c r="BK162" s="403" t="s">
        <v>1824</v>
      </c>
      <c r="BL162" s="399" t="s">
        <v>1592</v>
      </c>
      <c r="BM162" s="390">
        <v>43811</v>
      </c>
      <c r="BN162" s="391" t="s">
        <v>60</v>
      </c>
      <c r="BO162" s="440" t="s">
        <v>1613</v>
      </c>
    </row>
    <row r="163" spans="2:67" ht="68.25" customHeight="1" x14ac:dyDescent="0.25">
      <c r="B163" s="394">
        <v>100</v>
      </c>
      <c r="C163" s="375">
        <f t="shared" si="29"/>
        <v>156</v>
      </c>
      <c r="D163" s="345" t="s">
        <v>110</v>
      </c>
      <c r="E163" s="397"/>
      <c r="F163" s="346" t="s">
        <v>931</v>
      </c>
      <c r="G163" s="395"/>
      <c r="H163" s="347" t="str">
        <f t="shared" si="24"/>
        <v>Gestión de atención al usuario</v>
      </c>
      <c r="I163" s="396">
        <v>1</v>
      </c>
      <c r="J163" s="394">
        <v>100</v>
      </c>
      <c r="K163" s="349" t="s">
        <v>1986</v>
      </c>
      <c r="L163" s="350" t="s">
        <v>44</v>
      </c>
      <c r="M163" s="349" t="s">
        <v>1987</v>
      </c>
      <c r="N163" s="349" t="s">
        <v>966</v>
      </c>
      <c r="O163" s="349" t="s">
        <v>967</v>
      </c>
      <c r="P163" s="377" t="s">
        <v>47</v>
      </c>
      <c r="Q163" s="349" t="s">
        <v>935</v>
      </c>
      <c r="R163" s="397"/>
      <c r="S163" s="473">
        <v>1</v>
      </c>
      <c r="T163" s="461" t="s">
        <v>989</v>
      </c>
      <c r="U163" s="353" t="s">
        <v>93</v>
      </c>
      <c r="V163" s="461" t="s">
        <v>1013</v>
      </c>
      <c r="W163" s="409">
        <v>42768</v>
      </c>
      <c r="X163" s="409">
        <v>43735</v>
      </c>
      <c r="Y163" s="377"/>
      <c r="Z163" s="379"/>
      <c r="AA163" s="356">
        <f t="shared" si="27"/>
        <v>43735</v>
      </c>
      <c r="AB163" s="357">
        <v>43646</v>
      </c>
      <c r="AC163" s="349" t="s">
        <v>1988</v>
      </c>
      <c r="AD163" s="414">
        <v>0</v>
      </c>
      <c r="AE163" s="357">
        <v>43661</v>
      </c>
      <c r="AF163" s="349" t="s">
        <v>1048</v>
      </c>
      <c r="AG163" s="346" t="s">
        <v>302</v>
      </c>
      <c r="AH163" s="359">
        <f t="shared" si="25"/>
        <v>0</v>
      </c>
      <c r="AI163" s="358" t="s">
        <v>55</v>
      </c>
      <c r="AJ163" s="357">
        <v>43799</v>
      </c>
      <c r="AK163" s="361" t="s">
        <v>1523</v>
      </c>
      <c r="AL163" s="381">
        <v>1</v>
      </c>
      <c r="AM163" s="386">
        <v>43811</v>
      </c>
      <c r="AN163" s="361" t="s">
        <v>1825</v>
      </c>
      <c r="AO163" s="220" t="s">
        <v>1592</v>
      </c>
      <c r="AP163" s="365">
        <f t="shared" si="28"/>
        <v>1</v>
      </c>
      <c r="AQ163" s="387" t="s">
        <v>55</v>
      </c>
      <c r="AR163" s="383"/>
      <c r="AS163" s="384"/>
      <c r="AT163" s="385"/>
      <c r="AU163" s="383"/>
      <c r="AV163" s="384"/>
      <c r="AW163" s="384"/>
      <c r="AX163" s="384"/>
      <c r="AY163" s="385"/>
      <c r="AZ163" s="383"/>
      <c r="BA163" s="384"/>
      <c r="BB163" s="385"/>
      <c r="BC163" s="386"/>
      <c r="BD163" s="384"/>
      <c r="BE163" s="384"/>
      <c r="BF163" s="384"/>
      <c r="BG163" s="387"/>
      <c r="BH163" s="388"/>
      <c r="BI163" s="389"/>
      <c r="BJ163" s="369" t="s">
        <v>66</v>
      </c>
      <c r="BK163" s="361" t="s">
        <v>1826</v>
      </c>
      <c r="BL163" s="399" t="s">
        <v>1592</v>
      </c>
      <c r="BM163" s="390"/>
      <c r="BN163" s="391"/>
      <c r="BO163" s="385"/>
    </row>
    <row r="164" spans="2:67" ht="51" customHeight="1" x14ac:dyDescent="0.25">
      <c r="B164" s="394">
        <v>0</v>
      </c>
      <c r="C164" s="375">
        <f t="shared" si="29"/>
        <v>157</v>
      </c>
      <c r="D164" s="345" t="s">
        <v>110</v>
      </c>
      <c r="E164" s="397"/>
      <c r="F164" s="346" t="s">
        <v>931</v>
      </c>
      <c r="G164" s="395"/>
      <c r="H164" s="347" t="str">
        <f t="shared" si="24"/>
        <v>Gestión de atención al usuario</v>
      </c>
      <c r="I164" s="396"/>
      <c r="J164" s="394">
        <v>100</v>
      </c>
      <c r="K164" s="349" t="s">
        <v>1986</v>
      </c>
      <c r="L164" s="350" t="s">
        <v>44</v>
      </c>
      <c r="M164" s="416" t="s">
        <v>194</v>
      </c>
      <c r="N164" s="376" t="s">
        <v>194</v>
      </c>
      <c r="O164" s="349" t="s">
        <v>967</v>
      </c>
      <c r="P164" s="377" t="s">
        <v>74</v>
      </c>
      <c r="Q164" s="349" t="s">
        <v>936</v>
      </c>
      <c r="R164" s="397"/>
      <c r="S164" s="461">
        <v>1</v>
      </c>
      <c r="T164" s="461" t="s">
        <v>990</v>
      </c>
      <c r="U164" s="353" t="s">
        <v>93</v>
      </c>
      <c r="V164" s="461" t="s">
        <v>1014</v>
      </c>
      <c r="W164" s="409">
        <v>42874</v>
      </c>
      <c r="X164" s="409">
        <v>43735</v>
      </c>
      <c r="Y164" s="377"/>
      <c r="Z164" s="379"/>
      <c r="AA164" s="356">
        <f t="shared" si="27"/>
        <v>43735</v>
      </c>
      <c r="AB164" s="357">
        <v>43646</v>
      </c>
      <c r="AC164" s="349" t="s">
        <v>1022</v>
      </c>
      <c r="AD164" s="358">
        <v>0</v>
      </c>
      <c r="AE164" s="357">
        <v>43661</v>
      </c>
      <c r="AF164" s="349" t="s">
        <v>1049</v>
      </c>
      <c r="AG164" s="346" t="s">
        <v>302</v>
      </c>
      <c r="AH164" s="359">
        <f t="shared" si="25"/>
        <v>0</v>
      </c>
      <c r="AI164" s="358" t="s">
        <v>55</v>
      </c>
      <c r="AJ164" s="357">
        <v>43799</v>
      </c>
      <c r="AK164" s="361" t="s">
        <v>1523</v>
      </c>
      <c r="AL164" s="398">
        <v>1</v>
      </c>
      <c r="AM164" s="386">
        <v>43811</v>
      </c>
      <c r="AN164" s="403" t="s">
        <v>1827</v>
      </c>
      <c r="AO164" s="220" t="s">
        <v>1592</v>
      </c>
      <c r="AP164" s="365">
        <f t="shared" si="28"/>
        <v>1</v>
      </c>
      <c r="AQ164" s="387" t="s">
        <v>55</v>
      </c>
      <c r="AR164" s="383"/>
      <c r="AS164" s="384"/>
      <c r="AT164" s="385"/>
      <c r="AU164" s="383"/>
      <c r="AV164" s="384"/>
      <c r="AW164" s="384"/>
      <c r="AX164" s="384"/>
      <c r="AY164" s="385"/>
      <c r="AZ164" s="383"/>
      <c r="BA164" s="384"/>
      <c r="BB164" s="385"/>
      <c r="BC164" s="386"/>
      <c r="BD164" s="384"/>
      <c r="BE164" s="384"/>
      <c r="BF164" s="384"/>
      <c r="BG164" s="387"/>
      <c r="BH164" s="388"/>
      <c r="BI164" s="389"/>
      <c r="BJ164" s="369" t="s">
        <v>66</v>
      </c>
      <c r="BK164" s="403" t="s">
        <v>1827</v>
      </c>
      <c r="BL164" s="399" t="s">
        <v>1592</v>
      </c>
      <c r="BM164" s="390"/>
      <c r="BN164" s="391"/>
      <c r="BO164" s="385"/>
    </row>
    <row r="165" spans="2:67" ht="38.25" customHeight="1" x14ac:dyDescent="0.25">
      <c r="B165" s="394">
        <v>0</v>
      </c>
      <c r="C165" s="375">
        <f t="shared" si="29"/>
        <v>158</v>
      </c>
      <c r="D165" s="345" t="s">
        <v>110</v>
      </c>
      <c r="E165" s="397"/>
      <c r="F165" s="346" t="s">
        <v>931</v>
      </c>
      <c r="G165" s="395"/>
      <c r="H165" s="347" t="str">
        <f t="shared" si="24"/>
        <v>Gestión de atención al usuario</v>
      </c>
      <c r="I165" s="396"/>
      <c r="J165" s="394">
        <v>100</v>
      </c>
      <c r="K165" s="349" t="s">
        <v>1986</v>
      </c>
      <c r="L165" s="350" t="s">
        <v>44</v>
      </c>
      <c r="M165" s="416" t="s">
        <v>194</v>
      </c>
      <c r="N165" s="376" t="s">
        <v>194</v>
      </c>
      <c r="O165" s="349" t="s">
        <v>967</v>
      </c>
      <c r="P165" s="377" t="s">
        <v>74</v>
      </c>
      <c r="Q165" s="404" t="s">
        <v>937</v>
      </c>
      <c r="R165" s="397"/>
      <c r="S165" s="461">
        <v>1</v>
      </c>
      <c r="T165" s="461" t="s">
        <v>991</v>
      </c>
      <c r="U165" s="353" t="s">
        <v>93</v>
      </c>
      <c r="V165" s="461" t="s">
        <v>6</v>
      </c>
      <c r="W165" s="409">
        <v>42737</v>
      </c>
      <c r="X165" s="409">
        <v>43735</v>
      </c>
      <c r="Y165" s="377"/>
      <c r="Z165" s="379"/>
      <c r="AA165" s="356">
        <f t="shared" si="27"/>
        <v>43735</v>
      </c>
      <c r="AB165" s="357">
        <v>43646</v>
      </c>
      <c r="AC165" s="349" t="s">
        <v>1023</v>
      </c>
      <c r="AD165" s="358">
        <v>0</v>
      </c>
      <c r="AE165" s="357">
        <v>43661</v>
      </c>
      <c r="AF165" s="349" t="s">
        <v>1050</v>
      </c>
      <c r="AG165" s="346" t="s">
        <v>302</v>
      </c>
      <c r="AH165" s="359">
        <f t="shared" si="25"/>
        <v>0</v>
      </c>
      <c r="AI165" s="358" t="s">
        <v>113</v>
      </c>
      <c r="AJ165" s="357">
        <v>43799</v>
      </c>
      <c r="AK165" s="434" t="s">
        <v>1536</v>
      </c>
      <c r="AL165" s="402">
        <v>1</v>
      </c>
      <c r="AM165" s="386">
        <v>43811</v>
      </c>
      <c r="AN165" s="445" t="s">
        <v>1828</v>
      </c>
      <c r="AO165" s="220" t="s">
        <v>1592</v>
      </c>
      <c r="AP165" s="365">
        <f t="shared" si="28"/>
        <v>1</v>
      </c>
      <c r="AQ165" s="387" t="s">
        <v>55</v>
      </c>
      <c r="AR165" s="383"/>
      <c r="AS165" s="384"/>
      <c r="AT165" s="385"/>
      <c r="AU165" s="383"/>
      <c r="AV165" s="384"/>
      <c r="AW165" s="384"/>
      <c r="AX165" s="384"/>
      <c r="AY165" s="385"/>
      <c r="AZ165" s="383"/>
      <c r="BA165" s="384"/>
      <c r="BB165" s="385"/>
      <c r="BC165" s="386"/>
      <c r="BD165" s="384"/>
      <c r="BE165" s="384"/>
      <c r="BF165" s="384"/>
      <c r="BG165" s="387"/>
      <c r="BH165" s="388"/>
      <c r="BI165" s="389"/>
      <c r="BJ165" s="369" t="s">
        <v>66</v>
      </c>
      <c r="BK165" s="384"/>
      <c r="BL165" s="399"/>
      <c r="BM165" s="390"/>
      <c r="BN165" s="391"/>
      <c r="BO165" s="385"/>
    </row>
    <row r="166" spans="2:67" ht="38.25" customHeight="1" x14ac:dyDescent="0.25">
      <c r="B166" s="394">
        <v>101</v>
      </c>
      <c r="C166" s="375">
        <f t="shared" si="29"/>
        <v>159</v>
      </c>
      <c r="D166" s="345" t="s">
        <v>110</v>
      </c>
      <c r="E166" s="397"/>
      <c r="F166" s="346" t="s">
        <v>931</v>
      </c>
      <c r="G166" s="395"/>
      <c r="H166" s="347" t="str">
        <f t="shared" si="24"/>
        <v>Gestión de atención al usuario</v>
      </c>
      <c r="I166" s="396">
        <v>2</v>
      </c>
      <c r="J166" s="394">
        <v>101</v>
      </c>
      <c r="K166" s="349" t="s">
        <v>925</v>
      </c>
      <c r="L166" s="350" t="s">
        <v>44</v>
      </c>
      <c r="M166" s="349" t="s">
        <v>1989</v>
      </c>
      <c r="N166" s="349" t="s">
        <v>968</v>
      </c>
      <c r="O166" s="349" t="s">
        <v>969</v>
      </c>
      <c r="P166" s="377" t="s">
        <v>47</v>
      </c>
      <c r="Q166" s="404" t="s">
        <v>938</v>
      </c>
      <c r="R166" s="397"/>
      <c r="S166" s="461">
        <v>1</v>
      </c>
      <c r="T166" s="461" t="s">
        <v>992</v>
      </c>
      <c r="U166" s="353" t="s">
        <v>93</v>
      </c>
      <c r="V166" s="461" t="s">
        <v>1013</v>
      </c>
      <c r="W166" s="409">
        <v>42640</v>
      </c>
      <c r="X166" s="409">
        <v>43735</v>
      </c>
      <c r="Y166" s="377"/>
      <c r="Z166" s="379"/>
      <c r="AA166" s="356">
        <f t="shared" si="27"/>
        <v>43735</v>
      </c>
      <c r="AB166" s="357">
        <v>43646</v>
      </c>
      <c r="AC166" s="349" t="s">
        <v>1024</v>
      </c>
      <c r="AD166" s="358">
        <v>0</v>
      </c>
      <c r="AE166" s="357">
        <v>43661</v>
      </c>
      <c r="AF166" s="349" t="s">
        <v>1051</v>
      </c>
      <c r="AG166" s="346" t="s">
        <v>302</v>
      </c>
      <c r="AH166" s="359">
        <f t="shared" si="25"/>
        <v>0</v>
      </c>
      <c r="AI166" s="358" t="s">
        <v>51</v>
      </c>
      <c r="AJ166" s="357">
        <v>43799</v>
      </c>
      <c r="AK166" s="472" t="s">
        <v>1417</v>
      </c>
      <c r="AL166" s="398">
        <v>1</v>
      </c>
      <c r="AM166" s="386">
        <v>43811</v>
      </c>
      <c r="AN166" s="403" t="s">
        <v>1829</v>
      </c>
      <c r="AO166" s="220" t="s">
        <v>1592</v>
      </c>
      <c r="AP166" s="365">
        <f t="shared" si="28"/>
        <v>1</v>
      </c>
      <c r="AQ166" s="387" t="s">
        <v>55</v>
      </c>
      <c r="AR166" s="383"/>
      <c r="AS166" s="384"/>
      <c r="AT166" s="385"/>
      <c r="AU166" s="383"/>
      <c r="AV166" s="384"/>
      <c r="AW166" s="384"/>
      <c r="AX166" s="384"/>
      <c r="AY166" s="385"/>
      <c r="AZ166" s="383"/>
      <c r="BA166" s="384"/>
      <c r="BB166" s="385"/>
      <c r="BC166" s="386"/>
      <c r="BD166" s="384"/>
      <c r="BE166" s="384"/>
      <c r="BF166" s="384"/>
      <c r="BG166" s="387"/>
      <c r="BH166" s="388" t="s">
        <v>56</v>
      </c>
      <c r="BI166" s="389" t="s">
        <v>56</v>
      </c>
      <c r="BJ166" s="369" t="s">
        <v>57</v>
      </c>
      <c r="BK166" s="403" t="s">
        <v>1829</v>
      </c>
      <c r="BL166" s="399" t="s">
        <v>1592</v>
      </c>
      <c r="BM166" s="390">
        <v>43811</v>
      </c>
      <c r="BN166" s="391" t="s">
        <v>60</v>
      </c>
      <c r="BO166" s="385"/>
    </row>
    <row r="167" spans="2:67" ht="38.25" customHeight="1" x14ac:dyDescent="0.25">
      <c r="B167" s="394">
        <v>102</v>
      </c>
      <c r="C167" s="375">
        <f t="shared" si="29"/>
        <v>160</v>
      </c>
      <c r="D167" s="345" t="s">
        <v>110</v>
      </c>
      <c r="E167" s="397"/>
      <c r="F167" s="346" t="s">
        <v>931</v>
      </c>
      <c r="G167" s="395"/>
      <c r="H167" s="347" t="str">
        <f t="shared" si="24"/>
        <v>Gestión de atención al usuario</v>
      </c>
      <c r="I167" s="396">
        <v>3</v>
      </c>
      <c r="J167" s="394">
        <v>102</v>
      </c>
      <c r="K167" s="349" t="s">
        <v>926</v>
      </c>
      <c r="L167" s="350" t="s">
        <v>44</v>
      </c>
      <c r="M167" s="349" t="s">
        <v>1990</v>
      </c>
      <c r="N167" s="349" t="s">
        <v>970</v>
      </c>
      <c r="O167" s="349" t="s">
        <v>971</v>
      </c>
      <c r="P167" s="377" t="s">
        <v>47</v>
      </c>
      <c r="Q167" s="404" t="s">
        <v>939</v>
      </c>
      <c r="R167" s="397"/>
      <c r="S167" s="473">
        <v>1</v>
      </c>
      <c r="T167" s="461" t="s">
        <v>993</v>
      </c>
      <c r="U167" s="353" t="s">
        <v>93</v>
      </c>
      <c r="V167" s="461" t="s">
        <v>6</v>
      </c>
      <c r="W167" s="409">
        <v>42767</v>
      </c>
      <c r="X167" s="409">
        <v>43735</v>
      </c>
      <c r="Y167" s="377"/>
      <c r="Z167" s="379"/>
      <c r="AA167" s="356">
        <f t="shared" si="27"/>
        <v>43735</v>
      </c>
      <c r="AB167" s="357">
        <v>43646</v>
      </c>
      <c r="AC167" s="349" t="s">
        <v>1025</v>
      </c>
      <c r="AD167" s="414">
        <v>0</v>
      </c>
      <c r="AE167" s="357">
        <v>43661</v>
      </c>
      <c r="AF167" s="349" t="s">
        <v>1025</v>
      </c>
      <c r="AG167" s="346" t="s">
        <v>302</v>
      </c>
      <c r="AH167" s="359">
        <f t="shared" si="25"/>
        <v>0</v>
      </c>
      <c r="AI167" s="358" t="s">
        <v>114</v>
      </c>
      <c r="AJ167" s="357">
        <v>43799</v>
      </c>
      <c r="AK167" s="434" t="s">
        <v>1435</v>
      </c>
      <c r="AL167" s="466">
        <v>1</v>
      </c>
      <c r="AM167" s="386">
        <v>43811</v>
      </c>
      <c r="AN167" s="445" t="s">
        <v>1648</v>
      </c>
      <c r="AO167" s="220" t="s">
        <v>1592</v>
      </c>
      <c r="AP167" s="365">
        <f t="shared" si="28"/>
        <v>1</v>
      </c>
      <c r="AQ167" s="387" t="s">
        <v>55</v>
      </c>
      <c r="AR167" s="383"/>
      <c r="AS167" s="384"/>
      <c r="AT167" s="385"/>
      <c r="AU167" s="383"/>
      <c r="AV167" s="384"/>
      <c r="AW167" s="384"/>
      <c r="AX167" s="384"/>
      <c r="AY167" s="385"/>
      <c r="AZ167" s="383"/>
      <c r="BA167" s="384"/>
      <c r="BB167" s="385"/>
      <c r="BC167" s="386"/>
      <c r="BD167" s="384"/>
      <c r="BE167" s="384"/>
      <c r="BF167" s="384"/>
      <c r="BG167" s="387"/>
      <c r="BH167" s="388"/>
      <c r="BI167" s="389"/>
      <c r="BJ167" s="369" t="s">
        <v>66</v>
      </c>
      <c r="BK167" s="445"/>
      <c r="BL167" s="399"/>
      <c r="BM167" s="390"/>
      <c r="BN167" s="391"/>
      <c r="BO167" s="385"/>
    </row>
    <row r="168" spans="2:67" ht="38.25" customHeight="1" x14ac:dyDescent="0.25">
      <c r="B168" s="394">
        <v>0</v>
      </c>
      <c r="C168" s="375">
        <f t="shared" si="29"/>
        <v>161</v>
      </c>
      <c r="D168" s="345" t="s">
        <v>110</v>
      </c>
      <c r="E168" s="397"/>
      <c r="F168" s="346" t="s">
        <v>931</v>
      </c>
      <c r="G168" s="395"/>
      <c r="H168" s="347" t="str">
        <f t="shared" si="24"/>
        <v>Gestión de tecnología informática</v>
      </c>
      <c r="I168" s="396"/>
      <c r="J168" s="394">
        <v>102</v>
      </c>
      <c r="K168" s="349" t="s">
        <v>926</v>
      </c>
      <c r="L168" s="350" t="s">
        <v>44</v>
      </c>
      <c r="M168" s="349" t="s">
        <v>1990</v>
      </c>
      <c r="N168" s="349" t="s">
        <v>970</v>
      </c>
      <c r="O168" s="349" t="s">
        <v>971</v>
      </c>
      <c r="P168" s="377" t="s">
        <v>74</v>
      </c>
      <c r="Q168" s="404" t="s">
        <v>940</v>
      </c>
      <c r="R168" s="397"/>
      <c r="S168" s="461">
        <v>1</v>
      </c>
      <c r="T168" s="461" t="s">
        <v>994</v>
      </c>
      <c r="U168" s="353" t="s">
        <v>88</v>
      </c>
      <c r="V168" s="461" t="s">
        <v>1236</v>
      </c>
      <c r="W168" s="409">
        <v>42640</v>
      </c>
      <c r="X168" s="409">
        <v>43735</v>
      </c>
      <c r="Y168" s="377"/>
      <c r="Z168" s="379"/>
      <c r="AA168" s="356">
        <f t="shared" si="27"/>
        <v>43735</v>
      </c>
      <c r="AB168" s="357">
        <v>43646</v>
      </c>
      <c r="AC168" s="349" t="s">
        <v>1025</v>
      </c>
      <c r="AD168" s="358">
        <v>0</v>
      </c>
      <c r="AE168" s="357">
        <v>43661</v>
      </c>
      <c r="AF168" s="349" t="s">
        <v>1025</v>
      </c>
      <c r="AG168" s="346" t="s">
        <v>302</v>
      </c>
      <c r="AH168" s="359">
        <f t="shared" si="25"/>
        <v>0</v>
      </c>
      <c r="AI168" s="358" t="s">
        <v>114</v>
      </c>
      <c r="AJ168" s="357">
        <v>43799</v>
      </c>
      <c r="AK168" s="380" t="s">
        <v>1433</v>
      </c>
      <c r="AL168" s="398">
        <v>1</v>
      </c>
      <c r="AM168" s="386">
        <v>43810</v>
      </c>
      <c r="AN168" s="403" t="s">
        <v>1627</v>
      </c>
      <c r="AO168" s="384" t="s">
        <v>1592</v>
      </c>
      <c r="AP168" s="443">
        <v>0.6</v>
      </c>
      <c r="AQ168" s="387" t="s">
        <v>51</v>
      </c>
      <c r="AR168" s="383"/>
      <c r="AS168" s="384"/>
      <c r="AT168" s="385"/>
      <c r="AU168" s="383"/>
      <c r="AV168" s="384"/>
      <c r="AW168" s="384"/>
      <c r="AX168" s="384"/>
      <c r="AY168" s="385"/>
      <c r="AZ168" s="383"/>
      <c r="BA168" s="384"/>
      <c r="BB168" s="385"/>
      <c r="BC168" s="386"/>
      <c r="BD168" s="384"/>
      <c r="BE168" s="384"/>
      <c r="BF168" s="384"/>
      <c r="BG168" s="387"/>
      <c r="BH168" s="388" t="s">
        <v>60</v>
      </c>
      <c r="BI168" s="389" t="s">
        <v>60</v>
      </c>
      <c r="BJ168" s="369" t="s">
        <v>66</v>
      </c>
      <c r="BK168" s="403" t="s">
        <v>1628</v>
      </c>
      <c r="BL168" s="399" t="s">
        <v>1592</v>
      </c>
      <c r="BM168" s="390"/>
      <c r="BN168" s="391"/>
      <c r="BO168" s="440" t="s">
        <v>1628</v>
      </c>
    </row>
    <row r="169" spans="2:67" ht="38.25" customHeight="1" x14ac:dyDescent="0.25">
      <c r="B169" s="394">
        <v>103</v>
      </c>
      <c r="C169" s="375">
        <f t="shared" si="29"/>
        <v>162</v>
      </c>
      <c r="D169" s="345" t="s">
        <v>110</v>
      </c>
      <c r="E169" s="397"/>
      <c r="F169" s="346" t="s">
        <v>931</v>
      </c>
      <c r="G169" s="395"/>
      <c r="H169" s="347" t="str">
        <f t="shared" si="24"/>
        <v>Gestión de atención al usuario</v>
      </c>
      <c r="I169" s="396">
        <v>4</v>
      </c>
      <c r="J169" s="394">
        <v>103</v>
      </c>
      <c r="K169" s="349" t="s">
        <v>920</v>
      </c>
      <c r="L169" s="350" t="s">
        <v>44</v>
      </c>
      <c r="M169" s="349" t="s">
        <v>1991</v>
      </c>
      <c r="N169" s="349" t="s">
        <v>972</v>
      </c>
      <c r="O169" s="349" t="s">
        <v>973</v>
      </c>
      <c r="P169" s="377" t="s">
        <v>47</v>
      </c>
      <c r="Q169" s="404" t="s">
        <v>941</v>
      </c>
      <c r="R169" s="397"/>
      <c r="S169" s="473">
        <v>1</v>
      </c>
      <c r="T169" s="461" t="s">
        <v>995</v>
      </c>
      <c r="U169" s="353" t="s">
        <v>93</v>
      </c>
      <c r="V169" s="461" t="s">
        <v>299</v>
      </c>
      <c r="W169" s="409">
        <v>42737</v>
      </c>
      <c r="X169" s="409">
        <v>43735</v>
      </c>
      <c r="Y169" s="377"/>
      <c r="Z169" s="379"/>
      <c r="AA169" s="356">
        <f t="shared" si="27"/>
        <v>43735</v>
      </c>
      <c r="AB169" s="357">
        <v>43646</v>
      </c>
      <c r="AC169" s="349" t="s">
        <v>1026</v>
      </c>
      <c r="AD169" s="414">
        <v>0</v>
      </c>
      <c r="AE169" s="357">
        <v>43661</v>
      </c>
      <c r="AF169" s="349" t="s">
        <v>1052</v>
      </c>
      <c r="AG169" s="346" t="s">
        <v>302</v>
      </c>
      <c r="AH169" s="359">
        <f t="shared" si="25"/>
        <v>0</v>
      </c>
      <c r="AI169" s="358" t="s">
        <v>114</v>
      </c>
      <c r="AJ169" s="357">
        <v>43799</v>
      </c>
      <c r="AK169" s="431" t="s">
        <v>1418</v>
      </c>
      <c r="AL169" s="466">
        <v>1</v>
      </c>
      <c r="AM169" s="386">
        <v>43811</v>
      </c>
      <c r="AN169" s="403" t="s">
        <v>1830</v>
      </c>
      <c r="AO169" s="220" t="s">
        <v>1592</v>
      </c>
      <c r="AP169" s="365">
        <f t="shared" ref="AP169:AP171" si="30">+AL169/S169</f>
        <v>1</v>
      </c>
      <c r="AQ169" s="387" t="s">
        <v>55</v>
      </c>
      <c r="AR169" s="383"/>
      <c r="AS169" s="384"/>
      <c r="AT169" s="385"/>
      <c r="AU169" s="383"/>
      <c r="AV169" s="384"/>
      <c r="AW169" s="384"/>
      <c r="AX169" s="384"/>
      <c r="AY169" s="385"/>
      <c r="AZ169" s="383"/>
      <c r="BA169" s="384"/>
      <c r="BB169" s="385"/>
      <c r="BC169" s="386"/>
      <c r="BD169" s="384"/>
      <c r="BE169" s="384"/>
      <c r="BF169" s="384"/>
      <c r="BG169" s="387"/>
      <c r="BH169" s="388" t="s">
        <v>56</v>
      </c>
      <c r="BI169" s="389" t="s">
        <v>56</v>
      </c>
      <c r="BJ169" s="369" t="s">
        <v>57</v>
      </c>
      <c r="BK169" s="403" t="s">
        <v>1830</v>
      </c>
      <c r="BL169" s="399" t="s">
        <v>1592</v>
      </c>
      <c r="BM169" s="390">
        <v>43811</v>
      </c>
      <c r="BN169" s="391" t="s">
        <v>60</v>
      </c>
      <c r="BO169" s="385"/>
    </row>
    <row r="170" spans="2:67" ht="38.25" customHeight="1" x14ac:dyDescent="0.25">
      <c r="B170" s="394">
        <v>0</v>
      </c>
      <c r="C170" s="375">
        <f t="shared" si="29"/>
        <v>163</v>
      </c>
      <c r="D170" s="345" t="s">
        <v>110</v>
      </c>
      <c r="E170" s="397"/>
      <c r="F170" s="346" t="s">
        <v>931</v>
      </c>
      <c r="G170" s="395"/>
      <c r="H170" s="347" t="str">
        <f t="shared" si="24"/>
        <v>Gestión de atención al usuario</v>
      </c>
      <c r="I170" s="396"/>
      <c r="J170" s="394">
        <v>103</v>
      </c>
      <c r="K170" s="349" t="s">
        <v>920</v>
      </c>
      <c r="L170" s="350" t="s">
        <v>44</v>
      </c>
      <c r="M170" s="416" t="s">
        <v>194</v>
      </c>
      <c r="N170" s="376" t="s">
        <v>194</v>
      </c>
      <c r="O170" s="349" t="s">
        <v>973</v>
      </c>
      <c r="P170" s="377" t="s">
        <v>74</v>
      </c>
      <c r="Q170" s="404" t="s">
        <v>942</v>
      </c>
      <c r="R170" s="397"/>
      <c r="S170" s="461">
        <v>3</v>
      </c>
      <c r="T170" s="461" t="s">
        <v>996</v>
      </c>
      <c r="U170" s="353" t="s">
        <v>93</v>
      </c>
      <c r="V170" s="461" t="s">
        <v>1015</v>
      </c>
      <c r="W170" s="409">
        <v>42625</v>
      </c>
      <c r="X170" s="409">
        <v>43735</v>
      </c>
      <c r="Y170" s="377"/>
      <c r="Z170" s="379"/>
      <c r="AA170" s="356">
        <f t="shared" si="27"/>
        <v>43735</v>
      </c>
      <c r="AB170" s="357">
        <v>43646</v>
      </c>
      <c r="AC170" s="349" t="s">
        <v>1027</v>
      </c>
      <c r="AD170" s="358">
        <v>0</v>
      </c>
      <c r="AE170" s="357">
        <v>43661</v>
      </c>
      <c r="AF170" s="349" t="s">
        <v>1052</v>
      </c>
      <c r="AG170" s="346" t="s">
        <v>302</v>
      </c>
      <c r="AH170" s="359">
        <f t="shared" si="25"/>
        <v>0</v>
      </c>
      <c r="AI170" s="358" t="s">
        <v>51</v>
      </c>
      <c r="AJ170" s="357">
        <v>43799</v>
      </c>
      <c r="AK170" s="431" t="s">
        <v>1419</v>
      </c>
      <c r="AL170" s="398">
        <v>3</v>
      </c>
      <c r="AM170" s="474">
        <v>43811</v>
      </c>
      <c r="AN170" s="475" t="s">
        <v>1831</v>
      </c>
      <c r="AO170" s="476" t="s">
        <v>1592</v>
      </c>
      <c r="AP170" s="450">
        <f t="shared" si="30"/>
        <v>1</v>
      </c>
      <c r="AQ170" s="387" t="s">
        <v>55</v>
      </c>
      <c r="AR170" s="383"/>
      <c r="AS170" s="384"/>
      <c r="AT170" s="385"/>
      <c r="AU170" s="383"/>
      <c r="AV170" s="384"/>
      <c r="AW170" s="384"/>
      <c r="AX170" s="384"/>
      <c r="AY170" s="385"/>
      <c r="AZ170" s="383"/>
      <c r="BA170" s="384"/>
      <c r="BB170" s="385"/>
      <c r="BC170" s="386"/>
      <c r="BD170" s="384"/>
      <c r="BE170" s="384"/>
      <c r="BF170" s="384"/>
      <c r="BG170" s="387"/>
      <c r="BH170" s="388" t="s">
        <v>56</v>
      </c>
      <c r="BI170" s="389" t="s">
        <v>56</v>
      </c>
      <c r="BJ170" s="369" t="s">
        <v>57</v>
      </c>
      <c r="BK170" s="361" t="s">
        <v>1831</v>
      </c>
      <c r="BL170" s="399" t="s">
        <v>1592</v>
      </c>
      <c r="BM170" s="390">
        <v>43811</v>
      </c>
      <c r="BN170" s="391" t="s">
        <v>60</v>
      </c>
      <c r="BO170" s="385"/>
    </row>
    <row r="171" spans="2:67" ht="38.25" customHeight="1" x14ac:dyDescent="0.25">
      <c r="B171" s="394">
        <v>0</v>
      </c>
      <c r="C171" s="375">
        <f t="shared" si="29"/>
        <v>164</v>
      </c>
      <c r="D171" s="345" t="s">
        <v>110</v>
      </c>
      <c r="E171" s="397"/>
      <c r="F171" s="346" t="s">
        <v>931</v>
      </c>
      <c r="G171" s="395"/>
      <c r="H171" s="347" t="str">
        <f t="shared" si="24"/>
        <v>Gestión del Talento Humano</v>
      </c>
      <c r="I171" s="396"/>
      <c r="J171" s="394">
        <v>103</v>
      </c>
      <c r="K171" s="349" t="s">
        <v>920</v>
      </c>
      <c r="L171" s="350" t="s">
        <v>44</v>
      </c>
      <c r="M171" s="416" t="s">
        <v>194</v>
      </c>
      <c r="N171" s="376" t="s">
        <v>194</v>
      </c>
      <c r="O171" s="349" t="s">
        <v>973</v>
      </c>
      <c r="P171" s="377" t="s">
        <v>74</v>
      </c>
      <c r="Q171" s="404" t="s">
        <v>943</v>
      </c>
      <c r="R171" s="397"/>
      <c r="S171" s="461">
        <v>2</v>
      </c>
      <c r="T171" s="461" t="s">
        <v>997</v>
      </c>
      <c r="U171" s="353" t="s">
        <v>82</v>
      </c>
      <c r="V171" s="461" t="s">
        <v>371</v>
      </c>
      <c r="W171" s="409">
        <v>42916</v>
      </c>
      <c r="X171" s="409">
        <v>43735</v>
      </c>
      <c r="Y171" s="377"/>
      <c r="Z171" s="379"/>
      <c r="AA171" s="356">
        <f t="shared" si="27"/>
        <v>43735</v>
      </c>
      <c r="AB171" s="357">
        <v>43646</v>
      </c>
      <c r="AC171" s="349" t="s">
        <v>1028</v>
      </c>
      <c r="AD171" s="358">
        <v>0</v>
      </c>
      <c r="AE171" s="357">
        <v>43661</v>
      </c>
      <c r="AF171" s="349" t="s">
        <v>1053</v>
      </c>
      <c r="AG171" s="346" t="s">
        <v>302</v>
      </c>
      <c r="AH171" s="359">
        <f t="shared" si="25"/>
        <v>0</v>
      </c>
      <c r="AI171" s="358" t="s">
        <v>55</v>
      </c>
      <c r="AJ171" s="357">
        <v>43799</v>
      </c>
      <c r="AK171" s="361" t="s">
        <v>1523</v>
      </c>
      <c r="AL171" s="398">
        <v>2</v>
      </c>
      <c r="AM171" s="386">
        <v>43809</v>
      </c>
      <c r="AN171" s="361" t="s">
        <v>1699</v>
      </c>
      <c r="AO171" s="384" t="s">
        <v>1657</v>
      </c>
      <c r="AP171" s="365">
        <f t="shared" si="30"/>
        <v>1</v>
      </c>
      <c r="AQ171" s="387" t="s">
        <v>55</v>
      </c>
      <c r="AR171" s="383"/>
      <c r="AS171" s="384"/>
      <c r="AT171" s="385"/>
      <c r="AU171" s="383"/>
      <c r="AV171" s="384"/>
      <c r="AW171" s="384"/>
      <c r="AX171" s="384"/>
      <c r="AY171" s="385"/>
      <c r="AZ171" s="383"/>
      <c r="BA171" s="384"/>
      <c r="BB171" s="385"/>
      <c r="BC171" s="386"/>
      <c r="BD171" s="384"/>
      <c r="BE171" s="384"/>
      <c r="BF171" s="384"/>
      <c r="BG171" s="387"/>
      <c r="BH171" s="388" t="s">
        <v>56</v>
      </c>
      <c r="BI171" s="389" t="s">
        <v>56</v>
      </c>
      <c r="BJ171" s="369" t="s">
        <v>57</v>
      </c>
      <c r="BK171" s="361" t="s">
        <v>1700</v>
      </c>
      <c r="BL171" s="399" t="s">
        <v>1657</v>
      </c>
      <c r="BM171" s="390">
        <v>43809</v>
      </c>
      <c r="BN171" s="391"/>
      <c r="BO171" s="385"/>
    </row>
    <row r="172" spans="2:67" ht="38.25" customHeight="1" x14ac:dyDescent="0.25">
      <c r="B172" s="394">
        <v>104</v>
      </c>
      <c r="C172" s="375">
        <f t="shared" si="29"/>
        <v>165</v>
      </c>
      <c r="D172" s="345" t="s">
        <v>110</v>
      </c>
      <c r="E172" s="397"/>
      <c r="F172" s="346" t="s">
        <v>931</v>
      </c>
      <c r="G172" s="395"/>
      <c r="H172" s="347" t="str">
        <f t="shared" si="24"/>
        <v>Gestión de atención al usuario</v>
      </c>
      <c r="I172" s="396">
        <v>5</v>
      </c>
      <c r="J172" s="394">
        <v>104</v>
      </c>
      <c r="K172" s="349" t="s">
        <v>921</v>
      </c>
      <c r="L172" s="350" t="s">
        <v>44</v>
      </c>
      <c r="M172" s="349" t="s">
        <v>1992</v>
      </c>
      <c r="N172" s="349" t="s">
        <v>974</v>
      </c>
      <c r="O172" s="349" t="s">
        <v>975</v>
      </c>
      <c r="P172" s="377" t="s">
        <v>47</v>
      </c>
      <c r="Q172" s="404" t="s">
        <v>944</v>
      </c>
      <c r="R172" s="397"/>
      <c r="S172" s="473">
        <v>1</v>
      </c>
      <c r="T172" s="461" t="s">
        <v>998</v>
      </c>
      <c r="U172" s="353" t="s">
        <v>93</v>
      </c>
      <c r="V172" s="461" t="s">
        <v>6</v>
      </c>
      <c r="W172" s="409">
        <v>42767</v>
      </c>
      <c r="X172" s="409">
        <v>43735</v>
      </c>
      <c r="Y172" s="377"/>
      <c r="Z172" s="379"/>
      <c r="AA172" s="356">
        <f t="shared" si="27"/>
        <v>43735</v>
      </c>
      <c r="AB172" s="357">
        <v>43646</v>
      </c>
      <c r="AC172" s="349"/>
      <c r="AD172" s="414">
        <v>0</v>
      </c>
      <c r="AE172" s="357">
        <v>43661</v>
      </c>
      <c r="AF172" s="349"/>
      <c r="AG172" s="346" t="s">
        <v>302</v>
      </c>
      <c r="AH172" s="359">
        <f t="shared" si="25"/>
        <v>0</v>
      </c>
      <c r="AI172" s="358" t="s">
        <v>55</v>
      </c>
      <c r="AJ172" s="357">
        <v>43799</v>
      </c>
      <c r="AK172" s="361" t="s">
        <v>1523</v>
      </c>
      <c r="AL172" s="381">
        <v>1</v>
      </c>
      <c r="AM172" s="386">
        <v>43811</v>
      </c>
      <c r="AN172" s="361" t="s">
        <v>1832</v>
      </c>
      <c r="AO172" s="220" t="s">
        <v>1592</v>
      </c>
      <c r="AP172" s="365">
        <f t="shared" si="28"/>
        <v>1</v>
      </c>
      <c r="AQ172" s="387" t="s">
        <v>55</v>
      </c>
      <c r="AR172" s="383"/>
      <c r="AS172" s="384"/>
      <c r="AT172" s="385"/>
      <c r="AU172" s="383"/>
      <c r="AV172" s="384"/>
      <c r="AW172" s="384"/>
      <c r="AX172" s="384"/>
      <c r="AY172" s="385"/>
      <c r="AZ172" s="383"/>
      <c r="BA172" s="384"/>
      <c r="BB172" s="385"/>
      <c r="BC172" s="386"/>
      <c r="BD172" s="384"/>
      <c r="BE172" s="384"/>
      <c r="BF172" s="384"/>
      <c r="BG172" s="387"/>
      <c r="BH172" s="388" t="s">
        <v>56</v>
      </c>
      <c r="BI172" s="389" t="s">
        <v>56</v>
      </c>
      <c r="BJ172" s="369" t="s">
        <v>57</v>
      </c>
      <c r="BK172" s="361" t="s">
        <v>1832</v>
      </c>
      <c r="BL172" s="399" t="s">
        <v>1592</v>
      </c>
      <c r="BM172" s="390">
        <v>43811</v>
      </c>
      <c r="BN172" s="391" t="s">
        <v>60</v>
      </c>
      <c r="BO172" s="385"/>
    </row>
    <row r="173" spans="2:67" ht="38.25" customHeight="1" x14ac:dyDescent="0.25">
      <c r="B173" s="394">
        <v>0</v>
      </c>
      <c r="C173" s="375">
        <f t="shared" si="29"/>
        <v>166</v>
      </c>
      <c r="D173" s="345" t="s">
        <v>110</v>
      </c>
      <c r="E173" s="397"/>
      <c r="F173" s="346" t="s">
        <v>931</v>
      </c>
      <c r="G173" s="395"/>
      <c r="H173" s="347" t="str">
        <f t="shared" si="24"/>
        <v>Gestión de atención al usuario</v>
      </c>
      <c r="I173" s="396"/>
      <c r="J173" s="394">
        <v>104</v>
      </c>
      <c r="K173" s="349" t="s">
        <v>921</v>
      </c>
      <c r="L173" s="350" t="s">
        <v>44</v>
      </c>
      <c r="M173" s="416" t="s">
        <v>194</v>
      </c>
      <c r="N173" s="376" t="s">
        <v>194</v>
      </c>
      <c r="O173" s="349" t="s">
        <v>975</v>
      </c>
      <c r="P173" s="377" t="s">
        <v>74</v>
      </c>
      <c r="Q173" s="404" t="s">
        <v>945</v>
      </c>
      <c r="R173" s="397"/>
      <c r="S173" s="461">
        <v>1</v>
      </c>
      <c r="T173" s="461" t="s">
        <v>534</v>
      </c>
      <c r="U173" s="353" t="s">
        <v>93</v>
      </c>
      <c r="V173" s="461" t="s">
        <v>1016</v>
      </c>
      <c r="W173" s="409">
        <v>42767</v>
      </c>
      <c r="X173" s="409">
        <v>43735</v>
      </c>
      <c r="Y173" s="377"/>
      <c r="Z173" s="379"/>
      <c r="AA173" s="356">
        <f t="shared" si="27"/>
        <v>43735</v>
      </c>
      <c r="AB173" s="357">
        <v>43646</v>
      </c>
      <c r="AC173" s="349"/>
      <c r="AD173" s="358">
        <v>0</v>
      </c>
      <c r="AE173" s="357">
        <v>43661</v>
      </c>
      <c r="AF173" s="349"/>
      <c r="AG173" s="346" t="s">
        <v>302</v>
      </c>
      <c r="AH173" s="359">
        <f t="shared" si="25"/>
        <v>0</v>
      </c>
      <c r="AI173" s="358" t="s">
        <v>55</v>
      </c>
      <c r="AJ173" s="357">
        <v>43799</v>
      </c>
      <c r="AK173" s="361" t="s">
        <v>1523</v>
      </c>
      <c r="AL173" s="398">
        <v>1</v>
      </c>
      <c r="AM173" s="386">
        <v>43811</v>
      </c>
      <c r="AN173" s="361" t="s">
        <v>1832</v>
      </c>
      <c r="AO173" s="220" t="s">
        <v>1592</v>
      </c>
      <c r="AP173" s="365">
        <f t="shared" si="28"/>
        <v>1</v>
      </c>
      <c r="AQ173" s="387" t="s">
        <v>55</v>
      </c>
      <c r="AR173" s="383"/>
      <c r="AS173" s="384"/>
      <c r="AT173" s="385"/>
      <c r="AU173" s="383"/>
      <c r="AV173" s="384"/>
      <c r="AW173" s="384"/>
      <c r="AX173" s="384"/>
      <c r="AY173" s="385"/>
      <c r="AZ173" s="383"/>
      <c r="BA173" s="384"/>
      <c r="BB173" s="385"/>
      <c r="BC173" s="386"/>
      <c r="BD173" s="384"/>
      <c r="BE173" s="384"/>
      <c r="BF173" s="384"/>
      <c r="BG173" s="387"/>
      <c r="BH173" s="388" t="s">
        <v>56</v>
      </c>
      <c r="BI173" s="389" t="s">
        <v>56</v>
      </c>
      <c r="BJ173" s="369" t="s">
        <v>57</v>
      </c>
      <c r="BK173" s="361" t="s">
        <v>1832</v>
      </c>
      <c r="BL173" s="399" t="s">
        <v>1592</v>
      </c>
      <c r="BM173" s="390">
        <v>43811</v>
      </c>
      <c r="BN173" s="391" t="s">
        <v>60</v>
      </c>
      <c r="BO173" s="385"/>
    </row>
    <row r="174" spans="2:67" ht="58.5" customHeight="1" x14ac:dyDescent="0.25">
      <c r="B174" s="394">
        <v>105</v>
      </c>
      <c r="C174" s="375">
        <f t="shared" si="29"/>
        <v>167</v>
      </c>
      <c r="D174" s="345" t="s">
        <v>110</v>
      </c>
      <c r="E174" s="397"/>
      <c r="F174" s="346" t="s">
        <v>931</v>
      </c>
      <c r="G174" s="395"/>
      <c r="H174" s="347" t="str">
        <f t="shared" si="24"/>
        <v>Gestión de atención al usuario</v>
      </c>
      <c r="I174" s="396">
        <v>6</v>
      </c>
      <c r="J174" s="394">
        <v>105</v>
      </c>
      <c r="K174" s="349" t="s">
        <v>927</v>
      </c>
      <c r="L174" s="350" t="s">
        <v>70</v>
      </c>
      <c r="M174" s="416" t="s">
        <v>194</v>
      </c>
      <c r="N174" s="376" t="s">
        <v>194</v>
      </c>
      <c r="O174" s="349" t="s">
        <v>424</v>
      </c>
      <c r="P174" s="377" t="s">
        <v>75</v>
      </c>
      <c r="Q174" s="404" t="s">
        <v>946</v>
      </c>
      <c r="R174" s="397"/>
      <c r="S174" s="461">
        <v>1</v>
      </c>
      <c r="T174" s="461" t="s">
        <v>999</v>
      </c>
      <c r="U174" s="353" t="s">
        <v>93</v>
      </c>
      <c r="V174" s="461" t="s">
        <v>6</v>
      </c>
      <c r="W174" s="409">
        <v>42640</v>
      </c>
      <c r="X174" s="409">
        <v>43735</v>
      </c>
      <c r="Y174" s="377"/>
      <c r="Z174" s="379"/>
      <c r="AA174" s="356">
        <f t="shared" si="27"/>
        <v>43735</v>
      </c>
      <c r="AB174" s="357">
        <v>43646</v>
      </c>
      <c r="AC174" s="349"/>
      <c r="AD174" s="358">
        <v>0</v>
      </c>
      <c r="AE174" s="357">
        <v>43661</v>
      </c>
      <c r="AF174" s="349"/>
      <c r="AG174" s="346" t="s">
        <v>302</v>
      </c>
      <c r="AH174" s="359">
        <f t="shared" si="25"/>
        <v>0</v>
      </c>
      <c r="AI174" s="358" t="s">
        <v>55</v>
      </c>
      <c r="AJ174" s="357">
        <v>43799</v>
      </c>
      <c r="AK174" s="361" t="s">
        <v>1523</v>
      </c>
      <c r="AL174" s="398">
        <v>1</v>
      </c>
      <c r="AM174" s="386">
        <v>43811</v>
      </c>
      <c r="AN174" s="403" t="s">
        <v>1833</v>
      </c>
      <c r="AO174" s="220" t="s">
        <v>1592</v>
      </c>
      <c r="AP174" s="365">
        <f t="shared" si="28"/>
        <v>1</v>
      </c>
      <c r="AQ174" s="387" t="s">
        <v>55</v>
      </c>
      <c r="AR174" s="383"/>
      <c r="AS174" s="384"/>
      <c r="AT174" s="385"/>
      <c r="AU174" s="383"/>
      <c r="AV174" s="384"/>
      <c r="AW174" s="384"/>
      <c r="AX174" s="384"/>
      <c r="AY174" s="385"/>
      <c r="AZ174" s="383"/>
      <c r="BA174" s="384"/>
      <c r="BB174" s="385"/>
      <c r="BC174" s="386"/>
      <c r="BD174" s="384"/>
      <c r="BE174" s="384"/>
      <c r="BF174" s="384"/>
      <c r="BG174" s="387"/>
      <c r="BH174" s="388"/>
      <c r="BI174" s="389"/>
      <c r="BJ174" s="369" t="s">
        <v>66</v>
      </c>
      <c r="BK174" s="403" t="s">
        <v>1716</v>
      </c>
      <c r="BL174" s="399" t="s">
        <v>1592</v>
      </c>
      <c r="BM174" s="390">
        <v>43811</v>
      </c>
      <c r="BN174" s="391" t="s">
        <v>60</v>
      </c>
      <c r="BO174" s="385"/>
    </row>
    <row r="175" spans="2:67" ht="38.25" customHeight="1" x14ac:dyDescent="0.25">
      <c r="B175" s="394">
        <v>0</v>
      </c>
      <c r="C175" s="375">
        <f t="shared" si="29"/>
        <v>168</v>
      </c>
      <c r="D175" s="345" t="s">
        <v>110</v>
      </c>
      <c r="E175" s="397"/>
      <c r="F175" s="346" t="s">
        <v>931</v>
      </c>
      <c r="G175" s="395"/>
      <c r="H175" s="347" t="str">
        <f t="shared" si="24"/>
        <v>Gestión de atención al usuario</v>
      </c>
      <c r="I175" s="396"/>
      <c r="J175" s="394">
        <v>105</v>
      </c>
      <c r="K175" s="349" t="s">
        <v>927</v>
      </c>
      <c r="L175" s="350" t="s">
        <v>70</v>
      </c>
      <c r="M175" s="416" t="s">
        <v>194</v>
      </c>
      <c r="N175" s="376" t="s">
        <v>194</v>
      </c>
      <c r="O175" s="349" t="s">
        <v>424</v>
      </c>
      <c r="P175" s="377" t="s">
        <v>75</v>
      </c>
      <c r="Q175" s="404" t="s">
        <v>947</v>
      </c>
      <c r="R175" s="397"/>
      <c r="S175" s="461">
        <v>1</v>
      </c>
      <c r="T175" s="461" t="s">
        <v>990</v>
      </c>
      <c r="U175" s="353" t="s">
        <v>93</v>
      </c>
      <c r="V175" s="461" t="s">
        <v>1017</v>
      </c>
      <c r="W175" s="409">
        <v>42887</v>
      </c>
      <c r="X175" s="409">
        <v>43735</v>
      </c>
      <c r="Y175" s="377"/>
      <c r="Z175" s="379"/>
      <c r="AA175" s="356">
        <f t="shared" si="27"/>
        <v>43735</v>
      </c>
      <c r="AB175" s="357">
        <v>43646</v>
      </c>
      <c r="AC175" s="349"/>
      <c r="AD175" s="358">
        <v>0</v>
      </c>
      <c r="AE175" s="357">
        <v>43661</v>
      </c>
      <c r="AF175" s="349"/>
      <c r="AG175" s="346" t="s">
        <v>302</v>
      </c>
      <c r="AH175" s="359">
        <f t="shared" si="25"/>
        <v>0</v>
      </c>
      <c r="AI175" s="358" t="s">
        <v>55</v>
      </c>
      <c r="AJ175" s="357">
        <v>43799</v>
      </c>
      <c r="AK175" s="361" t="s">
        <v>1523</v>
      </c>
      <c r="AL175" s="398">
        <v>1</v>
      </c>
      <c r="AM175" s="386">
        <v>43811</v>
      </c>
      <c r="AN175" s="361" t="s">
        <v>1717</v>
      </c>
      <c r="AO175" s="220" t="s">
        <v>1592</v>
      </c>
      <c r="AP175" s="365">
        <f t="shared" si="28"/>
        <v>1</v>
      </c>
      <c r="AQ175" s="387" t="s">
        <v>55</v>
      </c>
      <c r="AR175" s="383"/>
      <c r="AS175" s="384"/>
      <c r="AT175" s="385"/>
      <c r="AU175" s="383"/>
      <c r="AV175" s="384"/>
      <c r="AW175" s="384"/>
      <c r="AX175" s="384"/>
      <c r="AY175" s="385"/>
      <c r="AZ175" s="383"/>
      <c r="BA175" s="384"/>
      <c r="BB175" s="385"/>
      <c r="BC175" s="386"/>
      <c r="BD175" s="384"/>
      <c r="BE175" s="384"/>
      <c r="BF175" s="384"/>
      <c r="BG175" s="387"/>
      <c r="BH175" s="388" t="s">
        <v>56</v>
      </c>
      <c r="BI175" s="389" t="s">
        <v>60</v>
      </c>
      <c r="BJ175" s="369" t="s">
        <v>66</v>
      </c>
      <c r="BK175" s="403" t="s">
        <v>1834</v>
      </c>
      <c r="BL175" s="399" t="s">
        <v>1592</v>
      </c>
      <c r="BM175" s="390">
        <v>12</v>
      </c>
      <c r="BN175" s="391" t="s">
        <v>56</v>
      </c>
      <c r="BO175" s="385"/>
    </row>
    <row r="176" spans="2:67" ht="38.25" customHeight="1" x14ac:dyDescent="0.25">
      <c r="B176" s="394">
        <v>106</v>
      </c>
      <c r="C176" s="375">
        <f t="shared" si="29"/>
        <v>169</v>
      </c>
      <c r="D176" s="345" t="s">
        <v>110</v>
      </c>
      <c r="E176" s="397"/>
      <c r="F176" s="346" t="s">
        <v>931</v>
      </c>
      <c r="G176" s="395"/>
      <c r="H176" s="347" t="str">
        <f t="shared" si="24"/>
        <v>Gestión de atención al usuario</v>
      </c>
      <c r="I176" s="396">
        <v>7</v>
      </c>
      <c r="J176" s="394">
        <v>106</v>
      </c>
      <c r="K176" s="349" t="s">
        <v>922</v>
      </c>
      <c r="L176" s="350" t="s">
        <v>44</v>
      </c>
      <c r="M176" s="349" t="s">
        <v>1993</v>
      </c>
      <c r="N176" s="349"/>
      <c r="O176" s="349" t="s">
        <v>976</v>
      </c>
      <c r="P176" s="377" t="s">
        <v>47</v>
      </c>
      <c r="Q176" s="404" t="s">
        <v>1994</v>
      </c>
      <c r="R176" s="397"/>
      <c r="S176" s="461">
        <v>1</v>
      </c>
      <c r="T176" s="461" t="s">
        <v>1000</v>
      </c>
      <c r="U176" s="353" t="s">
        <v>93</v>
      </c>
      <c r="V176" s="441" t="s">
        <v>1230</v>
      </c>
      <c r="W176" s="409">
        <v>42948</v>
      </c>
      <c r="X176" s="409">
        <v>43735</v>
      </c>
      <c r="Y176" s="377"/>
      <c r="Z176" s="379"/>
      <c r="AA176" s="356">
        <f t="shared" si="27"/>
        <v>43735</v>
      </c>
      <c r="AB176" s="357">
        <v>43646</v>
      </c>
      <c r="AC176" s="349" t="s">
        <v>1029</v>
      </c>
      <c r="AD176" s="358">
        <v>0</v>
      </c>
      <c r="AE176" s="357">
        <v>43661</v>
      </c>
      <c r="AF176" s="349"/>
      <c r="AG176" s="346" t="s">
        <v>302</v>
      </c>
      <c r="AH176" s="359">
        <f t="shared" si="25"/>
        <v>0</v>
      </c>
      <c r="AI176" s="358" t="s">
        <v>113</v>
      </c>
      <c r="AJ176" s="357">
        <v>43799</v>
      </c>
      <c r="AK176" s="431" t="s">
        <v>1420</v>
      </c>
      <c r="AL176" s="398">
        <v>1</v>
      </c>
      <c r="AM176" s="386">
        <v>43811</v>
      </c>
      <c r="AN176" s="403" t="s">
        <v>1649</v>
      </c>
      <c r="AO176" s="220" t="s">
        <v>1592</v>
      </c>
      <c r="AP176" s="365">
        <f t="shared" si="28"/>
        <v>1</v>
      </c>
      <c r="AQ176" s="387" t="s">
        <v>55</v>
      </c>
      <c r="AR176" s="383"/>
      <c r="AS176" s="384"/>
      <c r="AT176" s="385"/>
      <c r="AU176" s="383"/>
      <c r="AV176" s="384"/>
      <c r="AW176" s="384"/>
      <c r="AX176" s="384"/>
      <c r="AY176" s="385"/>
      <c r="AZ176" s="383"/>
      <c r="BA176" s="384"/>
      <c r="BB176" s="385"/>
      <c r="BC176" s="386"/>
      <c r="BD176" s="384"/>
      <c r="BE176" s="384"/>
      <c r="BF176" s="384"/>
      <c r="BG176" s="387"/>
      <c r="BH176" s="388" t="s">
        <v>56</v>
      </c>
      <c r="BI176" s="389" t="s">
        <v>56</v>
      </c>
      <c r="BJ176" s="369" t="s">
        <v>57</v>
      </c>
      <c r="BK176" s="403" t="s">
        <v>1649</v>
      </c>
      <c r="BL176" s="399" t="s">
        <v>1592</v>
      </c>
      <c r="BM176" s="390">
        <v>43811</v>
      </c>
      <c r="BN176" s="391" t="s">
        <v>60</v>
      </c>
      <c r="BO176" s="385"/>
    </row>
    <row r="177" spans="2:67" ht="38.25" customHeight="1" x14ac:dyDescent="0.25">
      <c r="B177" s="394">
        <v>0</v>
      </c>
      <c r="C177" s="375">
        <f t="shared" si="29"/>
        <v>170</v>
      </c>
      <c r="D177" s="345" t="s">
        <v>110</v>
      </c>
      <c r="E177" s="397"/>
      <c r="F177" s="346" t="s">
        <v>931</v>
      </c>
      <c r="G177" s="395"/>
      <c r="H177" s="347" t="str">
        <f t="shared" si="24"/>
        <v>Gestión de atención al usuario</v>
      </c>
      <c r="I177" s="396"/>
      <c r="J177" s="394">
        <v>106</v>
      </c>
      <c r="K177" s="349" t="s">
        <v>922</v>
      </c>
      <c r="L177" s="350" t="s">
        <v>44</v>
      </c>
      <c r="M177" s="416" t="s">
        <v>194</v>
      </c>
      <c r="N177" s="376" t="s">
        <v>194</v>
      </c>
      <c r="O177" s="349" t="s">
        <v>976</v>
      </c>
      <c r="P177" s="377" t="s">
        <v>74</v>
      </c>
      <c r="Q177" s="404" t="s">
        <v>948</v>
      </c>
      <c r="R177" s="397"/>
      <c r="S177" s="461">
        <v>1</v>
      </c>
      <c r="T177" s="461" t="s">
        <v>990</v>
      </c>
      <c r="U177" s="353" t="s">
        <v>93</v>
      </c>
      <c r="V177" s="461" t="s">
        <v>1013</v>
      </c>
      <c r="W177" s="409">
        <v>42640</v>
      </c>
      <c r="X177" s="409">
        <v>43735</v>
      </c>
      <c r="Y177" s="377"/>
      <c r="Z177" s="379"/>
      <c r="AA177" s="356">
        <f t="shared" si="27"/>
        <v>43735</v>
      </c>
      <c r="AB177" s="357">
        <v>43646</v>
      </c>
      <c r="AC177" s="349" t="s">
        <v>1030</v>
      </c>
      <c r="AD177" s="414">
        <v>1</v>
      </c>
      <c r="AE177" s="357">
        <v>43661</v>
      </c>
      <c r="AF177" s="349" t="s">
        <v>1054</v>
      </c>
      <c r="AG177" s="346" t="s">
        <v>302</v>
      </c>
      <c r="AH177" s="359">
        <f t="shared" si="25"/>
        <v>1</v>
      </c>
      <c r="AI177" s="358" t="s">
        <v>55</v>
      </c>
      <c r="AJ177" s="357">
        <v>43799</v>
      </c>
      <c r="AK177" s="361" t="s">
        <v>1523</v>
      </c>
      <c r="AL177" s="398">
        <v>1</v>
      </c>
      <c r="AM177" s="386">
        <v>43811</v>
      </c>
      <c r="AN177" s="361" t="s">
        <v>1835</v>
      </c>
      <c r="AO177" s="220" t="s">
        <v>1592</v>
      </c>
      <c r="AP177" s="365">
        <f t="shared" si="28"/>
        <v>1</v>
      </c>
      <c r="AQ177" s="387" t="s">
        <v>55</v>
      </c>
      <c r="AR177" s="383"/>
      <c r="AS177" s="384"/>
      <c r="AT177" s="385"/>
      <c r="AU177" s="383"/>
      <c r="AV177" s="384"/>
      <c r="AW177" s="384"/>
      <c r="AX177" s="384"/>
      <c r="AY177" s="385"/>
      <c r="AZ177" s="383"/>
      <c r="BA177" s="384"/>
      <c r="BB177" s="385"/>
      <c r="BC177" s="386"/>
      <c r="BD177" s="384"/>
      <c r="BE177" s="384"/>
      <c r="BF177" s="384"/>
      <c r="BG177" s="387"/>
      <c r="BH177" s="388" t="s">
        <v>56</v>
      </c>
      <c r="BI177" s="389" t="s">
        <v>56</v>
      </c>
      <c r="BJ177" s="369" t="s">
        <v>57</v>
      </c>
      <c r="BK177" s="403" t="s">
        <v>1649</v>
      </c>
      <c r="BL177" s="399" t="s">
        <v>1592</v>
      </c>
      <c r="BM177" s="390">
        <v>43811</v>
      </c>
      <c r="BN177" s="391" t="s">
        <v>60</v>
      </c>
      <c r="BO177" s="385"/>
    </row>
    <row r="178" spans="2:67" ht="38.25" customHeight="1" x14ac:dyDescent="0.25">
      <c r="B178" s="394">
        <v>107</v>
      </c>
      <c r="C178" s="375">
        <f t="shared" si="29"/>
        <v>171</v>
      </c>
      <c r="D178" s="345" t="s">
        <v>110</v>
      </c>
      <c r="E178" s="397"/>
      <c r="F178" s="346" t="s">
        <v>931</v>
      </c>
      <c r="G178" s="395"/>
      <c r="H178" s="347" t="str">
        <f t="shared" si="24"/>
        <v>Gestión de atención al usuario</v>
      </c>
      <c r="I178" s="396">
        <v>8</v>
      </c>
      <c r="J178" s="394">
        <v>107</v>
      </c>
      <c r="K178" s="349" t="s">
        <v>928</v>
      </c>
      <c r="L178" s="350" t="s">
        <v>44</v>
      </c>
      <c r="M178" s="349" t="s">
        <v>1995</v>
      </c>
      <c r="N178" s="349" t="s">
        <v>977</v>
      </c>
      <c r="O178" s="349" t="s">
        <v>978</v>
      </c>
      <c r="P178" s="377" t="s">
        <v>47</v>
      </c>
      <c r="Q178" s="404" t="s">
        <v>949</v>
      </c>
      <c r="R178" s="397"/>
      <c r="S178" s="477">
        <v>1</v>
      </c>
      <c r="T178" s="478" t="s">
        <v>998</v>
      </c>
      <c r="U178" s="353" t="s">
        <v>93</v>
      </c>
      <c r="V178" s="478" t="s">
        <v>6</v>
      </c>
      <c r="W178" s="409">
        <v>42767</v>
      </c>
      <c r="X178" s="409">
        <v>43735</v>
      </c>
      <c r="Y178" s="377"/>
      <c r="Z178" s="379"/>
      <c r="AA178" s="356">
        <f t="shared" si="27"/>
        <v>43735</v>
      </c>
      <c r="AB178" s="357">
        <v>43646</v>
      </c>
      <c r="AC178" s="349"/>
      <c r="AD178" s="358">
        <v>0</v>
      </c>
      <c r="AE178" s="357">
        <v>43661</v>
      </c>
      <c r="AF178" s="349"/>
      <c r="AG178" s="346" t="s">
        <v>302</v>
      </c>
      <c r="AH178" s="359">
        <f t="shared" si="25"/>
        <v>0</v>
      </c>
      <c r="AI178" s="358" t="s">
        <v>55</v>
      </c>
      <c r="AJ178" s="357">
        <v>43799</v>
      </c>
      <c r="AK178" s="361" t="s">
        <v>1523</v>
      </c>
      <c r="AL178" s="381">
        <v>1</v>
      </c>
      <c r="AM178" s="386">
        <v>43811</v>
      </c>
      <c r="AN178" s="403" t="s">
        <v>1650</v>
      </c>
      <c r="AO178" s="220" t="s">
        <v>1592</v>
      </c>
      <c r="AP178" s="365">
        <f t="shared" si="28"/>
        <v>1</v>
      </c>
      <c r="AQ178" s="387" t="s">
        <v>55</v>
      </c>
      <c r="AR178" s="383"/>
      <c r="AS178" s="384"/>
      <c r="AT178" s="385"/>
      <c r="AU178" s="383"/>
      <c r="AV178" s="384"/>
      <c r="AW178" s="384"/>
      <c r="AX178" s="384"/>
      <c r="AY178" s="385"/>
      <c r="AZ178" s="383"/>
      <c r="BA178" s="384"/>
      <c r="BB178" s="385"/>
      <c r="BC178" s="386"/>
      <c r="BD178" s="384"/>
      <c r="BE178" s="384"/>
      <c r="BF178" s="384"/>
      <c r="BG178" s="387"/>
      <c r="BH178" s="388" t="s">
        <v>56</v>
      </c>
      <c r="BI178" s="389" t="s">
        <v>56</v>
      </c>
      <c r="BJ178" s="369" t="s">
        <v>57</v>
      </c>
      <c r="BK178" s="403" t="s">
        <v>1650</v>
      </c>
      <c r="BL178" s="399" t="s">
        <v>1592</v>
      </c>
      <c r="BM178" s="390">
        <v>43811</v>
      </c>
      <c r="BN178" s="391" t="s">
        <v>60</v>
      </c>
      <c r="BO178" s="385"/>
    </row>
    <row r="179" spans="2:67" ht="38.25" customHeight="1" x14ac:dyDescent="0.25">
      <c r="B179" s="394">
        <v>0</v>
      </c>
      <c r="C179" s="375">
        <f t="shared" si="29"/>
        <v>172</v>
      </c>
      <c r="D179" s="345" t="s">
        <v>110</v>
      </c>
      <c r="E179" s="397"/>
      <c r="F179" s="346" t="s">
        <v>931</v>
      </c>
      <c r="G179" s="395"/>
      <c r="H179" s="347" t="str">
        <f t="shared" si="24"/>
        <v>Gestión de atención al usuario</v>
      </c>
      <c r="I179" s="396"/>
      <c r="J179" s="394">
        <v>107</v>
      </c>
      <c r="K179" s="349" t="s">
        <v>928</v>
      </c>
      <c r="L179" s="350" t="s">
        <v>44</v>
      </c>
      <c r="M179" s="349" t="s">
        <v>1995</v>
      </c>
      <c r="N179" s="349" t="s">
        <v>977</v>
      </c>
      <c r="O179" s="349" t="s">
        <v>978</v>
      </c>
      <c r="P179" s="377" t="s">
        <v>74</v>
      </c>
      <c r="Q179" s="404" t="s">
        <v>950</v>
      </c>
      <c r="R179" s="397"/>
      <c r="S179" s="478">
        <v>6</v>
      </c>
      <c r="T179" s="478" t="s">
        <v>1001</v>
      </c>
      <c r="U179" s="353" t="s">
        <v>93</v>
      </c>
      <c r="V179" s="461" t="s">
        <v>1018</v>
      </c>
      <c r="W179" s="409">
        <v>42920</v>
      </c>
      <c r="X179" s="409">
        <v>43735</v>
      </c>
      <c r="Y179" s="377"/>
      <c r="Z179" s="379"/>
      <c r="AA179" s="356">
        <f t="shared" si="27"/>
        <v>43735</v>
      </c>
      <c r="AB179" s="357">
        <v>43646</v>
      </c>
      <c r="AC179" s="349" t="s">
        <v>1031</v>
      </c>
      <c r="AD179" s="358">
        <v>0</v>
      </c>
      <c r="AE179" s="357">
        <v>43661</v>
      </c>
      <c r="AF179" s="349" t="s">
        <v>1055</v>
      </c>
      <c r="AG179" s="346" t="s">
        <v>302</v>
      </c>
      <c r="AH179" s="359">
        <f t="shared" si="25"/>
        <v>0</v>
      </c>
      <c r="AI179" s="358" t="s">
        <v>55</v>
      </c>
      <c r="AJ179" s="357">
        <v>43799</v>
      </c>
      <c r="AK179" s="361" t="s">
        <v>1523</v>
      </c>
      <c r="AL179" s="398">
        <v>6</v>
      </c>
      <c r="AM179" s="386">
        <v>43811</v>
      </c>
      <c r="AN179" s="403" t="s">
        <v>1650</v>
      </c>
      <c r="AO179" s="220" t="s">
        <v>1592</v>
      </c>
      <c r="AP179" s="365">
        <f t="shared" si="28"/>
        <v>1</v>
      </c>
      <c r="AQ179" s="387" t="s">
        <v>55</v>
      </c>
      <c r="AR179" s="383"/>
      <c r="AS179" s="384"/>
      <c r="AT179" s="385"/>
      <c r="AU179" s="383"/>
      <c r="AV179" s="384"/>
      <c r="AW179" s="384"/>
      <c r="AX179" s="384"/>
      <c r="AY179" s="385"/>
      <c r="AZ179" s="383"/>
      <c r="BA179" s="384"/>
      <c r="BB179" s="385"/>
      <c r="BC179" s="386"/>
      <c r="BD179" s="384"/>
      <c r="BE179" s="384"/>
      <c r="BF179" s="384"/>
      <c r="BG179" s="387"/>
      <c r="BH179" s="388" t="s">
        <v>56</v>
      </c>
      <c r="BI179" s="389" t="s">
        <v>56</v>
      </c>
      <c r="BJ179" s="369" t="s">
        <v>57</v>
      </c>
      <c r="BK179" s="403" t="s">
        <v>1650</v>
      </c>
      <c r="BL179" s="399" t="s">
        <v>1592</v>
      </c>
      <c r="BM179" s="390">
        <v>43811</v>
      </c>
      <c r="BN179" s="391" t="s">
        <v>60</v>
      </c>
      <c r="BO179" s="385"/>
    </row>
    <row r="180" spans="2:67" ht="38.25" customHeight="1" x14ac:dyDescent="0.25">
      <c r="B180" s="394">
        <v>0</v>
      </c>
      <c r="C180" s="375">
        <f t="shared" si="29"/>
        <v>173</v>
      </c>
      <c r="D180" s="345" t="s">
        <v>110</v>
      </c>
      <c r="E180" s="397"/>
      <c r="F180" s="346" t="s">
        <v>931</v>
      </c>
      <c r="G180" s="395"/>
      <c r="H180" s="347" t="str">
        <f t="shared" si="24"/>
        <v>Gestión de atención al usuario</v>
      </c>
      <c r="I180" s="396"/>
      <c r="J180" s="394">
        <v>107</v>
      </c>
      <c r="K180" s="349" t="s">
        <v>928</v>
      </c>
      <c r="L180" s="350" t="s">
        <v>44</v>
      </c>
      <c r="M180" s="349" t="s">
        <v>1995</v>
      </c>
      <c r="N180" s="349" t="s">
        <v>977</v>
      </c>
      <c r="O180" s="349" t="s">
        <v>978</v>
      </c>
      <c r="P180" s="377" t="s">
        <v>74</v>
      </c>
      <c r="Q180" s="349" t="s">
        <v>951</v>
      </c>
      <c r="R180" s="397"/>
      <c r="S180" s="413">
        <v>1</v>
      </c>
      <c r="T180" s="406" t="s">
        <v>1002</v>
      </c>
      <c r="U180" s="353" t="s">
        <v>93</v>
      </c>
      <c r="V180" s="461" t="s">
        <v>1018</v>
      </c>
      <c r="W180" s="409">
        <v>43340</v>
      </c>
      <c r="X180" s="409">
        <v>43735</v>
      </c>
      <c r="Y180" s="377"/>
      <c r="Z180" s="379"/>
      <c r="AA180" s="356">
        <f t="shared" si="27"/>
        <v>43735</v>
      </c>
      <c r="AB180" s="357">
        <v>43646</v>
      </c>
      <c r="AC180" s="349" t="s">
        <v>1032</v>
      </c>
      <c r="AD180" s="358">
        <v>0</v>
      </c>
      <c r="AE180" s="357">
        <v>43661</v>
      </c>
      <c r="AF180" s="349" t="s">
        <v>1055</v>
      </c>
      <c r="AG180" s="346" t="s">
        <v>302</v>
      </c>
      <c r="AH180" s="359">
        <f t="shared" si="25"/>
        <v>0</v>
      </c>
      <c r="AI180" s="358" t="s">
        <v>51</v>
      </c>
      <c r="AJ180" s="357">
        <v>43799</v>
      </c>
      <c r="AK180" s="431" t="s">
        <v>1436</v>
      </c>
      <c r="AL180" s="466">
        <v>1</v>
      </c>
      <c r="AM180" s="386">
        <v>43811</v>
      </c>
      <c r="AN180" s="403" t="s">
        <v>1650</v>
      </c>
      <c r="AO180" s="220" t="s">
        <v>1592</v>
      </c>
      <c r="AP180" s="365">
        <f t="shared" si="28"/>
        <v>1</v>
      </c>
      <c r="AQ180" s="387" t="s">
        <v>55</v>
      </c>
      <c r="AR180" s="383"/>
      <c r="AS180" s="384"/>
      <c r="AT180" s="385"/>
      <c r="AU180" s="383"/>
      <c r="AV180" s="384"/>
      <c r="AW180" s="384"/>
      <c r="AX180" s="384"/>
      <c r="AY180" s="385"/>
      <c r="AZ180" s="383"/>
      <c r="BA180" s="384"/>
      <c r="BB180" s="385"/>
      <c r="BC180" s="386"/>
      <c r="BD180" s="384"/>
      <c r="BE180" s="384"/>
      <c r="BF180" s="384"/>
      <c r="BG180" s="387"/>
      <c r="BH180" s="388" t="s">
        <v>56</v>
      </c>
      <c r="BI180" s="389" t="s">
        <v>56</v>
      </c>
      <c r="BJ180" s="369" t="s">
        <v>57</v>
      </c>
      <c r="BK180" s="403" t="s">
        <v>1650</v>
      </c>
      <c r="BL180" s="399" t="s">
        <v>1592</v>
      </c>
      <c r="BM180" s="390">
        <v>43811</v>
      </c>
      <c r="BN180" s="391" t="s">
        <v>60</v>
      </c>
      <c r="BO180" s="385"/>
    </row>
    <row r="181" spans="2:67" ht="38.25" customHeight="1" x14ac:dyDescent="0.25">
      <c r="B181" s="394">
        <v>108</v>
      </c>
      <c r="C181" s="375">
        <f t="shared" si="29"/>
        <v>174</v>
      </c>
      <c r="D181" s="345" t="s">
        <v>110</v>
      </c>
      <c r="E181" s="397"/>
      <c r="F181" s="346" t="s">
        <v>931</v>
      </c>
      <c r="G181" s="395"/>
      <c r="H181" s="347" t="str">
        <f t="shared" si="24"/>
        <v>Gestión de atención al usuario</v>
      </c>
      <c r="I181" s="396">
        <v>9</v>
      </c>
      <c r="J181" s="394">
        <v>108</v>
      </c>
      <c r="K181" s="349" t="s">
        <v>1996</v>
      </c>
      <c r="L181" s="350" t="s">
        <v>70</v>
      </c>
      <c r="M181" s="416" t="s">
        <v>194</v>
      </c>
      <c r="N181" s="376" t="s">
        <v>194</v>
      </c>
      <c r="O181" s="349" t="s">
        <v>979</v>
      </c>
      <c r="P181" s="377" t="s">
        <v>74</v>
      </c>
      <c r="Q181" s="404" t="s">
        <v>1997</v>
      </c>
      <c r="R181" s="397"/>
      <c r="S181" s="473">
        <v>1</v>
      </c>
      <c r="T181" s="461" t="s">
        <v>1003</v>
      </c>
      <c r="U181" s="353" t="s">
        <v>93</v>
      </c>
      <c r="V181" s="461" t="s">
        <v>1018</v>
      </c>
      <c r="W181" s="409">
        <v>43340</v>
      </c>
      <c r="X181" s="409">
        <v>43735</v>
      </c>
      <c r="Y181" s="377"/>
      <c r="Z181" s="379"/>
      <c r="AA181" s="356">
        <f t="shared" si="27"/>
        <v>43735</v>
      </c>
      <c r="AB181" s="357">
        <v>43646</v>
      </c>
      <c r="AC181" s="349" t="s">
        <v>1033</v>
      </c>
      <c r="AD181" s="358">
        <v>0</v>
      </c>
      <c r="AE181" s="357">
        <v>43661</v>
      </c>
      <c r="AF181" s="349" t="s">
        <v>1056</v>
      </c>
      <c r="AG181" s="346" t="s">
        <v>302</v>
      </c>
      <c r="AH181" s="359">
        <f t="shared" si="25"/>
        <v>0</v>
      </c>
      <c r="AI181" s="358" t="s">
        <v>51</v>
      </c>
      <c r="AJ181" s="357">
        <v>43799</v>
      </c>
      <c r="AK181" s="431" t="s">
        <v>1437</v>
      </c>
      <c r="AL181" s="381">
        <v>1</v>
      </c>
      <c r="AM181" s="386">
        <v>43811</v>
      </c>
      <c r="AN181" s="403" t="s">
        <v>1833</v>
      </c>
      <c r="AO181" s="220" t="s">
        <v>1592</v>
      </c>
      <c r="AP181" s="365">
        <f t="shared" si="28"/>
        <v>1</v>
      </c>
      <c r="AQ181" s="387" t="s">
        <v>55</v>
      </c>
      <c r="AR181" s="383"/>
      <c r="AS181" s="384"/>
      <c r="AT181" s="385"/>
      <c r="AU181" s="383"/>
      <c r="AV181" s="384"/>
      <c r="AW181" s="384"/>
      <c r="AX181" s="384"/>
      <c r="AY181" s="385"/>
      <c r="AZ181" s="383"/>
      <c r="BA181" s="384"/>
      <c r="BB181" s="385"/>
      <c r="BC181" s="386"/>
      <c r="BD181" s="384"/>
      <c r="BE181" s="384"/>
      <c r="BF181" s="384"/>
      <c r="BG181" s="387"/>
      <c r="BH181" s="388" t="s">
        <v>56</v>
      </c>
      <c r="BI181" s="389" t="s">
        <v>56</v>
      </c>
      <c r="BJ181" s="369" t="s">
        <v>57</v>
      </c>
      <c r="BK181" s="403" t="s">
        <v>1833</v>
      </c>
      <c r="BL181" s="399" t="s">
        <v>1592</v>
      </c>
      <c r="BM181" s="390">
        <v>43811</v>
      </c>
      <c r="BN181" s="391" t="s">
        <v>60</v>
      </c>
      <c r="BO181" s="385"/>
    </row>
    <row r="182" spans="2:67" ht="38.25" customHeight="1" x14ac:dyDescent="0.25">
      <c r="B182" s="394">
        <v>0</v>
      </c>
      <c r="C182" s="375">
        <f t="shared" si="29"/>
        <v>175</v>
      </c>
      <c r="D182" s="345" t="s">
        <v>110</v>
      </c>
      <c r="E182" s="397"/>
      <c r="F182" s="346" t="s">
        <v>931</v>
      </c>
      <c r="G182" s="395"/>
      <c r="H182" s="347" t="str">
        <f t="shared" si="24"/>
        <v>Gestión de atención al usuario</v>
      </c>
      <c r="I182" s="396"/>
      <c r="J182" s="394">
        <v>108</v>
      </c>
      <c r="K182" s="349" t="s">
        <v>1996</v>
      </c>
      <c r="L182" s="350" t="s">
        <v>70</v>
      </c>
      <c r="M182" s="416" t="s">
        <v>194</v>
      </c>
      <c r="N182" s="376" t="s">
        <v>194</v>
      </c>
      <c r="O182" s="349" t="s">
        <v>979</v>
      </c>
      <c r="P182" s="377" t="s">
        <v>74</v>
      </c>
      <c r="Q182" s="404" t="s">
        <v>952</v>
      </c>
      <c r="R182" s="397"/>
      <c r="S182" s="473">
        <v>1</v>
      </c>
      <c r="T182" s="461" t="s">
        <v>1004</v>
      </c>
      <c r="U182" s="353" t="s">
        <v>93</v>
      </c>
      <c r="V182" s="461" t="s">
        <v>1018</v>
      </c>
      <c r="W182" s="409">
        <v>43388</v>
      </c>
      <c r="X182" s="409">
        <v>43735</v>
      </c>
      <c r="Y182" s="377"/>
      <c r="Z182" s="379"/>
      <c r="AA182" s="356">
        <f t="shared" si="27"/>
        <v>43735</v>
      </c>
      <c r="AB182" s="357">
        <v>43646</v>
      </c>
      <c r="AC182" s="349" t="s">
        <v>1034</v>
      </c>
      <c r="AD182" s="358">
        <v>0</v>
      </c>
      <c r="AE182" s="357">
        <v>43661</v>
      </c>
      <c r="AF182" s="349" t="s">
        <v>1056</v>
      </c>
      <c r="AG182" s="346" t="s">
        <v>302</v>
      </c>
      <c r="AH182" s="359">
        <f t="shared" si="25"/>
        <v>0</v>
      </c>
      <c r="AI182" s="358" t="s">
        <v>51</v>
      </c>
      <c r="AJ182" s="357">
        <v>43799</v>
      </c>
      <c r="AK182" s="431" t="s">
        <v>1421</v>
      </c>
      <c r="AL182" s="466">
        <v>1</v>
      </c>
      <c r="AM182" s="386">
        <v>43811</v>
      </c>
      <c r="AN182" s="361" t="s">
        <v>1836</v>
      </c>
      <c r="AO182" s="220" t="s">
        <v>1592</v>
      </c>
      <c r="AP182" s="365">
        <f t="shared" si="28"/>
        <v>1</v>
      </c>
      <c r="AQ182" s="387" t="s">
        <v>55</v>
      </c>
      <c r="AR182" s="383"/>
      <c r="AS182" s="384"/>
      <c r="AT182" s="385"/>
      <c r="AU182" s="383"/>
      <c r="AV182" s="384"/>
      <c r="AW182" s="384"/>
      <c r="AX182" s="384"/>
      <c r="AY182" s="385"/>
      <c r="AZ182" s="383"/>
      <c r="BA182" s="384"/>
      <c r="BB182" s="385"/>
      <c r="BC182" s="386"/>
      <c r="BD182" s="384"/>
      <c r="BE182" s="384"/>
      <c r="BF182" s="384"/>
      <c r="BG182" s="387"/>
      <c r="BH182" s="388" t="s">
        <v>56</v>
      </c>
      <c r="BI182" s="389" t="s">
        <v>56</v>
      </c>
      <c r="BJ182" s="369" t="s">
        <v>57</v>
      </c>
      <c r="BK182" s="361" t="s">
        <v>1836</v>
      </c>
      <c r="BL182" s="399" t="s">
        <v>1592</v>
      </c>
      <c r="BM182" s="390">
        <v>43811</v>
      </c>
      <c r="BN182" s="391" t="s">
        <v>60</v>
      </c>
      <c r="BO182" s="385"/>
    </row>
    <row r="183" spans="2:67" ht="38.25" customHeight="1" x14ac:dyDescent="0.25">
      <c r="B183" s="394">
        <v>109</v>
      </c>
      <c r="C183" s="375">
        <f t="shared" si="29"/>
        <v>176</v>
      </c>
      <c r="D183" s="345" t="s">
        <v>110</v>
      </c>
      <c r="E183" s="397"/>
      <c r="F183" s="346" t="s">
        <v>931</v>
      </c>
      <c r="G183" s="395"/>
      <c r="H183" s="347" t="str">
        <f t="shared" si="24"/>
        <v>Gestión de atención al usuario</v>
      </c>
      <c r="I183" s="396">
        <v>10</v>
      </c>
      <c r="J183" s="394">
        <v>109</v>
      </c>
      <c r="K183" s="349" t="s">
        <v>929</v>
      </c>
      <c r="L183" s="350" t="s">
        <v>70</v>
      </c>
      <c r="M183" s="416" t="s">
        <v>194</v>
      </c>
      <c r="N183" s="376" t="s">
        <v>194</v>
      </c>
      <c r="O183" s="349" t="s">
        <v>980</v>
      </c>
      <c r="P183" s="377" t="s">
        <v>74</v>
      </c>
      <c r="Q183" s="404" t="s">
        <v>953</v>
      </c>
      <c r="R183" s="397"/>
      <c r="S183" s="473">
        <v>1</v>
      </c>
      <c r="T183" s="461" t="s">
        <v>1005</v>
      </c>
      <c r="U183" s="353" t="s">
        <v>93</v>
      </c>
      <c r="V183" s="461" t="s">
        <v>1020</v>
      </c>
      <c r="W183" s="409">
        <v>43388</v>
      </c>
      <c r="X183" s="409">
        <v>43735</v>
      </c>
      <c r="Y183" s="377"/>
      <c r="Z183" s="379"/>
      <c r="AA183" s="356">
        <f t="shared" si="27"/>
        <v>43735</v>
      </c>
      <c r="AB183" s="357">
        <v>43646</v>
      </c>
      <c r="AC183" s="349" t="s">
        <v>1035</v>
      </c>
      <c r="AD183" s="414">
        <v>1</v>
      </c>
      <c r="AE183" s="357">
        <v>43661</v>
      </c>
      <c r="AF183" s="349" t="s">
        <v>1057</v>
      </c>
      <c r="AG183" s="346" t="s">
        <v>302</v>
      </c>
      <c r="AH183" s="359">
        <f t="shared" si="25"/>
        <v>1</v>
      </c>
      <c r="AI183" s="358" t="s">
        <v>55</v>
      </c>
      <c r="AJ183" s="357">
        <v>43799</v>
      </c>
      <c r="AK183" s="361" t="s">
        <v>1523</v>
      </c>
      <c r="AL183" s="381">
        <v>1</v>
      </c>
      <c r="AM183" s="386">
        <v>43811</v>
      </c>
      <c r="AN183" s="361" t="s">
        <v>1651</v>
      </c>
      <c r="AO183" s="220" t="s">
        <v>1592</v>
      </c>
      <c r="AP183" s="365">
        <f t="shared" si="28"/>
        <v>1</v>
      </c>
      <c r="AQ183" s="387" t="s">
        <v>55</v>
      </c>
      <c r="AR183" s="383"/>
      <c r="AS183" s="384"/>
      <c r="AT183" s="385"/>
      <c r="AU183" s="383"/>
      <c r="AV183" s="384"/>
      <c r="AW183" s="384"/>
      <c r="AX183" s="384"/>
      <c r="AY183" s="385"/>
      <c r="AZ183" s="383"/>
      <c r="BA183" s="384"/>
      <c r="BB183" s="385"/>
      <c r="BC183" s="386"/>
      <c r="BD183" s="384"/>
      <c r="BE183" s="384"/>
      <c r="BF183" s="384"/>
      <c r="BG183" s="387"/>
      <c r="BH183" s="388" t="s">
        <v>56</v>
      </c>
      <c r="BI183" s="389" t="s">
        <v>56</v>
      </c>
      <c r="BJ183" s="369" t="s">
        <v>57</v>
      </c>
      <c r="BK183" s="361" t="s">
        <v>1651</v>
      </c>
      <c r="BL183" s="399" t="s">
        <v>1592</v>
      </c>
      <c r="BM183" s="390">
        <v>43446</v>
      </c>
      <c r="BN183" s="391" t="s">
        <v>60</v>
      </c>
      <c r="BO183" s="385"/>
    </row>
    <row r="184" spans="2:67" ht="38.25" customHeight="1" x14ac:dyDescent="0.25">
      <c r="B184" s="394">
        <v>0</v>
      </c>
      <c r="C184" s="375">
        <f t="shared" si="29"/>
        <v>177</v>
      </c>
      <c r="D184" s="345" t="s">
        <v>110</v>
      </c>
      <c r="E184" s="397"/>
      <c r="F184" s="346" t="s">
        <v>931</v>
      </c>
      <c r="G184" s="395"/>
      <c r="H184" s="347" t="str">
        <f t="shared" si="24"/>
        <v>Gestión de atención al usuario</v>
      </c>
      <c r="I184" s="396"/>
      <c r="J184" s="394">
        <v>109</v>
      </c>
      <c r="K184" s="349" t="s">
        <v>929</v>
      </c>
      <c r="L184" s="350" t="s">
        <v>70</v>
      </c>
      <c r="M184" s="416" t="s">
        <v>194</v>
      </c>
      <c r="N184" s="376" t="s">
        <v>194</v>
      </c>
      <c r="O184" s="349" t="s">
        <v>980</v>
      </c>
      <c r="P184" s="377" t="s">
        <v>74</v>
      </c>
      <c r="Q184" s="404" t="s">
        <v>954</v>
      </c>
      <c r="R184" s="397"/>
      <c r="S184" s="473">
        <v>1</v>
      </c>
      <c r="T184" s="461" t="s">
        <v>1006</v>
      </c>
      <c r="U184" s="353" t="s">
        <v>93</v>
      </c>
      <c r="V184" s="461" t="s">
        <v>1018</v>
      </c>
      <c r="W184" s="409">
        <v>43340</v>
      </c>
      <c r="X184" s="409">
        <v>43735</v>
      </c>
      <c r="Y184" s="377"/>
      <c r="Z184" s="379"/>
      <c r="AA184" s="356">
        <f t="shared" si="27"/>
        <v>43735</v>
      </c>
      <c r="AB184" s="357">
        <v>43646</v>
      </c>
      <c r="AC184" s="349" t="s">
        <v>1036</v>
      </c>
      <c r="AD184" s="414">
        <v>0</v>
      </c>
      <c r="AE184" s="357">
        <v>43661</v>
      </c>
      <c r="AF184" s="349" t="s">
        <v>1058</v>
      </c>
      <c r="AG184" s="346" t="s">
        <v>302</v>
      </c>
      <c r="AH184" s="359">
        <f t="shared" si="25"/>
        <v>0</v>
      </c>
      <c r="AI184" s="358" t="s">
        <v>113</v>
      </c>
      <c r="AJ184" s="357">
        <v>43799</v>
      </c>
      <c r="AK184" s="434" t="s">
        <v>1448</v>
      </c>
      <c r="AL184" s="381">
        <v>1</v>
      </c>
      <c r="AM184" s="386">
        <v>43811</v>
      </c>
      <c r="AN184" s="403" t="s">
        <v>1652</v>
      </c>
      <c r="AO184" s="220" t="s">
        <v>1592</v>
      </c>
      <c r="AP184" s="365">
        <f t="shared" si="28"/>
        <v>1</v>
      </c>
      <c r="AQ184" s="387" t="s">
        <v>55</v>
      </c>
      <c r="AR184" s="383"/>
      <c r="AS184" s="384"/>
      <c r="AT184" s="385"/>
      <c r="AU184" s="383"/>
      <c r="AV184" s="384"/>
      <c r="AW184" s="384"/>
      <c r="AX184" s="384"/>
      <c r="AY184" s="385"/>
      <c r="AZ184" s="383"/>
      <c r="BA184" s="384"/>
      <c r="BB184" s="385"/>
      <c r="BC184" s="386"/>
      <c r="BD184" s="384"/>
      <c r="BE184" s="384"/>
      <c r="BF184" s="384"/>
      <c r="BG184" s="387"/>
      <c r="BH184" s="388" t="s">
        <v>56</v>
      </c>
      <c r="BI184" s="389" t="s">
        <v>56</v>
      </c>
      <c r="BJ184" s="369" t="s">
        <v>57</v>
      </c>
      <c r="BK184" s="403" t="s">
        <v>1652</v>
      </c>
      <c r="BL184" s="399" t="s">
        <v>1592</v>
      </c>
      <c r="BM184" s="390">
        <v>43446</v>
      </c>
      <c r="BN184" s="391" t="s">
        <v>60</v>
      </c>
      <c r="BO184" s="385"/>
    </row>
    <row r="185" spans="2:67" ht="38.25" customHeight="1" x14ac:dyDescent="0.25">
      <c r="B185" s="394">
        <v>110</v>
      </c>
      <c r="C185" s="375">
        <f t="shared" si="29"/>
        <v>178</v>
      </c>
      <c r="D185" s="345" t="s">
        <v>110</v>
      </c>
      <c r="E185" s="397"/>
      <c r="F185" s="346" t="s">
        <v>931</v>
      </c>
      <c r="G185" s="395"/>
      <c r="H185" s="347" t="str">
        <f t="shared" si="24"/>
        <v>Gestión de atención al usuario</v>
      </c>
      <c r="I185" s="396">
        <v>11</v>
      </c>
      <c r="J185" s="394">
        <v>110</v>
      </c>
      <c r="K185" s="349" t="s">
        <v>1998</v>
      </c>
      <c r="L185" s="350" t="s">
        <v>70</v>
      </c>
      <c r="M185" s="416" t="s">
        <v>194</v>
      </c>
      <c r="N185" s="376" t="s">
        <v>194</v>
      </c>
      <c r="O185" s="349" t="s">
        <v>980</v>
      </c>
      <c r="P185" s="377" t="s">
        <v>74</v>
      </c>
      <c r="Q185" s="404" t="s">
        <v>955</v>
      </c>
      <c r="R185" s="397"/>
      <c r="S185" s="473">
        <v>1</v>
      </c>
      <c r="T185" s="461" t="s">
        <v>1004</v>
      </c>
      <c r="U185" s="353" t="s">
        <v>93</v>
      </c>
      <c r="V185" s="461" t="s">
        <v>1018</v>
      </c>
      <c r="W185" s="409">
        <v>43388</v>
      </c>
      <c r="X185" s="409">
        <v>43735</v>
      </c>
      <c r="Y185" s="377" t="s">
        <v>121</v>
      </c>
      <c r="Z185" s="379">
        <v>95</v>
      </c>
      <c r="AA185" s="356">
        <f t="shared" si="27"/>
        <v>43830</v>
      </c>
      <c r="AB185" s="357">
        <v>43646</v>
      </c>
      <c r="AC185" s="349" t="s">
        <v>1037</v>
      </c>
      <c r="AD185" s="414">
        <v>0</v>
      </c>
      <c r="AE185" s="357">
        <v>43661</v>
      </c>
      <c r="AF185" s="349" t="s">
        <v>1059</v>
      </c>
      <c r="AG185" s="346" t="s">
        <v>302</v>
      </c>
      <c r="AH185" s="359">
        <f t="shared" si="25"/>
        <v>0</v>
      </c>
      <c r="AI185" s="358" t="s">
        <v>113</v>
      </c>
      <c r="AJ185" s="357">
        <v>43799</v>
      </c>
      <c r="AK185" s="434" t="s">
        <v>1422</v>
      </c>
      <c r="AL185" s="466">
        <v>1</v>
      </c>
      <c r="AM185" s="386">
        <v>43811</v>
      </c>
      <c r="AN185" s="403" t="s">
        <v>1837</v>
      </c>
      <c r="AO185" s="220" t="s">
        <v>1592</v>
      </c>
      <c r="AP185" s="365">
        <v>0.5</v>
      </c>
      <c r="AQ185" s="387" t="s">
        <v>51</v>
      </c>
      <c r="AR185" s="383"/>
      <c r="AS185" s="384"/>
      <c r="AT185" s="385"/>
      <c r="AU185" s="383"/>
      <c r="AV185" s="384"/>
      <c r="AW185" s="384"/>
      <c r="AX185" s="384"/>
      <c r="AY185" s="385"/>
      <c r="AZ185" s="383"/>
      <c r="BA185" s="384"/>
      <c r="BB185" s="385"/>
      <c r="BC185" s="386"/>
      <c r="BD185" s="384"/>
      <c r="BE185" s="384"/>
      <c r="BF185" s="384"/>
      <c r="BG185" s="387"/>
      <c r="BH185" s="388"/>
      <c r="BI185" s="389"/>
      <c r="BJ185" s="369" t="s">
        <v>66</v>
      </c>
      <c r="BK185" s="384"/>
      <c r="BL185" s="399"/>
      <c r="BM185" s="390"/>
      <c r="BN185" s="391"/>
      <c r="BO185" s="385"/>
    </row>
    <row r="186" spans="2:67" ht="267.75" customHeight="1" x14ac:dyDescent="0.25">
      <c r="B186" s="394">
        <v>111</v>
      </c>
      <c r="C186" s="375">
        <f t="shared" si="29"/>
        <v>179</v>
      </c>
      <c r="D186" s="345" t="s">
        <v>110</v>
      </c>
      <c r="E186" s="397"/>
      <c r="F186" s="346" t="s">
        <v>931</v>
      </c>
      <c r="G186" s="395"/>
      <c r="H186" s="347" t="str">
        <f t="shared" si="24"/>
        <v>Gestión de atención al usuario</v>
      </c>
      <c r="I186" s="396">
        <v>12</v>
      </c>
      <c r="J186" s="394">
        <v>111</v>
      </c>
      <c r="K186" s="349" t="s">
        <v>930</v>
      </c>
      <c r="L186" s="350" t="s">
        <v>70</v>
      </c>
      <c r="M186" s="416" t="s">
        <v>194</v>
      </c>
      <c r="N186" s="376" t="s">
        <v>194</v>
      </c>
      <c r="O186" s="349" t="s">
        <v>981</v>
      </c>
      <c r="P186" s="377" t="s">
        <v>74</v>
      </c>
      <c r="Q186" s="404" t="s">
        <v>956</v>
      </c>
      <c r="R186" s="397"/>
      <c r="S186" s="426">
        <v>1</v>
      </c>
      <c r="T186" s="406" t="s">
        <v>1007</v>
      </c>
      <c r="U186" s="353" t="s">
        <v>93</v>
      </c>
      <c r="V186" s="406" t="s">
        <v>1021</v>
      </c>
      <c r="W186" s="409">
        <v>43191</v>
      </c>
      <c r="X186" s="409">
        <v>43735</v>
      </c>
      <c r="Y186" s="377"/>
      <c r="Z186" s="379"/>
      <c r="AA186" s="356">
        <f t="shared" si="27"/>
        <v>43735</v>
      </c>
      <c r="AB186" s="357">
        <v>43646</v>
      </c>
      <c r="AC186" s="349" t="s">
        <v>1038</v>
      </c>
      <c r="AD186" s="414">
        <v>0</v>
      </c>
      <c r="AE186" s="357">
        <v>43661</v>
      </c>
      <c r="AF186" s="349" t="s">
        <v>1060</v>
      </c>
      <c r="AG186" s="346" t="s">
        <v>302</v>
      </c>
      <c r="AH186" s="359">
        <f t="shared" si="25"/>
        <v>0</v>
      </c>
      <c r="AI186" s="358" t="s">
        <v>51</v>
      </c>
      <c r="AJ186" s="357">
        <v>43799</v>
      </c>
      <c r="AK186" s="434" t="s">
        <v>1423</v>
      </c>
      <c r="AL186" s="466">
        <v>1</v>
      </c>
      <c r="AM186" s="386">
        <v>43811</v>
      </c>
      <c r="AN186" s="479" t="s">
        <v>1838</v>
      </c>
      <c r="AO186" s="220" t="s">
        <v>1592</v>
      </c>
      <c r="AP186" s="365">
        <f t="shared" ref="AP186:AP194" si="31">+AL186/S186</f>
        <v>1</v>
      </c>
      <c r="AQ186" s="387" t="s">
        <v>113</v>
      </c>
      <c r="AR186" s="383"/>
      <c r="AS186" s="384"/>
      <c r="AT186" s="385"/>
      <c r="AU186" s="383"/>
      <c r="AV186" s="384"/>
      <c r="AW186" s="384"/>
      <c r="AX186" s="384"/>
      <c r="AY186" s="385"/>
      <c r="AZ186" s="383"/>
      <c r="BA186" s="384"/>
      <c r="BB186" s="385"/>
      <c r="BC186" s="386"/>
      <c r="BD186" s="384"/>
      <c r="BE186" s="384"/>
      <c r="BF186" s="384"/>
      <c r="BG186" s="387"/>
      <c r="BH186" s="388" t="s">
        <v>56</v>
      </c>
      <c r="BI186" s="389" t="s">
        <v>60</v>
      </c>
      <c r="BJ186" s="369" t="s">
        <v>66</v>
      </c>
      <c r="BK186" s="403" t="s">
        <v>1839</v>
      </c>
      <c r="BL186" s="399" t="s">
        <v>1592</v>
      </c>
      <c r="BM186" s="390"/>
      <c r="BN186" s="391" t="s">
        <v>56</v>
      </c>
      <c r="BO186" s="385"/>
    </row>
    <row r="187" spans="2:67" ht="38.25" customHeight="1" x14ac:dyDescent="0.25">
      <c r="B187" s="394">
        <v>112</v>
      </c>
      <c r="C187" s="375">
        <f t="shared" si="29"/>
        <v>180</v>
      </c>
      <c r="D187" s="345" t="s">
        <v>110</v>
      </c>
      <c r="E187" s="397"/>
      <c r="F187" s="346" t="s">
        <v>931</v>
      </c>
      <c r="G187" s="395"/>
      <c r="H187" s="347" t="str">
        <f t="shared" si="24"/>
        <v>Gestión de atención al usuario</v>
      </c>
      <c r="I187" s="396">
        <v>13</v>
      </c>
      <c r="J187" s="394">
        <v>112</v>
      </c>
      <c r="K187" s="349" t="s">
        <v>1999</v>
      </c>
      <c r="L187" s="350" t="s">
        <v>44</v>
      </c>
      <c r="M187" s="349" t="s">
        <v>932</v>
      </c>
      <c r="N187" s="349" t="s">
        <v>982</v>
      </c>
      <c r="O187" s="349" t="s">
        <v>983</v>
      </c>
      <c r="P187" s="377" t="s">
        <v>74</v>
      </c>
      <c r="Q187" s="404" t="s">
        <v>957</v>
      </c>
      <c r="R187" s="397"/>
      <c r="S187" s="424">
        <v>1</v>
      </c>
      <c r="T187" s="424" t="s">
        <v>1008</v>
      </c>
      <c r="U187" s="353" t="s">
        <v>93</v>
      </c>
      <c r="V187" s="424" t="s">
        <v>1013</v>
      </c>
      <c r="W187" s="409">
        <v>43191</v>
      </c>
      <c r="X187" s="409">
        <v>43735</v>
      </c>
      <c r="Y187" s="377" t="s">
        <v>121</v>
      </c>
      <c r="Z187" s="379">
        <v>95</v>
      </c>
      <c r="AA187" s="356">
        <f t="shared" si="27"/>
        <v>43830</v>
      </c>
      <c r="AB187" s="357">
        <v>43646</v>
      </c>
      <c r="AC187" s="349" t="s">
        <v>1039</v>
      </c>
      <c r="AD187" s="358">
        <v>1</v>
      </c>
      <c r="AE187" s="357">
        <v>43661</v>
      </c>
      <c r="AF187" s="349" t="s">
        <v>1061</v>
      </c>
      <c r="AG187" s="346" t="s">
        <v>302</v>
      </c>
      <c r="AH187" s="359">
        <f t="shared" si="25"/>
        <v>1</v>
      </c>
      <c r="AI187" s="358" t="s">
        <v>113</v>
      </c>
      <c r="AJ187" s="357">
        <v>43799</v>
      </c>
      <c r="AK187" s="431" t="s">
        <v>1424</v>
      </c>
      <c r="AL187" s="398">
        <v>1</v>
      </c>
      <c r="AM187" s="386">
        <v>43811</v>
      </c>
      <c r="AN187" s="364" t="s">
        <v>1840</v>
      </c>
      <c r="AO187" s="369" t="s">
        <v>1592</v>
      </c>
      <c r="AP187" s="365">
        <f t="shared" si="31"/>
        <v>1</v>
      </c>
      <c r="AQ187" s="387" t="s">
        <v>55</v>
      </c>
      <c r="AR187" s="383"/>
      <c r="AS187" s="384"/>
      <c r="AT187" s="385"/>
      <c r="AU187" s="383"/>
      <c r="AV187" s="384"/>
      <c r="AW187" s="384"/>
      <c r="AX187" s="384"/>
      <c r="AY187" s="385"/>
      <c r="AZ187" s="383"/>
      <c r="BA187" s="384"/>
      <c r="BB187" s="385"/>
      <c r="BC187" s="386"/>
      <c r="BD187" s="384"/>
      <c r="BE187" s="384"/>
      <c r="BF187" s="384"/>
      <c r="BG187" s="387"/>
      <c r="BH187" s="388" t="s">
        <v>56</v>
      </c>
      <c r="BI187" s="389" t="s">
        <v>56</v>
      </c>
      <c r="BJ187" s="369" t="s">
        <v>57</v>
      </c>
      <c r="BK187" s="364" t="s">
        <v>1840</v>
      </c>
      <c r="BL187" s="399" t="s">
        <v>1592</v>
      </c>
      <c r="BM187" s="390"/>
      <c r="BN187" s="391" t="s">
        <v>60</v>
      </c>
      <c r="BO187" s="385"/>
    </row>
    <row r="188" spans="2:67" ht="38.25" customHeight="1" x14ac:dyDescent="0.25">
      <c r="B188" s="394">
        <v>0</v>
      </c>
      <c r="C188" s="375">
        <f t="shared" si="29"/>
        <v>181</v>
      </c>
      <c r="D188" s="345" t="s">
        <v>110</v>
      </c>
      <c r="E188" s="397"/>
      <c r="F188" s="346" t="s">
        <v>931</v>
      </c>
      <c r="G188" s="395"/>
      <c r="H188" s="347" t="str">
        <f t="shared" si="24"/>
        <v>Gestión de atención al usuario</v>
      </c>
      <c r="I188" s="396"/>
      <c r="J188" s="394">
        <v>112</v>
      </c>
      <c r="K188" s="349" t="s">
        <v>1999</v>
      </c>
      <c r="L188" s="350" t="s">
        <v>44</v>
      </c>
      <c r="M188" s="349" t="s">
        <v>932</v>
      </c>
      <c r="N188" s="349" t="s">
        <v>982</v>
      </c>
      <c r="O188" s="349" t="s">
        <v>983</v>
      </c>
      <c r="P188" s="377" t="s">
        <v>47</v>
      </c>
      <c r="Q188" s="404" t="s">
        <v>958</v>
      </c>
      <c r="R188" s="397"/>
      <c r="S188" s="406">
        <v>1</v>
      </c>
      <c r="T188" s="406" t="s">
        <v>1000</v>
      </c>
      <c r="U188" s="353" t="s">
        <v>93</v>
      </c>
      <c r="V188" s="405" t="s">
        <v>1018</v>
      </c>
      <c r="W188" s="409">
        <v>43374</v>
      </c>
      <c r="X188" s="409">
        <v>43735</v>
      </c>
      <c r="Y188" s="377"/>
      <c r="Z188" s="379"/>
      <c r="AA188" s="356">
        <f t="shared" si="27"/>
        <v>43735</v>
      </c>
      <c r="AB188" s="357">
        <v>43646</v>
      </c>
      <c r="AC188" s="349" t="s">
        <v>1040</v>
      </c>
      <c r="AD188" s="358">
        <v>0</v>
      </c>
      <c r="AE188" s="357">
        <v>43661</v>
      </c>
      <c r="AF188" s="349" t="s">
        <v>1061</v>
      </c>
      <c r="AG188" s="346" t="s">
        <v>302</v>
      </c>
      <c r="AH188" s="359">
        <f t="shared" si="25"/>
        <v>0</v>
      </c>
      <c r="AI188" s="358" t="s">
        <v>113</v>
      </c>
      <c r="AJ188" s="357">
        <v>43799</v>
      </c>
      <c r="AK188" s="431" t="s">
        <v>1440</v>
      </c>
      <c r="AL188" s="398">
        <v>1</v>
      </c>
      <c r="AM188" s="386">
        <v>43811</v>
      </c>
      <c r="AN188" s="364" t="s">
        <v>1840</v>
      </c>
      <c r="AO188" s="369" t="s">
        <v>1592</v>
      </c>
      <c r="AP188" s="365">
        <f t="shared" si="31"/>
        <v>1</v>
      </c>
      <c r="AQ188" s="387" t="s">
        <v>55</v>
      </c>
      <c r="AR188" s="383"/>
      <c r="AS188" s="384"/>
      <c r="AT188" s="385"/>
      <c r="AU188" s="383"/>
      <c r="AV188" s="384"/>
      <c r="AW188" s="384"/>
      <c r="AX188" s="384"/>
      <c r="AY188" s="385"/>
      <c r="AZ188" s="383"/>
      <c r="BA188" s="384"/>
      <c r="BB188" s="385"/>
      <c r="BC188" s="386"/>
      <c r="BD188" s="384"/>
      <c r="BE188" s="384"/>
      <c r="BF188" s="384"/>
      <c r="BG188" s="387"/>
      <c r="BH188" s="388" t="s">
        <v>56</v>
      </c>
      <c r="BI188" s="389" t="s">
        <v>56</v>
      </c>
      <c r="BJ188" s="369" t="s">
        <v>57</v>
      </c>
      <c r="BK188" s="364" t="s">
        <v>1840</v>
      </c>
      <c r="BL188" s="399" t="s">
        <v>1592</v>
      </c>
      <c r="BM188" s="390"/>
      <c r="BN188" s="391" t="s">
        <v>60</v>
      </c>
      <c r="BO188" s="385"/>
    </row>
    <row r="189" spans="2:67" ht="38.25" customHeight="1" x14ac:dyDescent="0.25">
      <c r="B189" s="394">
        <v>113</v>
      </c>
      <c r="C189" s="375">
        <f t="shared" si="29"/>
        <v>182</v>
      </c>
      <c r="D189" s="345" t="s">
        <v>110</v>
      </c>
      <c r="E189" s="397"/>
      <c r="F189" s="346" t="s">
        <v>931</v>
      </c>
      <c r="G189" s="395"/>
      <c r="H189" s="347" t="str">
        <f t="shared" si="24"/>
        <v>Gestión de atención al usuario</v>
      </c>
      <c r="I189" s="396">
        <v>14</v>
      </c>
      <c r="J189" s="394">
        <v>113</v>
      </c>
      <c r="K189" s="349" t="s">
        <v>923</v>
      </c>
      <c r="L189" s="350" t="s">
        <v>70</v>
      </c>
      <c r="M189" s="416" t="s">
        <v>194</v>
      </c>
      <c r="N189" s="376" t="s">
        <v>194</v>
      </c>
      <c r="O189" s="349" t="s">
        <v>984</v>
      </c>
      <c r="P189" s="377" t="s">
        <v>47</v>
      </c>
      <c r="Q189" s="404" t="s">
        <v>959</v>
      </c>
      <c r="R189" s="397"/>
      <c r="S189" s="405">
        <v>1</v>
      </c>
      <c r="T189" s="406" t="s">
        <v>1000</v>
      </c>
      <c r="U189" s="353" t="s">
        <v>93</v>
      </c>
      <c r="V189" s="405" t="s">
        <v>1018</v>
      </c>
      <c r="W189" s="409">
        <v>43374</v>
      </c>
      <c r="X189" s="409">
        <v>43735</v>
      </c>
      <c r="Y189" s="377"/>
      <c r="Z189" s="379"/>
      <c r="AA189" s="356">
        <f t="shared" si="27"/>
        <v>43735</v>
      </c>
      <c r="AB189" s="357">
        <v>43646</v>
      </c>
      <c r="AC189" s="349" t="s">
        <v>1041</v>
      </c>
      <c r="AD189" s="358">
        <v>0</v>
      </c>
      <c r="AE189" s="357">
        <v>43661</v>
      </c>
      <c r="AF189" s="349" t="s">
        <v>1062</v>
      </c>
      <c r="AG189" s="346" t="s">
        <v>302</v>
      </c>
      <c r="AH189" s="359">
        <f t="shared" si="25"/>
        <v>0</v>
      </c>
      <c r="AI189" s="358" t="s">
        <v>51</v>
      </c>
      <c r="AJ189" s="357">
        <v>43799</v>
      </c>
      <c r="AK189" s="431" t="s">
        <v>1439</v>
      </c>
      <c r="AL189" s="398">
        <v>1</v>
      </c>
      <c r="AM189" s="480">
        <v>43811</v>
      </c>
      <c r="AN189" s="481" t="s">
        <v>1841</v>
      </c>
      <c r="AO189" s="482" t="s">
        <v>1592</v>
      </c>
      <c r="AP189" s="483">
        <f t="shared" si="31"/>
        <v>1</v>
      </c>
      <c r="AQ189" s="387" t="s">
        <v>55</v>
      </c>
      <c r="AR189" s="383"/>
      <c r="AS189" s="384"/>
      <c r="AT189" s="385"/>
      <c r="AU189" s="383"/>
      <c r="AV189" s="384"/>
      <c r="AW189" s="384"/>
      <c r="AX189" s="384"/>
      <c r="AY189" s="385"/>
      <c r="AZ189" s="383"/>
      <c r="BA189" s="384"/>
      <c r="BB189" s="385"/>
      <c r="BC189" s="386"/>
      <c r="BD189" s="384"/>
      <c r="BE189" s="384"/>
      <c r="BF189" s="384"/>
      <c r="BG189" s="387"/>
      <c r="BH189" s="388" t="s">
        <v>56</v>
      </c>
      <c r="BI189" s="389" t="s">
        <v>56</v>
      </c>
      <c r="BJ189" s="369" t="s">
        <v>57</v>
      </c>
      <c r="BK189" s="481" t="s">
        <v>1841</v>
      </c>
      <c r="BL189" s="399" t="s">
        <v>1592</v>
      </c>
      <c r="BM189" s="390"/>
      <c r="BN189" s="391" t="s">
        <v>60</v>
      </c>
      <c r="BO189" s="385"/>
    </row>
    <row r="190" spans="2:67" ht="88.5" customHeight="1" x14ac:dyDescent="0.25">
      <c r="B190" s="394">
        <v>0</v>
      </c>
      <c r="C190" s="375">
        <f t="shared" si="29"/>
        <v>183</v>
      </c>
      <c r="D190" s="345" t="s">
        <v>110</v>
      </c>
      <c r="E190" s="397"/>
      <c r="F190" s="346" t="s">
        <v>931</v>
      </c>
      <c r="G190" s="395"/>
      <c r="H190" s="347" t="str">
        <f t="shared" si="24"/>
        <v>Gestión de atención al usuario</v>
      </c>
      <c r="I190" s="396"/>
      <c r="J190" s="394">
        <v>113</v>
      </c>
      <c r="K190" s="349" t="s">
        <v>923</v>
      </c>
      <c r="L190" s="350" t="s">
        <v>70</v>
      </c>
      <c r="M190" s="416" t="s">
        <v>194</v>
      </c>
      <c r="N190" s="376" t="s">
        <v>194</v>
      </c>
      <c r="O190" s="349" t="s">
        <v>984</v>
      </c>
      <c r="P190" s="377" t="s">
        <v>74</v>
      </c>
      <c r="Q190" s="404" t="s">
        <v>960</v>
      </c>
      <c r="R190" s="397"/>
      <c r="S190" s="413">
        <v>1</v>
      </c>
      <c r="T190" s="406" t="s">
        <v>1009</v>
      </c>
      <c r="U190" s="353" t="s">
        <v>93</v>
      </c>
      <c r="V190" s="405" t="s">
        <v>1018</v>
      </c>
      <c r="W190" s="409">
        <v>43388</v>
      </c>
      <c r="X190" s="409">
        <v>43735</v>
      </c>
      <c r="Y190" s="377"/>
      <c r="Z190" s="379"/>
      <c r="AA190" s="356">
        <f t="shared" si="27"/>
        <v>43735</v>
      </c>
      <c r="AB190" s="357">
        <v>43646</v>
      </c>
      <c r="AC190" s="349" t="s">
        <v>1042</v>
      </c>
      <c r="AD190" s="414">
        <v>0</v>
      </c>
      <c r="AE190" s="357">
        <v>43661</v>
      </c>
      <c r="AF190" s="349" t="s">
        <v>1063</v>
      </c>
      <c r="AG190" s="346" t="s">
        <v>302</v>
      </c>
      <c r="AH190" s="359">
        <f t="shared" si="25"/>
        <v>0</v>
      </c>
      <c r="AI190" s="358" t="s">
        <v>55</v>
      </c>
      <c r="AJ190" s="357">
        <v>43799</v>
      </c>
      <c r="AK190" s="361" t="s">
        <v>1523</v>
      </c>
      <c r="AL190" s="381">
        <v>1</v>
      </c>
      <c r="AM190" s="386">
        <v>43811</v>
      </c>
      <c r="AN190" s="481" t="s">
        <v>1746</v>
      </c>
      <c r="AO190" s="220" t="s">
        <v>1592</v>
      </c>
      <c r="AP190" s="365">
        <f t="shared" si="31"/>
        <v>1</v>
      </c>
      <c r="AQ190" s="387" t="s">
        <v>55</v>
      </c>
      <c r="AR190" s="383"/>
      <c r="AS190" s="384"/>
      <c r="AT190" s="385"/>
      <c r="AU190" s="383"/>
      <c r="AV190" s="384"/>
      <c r="AW190" s="384"/>
      <c r="AX190" s="384"/>
      <c r="AY190" s="385"/>
      <c r="AZ190" s="383"/>
      <c r="BA190" s="384"/>
      <c r="BB190" s="385"/>
      <c r="BC190" s="386"/>
      <c r="BD190" s="384"/>
      <c r="BE190" s="384"/>
      <c r="BF190" s="384"/>
      <c r="BG190" s="387"/>
      <c r="BH190" s="388" t="s">
        <v>56</v>
      </c>
      <c r="BI190" s="389" t="s">
        <v>56</v>
      </c>
      <c r="BJ190" s="369" t="s">
        <v>57</v>
      </c>
      <c r="BK190" s="481" t="s">
        <v>1715</v>
      </c>
      <c r="BL190" s="399" t="s">
        <v>1592</v>
      </c>
      <c r="BM190" s="390"/>
      <c r="BN190" s="391" t="s">
        <v>60</v>
      </c>
      <c r="BO190" s="385"/>
    </row>
    <row r="191" spans="2:67" ht="38.25" customHeight="1" x14ac:dyDescent="0.25">
      <c r="B191" s="394">
        <v>114</v>
      </c>
      <c r="C191" s="375">
        <f t="shared" si="29"/>
        <v>184</v>
      </c>
      <c r="D191" s="345" t="s">
        <v>110</v>
      </c>
      <c r="E191" s="397"/>
      <c r="F191" s="346" t="s">
        <v>931</v>
      </c>
      <c r="G191" s="395"/>
      <c r="H191" s="347" t="str">
        <f t="shared" si="24"/>
        <v>Gestión de atención al usuario</v>
      </c>
      <c r="I191" s="396">
        <v>15</v>
      </c>
      <c r="J191" s="394">
        <v>114</v>
      </c>
      <c r="K191" s="349" t="s">
        <v>2000</v>
      </c>
      <c r="L191" s="350" t="s">
        <v>44</v>
      </c>
      <c r="M191" s="349" t="s">
        <v>933</v>
      </c>
      <c r="N191" s="349" t="s">
        <v>985</v>
      </c>
      <c r="O191" s="349" t="s">
        <v>986</v>
      </c>
      <c r="P191" s="377" t="s">
        <v>74</v>
      </c>
      <c r="Q191" s="404" t="s">
        <v>961</v>
      </c>
      <c r="R191" s="397"/>
      <c r="S191" s="405">
        <v>1</v>
      </c>
      <c r="T191" s="406" t="s">
        <v>1010</v>
      </c>
      <c r="U191" s="353" t="s">
        <v>93</v>
      </c>
      <c r="V191" s="405" t="s">
        <v>1018</v>
      </c>
      <c r="W191" s="409">
        <v>43388</v>
      </c>
      <c r="X191" s="409">
        <v>43735</v>
      </c>
      <c r="Y191" s="377"/>
      <c r="Z191" s="379"/>
      <c r="AA191" s="356">
        <f t="shared" si="27"/>
        <v>43735</v>
      </c>
      <c r="AB191" s="357">
        <v>43646</v>
      </c>
      <c r="AC191" s="349" t="s">
        <v>1043</v>
      </c>
      <c r="AD191" s="414">
        <v>1</v>
      </c>
      <c r="AE191" s="357">
        <v>43661</v>
      </c>
      <c r="AF191" s="349" t="s">
        <v>1064</v>
      </c>
      <c r="AG191" s="346" t="s">
        <v>302</v>
      </c>
      <c r="AH191" s="359">
        <f t="shared" si="25"/>
        <v>1</v>
      </c>
      <c r="AI191" s="358" t="s">
        <v>55</v>
      </c>
      <c r="AJ191" s="357">
        <v>43799</v>
      </c>
      <c r="AK191" s="361" t="s">
        <v>1523</v>
      </c>
      <c r="AL191" s="398">
        <v>1</v>
      </c>
      <c r="AM191" s="386">
        <v>43811</v>
      </c>
      <c r="AN191" s="403" t="s">
        <v>1653</v>
      </c>
      <c r="AO191" s="220" t="s">
        <v>1592</v>
      </c>
      <c r="AP191" s="365">
        <f t="shared" si="31"/>
        <v>1</v>
      </c>
      <c r="AQ191" s="387" t="s">
        <v>55</v>
      </c>
      <c r="AR191" s="383"/>
      <c r="AS191" s="384"/>
      <c r="AT191" s="385"/>
      <c r="AU191" s="383"/>
      <c r="AV191" s="384"/>
      <c r="AW191" s="384"/>
      <c r="AX191" s="384"/>
      <c r="AY191" s="385"/>
      <c r="AZ191" s="383"/>
      <c r="BA191" s="384"/>
      <c r="BB191" s="385"/>
      <c r="BC191" s="386"/>
      <c r="BD191" s="384"/>
      <c r="BE191" s="384"/>
      <c r="BF191" s="384"/>
      <c r="BG191" s="387"/>
      <c r="BH191" s="388" t="s">
        <v>56</v>
      </c>
      <c r="BI191" s="389" t="s">
        <v>56</v>
      </c>
      <c r="BJ191" s="369" t="s">
        <v>57</v>
      </c>
      <c r="BK191" s="403" t="s">
        <v>1653</v>
      </c>
      <c r="BL191" s="399" t="s">
        <v>1592</v>
      </c>
      <c r="BM191" s="484">
        <v>43811</v>
      </c>
      <c r="BN191" s="485" t="s">
        <v>60</v>
      </c>
      <c r="BO191" s="385"/>
    </row>
    <row r="192" spans="2:67" ht="38.25" customHeight="1" x14ac:dyDescent="0.25">
      <c r="B192" s="394">
        <v>0</v>
      </c>
      <c r="C192" s="375">
        <f t="shared" si="29"/>
        <v>185</v>
      </c>
      <c r="D192" s="345" t="s">
        <v>110</v>
      </c>
      <c r="E192" s="397"/>
      <c r="F192" s="346" t="s">
        <v>931</v>
      </c>
      <c r="G192" s="395"/>
      <c r="H192" s="347" t="str">
        <f t="shared" si="24"/>
        <v>Gestión de atención al usuario</v>
      </c>
      <c r="I192" s="396"/>
      <c r="J192" s="394">
        <v>114</v>
      </c>
      <c r="K192" s="349" t="s">
        <v>2000</v>
      </c>
      <c r="L192" s="350" t="s">
        <v>44</v>
      </c>
      <c r="M192" s="349" t="s">
        <v>933</v>
      </c>
      <c r="N192" s="349" t="s">
        <v>985</v>
      </c>
      <c r="O192" s="349" t="s">
        <v>986</v>
      </c>
      <c r="P192" s="377" t="s">
        <v>74</v>
      </c>
      <c r="Q192" s="404" t="s">
        <v>962</v>
      </c>
      <c r="R192" s="397"/>
      <c r="S192" s="405">
        <v>1</v>
      </c>
      <c r="T192" s="406" t="s">
        <v>1000</v>
      </c>
      <c r="U192" s="353" t="s">
        <v>93</v>
      </c>
      <c r="V192" s="405" t="s">
        <v>1018</v>
      </c>
      <c r="W192" s="409">
        <v>43374</v>
      </c>
      <c r="X192" s="409">
        <v>43735</v>
      </c>
      <c r="Y192" s="377"/>
      <c r="Z192" s="379"/>
      <c r="AA192" s="356">
        <f t="shared" si="27"/>
        <v>43735</v>
      </c>
      <c r="AB192" s="357">
        <v>43646</v>
      </c>
      <c r="AC192" s="349" t="s">
        <v>1044</v>
      </c>
      <c r="AD192" s="414">
        <v>1</v>
      </c>
      <c r="AE192" s="357">
        <v>43661</v>
      </c>
      <c r="AF192" s="349" t="s">
        <v>1062</v>
      </c>
      <c r="AG192" s="346" t="s">
        <v>302</v>
      </c>
      <c r="AH192" s="359">
        <f t="shared" si="25"/>
        <v>1</v>
      </c>
      <c r="AI192" s="358" t="s">
        <v>51</v>
      </c>
      <c r="AJ192" s="357">
        <v>43799</v>
      </c>
      <c r="AK192" s="431" t="s">
        <v>1438</v>
      </c>
      <c r="AL192" s="398">
        <v>1</v>
      </c>
      <c r="AM192" s="386">
        <v>43811</v>
      </c>
      <c r="AN192" s="403" t="s">
        <v>1653</v>
      </c>
      <c r="AO192" s="220" t="s">
        <v>1592</v>
      </c>
      <c r="AP192" s="365">
        <f t="shared" si="31"/>
        <v>1</v>
      </c>
      <c r="AQ192" s="387" t="s">
        <v>55</v>
      </c>
      <c r="AR192" s="383"/>
      <c r="AS192" s="384"/>
      <c r="AT192" s="385"/>
      <c r="AU192" s="383"/>
      <c r="AV192" s="384"/>
      <c r="AW192" s="384"/>
      <c r="AX192" s="384"/>
      <c r="AY192" s="385"/>
      <c r="AZ192" s="383"/>
      <c r="BA192" s="384"/>
      <c r="BB192" s="385"/>
      <c r="BC192" s="386"/>
      <c r="BD192" s="384"/>
      <c r="BE192" s="384"/>
      <c r="BF192" s="384"/>
      <c r="BG192" s="387"/>
      <c r="BH192" s="388" t="s">
        <v>56</v>
      </c>
      <c r="BI192" s="389" t="s">
        <v>56</v>
      </c>
      <c r="BJ192" s="369" t="s">
        <v>57</v>
      </c>
      <c r="BK192" s="403" t="s">
        <v>1653</v>
      </c>
      <c r="BL192" s="399" t="s">
        <v>1592</v>
      </c>
      <c r="BM192" s="484">
        <v>43811</v>
      </c>
      <c r="BN192" s="485" t="s">
        <v>60</v>
      </c>
      <c r="BO192" s="385"/>
    </row>
    <row r="193" spans="2:67" ht="38.25" customHeight="1" x14ac:dyDescent="0.25">
      <c r="B193" s="394">
        <v>0</v>
      </c>
      <c r="C193" s="375">
        <f t="shared" si="29"/>
        <v>186</v>
      </c>
      <c r="D193" s="345" t="s">
        <v>110</v>
      </c>
      <c r="E193" s="397"/>
      <c r="F193" s="346" t="s">
        <v>931</v>
      </c>
      <c r="G193" s="395"/>
      <c r="H193" s="347" t="str">
        <f t="shared" si="24"/>
        <v>Gestión de atención al usuario</v>
      </c>
      <c r="I193" s="395"/>
      <c r="J193" s="394">
        <v>114</v>
      </c>
      <c r="K193" s="349" t="s">
        <v>2000</v>
      </c>
      <c r="L193" s="350" t="s">
        <v>44</v>
      </c>
      <c r="M193" s="349" t="s">
        <v>933</v>
      </c>
      <c r="N193" s="349" t="s">
        <v>985</v>
      </c>
      <c r="O193" s="349" t="s">
        <v>986</v>
      </c>
      <c r="P193" s="377" t="s">
        <v>47</v>
      </c>
      <c r="Q193" s="404" t="s">
        <v>963</v>
      </c>
      <c r="R193" s="397"/>
      <c r="S193" s="405">
        <v>1</v>
      </c>
      <c r="T193" s="405" t="s">
        <v>1011</v>
      </c>
      <c r="U193" s="353" t="s">
        <v>93</v>
      </c>
      <c r="V193" s="405" t="s">
        <v>1018</v>
      </c>
      <c r="W193" s="409">
        <v>43374</v>
      </c>
      <c r="X193" s="409">
        <v>43735</v>
      </c>
      <c r="Y193" s="377"/>
      <c r="Z193" s="379"/>
      <c r="AA193" s="356">
        <f t="shared" si="27"/>
        <v>43735</v>
      </c>
      <c r="AB193" s="357">
        <v>43646</v>
      </c>
      <c r="AC193" s="349" t="s">
        <v>1045</v>
      </c>
      <c r="AD193" s="358">
        <v>0</v>
      </c>
      <c r="AE193" s="357">
        <v>43661</v>
      </c>
      <c r="AF193" s="349" t="s">
        <v>1065</v>
      </c>
      <c r="AG193" s="346" t="s">
        <v>302</v>
      </c>
      <c r="AH193" s="359">
        <f t="shared" si="25"/>
        <v>0</v>
      </c>
      <c r="AI193" s="358" t="s">
        <v>51</v>
      </c>
      <c r="AJ193" s="357">
        <v>43799</v>
      </c>
      <c r="AK193" s="431" t="s">
        <v>1425</v>
      </c>
      <c r="AL193" s="398">
        <v>1</v>
      </c>
      <c r="AM193" s="386">
        <v>43811</v>
      </c>
      <c r="AN193" s="403" t="s">
        <v>1652</v>
      </c>
      <c r="AO193" s="220" t="s">
        <v>1592</v>
      </c>
      <c r="AP193" s="365">
        <f t="shared" si="31"/>
        <v>1</v>
      </c>
      <c r="AQ193" s="387" t="s">
        <v>55</v>
      </c>
      <c r="AR193" s="383"/>
      <c r="AS193" s="384"/>
      <c r="AT193" s="385"/>
      <c r="AU193" s="383"/>
      <c r="AV193" s="384"/>
      <c r="AW193" s="384"/>
      <c r="AX193" s="384"/>
      <c r="AY193" s="385"/>
      <c r="AZ193" s="383"/>
      <c r="BA193" s="384"/>
      <c r="BB193" s="385"/>
      <c r="BC193" s="386"/>
      <c r="BD193" s="384"/>
      <c r="BE193" s="384"/>
      <c r="BF193" s="384"/>
      <c r="BG193" s="387"/>
      <c r="BH193" s="388" t="s">
        <v>56</v>
      </c>
      <c r="BI193" s="389" t="s">
        <v>56</v>
      </c>
      <c r="BJ193" s="369" t="s">
        <v>57</v>
      </c>
      <c r="BK193" s="403" t="s">
        <v>1652</v>
      </c>
      <c r="BL193" s="399" t="s">
        <v>1592</v>
      </c>
      <c r="BM193" s="484">
        <v>43811</v>
      </c>
      <c r="BN193" s="391" t="s">
        <v>60</v>
      </c>
      <c r="BO193" s="385"/>
    </row>
    <row r="194" spans="2:67" ht="38.25" customHeight="1" x14ac:dyDescent="0.25">
      <c r="B194" s="429">
        <v>164</v>
      </c>
      <c r="C194" s="375">
        <f t="shared" si="29"/>
        <v>187</v>
      </c>
      <c r="D194" s="345" t="s">
        <v>110</v>
      </c>
      <c r="E194" s="397"/>
      <c r="F194" s="346" t="s">
        <v>931</v>
      </c>
      <c r="G194" s="395"/>
      <c r="H194" s="347" t="str">
        <f t="shared" si="24"/>
        <v>Formulación, actualización  y acompañamiento normativo y operativo</v>
      </c>
      <c r="I194" s="395"/>
      <c r="J194" s="394">
        <v>164</v>
      </c>
      <c r="K194" s="349" t="s">
        <v>924</v>
      </c>
      <c r="L194" s="350" t="s">
        <v>44</v>
      </c>
      <c r="M194" s="349" t="s">
        <v>934</v>
      </c>
      <c r="N194" s="349" t="s">
        <v>987</v>
      </c>
      <c r="O194" s="349" t="s">
        <v>988</v>
      </c>
      <c r="P194" s="377" t="s">
        <v>47</v>
      </c>
      <c r="Q194" s="404" t="s">
        <v>964</v>
      </c>
      <c r="R194" s="397"/>
      <c r="S194" s="406">
        <v>1</v>
      </c>
      <c r="T194" s="406" t="s">
        <v>1012</v>
      </c>
      <c r="U194" s="353" t="s">
        <v>78</v>
      </c>
      <c r="V194" s="406" t="s">
        <v>1019</v>
      </c>
      <c r="W194" s="409">
        <v>43388</v>
      </c>
      <c r="X194" s="409">
        <v>43735</v>
      </c>
      <c r="Y194" s="377"/>
      <c r="Z194" s="379"/>
      <c r="AA194" s="356">
        <f t="shared" si="27"/>
        <v>43735</v>
      </c>
      <c r="AB194" s="357">
        <v>43646</v>
      </c>
      <c r="AC194" s="349" t="s">
        <v>1046</v>
      </c>
      <c r="AD194" s="358">
        <v>0</v>
      </c>
      <c r="AE194" s="357">
        <v>43661</v>
      </c>
      <c r="AF194" s="349" t="s">
        <v>1066</v>
      </c>
      <c r="AG194" s="346" t="s">
        <v>302</v>
      </c>
      <c r="AH194" s="359">
        <f t="shared" si="25"/>
        <v>0</v>
      </c>
      <c r="AI194" s="358" t="s">
        <v>51</v>
      </c>
      <c r="AJ194" s="357">
        <v>43799</v>
      </c>
      <c r="AK194" s="472" t="s">
        <v>1443</v>
      </c>
      <c r="AL194" s="466">
        <v>1</v>
      </c>
      <c r="AM194" s="386">
        <v>43811</v>
      </c>
      <c r="AN194" s="403" t="s">
        <v>1652</v>
      </c>
      <c r="AO194" s="220" t="s">
        <v>1592</v>
      </c>
      <c r="AP194" s="365">
        <f t="shared" si="31"/>
        <v>1</v>
      </c>
      <c r="AQ194" s="387" t="s">
        <v>55</v>
      </c>
      <c r="AR194" s="383"/>
      <c r="AS194" s="384"/>
      <c r="AT194" s="385"/>
      <c r="AU194" s="383"/>
      <c r="AV194" s="384"/>
      <c r="AW194" s="384"/>
      <c r="AX194" s="384"/>
      <c r="AY194" s="385"/>
      <c r="AZ194" s="383"/>
      <c r="BA194" s="384"/>
      <c r="BB194" s="385"/>
      <c r="BC194" s="386"/>
      <c r="BD194" s="384"/>
      <c r="BE194" s="384"/>
      <c r="BF194" s="384"/>
      <c r="BG194" s="387"/>
      <c r="BH194" s="388" t="s">
        <v>56</v>
      </c>
      <c r="BI194" s="389" t="s">
        <v>60</v>
      </c>
      <c r="BJ194" s="369" t="s">
        <v>66</v>
      </c>
      <c r="BK194" s="433" t="s">
        <v>1842</v>
      </c>
      <c r="BL194" s="399" t="s">
        <v>226</v>
      </c>
      <c r="BM194" s="390"/>
      <c r="BN194" s="391"/>
      <c r="BO194" s="385"/>
    </row>
    <row r="195" spans="2:67" ht="38.25" customHeight="1" x14ac:dyDescent="0.25">
      <c r="B195" s="394">
        <v>115</v>
      </c>
      <c r="C195" s="375">
        <f t="shared" si="29"/>
        <v>188</v>
      </c>
      <c r="D195" s="345" t="s">
        <v>110</v>
      </c>
      <c r="E195" s="397"/>
      <c r="F195" s="346" t="s">
        <v>931</v>
      </c>
      <c r="G195" s="395"/>
      <c r="H195" s="347" t="str">
        <f t="shared" si="24"/>
        <v>Gestión de atención al usuario</v>
      </c>
      <c r="I195" s="396">
        <v>16</v>
      </c>
      <c r="J195" s="394">
        <v>115</v>
      </c>
      <c r="K195" s="349" t="s">
        <v>924</v>
      </c>
      <c r="L195" s="350" t="s">
        <v>44</v>
      </c>
      <c r="M195" s="349" t="s">
        <v>934</v>
      </c>
      <c r="N195" s="349" t="s">
        <v>987</v>
      </c>
      <c r="O195" s="349" t="s">
        <v>988</v>
      </c>
      <c r="P195" s="377" t="s">
        <v>47</v>
      </c>
      <c r="Q195" s="404" t="s">
        <v>965</v>
      </c>
      <c r="R195" s="397"/>
      <c r="S195" s="406">
        <v>1</v>
      </c>
      <c r="T195" s="406" t="s">
        <v>1012</v>
      </c>
      <c r="U195" s="353" t="s">
        <v>93</v>
      </c>
      <c r="V195" s="406" t="s">
        <v>1018</v>
      </c>
      <c r="W195" s="409">
        <v>43388</v>
      </c>
      <c r="X195" s="409">
        <v>43735</v>
      </c>
      <c r="Y195" s="377"/>
      <c r="Z195" s="379"/>
      <c r="AA195" s="356">
        <f t="shared" si="27"/>
        <v>43735</v>
      </c>
      <c r="AB195" s="357">
        <v>43646</v>
      </c>
      <c r="AC195" s="349" t="s">
        <v>1047</v>
      </c>
      <c r="AD195" s="358">
        <v>0</v>
      </c>
      <c r="AE195" s="357">
        <v>43661</v>
      </c>
      <c r="AF195" s="349" t="s">
        <v>1067</v>
      </c>
      <c r="AG195" s="346" t="s">
        <v>302</v>
      </c>
      <c r="AH195" s="359">
        <f t="shared" si="25"/>
        <v>0</v>
      </c>
      <c r="AI195" s="358" t="s">
        <v>51</v>
      </c>
      <c r="AJ195" s="357">
        <v>43799</v>
      </c>
      <c r="AK195" s="431" t="s">
        <v>1417</v>
      </c>
      <c r="AL195" s="398">
        <v>1</v>
      </c>
      <c r="AM195" s="386">
        <v>43811</v>
      </c>
      <c r="AN195" s="364" t="s">
        <v>1843</v>
      </c>
      <c r="AO195" s="403" t="s">
        <v>1592</v>
      </c>
      <c r="AP195" s="365">
        <f t="shared" si="28"/>
        <v>1</v>
      </c>
      <c r="AQ195" s="387" t="s">
        <v>55</v>
      </c>
      <c r="AR195" s="383"/>
      <c r="AS195" s="384"/>
      <c r="AT195" s="385"/>
      <c r="AU195" s="383"/>
      <c r="AV195" s="384"/>
      <c r="AW195" s="384"/>
      <c r="AX195" s="384"/>
      <c r="AY195" s="385"/>
      <c r="AZ195" s="383"/>
      <c r="BA195" s="384"/>
      <c r="BB195" s="385"/>
      <c r="BC195" s="386"/>
      <c r="BD195" s="384"/>
      <c r="BE195" s="384"/>
      <c r="BF195" s="384"/>
      <c r="BG195" s="387"/>
      <c r="BH195" s="388" t="s">
        <v>56</v>
      </c>
      <c r="BI195" s="389" t="s">
        <v>56</v>
      </c>
      <c r="BJ195" s="369" t="s">
        <v>57</v>
      </c>
      <c r="BK195" s="364" t="s">
        <v>1843</v>
      </c>
      <c r="BL195" s="399" t="s">
        <v>1592</v>
      </c>
      <c r="BM195" s="484">
        <v>43811</v>
      </c>
      <c r="BN195" s="391" t="s">
        <v>60</v>
      </c>
      <c r="BO195" s="385"/>
    </row>
    <row r="196" spans="2:67" ht="38.25" customHeight="1" x14ac:dyDescent="0.25">
      <c r="B196" s="394">
        <v>116</v>
      </c>
      <c r="C196" s="375">
        <f t="shared" si="29"/>
        <v>189</v>
      </c>
      <c r="D196" s="345" t="s">
        <v>110</v>
      </c>
      <c r="E196" s="397"/>
      <c r="F196" s="346" t="s">
        <v>1078</v>
      </c>
      <c r="G196" s="395"/>
      <c r="H196" s="347" t="str">
        <f t="shared" si="24"/>
        <v>Gestión del Talento Humano</v>
      </c>
      <c r="I196" s="396">
        <v>1</v>
      </c>
      <c r="J196" s="394">
        <v>116</v>
      </c>
      <c r="K196" s="349" t="s">
        <v>1068</v>
      </c>
      <c r="L196" s="350" t="s">
        <v>44</v>
      </c>
      <c r="M196" s="349" t="s">
        <v>1079</v>
      </c>
      <c r="N196" s="349" t="s">
        <v>200</v>
      </c>
      <c r="O196" s="349" t="s">
        <v>201</v>
      </c>
      <c r="P196" s="377" t="s">
        <v>47</v>
      </c>
      <c r="Q196" s="404" t="s">
        <v>207</v>
      </c>
      <c r="R196" s="397"/>
      <c r="S196" s="405">
        <v>11</v>
      </c>
      <c r="T196" s="424" t="s">
        <v>214</v>
      </c>
      <c r="U196" s="353" t="s">
        <v>82</v>
      </c>
      <c r="V196" s="406" t="s">
        <v>785</v>
      </c>
      <c r="W196" s="409">
        <v>43521</v>
      </c>
      <c r="X196" s="409">
        <v>43799</v>
      </c>
      <c r="Y196" s="377"/>
      <c r="Z196" s="379"/>
      <c r="AA196" s="356">
        <f t="shared" si="27"/>
        <v>43799</v>
      </c>
      <c r="AB196" s="357">
        <v>43646</v>
      </c>
      <c r="AC196" s="349" t="s">
        <v>224</v>
      </c>
      <c r="AD196" s="358">
        <v>6</v>
      </c>
      <c r="AE196" s="357">
        <v>43664</v>
      </c>
      <c r="AF196" s="349" t="s">
        <v>1120</v>
      </c>
      <c r="AG196" s="346" t="s">
        <v>226</v>
      </c>
      <c r="AH196" s="359">
        <f t="shared" si="25"/>
        <v>0.54545454545454541</v>
      </c>
      <c r="AI196" s="358" t="s">
        <v>51</v>
      </c>
      <c r="AJ196" s="357">
        <v>43799</v>
      </c>
      <c r="AK196" s="465" t="s">
        <v>1540</v>
      </c>
      <c r="AL196" s="402">
        <v>9</v>
      </c>
      <c r="AM196" s="386">
        <v>43809</v>
      </c>
      <c r="AN196" s="403" t="s">
        <v>1701</v>
      </c>
      <c r="AO196" s="384" t="s">
        <v>1657</v>
      </c>
      <c r="AP196" s="365">
        <v>1</v>
      </c>
      <c r="AQ196" s="387" t="s">
        <v>55</v>
      </c>
      <c r="AR196" s="383"/>
      <c r="AS196" s="384"/>
      <c r="AT196" s="385"/>
      <c r="AU196" s="383"/>
      <c r="AV196" s="384"/>
      <c r="AW196" s="384"/>
      <c r="AX196" s="384"/>
      <c r="AY196" s="385"/>
      <c r="AZ196" s="383"/>
      <c r="BA196" s="384"/>
      <c r="BB196" s="385"/>
      <c r="BC196" s="386"/>
      <c r="BD196" s="384"/>
      <c r="BE196" s="384"/>
      <c r="BF196" s="384"/>
      <c r="BG196" s="387"/>
      <c r="BH196" s="388" t="s">
        <v>56</v>
      </c>
      <c r="BI196" s="389" t="s">
        <v>56</v>
      </c>
      <c r="BJ196" s="369" t="s">
        <v>57</v>
      </c>
      <c r="BK196" s="361" t="s">
        <v>1702</v>
      </c>
      <c r="BL196" s="399" t="s">
        <v>1657</v>
      </c>
      <c r="BM196" s="390">
        <v>43809</v>
      </c>
      <c r="BN196" s="391"/>
      <c r="BO196" s="385"/>
    </row>
    <row r="197" spans="2:67" ht="38.25" customHeight="1" x14ac:dyDescent="0.25">
      <c r="B197" s="394">
        <v>117</v>
      </c>
      <c r="C197" s="375">
        <f t="shared" si="29"/>
        <v>190</v>
      </c>
      <c r="D197" s="345" t="s">
        <v>110</v>
      </c>
      <c r="E197" s="397"/>
      <c r="F197" s="346" t="s">
        <v>1078</v>
      </c>
      <c r="G197" s="395"/>
      <c r="H197" s="347" t="str">
        <f t="shared" si="24"/>
        <v>Gestión del Talento Humano</v>
      </c>
      <c r="I197" s="396">
        <v>2</v>
      </c>
      <c r="J197" s="394">
        <v>117</v>
      </c>
      <c r="K197" s="349" t="s">
        <v>1069</v>
      </c>
      <c r="L197" s="350" t="s">
        <v>44</v>
      </c>
      <c r="M197" s="349" t="s">
        <v>1079</v>
      </c>
      <c r="N197" s="349" t="s">
        <v>200</v>
      </c>
      <c r="O197" s="349" t="s">
        <v>201</v>
      </c>
      <c r="P197" s="377" t="s">
        <v>47</v>
      </c>
      <c r="Q197" s="404" t="s">
        <v>207</v>
      </c>
      <c r="R197" s="397"/>
      <c r="S197" s="405">
        <v>11</v>
      </c>
      <c r="T197" s="424" t="s">
        <v>214</v>
      </c>
      <c r="U197" s="353" t="s">
        <v>82</v>
      </c>
      <c r="V197" s="406" t="s">
        <v>785</v>
      </c>
      <c r="W197" s="409">
        <v>43521</v>
      </c>
      <c r="X197" s="409">
        <v>43799</v>
      </c>
      <c r="Y197" s="377"/>
      <c r="Z197" s="379"/>
      <c r="AA197" s="356">
        <f t="shared" si="27"/>
        <v>43799</v>
      </c>
      <c r="AB197" s="357">
        <v>43646</v>
      </c>
      <c r="AC197" s="349" t="s">
        <v>224</v>
      </c>
      <c r="AD197" s="358">
        <v>6</v>
      </c>
      <c r="AE197" s="357">
        <v>43664</v>
      </c>
      <c r="AF197" s="349" t="s">
        <v>1120</v>
      </c>
      <c r="AG197" s="346" t="s">
        <v>226</v>
      </c>
      <c r="AH197" s="359">
        <f t="shared" si="25"/>
        <v>0.54545454545454541</v>
      </c>
      <c r="AI197" s="358" t="s">
        <v>51</v>
      </c>
      <c r="AJ197" s="357">
        <v>43799</v>
      </c>
      <c r="AK197" s="465" t="s">
        <v>1540</v>
      </c>
      <c r="AL197" s="402">
        <v>9</v>
      </c>
      <c r="AM197" s="386">
        <v>43809</v>
      </c>
      <c r="AN197" s="403" t="s">
        <v>1701</v>
      </c>
      <c r="AO197" s="384" t="s">
        <v>1657</v>
      </c>
      <c r="AP197" s="365">
        <v>1</v>
      </c>
      <c r="AQ197" s="387" t="s">
        <v>55</v>
      </c>
      <c r="AR197" s="383"/>
      <c r="AS197" s="384"/>
      <c r="AT197" s="385"/>
      <c r="AU197" s="383"/>
      <c r="AV197" s="384"/>
      <c r="AW197" s="384"/>
      <c r="AX197" s="384"/>
      <c r="AY197" s="385"/>
      <c r="AZ197" s="383"/>
      <c r="BA197" s="384"/>
      <c r="BB197" s="385"/>
      <c r="BC197" s="386"/>
      <c r="BD197" s="384"/>
      <c r="BE197" s="384"/>
      <c r="BF197" s="384"/>
      <c r="BG197" s="387"/>
      <c r="BH197" s="388" t="s">
        <v>56</v>
      </c>
      <c r="BI197" s="389" t="s">
        <v>56</v>
      </c>
      <c r="BJ197" s="369" t="s">
        <v>57</v>
      </c>
      <c r="BK197" s="361" t="s">
        <v>1702</v>
      </c>
      <c r="BL197" s="399" t="s">
        <v>1657</v>
      </c>
      <c r="BM197" s="390">
        <v>43809</v>
      </c>
      <c r="BN197" s="391"/>
      <c r="BO197" s="385"/>
    </row>
    <row r="198" spans="2:67" ht="38.25" customHeight="1" x14ac:dyDescent="0.25">
      <c r="B198" s="429">
        <v>118</v>
      </c>
      <c r="C198" s="375">
        <f t="shared" si="29"/>
        <v>191</v>
      </c>
      <c r="D198" s="345" t="s">
        <v>110</v>
      </c>
      <c r="E198" s="397"/>
      <c r="F198" s="346" t="s">
        <v>1078</v>
      </c>
      <c r="G198" s="395"/>
      <c r="H198" s="347" t="str">
        <f t="shared" si="24"/>
        <v>Gestión de asuntos disciplinarios</v>
      </c>
      <c r="I198" s="396">
        <v>3</v>
      </c>
      <c r="J198" s="394">
        <v>118</v>
      </c>
      <c r="K198" s="349" t="s">
        <v>1070</v>
      </c>
      <c r="L198" s="350" t="s">
        <v>44</v>
      </c>
      <c r="M198" s="349" t="s">
        <v>1079</v>
      </c>
      <c r="N198" s="349" t="s">
        <v>1080</v>
      </c>
      <c r="O198" s="349" t="s">
        <v>201</v>
      </c>
      <c r="P198" s="377" t="s">
        <v>47</v>
      </c>
      <c r="Q198" s="404" t="s">
        <v>1092</v>
      </c>
      <c r="R198" s="397"/>
      <c r="S198" s="419">
        <v>1</v>
      </c>
      <c r="T198" s="406" t="s">
        <v>1101</v>
      </c>
      <c r="U198" s="353" t="s">
        <v>83</v>
      </c>
      <c r="V198" s="406" t="s">
        <v>1110</v>
      </c>
      <c r="W198" s="409">
        <v>43560</v>
      </c>
      <c r="X198" s="409">
        <v>43799</v>
      </c>
      <c r="Y198" s="377"/>
      <c r="Z198" s="379"/>
      <c r="AA198" s="356">
        <f t="shared" si="27"/>
        <v>43799</v>
      </c>
      <c r="AB198" s="357">
        <v>43646</v>
      </c>
      <c r="AC198" s="349"/>
      <c r="AD198" s="414">
        <v>1</v>
      </c>
      <c r="AE198" s="357">
        <v>43664</v>
      </c>
      <c r="AF198" s="349" t="s">
        <v>1121</v>
      </c>
      <c r="AG198" s="346" t="s">
        <v>226</v>
      </c>
      <c r="AH198" s="359">
        <f t="shared" si="25"/>
        <v>1</v>
      </c>
      <c r="AI198" s="358" t="s">
        <v>114</v>
      </c>
      <c r="AJ198" s="357">
        <v>43799</v>
      </c>
      <c r="AK198" s="431" t="s">
        <v>1509</v>
      </c>
      <c r="AL198" s="432">
        <f>1/1</f>
        <v>1</v>
      </c>
      <c r="AM198" s="386">
        <v>43809</v>
      </c>
      <c r="AN198" s="433" t="s">
        <v>1763</v>
      </c>
      <c r="AO198" s="384" t="s">
        <v>226</v>
      </c>
      <c r="AP198" s="365">
        <f t="shared" si="28"/>
        <v>1</v>
      </c>
      <c r="AQ198" s="387" t="s">
        <v>55</v>
      </c>
      <c r="AR198" s="383"/>
      <c r="AS198" s="384"/>
      <c r="AT198" s="385"/>
      <c r="AU198" s="383"/>
      <c r="AV198" s="384"/>
      <c r="AW198" s="384"/>
      <c r="AX198" s="384"/>
      <c r="AY198" s="385"/>
      <c r="AZ198" s="383"/>
      <c r="BA198" s="384"/>
      <c r="BB198" s="385"/>
      <c r="BC198" s="386"/>
      <c r="BD198" s="384"/>
      <c r="BE198" s="384"/>
      <c r="BF198" s="384"/>
      <c r="BG198" s="387"/>
      <c r="BH198" s="388" t="s">
        <v>56</v>
      </c>
      <c r="BI198" s="389" t="s">
        <v>56</v>
      </c>
      <c r="BJ198" s="369" t="s">
        <v>57</v>
      </c>
      <c r="BK198" s="433" t="s">
        <v>1763</v>
      </c>
      <c r="BL198" s="399" t="s">
        <v>226</v>
      </c>
      <c r="BM198" s="390">
        <v>43809</v>
      </c>
      <c r="BN198" s="391" t="s">
        <v>60</v>
      </c>
      <c r="BO198" s="385"/>
    </row>
    <row r="199" spans="2:67" ht="38.25" customHeight="1" x14ac:dyDescent="0.25">
      <c r="B199" s="394">
        <v>119</v>
      </c>
      <c r="C199" s="375">
        <f t="shared" si="29"/>
        <v>192</v>
      </c>
      <c r="D199" s="345" t="s">
        <v>110</v>
      </c>
      <c r="E199" s="397"/>
      <c r="F199" s="346" t="s">
        <v>1078</v>
      </c>
      <c r="G199" s="395"/>
      <c r="H199" s="347" t="str">
        <f t="shared" si="24"/>
        <v xml:space="preserve">Gestión Administrativa </v>
      </c>
      <c r="I199" s="396">
        <v>4</v>
      </c>
      <c r="J199" s="394">
        <v>119</v>
      </c>
      <c r="K199" s="349" t="s">
        <v>1071</v>
      </c>
      <c r="L199" s="350" t="s">
        <v>44</v>
      </c>
      <c r="M199" s="349" t="s">
        <v>1081</v>
      </c>
      <c r="N199" s="349" t="s">
        <v>1082</v>
      </c>
      <c r="O199" s="349" t="s">
        <v>1083</v>
      </c>
      <c r="P199" s="377" t="s">
        <v>47</v>
      </c>
      <c r="Q199" s="404" t="s">
        <v>1093</v>
      </c>
      <c r="R199" s="397"/>
      <c r="S199" s="405">
        <v>6</v>
      </c>
      <c r="T199" s="406" t="s">
        <v>1102</v>
      </c>
      <c r="U199" s="353" t="s">
        <v>84</v>
      </c>
      <c r="V199" s="406" t="s">
        <v>1111</v>
      </c>
      <c r="W199" s="409">
        <v>43560</v>
      </c>
      <c r="X199" s="409">
        <v>43799</v>
      </c>
      <c r="Y199" s="377"/>
      <c r="Z199" s="379"/>
      <c r="AA199" s="356">
        <f t="shared" si="27"/>
        <v>43799</v>
      </c>
      <c r="AB199" s="357">
        <v>43646</v>
      </c>
      <c r="AC199" s="349" t="s">
        <v>1114</v>
      </c>
      <c r="AD199" s="358">
        <v>3</v>
      </c>
      <c r="AE199" s="357">
        <v>43664</v>
      </c>
      <c r="AF199" s="349" t="s">
        <v>1114</v>
      </c>
      <c r="AG199" s="346" t="s">
        <v>226</v>
      </c>
      <c r="AH199" s="359">
        <f t="shared" si="25"/>
        <v>0.5</v>
      </c>
      <c r="AI199" s="358" t="s">
        <v>51</v>
      </c>
      <c r="AJ199" s="357">
        <v>43799</v>
      </c>
      <c r="AK199" s="486"/>
      <c r="AL199" s="408"/>
      <c r="AM199" s="386">
        <v>43809</v>
      </c>
      <c r="AN199" s="361" t="s">
        <v>1572</v>
      </c>
      <c r="AO199" s="384" t="s">
        <v>226</v>
      </c>
      <c r="AP199" s="365">
        <v>1</v>
      </c>
      <c r="AQ199" s="387" t="s">
        <v>55</v>
      </c>
      <c r="AR199" s="383"/>
      <c r="AS199" s="384"/>
      <c r="AT199" s="385"/>
      <c r="AU199" s="383"/>
      <c r="AV199" s="384"/>
      <c r="AW199" s="384"/>
      <c r="AX199" s="384"/>
      <c r="AY199" s="385"/>
      <c r="AZ199" s="383"/>
      <c r="BA199" s="384"/>
      <c r="BB199" s="385"/>
      <c r="BC199" s="386"/>
      <c r="BD199" s="384"/>
      <c r="BE199" s="384"/>
      <c r="BF199" s="384"/>
      <c r="BG199" s="387"/>
      <c r="BH199" s="388" t="s">
        <v>56</v>
      </c>
      <c r="BI199" s="389" t="s">
        <v>56</v>
      </c>
      <c r="BJ199" s="369" t="s">
        <v>57</v>
      </c>
      <c r="BK199" s="361" t="s">
        <v>1572</v>
      </c>
      <c r="BL199" s="399" t="s">
        <v>226</v>
      </c>
      <c r="BM199" s="390">
        <v>43809</v>
      </c>
      <c r="BN199" s="391" t="s">
        <v>60</v>
      </c>
      <c r="BO199" s="385"/>
    </row>
    <row r="200" spans="2:67" ht="38.25" customHeight="1" x14ac:dyDescent="0.25">
      <c r="B200" s="394">
        <v>0</v>
      </c>
      <c r="C200" s="375">
        <f t="shared" si="29"/>
        <v>193</v>
      </c>
      <c r="D200" s="345" t="s">
        <v>110</v>
      </c>
      <c r="E200" s="397"/>
      <c r="F200" s="346" t="s">
        <v>1078</v>
      </c>
      <c r="G200" s="395"/>
      <c r="H200" s="347" t="str">
        <f t="shared" si="24"/>
        <v xml:space="preserve">Gestión Administrativa </v>
      </c>
      <c r="I200" s="396"/>
      <c r="J200" s="394">
        <v>119</v>
      </c>
      <c r="K200" s="349" t="s">
        <v>1071</v>
      </c>
      <c r="L200" s="350" t="s">
        <v>44</v>
      </c>
      <c r="M200" s="349" t="s">
        <v>1081</v>
      </c>
      <c r="N200" s="349" t="s">
        <v>1082</v>
      </c>
      <c r="O200" s="349" t="s">
        <v>1083</v>
      </c>
      <c r="P200" s="377" t="s">
        <v>47</v>
      </c>
      <c r="Q200" s="404" t="s">
        <v>1094</v>
      </c>
      <c r="R200" s="397"/>
      <c r="S200" s="405">
        <v>3</v>
      </c>
      <c r="T200" s="406" t="s">
        <v>1103</v>
      </c>
      <c r="U200" s="353" t="s">
        <v>84</v>
      </c>
      <c r="V200" s="406" t="s">
        <v>1111</v>
      </c>
      <c r="W200" s="409">
        <v>43560</v>
      </c>
      <c r="X200" s="409">
        <v>43799</v>
      </c>
      <c r="Y200" s="377"/>
      <c r="Z200" s="379"/>
      <c r="AA200" s="356">
        <f t="shared" si="27"/>
        <v>43799</v>
      </c>
      <c r="AB200" s="357">
        <v>43646</v>
      </c>
      <c r="AC200" s="349" t="s">
        <v>1115</v>
      </c>
      <c r="AD200" s="358">
        <v>3</v>
      </c>
      <c r="AE200" s="357">
        <v>43664</v>
      </c>
      <c r="AF200" s="349" t="s">
        <v>1122</v>
      </c>
      <c r="AG200" s="346" t="s">
        <v>226</v>
      </c>
      <c r="AH200" s="359">
        <f t="shared" si="25"/>
        <v>1</v>
      </c>
      <c r="AI200" s="358" t="s">
        <v>51</v>
      </c>
      <c r="AJ200" s="357">
        <v>43799</v>
      </c>
      <c r="AK200" s="486"/>
      <c r="AL200" s="408"/>
      <c r="AM200" s="386">
        <v>43809</v>
      </c>
      <c r="AN200" s="361" t="s">
        <v>1844</v>
      </c>
      <c r="AO200" s="384" t="s">
        <v>226</v>
      </c>
      <c r="AP200" s="365">
        <v>1</v>
      </c>
      <c r="AQ200" s="387" t="s">
        <v>55</v>
      </c>
      <c r="AR200" s="383"/>
      <c r="AS200" s="384"/>
      <c r="AT200" s="385"/>
      <c r="AU200" s="383"/>
      <c r="AV200" s="384"/>
      <c r="AW200" s="384"/>
      <c r="AX200" s="384"/>
      <c r="AY200" s="385"/>
      <c r="AZ200" s="383"/>
      <c r="BA200" s="384"/>
      <c r="BB200" s="385"/>
      <c r="BC200" s="386"/>
      <c r="BD200" s="384"/>
      <c r="BE200" s="384"/>
      <c r="BF200" s="384"/>
      <c r="BG200" s="387"/>
      <c r="BH200" s="388" t="s">
        <v>56</v>
      </c>
      <c r="BI200" s="389" t="s">
        <v>56</v>
      </c>
      <c r="BJ200" s="369" t="s">
        <v>57</v>
      </c>
      <c r="BK200" s="361" t="s">
        <v>1572</v>
      </c>
      <c r="BL200" s="399" t="s">
        <v>226</v>
      </c>
      <c r="BM200" s="390">
        <v>43809</v>
      </c>
      <c r="BN200" s="391" t="s">
        <v>60</v>
      </c>
      <c r="BO200" s="385"/>
    </row>
    <row r="201" spans="2:67" ht="38.25" customHeight="1" x14ac:dyDescent="0.25">
      <c r="B201" s="394">
        <v>120</v>
      </c>
      <c r="C201" s="375">
        <f t="shared" si="29"/>
        <v>194</v>
      </c>
      <c r="D201" s="345" t="s">
        <v>110</v>
      </c>
      <c r="E201" s="397"/>
      <c r="F201" s="346" t="s">
        <v>1078</v>
      </c>
      <c r="G201" s="395"/>
      <c r="H201" s="347" t="str">
        <f t="shared" ref="H201:H264" si="32">U201</f>
        <v>Gestión   Financiera</v>
      </c>
      <c r="I201" s="396">
        <v>5</v>
      </c>
      <c r="J201" s="394">
        <v>120</v>
      </c>
      <c r="K201" s="349" t="s">
        <v>1072</v>
      </c>
      <c r="L201" s="350" t="s">
        <v>44</v>
      </c>
      <c r="M201" s="349" t="s">
        <v>1084</v>
      </c>
      <c r="N201" s="349" t="s">
        <v>1085</v>
      </c>
      <c r="O201" s="349" t="s">
        <v>1086</v>
      </c>
      <c r="P201" s="377" t="s">
        <v>47</v>
      </c>
      <c r="Q201" s="404" t="s">
        <v>1095</v>
      </c>
      <c r="R201" s="397"/>
      <c r="S201" s="405">
        <v>1</v>
      </c>
      <c r="T201" s="406" t="s">
        <v>1104</v>
      </c>
      <c r="U201" s="353" t="s">
        <v>77</v>
      </c>
      <c r="V201" s="406" t="s">
        <v>1112</v>
      </c>
      <c r="W201" s="409">
        <v>43560</v>
      </c>
      <c r="X201" s="409">
        <v>43799</v>
      </c>
      <c r="Y201" s="377"/>
      <c r="Z201" s="379"/>
      <c r="AA201" s="356">
        <f t="shared" si="27"/>
        <v>43799</v>
      </c>
      <c r="AB201" s="357">
        <v>43646</v>
      </c>
      <c r="AC201" s="349" t="s">
        <v>1116</v>
      </c>
      <c r="AD201" s="358">
        <v>1</v>
      </c>
      <c r="AE201" s="357">
        <v>43664</v>
      </c>
      <c r="AF201" s="349" t="s">
        <v>1116</v>
      </c>
      <c r="AG201" s="346" t="s">
        <v>226</v>
      </c>
      <c r="AH201" s="359">
        <f t="shared" ref="AH201:AH210" si="33">+AD201/S201</f>
        <v>1</v>
      </c>
      <c r="AI201" s="358" t="s">
        <v>51</v>
      </c>
      <c r="AJ201" s="357">
        <v>43799</v>
      </c>
      <c r="AK201" s="349" t="s">
        <v>1116</v>
      </c>
      <c r="AL201" s="398">
        <v>1</v>
      </c>
      <c r="AM201" s="386">
        <v>43809</v>
      </c>
      <c r="AN201" s="217" t="s">
        <v>1563</v>
      </c>
      <c r="AO201" s="384" t="s">
        <v>226</v>
      </c>
      <c r="AP201" s="365">
        <v>1</v>
      </c>
      <c r="AQ201" s="387" t="s">
        <v>55</v>
      </c>
      <c r="AR201" s="383"/>
      <c r="AS201" s="384"/>
      <c r="AT201" s="385"/>
      <c r="AU201" s="383"/>
      <c r="AV201" s="384"/>
      <c r="AW201" s="384"/>
      <c r="AX201" s="384"/>
      <c r="AY201" s="385"/>
      <c r="AZ201" s="383"/>
      <c r="BA201" s="384"/>
      <c r="BB201" s="385"/>
      <c r="BC201" s="386"/>
      <c r="BD201" s="384"/>
      <c r="BE201" s="384"/>
      <c r="BF201" s="384"/>
      <c r="BG201" s="387"/>
      <c r="BH201" s="388" t="s">
        <v>56</v>
      </c>
      <c r="BI201" s="389" t="s">
        <v>56</v>
      </c>
      <c r="BJ201" s="369" t="s">
        <v>57</v>
      </c>
      <c r="BK201" s="361" t="s">
        <v>1563</v>
      </c>
      <c r="BL201" s="399" t="s">
        <v>226</v>
      </c>
      <c r="BM201" s="390">
        <v>43809</v>
      </c>
      <c r="BN201" s="391" t="s">
        <v>60</v>
      </c>
      <c r="BO201" s="385"/>
    </row>
    <row r="202" spans="2:67" ht="38.25" customHeight="1" x14ac:dyDescent="0.25">
      <c r="B202" s="394">
        <v>0</v>
      </c>
      <c r="C202" s="375">
        <f t="shared" si="29"/>
        <v>195</v>
      </c>
      <c r="D202" s="345" t="s">
        <v>110</v>
      </c>
      <c r="E202" s="397"/>
      <c r="F202" s="346" t="s">
        <v>1078</v>
      </c>
      <c r="G202" s="395"/>
      <c r="H202" s="347" t="str">
        <f t="shared" si="32"/>
        <v>Gestión   Financiera</v>
      </c>
      <c r="I202" s="396"/>
      <c r="J202" s="394">
        <v>120</v>
      </c>
      <c r="K202" s="349" t="s">
        <v>1072</v>
      </c>
      <c r="L202" s="350" t="s">
        <v>44</v>
      </c>
      <c r="M202" s="349" t="s">
        <v>1084</v>
      </c>
      <c r="N202" s="349" t="s">
        <v>1085</v>
      </c>
      <c r="O202" s="349" t="s">
        <v>1086</v>
      </c>
      <c r="P202" s="377" t="s">
        <v>47</v>
      </c>
      <c r="Q202" s="404" t="s">
        <v>1096</v>
      </c>
      <c r="R202" s="397"/>
      <c r="S202" s="413">
        <v>1</v>
      </c>
      <c r="T202" s="406" t="s">
        <v>1105</v>
      </c>
      <c r="U202" s="353" t="s">
        <v>77</v>
      </c>
      <c r="V202" s="406" t="s">
        <v>1113</v>
      </c>
      <c r="W202" s="409">
        <v>43560</v>
      </c>
      <c r="X202" s="409">
        <v>43799</v>
      </c>
      <c r="Y202" s="377"/>
      <c r="Z202" s="379"/>
      <c r="AA202" s="356">
        <f t="shared" ref="AA202:AA265" si="34">IF(X202="","",(X202+Z202))</f>
        <v>43799</v>
      </c>
      <c r="AB202" s="357">
        <v>43646</v>
      </c>
      <c r="AC202" s="349" t="s">
        <v>338</v>
      </c>
      <c r="AD202" s="414">
        <v>0.4</v>
      </c>
      <c r="AE202" s="357">
        <v>43664</v>
      </c>
      <c r="AF202" s="349" t="s">
        <v>1123</v>
      </c>
      <c r="AG202" s="346" t="s">
        <v>226</v>
      </c>
      <c r="AH202" s="359">
        <f t="shared" si="33"/>
        <v>0.4</v>
      </c>
      <c r="AI202" s="358" t="s">
        <v>51</v>
      </c>
      <c r="AJ202" s="357">
        <v>43799</v>
      </c>
      <c r="AK202" s="434" t="s">
        <v>338</v>
      </c>
      <c r="AL202" s="381">
        <v>1</v>
      </c>
      <c r="AM202" s="386">
        <v>43809</v>
      </c>
      <c r="AN202" s="434" t="s">
        <v>1845</v>
      </c>
      <c r="AO202" s="384" t="s">
        <v>226</v>
      </c>
      <c r="AP202" s="365">
        <f t="shared" ref="AP202" si="35">+AL202/S202</f>
        <v>1</v>
      </c>
      <c r="AQ202" s="387" t="s">
        <v>55</v>
      </c>
      <c r="AR202" s="383"/>
      <c r="AS202" s="384"/>
      <c r="AT202" s="385"/>
      <c r="AU202" s="383"/>
      <c r="AV202" s="384"/>
      <c r="AW202" s="384"/>
      <c r="AX202" s="384"/>
      <c r="AY202" s="385"/>
      <c r="AZ202" s="383"/>
      <c r="BA202" s="384"/>
      <c r="BB202" s="385"/>
      <c r="BC202" s="386"/>
      <c r="BD202" s="384"/>
      <c r="BE202" s="384"/>
      <c r="BF202" s="384"/>
      <c r="BG202" s="387"/>
      <c r="BH202" s="388" t="s">
        <v>56</v>
      </c>
      <c r="BI202" s="389" t="s">
        <v>56</v>
      </c>
      <c r="BJ202" s="369" t="s">
        <v>57</v>
      </c>
      <c r="BK202" s="361" t="s">
        <v>1844</v>
      </c>
      <c r="BL202" s="399" t="s">
        <v>226</v>
      </c>
      <c r="BM202" s="390">
        <v>43809</v>
      </c>
      <c r="BN202" s="391" t="s">
        <v>60</v>
      </c>
      <c r="BO202" s="385"/>
    </row>
    <row r="203" spans="2:67" ht="38.25" customHeight="1" x14ac:dyDescent="0.25">
      <c r="B203" s="394">
        <v>121</v>
      </c>
      <c r="C203" s="375">
        <f t="shared" si="29"/>
        <v>196</v>
      </c>
      <c r="D203" s="345" t="s">
        <v>110</v>
      </c>
      <c r="E203" s="397"/>
      <c r="F203" s="346" t="s">
        <v>1078</v>
      </c>
      <c r="G203" s="395"/>
      <c r="H203" s="347" t="str">
        <f t="shared" si="32"/>
        <v>Gestión del Talento Humano</v>
      </c>
      <c r="I203" s="396">
        <v>6</v>
      </c>
      <c r="J203" s="394">
        <v>121</v>
      </c>
      <c r="K203" s="349" t="s">
        <v>1073</v>
      </c>
      <c r="L203" s="350" t="s">
        <v>44</v>
      </c>
      <c r="M203" s="349" t="s">
        <v>1079</v>
      </c>
      <c r="N203" s="349" t="s">
        <v>200</v>
      </c>
      <c r="O203" s="349" t="s">
        <v>201</v>
      </c>
      <c r="P203" s="377" t="s">
        <v>47</v>
      </c>
      <c r="Q203" s="404" t="s">
        <v>207</v>
      </c>
      <c r="R203" s="397"/>
      <c r="S203" s="405">
        <v>11</v>
      </c>
      <c r="T203" s="424" t="s">
        <v>214</v>
      </c>
      <c r="U203" s="353" t="s">
        <v>82</v>
      </c>
      <c r="V203" s="406" t="s">
        <v>785</v>
      </c>
      <c r="W203" s="409">
        <v>43560</v>
      </c>
      <c r="X203" s="409">
        <v>43799</v>
      </c>
      <c r="Y203" s="377"/>
      <c r="Z203" s="379"/>
      <c r="AA203" s="356">
        <f t="shared" si="34"/>
        <v>43799</v>
      </c>
      <c r="AB203" s="357">
        <v>43646</v>
      </c>
      <c r="AC203" s="349" t="s">
        <v>224</v>
      </c>
      <c r="AD203" s="358">
        <v>6</v>
      </c>
      <c r="AE203" s="357">
        <v>43664</v>
      </c>
      <c r="AF203" s="349" t="s">
        <v>1120</v>
      </c>
      <c r="AG203" s="346" t="s">
        <v>226</v>
      </c>
      <c r="AH203" s="359">
        <f t="shared" si="33"/>
        <v>0.54545454545454541</v>
      </c>
      <c r="AI203" s="358" t="s">
        <v>51</v>
      </c>
      <c r="AJ203" s="357">
        <v>43799</v>
      </c>
      <c r="AK203" s="465" t="s">
        <v>1540</v>
      </c>
      <c r="AL203" s="402">
        <v>9</v>
      </c>
      <c r="AM203" s="386">
        <v>43809</v>
      </c>
      <c r="AN203" s="403" t="s">
        <v>1701</v>
      </c>
      <c r="AO203" s="384" t="s">
        <v>1657</v>
      </c>
      <c r="AP203" s="365">
        <v>1</v>
      </c>
      <c r="AQ203" s="387" t="s">
        <v>55</v>
      </c>
      <c r="AR203" s="383"/>
      <c r="AS203" s="384"/>
      <c r="AT203" s="385"/>
      <c r="AU203" s="383"/>
      <c r="AV203" s="384"/>
      <c r="AW203" s="384"/>
      <c r="AX203" s="384"/>
      <c r="AY203" s="385"/>
      <c r="AZ203" s="383"/>
      <c r="BA203" s="384"/>
      <c r="BB203" s="385"/>
      <c r="BC203" s="386"/>
      <c r="BD203" s="384"/>
      <c r="BE203" s="384"/>
      <c r="BF203" s="384"/>
      <c r="BG203" s="387"/>
      <c r="BH203" s="388" t="s">
        <v>56</v>
      </c>
      <c r="BI203" s="389" t="s">
        <v>56</v>
      </c>
      <c r="BJ203" s="369" t="s">
        <v>57</v>
      </c>
      <c r="BK203" s="361" t="s">
        <v>1702</v>
      </c>
      <c r="BL203" s="399" t="s">
        <v>1657</v>
      </c>
      <c r="BM203" s="390">
        <v>43809</v>
      </c>
      <c r="BN203" s="391"/>
      <c r="BO203" s="385"/>
    </row>
    <row r="204" spans="2:67" ht="38.25" customHeight="1" x14ac:dyDescent="0.25">
      <c r="B204" s="429">
        <v>122</v>
      </c>
      <c r="C204" s="375">
        <f t="shared" si="29"/>
        <v>197</v>
      </c>
      <c r="D204" s="345" t="s">
        <v>110</v>
      </c>
      <c r="E204" s="397"/>
      <c r="F204" s="346" t="s">
        <v>1078</v>
      </c>
      <c r="G204" s="395"/>
      <c r="H204" s="347" t="str">
        <f t="shared" si="32"/>
        <v>Gestión de asuntos disciplinarios</v>
      </c>
      <c r="I204" s="396">
        <v>7</v>
      </c>
      <c r="J204" s="394">
        <v>122</v>
      </c>
      <c r="K204" s="349" t="s">
        <v>1074</v>
      </c>
      <c r="L204" s="350" t="s">
        <v>44</v>
      </c>
      <c r="M204" s="349" t="s">
        <v>1079</v>
      </c>
      <c r="N204" s="349" t="s">
        <v>1080</v>
      </c>
      <c r="O204" s="349" t="s">
        <v>201</v>
      </c>
      <c r="P204" s="377" t="s">
        <v>47</v>
      </c>
      <c r="Q204" s="404" t="s">
        <v>1092</v>
      </c>
      <c r="R204" s="397"/>
      <c r="S204" s="419">
        <v>1</v>
      </c>
      <c r="T204" s="406" t="s">
        <v>1101</v>
      </c>
      <c r="U204" s="353" t="s">
        <v>83</v>
      </c>
      <c r="V204" s="406" t="s">
        <v>1110</v>
      </c>
      <c r="W204" s="409">
        <v>43560</v>
      </c>
      <c r="X204" s="409">
        <v>43799</v>
      </c>
      <c r="Y204" s="377"/>
      <c r="Z204" s="379"/>
      <c r="AA204" s="356">
        <f t="shared" si="34"/>
        <v>43799</v>
      </c>
      <c r="AB204" s="357">
        <v>43646</v>
      </c>
      <c r="AC204" s="349" t="s">
        <v>374</v>
      </c>
      <c r="AD204" s="414">
        <v>0</v>
      </c>
      <c r="AE204" s="357">
        <v>43664</v>
      </c>
      <c r="AF204" s="349" t="s">
        <v>1121</v>
      </c>
      <c r="AG204" s="346" t="s">
        <v>226</v>
      </c>
      <c r="AH204" s="359">
        <f t="shared" si="33"/>
        <v>0</v>
      </c>
      <c r="AI204" s="358" t="s">
        <v>114</v>
      </c>
      <c r="AJ204" s="357">
        <v>43799</v>
      </c>
      <c r="AK204" s="431" t="s">
        <v>1509</v>
      </c>
      <c r="AL204" s="432">
        <f>1/1</f>
        <v>1</v>
      </c>
      <c r="AM204" s="386">
        <v>43809</v>
      </c>
      <c r="AN204" s="433" t="s">
        <v>1763</v>
      </c>
      <c r="AO204" s="384" t="s">
        <v>226</v>
      </c>
      <c r="AP204" s="365">
        <f t="shared" ref="AP204:AP250" si="36">+AL204/S204</f>
        <v>1</v>
      </c>
      <c r="AQ204" s="387" t="s">
        <v>55</v>
      </c>
      <c r="AR204" s="383"/>
      <c r="AS204" s="384"/>
      <c r="AT204" s="385"/>
      <c r="AU204" s="383"/>
      <c r="AV204" s="384"/>
      <c r="AW204" s="384"/>
      <c r="AX204" s="384"/>
      <c r="AY204" s="385"/>
      <c r="AZ204" s="383"/>
      <c r="BA204" s="384"/>
      <c r="BB204" s="385"/>
      <c r="BC204" s="386"/>
      <c r="BD204" s="384"/>
      <c r="BE204" s="384"/>
      <c r="BF204" s="384"/>
      <c r="BG204" s="387"/>
      <c r="BH204" s="388" t="s">
        <v>56</v>
      </c>
      <c r="BI204" s="389" t="s">
        <v>56</v>
      </c>
      <c r="BJ204" s="369" t="s">
        <v>57</v>
      </c>
      <c r="BK204" s="433" t="s">
        <v>1763</v>
      </c>
      <c r="BL204" s="399" t="s">
        <v>226</v>
      </c>
      <c r="BM204" s="390">
        <v>43809</v>
      </c>
      <c r="BN204" s="391" t="s">
        <v>60</v>
      </c>
      <c r="BO204" s="385"/>
    </row>
    <row r="205" spans="2:67" ht="38.25" customHeight="1" x14ac:dyDescent="0.25">
      <c r="B205" s="394">
        <v>123</v>
      </c>
      <c r="C205" s="375">
        <f t="shared" si="29"/>
        <v>198</v>
      </c>
      <c r="D205" s="345" t="s">
        <v>110</v>
      </c>
      <c r="E205" s="397"/>
      <c r="F205" s="346" t="s">
        <v>1078</v>
      </c>
      <c r="G205" s="395"/>
      <c r="H205" s="347" t="str">
        <f t="shared" si="32"/>
        <v xml:space="preserve">Gestión Administrativa </v>
      </c>
      <c r="I205" s="396">
        <v>8</v>
      </c>
      <c r="J205" s="394">
        <v>123</v>
      </c>
      <c r="K205" s="349" t="s">
        <v>1075</v>
      </c>
      <c r="L205" s="350" t="s">
        <v>44</v>
      </c>
      <c r="M205" s="349" t="s">
        <v>1087</v>
      </c>
      <c r="N205" s="349" t="s">
        <v>1082</v>
      </c>
      <c r="O205" s="349" t="s">
        <v>1083</v>
      </c>
      <c r="P205" s="377" t="s">
        <v>47</v>
      </c>
      <c r="Q205" s="404" t="s">
        <v>1093</v>
      </c>
      <c r="R205" s="397"/>
      <c r="S205" s="405">
        <v>6</v>
      </c>
      <c r="T205" s="406" t="s">
        <v>1102</v>
      </c>
      <c r="U205" s="353" t="s">
        <v>84</v>
      </c>
      <c r="V205" s="406" t="s">
        <v>1111</v>
      </c>
      <c r="W205" s="409">
        <v>43560</v>
      </c>
      <c r="X205" s="409">
        <v>43799</v>
      </c>
      <c r="Y205" s="377"/>
      <c r="Z205" s="379"/>
      <c r="AA205" s="356">
        <f t="shared" si="34"/>
        <v>43799</v>
      </c>
      <c r="AB205" s="357">
        <v>43646</v>
      </c>
      <c r="AC205" s="349" t="s">
        <v>1114</v>
      </c>
      <c r="AD205" s="358">
        <v>3</v>
      </c>
      <c r="AE205" s="357">
        <v>43664</v>
      </c>
      <c r="AF205" s="349" t="s">
        <v>1114</v>
      </c>
      <c r="AG205" s="346" t="s">
        <v>226</v>
      </c>
      <c r="AH205" s="359">
        <f t="shared" si="33"/>
        <v>0.5</v>
      </c>
      <c r="AI205" s="358" t="s">
        <v>51</v>
      </c>
      <c r="AJ205" s="357">
        <v>43799</v>
      </c>
      <c r="AK205" s="486"/>
      <c r="AL205" s="408"/>
      <c r="AM205" s="386">
        <v>43809</v>
      </c>
      <c r="AN205" s="361" t="s">
        <v>1844</v>
      </c>
      <c r="AO205" s="384" t="s">
        <v>226</v>
      </c>
      <c r="AP205" s="365">
        <v>1</v>
      </c>
      <c r="AQ205" s="387" t="s">
        <v>55</v>
      </c>
      <c r="AR205" s="383"/>
      <c r="AS205" s="384"/>
      <c r="AT205" s="385"/>
      <c r="AU205" s="383"/>
      <c r="AV205" s="384"/>
      <c r="AW205" s="384"/>
      <c r="AX205" s="384"/>
      <c r="AY205" s="385"/>
      <c r="AZ205" s="383"/>
      <c r="BA205" s="384"/>
      <c r="BB205" s="385"/>
      <c r="BC205" s="386"/>
      <c r="BD205" s="384"/>
      <c r="BE205" s="384"/>
      <c r="BF205" s="384"/>
      <c r="BG205" s="387"/>
      <c r="BH205" s="388" t="s">
        <v>56</v>
      </c>
      <c r="BI205" s="389" t="s">
        <v>56</v>
      </c>
      <c r="BJ205" s="369" t="s">
        <v>57</v>
      </c>
      <c r="BK205" s="361" t="s">
        <v>1572</v>
      </c>
      <c r="BL205" s="399" t="s">
        <v>226</v>
      </c>
      <c r="BM205" s="390">
        <v>43809</v>
      </c>
      <c r="BN205" s="391" t="s">
        <v>60</v>
      </c>
      <c r="BO205" s="385"/>
    </row>
    <row r="206" spans="2:67" ht="38.25" customHeight="1" x14ac:dyDescent="0.25">
      <c r="B206" s="394">
        <v>0</v>
      </c>
      <c r="C206" s="375">
        <f t="shared" si="29"/>
        <v>199</v>
      </c>
      <c r="D206" s="345" t="s">
        <v>110</v>
      </c>
      <c r="E206" s="397"/>
      <c r="F206" s="346" t="s">
        <v>1078</v>
      </c>
      <c r="G206" s="395"/>
      <c r="H206" s="347" t="str">
        <f t="shared" si="32"/>
        <v xml:space="preserve">Gestión Administrativa </v>
      </c>
      <c r="I206" s="396"/>
      <c r="J206" s="394">
        <v>123</v>
      </c>
      <c r="K206" s="349" t="s">
        <v>1075</v>
      </c>
      <c r="L206" s="350" t="s">
        <v>44</v>
      </c>
      <c r="M206" s="349" t="s">
        <v>1087</v>
      </c>
      <c r="N206" s="349" t="s">
        <v>1082</v>
      </c>
      <c r="O206" s="349" t="s">
        <v>1083</v>
      </c>
      <c r="P206" s="377" t="s">
        <v>47</v>
      </c>
      <c r="Q206" s="404" t="s">
        <v>1094</v>
      </c>
      <c r="R206" s="397"/>
      <c r="S206" s="405">
        <v>3</v>
      </c>
      <c r="T206" s="406" t="s">
        <v>1103</v>
      </c>
      <c r="U206" s="353" t="s">
        <v>84</v>
      </c>
      <c r="V206" s="406" t="s">
        <v>1111</v>
      </c>
      <c r="W206" s="409">
        <v>43560</v>
      </c>
      <c r="X206" s="409">
        <v>43799</v>
      </c>
      <c r="Y206" s="377"/>
      <c r="Z206" s="379"/>
      <c r="AA206" s="356">
        <f t="shared" si="34"/>
        <v>43799</v>
      </c>
      <c r="AB206" s="357">
        <v>43646</v>
      </c>
      <c r="AC206" s="349" t="s">
        <v>1115</v>
      </c>
      <c r="AD206" s="358">
        <v>1</v>
      </c>
      <c r="AE206" s="357">
        <v>43664</v>
      </c>
      <c r="AF206" s="349" t="s">
        <v>1124</v>
      </c>
      <c r="AG206" s="346" t="s">
        <v>226</v>
      </c>
      <c r="AH206" s="359">
        <f t="shared" si="33"/>
        <v>0.33333333333333331</v>
      </c>
      <c r="AI206" s="358" t="s">
        <v>51</v>
      </c>
      <c r="AJ206" s="357">
        <v>43799</v>
      </c>
      <c r="AK206" s="486"/>
      <c r="AL206" s="408"/>
      <c r="AM206" s="386">
        <v>43809</v>
      </c>
      <c r="AN206" s="361" t="s">
        <v>1844</v>
      </c>
      <c r="AO206" s="384" t="s">
        <v>226</v>
      </c>
      <c r="AP206" s="365">
        <v>1</v>
      </c>
      <c r="AQ206" s="387" t="s">
        <v>55</v>
      </c>
      <c r="AR206" s="383"/>
      <c r="AS206" s="384"/>
      <c r="AT206" s="385"/>
      <c r="AU206" s="383"/>
      <c r="AV206" s="384"/>
      <c r="AW206" s="384"/>
      <c r="AX206" s="384"/>
      <c r="AY206" s="385"/>
      <c r="AZ206" s="383"/>
      <c r="BA206" s="384"/>
      <c r="BB206" s="385"/>
      <c r="BC206" s="386"/>
      <c r="BD206" s="384"/>
      <c r="BE206" s="384"/>
      <c r="BF206" s="384"/>
      <c r="BG206" s="387"/>
      <c r="BH206" s="388" t="s">
        <v>56</v>
      </c>
      <c r="BI206" s="389" t="s">
        <v>56</v>
      </c>
      <c r="BJ206" s="369" t="s">
        <v>57</v>
      </c>
      <c r="BK206" s="361" t="s">
        <v>1572</v>
      </c>
      <c r="BL206" s="399" t="s">
        <v>226</v>
      </c>
      <c r="BM206" s="390">
        <v>43809</v>
      </c>
      <c r="BN206" s="391" t="s">
        <v>60</v>
      </c>
      <c r="BO206" s="385"/>
    </row>
    <row r="207" spans="2:67" ht="38.25" customHeight="1" x14ac:dyDescent="0.25">
      <c r="B207" s="394">
        <v>124</v>
      </c>
      <c r="C207" s="375">
        <f t="shared" si="29"/>
        <v>200</v>
      </c>
      <c r="D207" s="345" t="s">
        <v>110</v>
      </c>
      <c r="E207" s="397"/>
      <c r="F207" s="346" t="s">
        <v>1078</v>
      </c>
      <c r="G207" s="395"/>
      <c r="H207" s="347" t="str">
        <f t="shared" si="32"/>
        <v xml:space="preserve">Gestión Administrativa </v>
      </c>
      <c r="I207" s="396">
        <v>9</v>
      </c>
      <c r="J207" s="394">
        <v>124</v>
      </c>
      <c r="K207" s="349" t="s">
        <v>1076</v>
      </c>
      <c r="L207" s="350" t="s">
        <v>44</v>
      </c>
      <c r="M207" s="349" t="s">
        <v>1088</v>
      </c>
      <c r="N207" s="349" t="s">
        <v>1082</v>
      </c>
      <c r="O207" s="349" t="s">
        <v>1083</v>
      </c>
      <c r="P207" s="377" t="s">
        <v>47</v>
      </c>
      <c r="Q207" s="404" t="s">
        <v>1097</v>
      </c>
      <c r="R207" s="397"/>
      <c r="S207" s="405">
        <v>1</v>
      </c>
      <c r="T207" s="406" t="s">
        <v>1106</v>
      </c>
      <c r="U207" s="353" t="s">
        <v>84</v>
      </c>
      <c r="V207" s="406" t="s">
        <v>1111</v>
      </c>
      <c r="W207" s="409">
        <v>43560</v>
      </c>
      <c r="X207" s="409">
        <v>43707</v>
      </c>
      <c r="Y207" s="377"/>
      <c r="Z207" s="379"/>
      <c r="AA207" s="356">
        <f t="shared" si="34"/>
        <v>43707</v>
      </c>
      <c r="AB207" s="357">
        <v>43646</v>
      </c>
      <c r="AC207" s="349" t="s">
        <v>1117</v>
      </c>
      <c r="AD207" s="358">
        <v>0</v>
      </c>
      <c r="AE207" s="357">
        <v>43664</v>
      </c>
      <c r="AF207" s="349" t="s">
        <v>1125</v>
      </c>
      <c r="AG207" s="346" t="s">
        <v>226</v>
      </c>
      <c r="AH207" s="359">
        <f t="shared" si="33"/>
        <v>0</v>
      </c>
      <c r="AI207" s="358" t="s">
        <v>114</v>
      </c>
      <c r="AJ207" s="357">
        <v>43799</v>
      </c>
      <c r="AK207" s="486"/>
      <c r="AL207" s="408"/>
      <c r="AM207" s="386">
        <v>43809</v>
      </c>
      <c r="AN207" s="361" t="s">
        <v>1573</v>
      </c>
      <c r="AO207" s="384" t="s">
        <v>226</v>
      </c>
      <c r="AP207" s="365">
        <v>1</v>
      </c>
      <c r="AQ207" s="387" t="s">
        <v>55</v>
      </c>
      <c r="AR207" s="383"/>
      <c r="AS207" s="384"/>
      <c r="AT207" s="385"/>
      <c r="AU207" s="383"/>
      <c r="AV207" s="384"/>
      <c r="AW207" s="384"/>
      <c r="AX207" s="384"/>
      <c r="AY207" s="385"/>
      <c r="AZ207" s="383"/>
      <c r="BA207" s="384"/>
      <c r="BB207" s="385"/>
      <c r="BC207" s="386"/>
      <c r="BD207" s="384"/>
      <c r="BE207" s="384"/>
      <c r="BF207" s="384"/>
      <c r="BG207" s="387"/>
      <c r="BH207" s="388" t="s">
        <v>56</v>
      </c>
      <c r="BI207" s="389" t="s">
        <v>56</v>
      </c>
      <c r="BJ207" s="369" t="s">
        <v>57</v>
      </c>
      <c r="BK207" s="361" t="s">
        <v>1574</v>
      </c>
      <c r="BL207" s="399" t="s">
        <v>226</v>
      </c>
      <c r="BM207" s="390">
        <v>43809</v>
      </c>
      <c r="BN207" s="391" t="s">
        <v>60</v>
      </c>
      <c r="BO207" s="385"/>
    </row>
    <row r="208" spans="2:67" ht="38.25" customHeight="1" x14ac:dyDescent="0.25">
      <c r="B208" s="394">
        <v>125</v>
      </c>
      <c r="C208" s="375">
        <f t="shared" si="29"/>
        <v>201</v>
      </c>
      <c r="D208" s="345" t="s">
        <v>110</v>
      </c>
      <c r="E208" s="397"/>
      <c r="F208" s="346" t="s">
        <v>1078</v>
      </c>
      <c r="G208" s="395"/>
      <c r="H208" s="347" t="str">
        <f t="shared" si="32"/>
        <v xml:space="preserve">Gestión Administrativa </v>
      </c>
      <c r="I208" s="396">
        <v>10</v>
      </c>
      <c r="J208" s="394">
        <v>125</v>
      </c>
      <c r="K208" s="349" t="s">
        <v>1077</v>
      </c>
      <c r="L208" s="350" t="s">
        <v>44</v>
      </c>
      <c r="M208" s="349" t="s">
        <v>1089</v>
      </c>
      <c r="N208" s="349" t="s">
        <v>1090</v>
      </c>
      <c r="O208" s="349" t="s">
        <v>1091</v>
      </c>
      <c r="P208" s="377" t="s">
        <v>47</v>
      </c>
      <c r="Q208" s="404" t="s">
        <v>1098</v>
      </c>
      <c r="R208" s="397"/>
      <c r="S208" s="406">
        <v>1</v>
      </c>
      <c r="T208" s="406" t="s">
        <v>1107</v>
      </c>
      <c r="U208" s="353" t="s">
        <v>84</v>
      </c>
      <c r="V208" s="406" t="s">
        <v>1111</v>
      </c>
      <c r="W208" s="409">
        <v>43560</v>
      </c>
      <c r="X208" s="409">
        <v>43799</v>
      </c>
      <c r="Y208" s="377"/>
      <c r="Z208" s="379"/>
      <c r="AA208" s="356">
        <f t="shared" si="34"/>
        <v>43799</v>
      </c>
      <c r="AB208" s="357">
        <v>43646</v>
      </c>
      <c r="AC208" s="349" t="s">
        <v>1118</v>
      </c>
      <c r="AD208" s="358">
        <v>0</v>
      </c>
      <c r="AE208" s="357">
        <v>43664</v>
      </c>
      <c r="AF208" s="349" t="s">
        <v>1126</v>
      </c>
      <c r="AG208" s="346" t="s">
        <v>226</v>
      </c>
      <c r="AH208" s="359">
        <f t="shared" si="33"/>
        <v>0</v>
      </c>
      <c r="AI208" s="358" t="s">
        <v>51</v>
      </c>
      <c r="AJ208" s="357">
        <v>43799</v>
      </c>
      <c r="AK208" s="486"/>
      <c r="AL208" s="408"/>
      <c r="AM208" s="386">
        <v>43809</v>
      </c>
      <c r="AN208" s="404" t="s">
        <v>1098</v>
      </c>
      <c r="AO208" s="384" t="s">
        <v>226</v>
      </c>
      <c r="AP208" s="365">
        <v>1</v>
      </c>
      <c r="AQ208" s="387" t="s">
        <v>55</v>
      </c>
      <c r="AR208" s="383"/>
      <c r="AS208" s="384"/>
      <c r="AT208" s="385"/>
      <c r="AU208" s="383"/>
      <c r="AV208" s="384"/>
      <c r="AW208" s="384"/>
      <c r="AX208" s="384"/>
      <c r="AY208" s="385"/>
      <c r="AZ208" s="383"/>
      <c r="BA208" s="384"/>
      <c r="BB208" s="385"/>
      <c r="BC208" s="386"/>
      <c r="BD208" s="384"/>
      <c r="BE208" s="384"/>
      <c r="BF208" s="384"/>
      <c r="BG208" s="387"/>
      <c r="BH208" s="411" t="s">
        <v>56</v>
      </c>
      <c r="BI208" s="412" t="s">
        <v>56</v>
      </c>
      <c r="BJ208" s="369" t="s">
        <v>66</v>
      </c>
      <c r="BK208" s="361" t="s">
        <v>1575</v>
      </c>
      <c r="BL208" s="399" t="s">
        <v>226</v>
      </c>
      <c r="BM208" s="390">
        <v>43809</v>
      </c>
      <c r="BN208" s="391" t="s">
        <v>60</v>
      </c>
      <c r="BO208" s="385"/>
    </row>
    <row r="209" spans="2:67" ht="38.25" customHeight="1" x14ac:dyDescent="0.25">
      <c r="B209" s="394">
        <v>0</v>
      </c>
      <c r="C209" s="375">
        <f t="shared" si="29"/>
        <v>202</v>
      </c>
      <c r="D209" s="345" t="s">
        <v>110</v>
      </c>
      <c r="E209" s="397"/>
      <c r="F209" s="346" t="s">
        <v>1078</v>
      </c>
      <c r="G209" s="395"/>
      <c r="H209" s="347" t="str">
        <f t="shared" si="32"/>
        <v xml:space="preserve">Gestión Administrativa </v>
      </c>
      <c r="I209" s="396"/>
      <c r="J209" s="394">
        <v>125</v>
      </c>
      <c r="K209" s="349" t="s">
        <v>1077</v>
      </c>
      <c r="L209" s="350" t="s">
        <v>44</v>
      </c>
      <c r="M209" s="349" t="s">
        <v>1089</v>
      </c>
      <c r="N209" s="349" t="s">
        <v>1090</v>
      </c>
      <c r="O209" s="349" t="s">
        <v>1091</v>
      </c>
      <c r="P209" s="377" t="s">
        <v>47</v>
      </c>
      <c r="Q209" s="404" t="s">
        <v>1099</v>
      </c>
      <c r="R209" s="397"/>
      <c r="S209" s="419">
        <v>1</v>
      </c>
      <c r="T209" s="406" t="s">
        <v>1108</v>
      </c>
      <c r="U209" s="353" t="s">
        <v>84</v>
      </c>
      <c r="V209" s="406" t="s">
        <v>1111</v>
      </c>
      <c r="W209" s="409">
        <v>43560</v>
      </c>
      <c r="X209" s="409">
        <v>43799</v>
      </c>
      <c r="Y209" s="377"/>
      <c r="Z209" s="379"/>
      <c r="AA209" s="356">
        <f t="shared" si="34"/>
        <v>43799</v>
      </c>
      <c r="AB209" s="357">
        <v>43646</v>
      </c>
      <c r="AC209" s="349" t="s">
        <v>1119</v>
      </c>
      <c r="AD209" s="414">
        <v>0</v>
      </c>
      <c r="AE209" s="357">
        <v>43664</v>
      </c>
      <c r="AF209" s="349" t="s">
        <v>1127</v>
      </c>
      <c r="AG209" s="346" t="s">
        <v>226</v>
      </c>
      <c r="AH209" s="359">
        <f t="shared" si="33"/>
        <v>0</v>
      </c>
      <c r="AI209" s="358" t="s">
        <v>51</v>
      </c>
      <c r="AJ209" s="357">
        <v>43799</v>
      </c>
      <c r="AK209" s="486"/>
      <c r="AL209" s="408"/>
      <c r="AM209" s="386">
        <v>43809</v>
      </c>
      <c r="AN209" s="404" t="s">
        <v>1846</v>
      </c>
      <c r="AO209" s="384" t="s">
        <v>226</v>
      </c>
      <c r="AP209" s="365">
        <v>1</v>
      </c>
      <c r="AQ209" s="387" t="s">
        <v>55</v>
      </c>
      <c r="AR209" s="383"/>
      <c r="AS209" s="384"/>
      <c r="AT209" s="385"/>
      <c r="AU209" s="383"/>
      <c r="AV209" s="384"/>
      <c r="AW209" s="384"/>
      <c r="AX209" s="384"/>
      <c r="AY209" s="385"/>
      <c r="AZ209" s="383"/>
      <c r="BA209" s="384"/>
      <c r="BB209" s="385"/>
      <c r="BC209" s="386"/>
      <c r="BD209" s="384"/>
      <c r="BE209" s="384"/>
      <c r="BF209" s="384"/>
      <c r="BG209" s="387"/>
      <c r="BH209" s="388" t="s">
        <v>56</v>
      </c>
      <c r="BI209" s="389" t="s">
        <v>60</v>
      </c>
      <c r="BJ209" s="369" t="s">
        <v>66</v>
      </c>
      <c r="BK209" s="404" t="s">
        <v>1846</v>
      </c>
      <c r="BL209" s="399"/>
      <c r="BM209" s="390"/>
      <c r="BN209" s="391"/>
      <c r="BO209" s="385"/>
    </row>
    <row r="210" spans="2:67" ht="38.25" customHeight="1" x14ac:dyDescent="0.25">
      <c r="B210" s="394">
        <v>0</v>
      </c>
      <c r="C210" s="375">
        <f t="shared" ref="C210:C273" si="37">1+C209</f>
        <v>203</v>
      </c>
      <c r="D210" s="345" t="s">
        <v>110</v>
      </c>
      <c r="E210" s="397"/>
      <c r="F210" s="346" t="s">
        <v>1078</v>
      </c>
      <c r="G210" s="395"/>
      <c r="H210" s="347" t="str">
        <f t="shared" si="32"/>
        <v xml:space="preserve">Gestión Administrativa </v>
      </c>
      <c r="I210" s="396"/>
      <c r="J210" s="394">
        <v>125</v>
      </c>
      <c r="K210" s="349" t="s">
        <v>1077</v>
      </c>
      <c r="L210" s="350" t="s">
        <v>44</v>
      </c>
      <c r="M210" s="349" t="s">
        <v>1089</v>
      </c>
      <c r="N210" s="349" t="s">
        <v>1090</v>
      </c>
      <c r="O210" s="349" t="s">
        <v>1091</v>
      </c>
      <c r="P210" s="377" t="s">
        <v>47</v>
      </c>
      <c r="Q210" s="404" t="s">
        <v>1100</v>
      </c>
      <c r="R210" s="397"/>
      <c r="S210" s="406">
        <v>3</v>
      </c>
      <c r="T210" s="406" t="s">
        <v>1109</v>
      </c>
      <c r="U210" s="353" t="s">
        <v>84</v>
      </c>
      <c r="V210" s="406" t="s">
        <v>1111</v>
      </c>
      <c r="W210" s="409">
        <v>43560</v>
      </c>
      <c r="X210" s="409">
        <v>43799</v>
      </c>
      <c r="Y210" s="377"/>
      <c r="Z210" s="379"/>
      <c r="AA210" s="356">
        <f t="shared" si="34"/>
        <v>43799</v>
      </c>
      <c r="AB210" s="357">
        <v>43646</v>
      </c>
      <c r="AC210" s="349" t="s">
        <v>1119</v>
      </c>
      <c r="AD210" s="414">
        <v>0</v>
      </c>
      <c r="AE210" s="357">
        <v>43664</v>
      </c>
      <c r="AF210" s="349" t="s">
        <v>1100</v>
      </c>
      <c r="AG210" s="346" t="s">
        <v>226</v>
      </c>
      <c r="AH210" s="359">
        <f t="shared" si="33"/>
        <v>0</v>
      </c>
      <c r="AI210" s="358" t="s">
        <v>51</v>
      </c>
      <c r="AJ210" s="357">
        <v>43799</v>
      </c>
      <c r="AK210" s="486"/>
      <c r="AL210" s="408"/>
      <c r="AM210" s="386">
        <v>43809</v>
      </c>
      <c r="AN210" s="404" t="s">
        <v>1846</v>
      </c>
      <c r="AO210" s="384" t="s">
        <v>226</v>
      </c>
      <c r="AP210" s="365">
        <v>1</v>
      </c>
      <c r="AQ210" s="387" t="s">
        <v>55</v>
      </c>
      <c r="AR210" s="383"/>
      <c r="AS210" s="384"/>
      <c r="AT210" s="385"/>
      <c r="AU210" s="383"/>
      <c r="AV210" s="384"/>
      <c r="AW210" s="384"/>
      <c r="AX210" s="384"/>
      <c r="AY210" s="385"/>
      <c r="AZ210" s="383"/>
      <c r="BA210" s="384"/>
      <c r="BB210" s="385"/>
      <c r="BC210" s="386"/>
      <c r="BD210" s="384"/>
      <c r="BE210" s="384"/>
      <c r="BF210" s="384"/>
      <c r="BG210" s="387"/>
      <c r="BH210" s="388" t="s">
        <v>56</v>
      </c>
      <c r="BI210" s="389" t="s">
        <v>60</v>
      </c>
      <c r="BJ210" s="369" t="s">
        <v>66</v>
      </c>
      <c r="BK210" s="404" t="s">
        <v>1846</v>
      </c>
      <c r="BL210" s="399"/>
      <c r="BM210" s="390"/>
      <c r="BN210" s="391"/>
      <c r="BO210" s="385"/>
    </row>
    <row r="211" spans="2:67" ht="38.25" customHeight="1" x14ac:dyDescent="0.25">
      <c r="B211" s="394">
        <v>126</v>
      </c>
      <c r="C211" s="375">
        <f t="shared" si="37"/>
        <v>204</v>
      </c>
      <c r="D211" s="345" t="s">
        <v>110</v>
      </c>
      <c r="E211" s="379">
        <v>2019</v>
      </c>
      <c r="F211" s="346" t="s">
        <v>931</v>
      </c>
      <c r="G211" s="395">
        <v>43707</v>
      </c>
      <c r="H211" s="347" t="str">
        <f t="shared" si="32"/>
        <v>Gestión de atención al usuario</v>
      </c>
      <c r="I211" s="396">
        <v>1</v>
      </c>
      <c r="J211" s="394">
        <v>126</v>
      </c>
      <c r="K211" s="349" t="s">
        <v>1130</v>
      </c>
      <c r="L211" s="350" t="s">
        <v>44</v>
      </c>
      <c r="M211" s="349" t="s">
        <v>1148</v>
      </c>
      <c r="N211" s="349" t="s">
        <v>1149</v>
      </c>
      <c r="O211" s="349" t="s">
        <v>1150</v>
      </c>
      <c r="P211" s="377" t="s">
        <v>47</v>
      </c>
      <c r="Q211" s="404" t="s">
        <v>1184</v>
      </c>
      <c r="R211" s="397"/>
      <c r="S211" s="359">
        <v>1</v>
      </c>
      <c r="T211" s="346" t="s">
        <v>1185</v>
      </c>
      <c r="U211" s="353" t="s">
        <v>93</v>
      </c>
      <c r="V211" s="379" t="s">
        <v>1223</v>
      </c>
      <c r="W211" s="409">
        <v>43724</v>
      </c>
      <c r="X211" s="409">
        <v>43769</v>
      </c>
      <c r="Y211" s="377"/>
      <c r="Z211" s="379"/>
      <c r="AA211" s="356">
        <f t="shared" si="34"/>
        <v>43769</v>
      </c>
      <c r="AB211" s="487"/>
      <c r="AC211" s="488"/>
      <c r="AD211" s="489"/>
      <c r="AE211" s="490"/>
      <c r="AF211" s="491"/>
      <c r="AG211" s="491"/>
      <c r="AH211" s="491"/>
      <c r="AI211" s="489"/>
      <c r="AJ211" s="357">
        <v>43799</v>
      </c>
      <c r="AK211" s="434" t="s">
        <v>1441</v>
      </c>
      <c r="AL211" s="466">
        <v>1</v>
      </c>
      <c r="AM211" s="386">
        <v>43811</v>
      </c>
      <c r="AN211" s="364" t="s">
        <v>1847</v>
      </c>
      <c r="AO211" s="403" t="s">
        <v>1592</v>
      </c>
      <c r="AP211" s="365">
        <f t="shared" si="36"/>
        <v>1</v>
      </c>
      <c r="AQ211" s="387" t="s">
        <v>55</v>
      </c>
      <c r="AR211" s="383"/>
      <c r="AS211" s="384"/>
      <c r="AT211" s="385"/>
      <c r="AU211" s="383"/>
      <c r="AV211" s="384"/>
      <c r="AW211" s="384"/>
      <c r="AX211" s="384"/>
      <c r="AY211" s="385"/>
      <c r="AZ211" s="383"/>
      <c r="BA211" s="384"/>
      <c r="BB211" s="385"/>
      <c r="BC211" s="386"/>
      <c r="BD211" s="384"/>
      <c r="BE211" s="384"/>
      <c r="BF211" s="384"/>
      <c r="BG211" s="387"/>
      <c r="BH211" s="388"/>
      <c r="BI211" s="389"/>
      <c r="BJ211" s="369" t="s">
        <v>66</v>
      </c>
      <c r="BK211" s="364" t="s">
        <v>1847</v>
      </c>
      <c r="BL211" s="399"/>
      <c r="BM211" s="484"/>
      <c r="BN211" s="391"/>
      <c r="BO211" s="385"/>
    </row>
    <row r="212" spans="2:67" ht="38.25" customHeight="1" x14ac:dyDescent="0.25">
      <c r="B212" s="394">
        <v>0</v>
      </c>
      <c r="C212" s="375">
        <f t="shared" si="37"/>
        <v>205</v>
      </c>
      <c r="D212" s="345" t="s">
        <v>110</v>
      </c>
      <c r="E212" s="379">
        <v>2019</v>
      </c>
      <c r="F212" s="346" t="s">
        <v>931</v>
      </c>
      <c r="G212" s="395">
        <v>43707</v>
      </c>
      <c r="H212" s="347" t="str">
        <f t="shared" si="32"/>
        <v>Gestión de tecnología informática</v>
      </c>
      <c r="I212" s="396"/>
      <c r="J212" s="394">
        <v>126</v>
      </c>
      <c r="K212" s="349" t="s">
        <v>1130</v>
      </c>
      <c r="L212" s="350" t="s">
        <v>44</v>
      </c>
      <c r="M212" s="349" t="s">
        <v>1148</v>
      </c>
      <c r="N212" s="349" t="s">
        <v>1149</v>
      </c>
      <c r="O212" s="349" t="s">
        <v>1150</v>
      </c>
      <c r="P212" s="377" t="s">
        <v>47</v>
      </c>
      <c r="Q212" s="404" t="s">
        <v>1186</v>
      </c>
      <c r="R212" s="397"/>
      <c r="S212" s="346">
        <v>7</v>
      </c>
      <c r="T212" s="346" t="s">
        <v>1187</v>
      </c>
      <c r="U212" s="353" t="s">
        <v>88</v>
      </c>
      <c r="V212" s="379" t="s">
        <v>496</v>
      </c>
      <c r="W212" s="409">
        <v>43724</v>
      </c>
      <c r="X212" s="409">
        <v>43830</v>
      </c>
      <c r="Y212" s="377"/>
      <c r="Z212" s="379"/>
      <c r="AA212" s="356">
        <f t="shared" si="34"/>
        <v>43830</v>
      </c>
      <c r="AB212" s="487"/>
      <c r="AC212" s="488"/>
      <c r="AD212" s="489"/>
      <c r="AE212" s="490"/>
      <c r="AF212" s="491"/>
      <c r="AG212" s="491"/>
      <c r="AH212" s="491"/>
      <c r="AI212" s="489"/>
      <c r="AJ212" s="357">
        <v>43799</v>
      </c>
      <c r="AK212" s="431" t="s">
        <v>1406</v>
      </c>
      <c r="AL212" s="398">
        <v>4</v>
      </c>
      <c r="AM212" s="386">
        <v>43810</v>
      </c>
      <c r="AN212" s="403" t="s">
        <v>1627</v>
      </c>
      <c r="AO212" s="384" t="s">
        <v>1592</v>
      </c>
      <c r="AP212" s="443">
        <v>0.64</v>
      </c>
      <c r="AQ212" s="387" t="s">
        <v>51</v>
      </c>
      <c r="AR212" s="383"/>
      <c r="AS212" s="384"/>
      <c r="AT212" s="385"/>
      <c r="AU212" s="383"/>
      <c r="AV212" s="384"/>
      <c r="AW212" s="384"/>
      <c r="AX212" s="384"/>
      <c r="AY212" s="385"/>
      <c r="AZ212" s="383"/>
      <c r="BA212" s="384"/>
      <c r="BB212" s="385"/>
      <c r="BC212" s="386"/>
      <c r="BD212" s="384"/>
      <c r="BE212" s="384"/>
      <c r="BF212" s="384"/>
      <c r="BG212" s="387"/>
      <c r="BH212" s="388"/>
      <c r="BI212" s="389"/>
      <c r="BJ212" s="369" t="s">
        <v>66</v>
      </c>
      <c r="BK212" s="403" t="s">
        <v>1628</v>
      </c>
      <c r="BL212" s="399"/>
      <c r="BM212" s="390"/>
      <c r="BN212" s="391"/>
      <c r="BO212" s="440"/>
    </row>
    <row r="213" spans="2:67" ht="38.25" customHeight="1" x14ac:dyDescent="0.25">
      <c r="B213" s="394">
        <v>127</v>
      </c>
      <c r="C213" s="375">
        <f t="shared" si="37"/>
        <v>206</v>
      </c>
      <c r="D213" s="345" t="s">
        <v>110</v>
      </c>
      <c r="E213" s="379">
        <v>2019</v>
      </c>
      <c r="F213" s="346" t="s">
        <v>931</v>
      </c>
      <c r="G213" s="395">
        <v>43707</v>
      </c>
      <c r="H213" s="347" t="str">
        <f t="shared" si="32"/>
        <v>Gestión de atención al usuario</v>
      </c>
      <c r="I213" s="396">
        <v>2</v>
      </c>
      <c r="J213" s="394">
        <v>127</v>
      </c>
      <c r="K213" s="349" t="s">
        <v>1131</v>
      </c>
      <c r="L213" s="350" t="s">
        <v>44</v>
      </c>
      <c r="M213" s="349" t="s">
        <v>1151</v>
      </c>
      <c r="N213" s="349" t="s">
        <v>1152</v>
      </c>
      <c r="O213" s="349" t="s">
        <v>983</v>
      </c>
      <c r="P213" s="377" t="s">
        <v>47</v>
      </c>
      <c r="Q213" s="404" t="s">
        <v>1188</v>
      </c>
      <c r="R213" s="397"/>
      <c r="S213" s="346">
        <v>4</v>
      </c>
      <c r="T213" s="346" t="s">
        <v>1189</v>
      </c>
      <c r="U213" s="353" t="s">
        <v>93</v>
      </c>
      <c r="V213" s="379" t="s">
        <v>1223</v>
      </c>
      <c r="W213" s="409">
        <v>43724</v>
      </c>
      <c r="X213" s="409">
        <v>43812</v>
      </c>
      <c r="Y213" s="377"/>
      <c r="Z213" s="379"/>
      <c r="AA213" s="356">
        <f t="shared" si="34"/>
        <v>43812</v>
      </c>
      <c r="AB213" s="487"/>
      <c r="AC213" s="488"/>
      <c r="AD213" s="489"/>
      <c r="AE213" s="490"/>
      <c r="AF213" s="491"/>
      <c r="AG213" s="491"/>
      <c r="AH213" s="491"/>
      <c r="AI213" s="489"/>
      <c r="AJ213" s="357">
        <v>43799</v>
      </c>
      <c r="AK213" s="431" t="s">
        <v>1426</v>
      </c>
      <c r="AL213" s="402">
        <v>4</v>
      </c>
      <c r="AM213" s="386">
        <v>43811</v>
      </c>
      <c r="AN213" s="481" t="s">
        <v>1654</v>
      </c>
      <c r="AO213" s="220" t="s">
        <v>1592</v>
      </c>
      <c r="AP213" s="365">
        <f t="shared" ref="AP213:AP214" si="38">+AL213/S213</f>
        <v>1</v>
      </c>
      <c r="AQ213" s="387" t="s">
        <v>55</v>
      </c>
      <c r="AR213" s="383"/>
      <c r="AS213" s="384"/>
      <c r="AT213" s="385"/>
      <c r="AU213" s="383"/>
      <c r="AV213" s="384"/>
      <c r="AW213" s="384"/>
      <c r="AX213" s="384"/>
      <c r="AY213" s="385"/>
      <c r="AZ213" s="383"/>
      <c r="BA213" s="384"/>
      <c r="BB213" s="385"/>
      <c r="BC213" s="386"/>
      <c r="BD213" s="384"/>
      <c r="BE213" s="384"/>
      <c r="BF213" s="384"/>
      <c r="BG213" s="387"/>
      <c r="BH213" s="388" t="s">
        <v>56</v>
      </c>
      <c r="BI213" s="389" t="s">
        <v>56</v>
      </c>
      <c r="BJ213" s="369" t="s">
        <v>57</v>
      </c>
      <c r="BK213" s="481" t="s">
        <v>1654</v>
      </c>
      <c r="BL213" s="399" t="s">
        <v>1592</v>
      </c>
      <c r="BM213" s="484">
        <v>43811</v>
      </c>
      <c r="BN213" s="391" t="s">
        <v>60</v>
      </c>
      <c r="BO213" s="385"/>
    </row>
    <row r="214" spans="2:67" ht="38.25" customHeight="1" x14ac:dyDescent="0.25">
      <c r="B214" s="394">
        <v>128</v>
      </c>
      <c r="C214" s="375">
        <f t="shared" si="37"/>
        <v>207</v>
      </c>
      <c r="D214" s="345" t="s">
        <v>110</v>
      </c>
      <c r="E214" s="379">
        <v>2019</v>
      </c>
      <c r="F214" s="346" t="s">
        <v>931</v>
      </c>
      <c r="G214" s="395">
        <v>43707</v>
      </c>
      <c r="H214" s="347" t="str">
        <f t="shared" si="32"/>
        <v>Gestión de atención al usuario</v>
      </c>
      <c r="I214" s="396">
        <v>3</v>
      </c>
      <c r="J214" s="394">
        <v>128</v>
      </c>
      <c r="K214" s="349" t="s">
        <v>1132</v>
      </c>
      <c r="L214" s="350" t="s">
        <v>44</v>
      </c>
      <c r="M214" s="349" t="s">
        <v>1153</v>
      </c>
      <c r="N214" s="349" t="s">
        <v>1154</v>
      </c>
      <c r="O214" s="349" t="s">
        <v>1155</v>
      </c>
      <c r="P214" s="377" t="s">
        <v>47</v>
      </c>
      <c r="Q214" s="404" t="s">
        <v>1190</v>
      </c>
      <c r="R214" s="397"/>
      <c r="S214" s="346">
        <v>7</v>
      </c>
      <c r="T214" s="346" t="s">
        <v>1187</v>
      </c>
      <c r="U214" s="353" t="s">
        <v>93</v>
      </c>
      <c r="V214" s="379" t="s">
        <v>1223</v>
      </c>
      <c r="W214" s="409">
        <v>43724</v>
      </c>
      <c r="X214" s="409">
        <v>43805</v>
      </c>
      <c r="Y214" s="377"/>
      <c r="Z214" s="379"/>
      <c r="AA214" s="356">
        <f t="shared" si="34"/>
        <v>43805</v>
      </c>
      <c r="AB214" s="487"/>
      <c r="AC214" s="488"/>
      <c r="AD214" s="489"/>
      <c r="AE214" s="490"/>
      <c r="AF214" s="491"/>
      <c r="AG214" s="491"/>
      <c r="AH214" s="491"/>
      <c r="AI214" s="489"/>
      <c r="AJ214" s="357">
        <v>43799</v>
      </c>
      <c r="AK214" s="431" t="s">
        <v>2001</v>
      </c>
      <c r="AL214" s="402">
        <v>6</v>
      </c>
      <c r="AM214" s="386">
        <v>43811</v>
      </c>
      <c r="AN214" s="431" t="s">
        <v>2002</v>
      </c>
      <c r="AO214" s="220" t="s">
        <v>1592</v>
      </c>
      <c r="AP214" s="365">
        <f t="shared" si="38"/>
        <v>0.8571428571428571</v>
      </c>
      <c r="AQ214" s="387" t="s">
        <v>51</v>
      </c>
      <c r="AR214" s="383"/>
      <c r="AS214" s="384"/>
      <c r="AT214" s="385"/>
      <c r="AU214" s="383"/>
      <c r="AV214" s="384"/>
      <c r="AW214" s="384"/>
      <c r="AX214" s="384"/>
      <c r="AY214" s="385"/>
      <c r="AZ214" s="383"/>
      <c r="BA214" s="384"/>
      <c r="BB214" s="385"/>
      <c r="BC214" s="386"/>
      <c r="BD214" s="384"/>
      <c r="BE214" s="384"/>
      <c r="BF214" s="384"/>
      <c r="BG214" s="387"/>
      <c r="BH214" s="388"/>
      <c r="BI214" s="389"/>
      <c r="BJ214" s="369" t="s">
        <v>66</v>
      </c>
      <c r="BK214" s="384"/>
      <c r="BL214" s="399"/>
      <c r="BM214" s="390"/>
      <c r="BN214" s="391"/>
      <c r="BO214" s="385"/>
    </row>
    <row r="215" spans="2:67" ht="38.25" customHeight="1" x14ac:dyDescent="0.25">
      <c r="B215" s="394">
        <v>0</v>
      </c>
      <c r="C215" s="375">
        <f t="shared" si="37"/>
        <v>208</v>
      </c>
      <c r="D215" s="345" t="s">
        <v>110</v>
      </c>
      <c r="E215" s="379">
        <v>2019</v>
      </c>
      <c r="F215" s="346" t="s">
        <v>931</v>
      </c>
      <c r="G215" s="395">
        <v>43707</v>
      </c>
      <c r="H215" s="347" t="str">
        <f t="shared" si="32"/>
        <v>Gestión documental</v>
      </c>
      <c r="I215" s="396"/>
      <c r="J215" s="394">
        <v>128</v>
      </c>
      <c r="K215" s="349" t="s">
        <v>1132</v>
      </c>
      <c r="L215" s="350" t="s">
        <v>44</v>
      </c>
      <c r="M215" s="349" t="s">
        <v>1153</v>
      </c>
      <c r="N215" s="349" t="s">
        <v>1154</v>
      </c>
      <c r="O215" s="349" t="s">
        <v>1155</v>
      </c>
      <c r="P215" s="377" t="s">
        <v>47</v>
      </c>
      <c r="Q215" s="404" t="s">
        <v>1191</v>
      </c>
      <c r="R215" s="397"/>
      <c r="S215" s="346">
        <v>6</v>
      </c>
      <c r="T215" s="346" t="s">
        <v>1187</v>
      </c>
      <c r="U215" s="353" t="s">
        <v>87</v>
      </c>
      <c r="V215" s="441" t="s">
        <v>1230</v>
      </c>
      <c r="W215" s="409">
        <v>43724</v>
      </c>
      <c r="X215" s="409">
        <v>44012</v>
      </c>
      <c r="Y215" s="377"/>
      <c r="Z215" s="379"/>
      <c r="AA215" s="356">
        <f t="shared" si="34"/>
        <v>44012</v>
      </c>
      <c r="AB215" s="487"/>
      <c r="AC215" s="488"/>
      <c r="AD215" s="489"/>
      <c r="AE215" s="490"/>
      <c r="AF215" s="491"/>
      <c r="AG215" s="491"/>
      <c r="AH215" s="491"/>
      <c r="AI215" s="489"/>
      <c r="AJ215" s="357">
        <v>43799</v>
      </c>
      <c r="AK215" s="492" t="s">
        <v>1413</v>
      </c>
      <c r="AL215" s="398">
        <v>2</v>
      </c>
      <c r="AM215" s="386">
        <v>43810</v>
      </c>
      <c r="AN215" s="403" t="s">
        <v>1618</v>
      </c>
      <c r="AO215" s="384" t="s">
        <v>1592</v>
      </c>
      <c r="AP215" s="443">
        <f t="shared" si="36"/>
        <v>0.33333333333333331</v>
      </c>
      <c r="AQ215" s="387" t="s">
        <v>51</v>
      </c>
      <c r="AR215" s="383"/>
      <c r="AS215" s="384"/>
      <c r="AT215" s="385"/>
      <c r="AU215" s="383"/>
      <c r="AV215" s="384"/>
      <c r="AW215" s="384"/>
      <c r="AX215" s="384"/>
      <c r="AY215" s="385"/>
      <c r="AZ215" s="383"/>
      <c r="BA215" s="384"/>
      <c r="BB215" s="385"/>
      <c r="BC215" s="386"/>
      <c r="BD215" s="384"/>
      <c r="BE215" s="384"/>
      <c r="BF215" s="384"/>
      <c r="BG215" s="387"/>
      <c r="BH215" s="388"/>
      <c r="BI215" s="389"/>
      <c r="BJ215" s="369" t="s">
        <v>66</v>
      </c>
      <c r="BK215" s="384"/>
      <c r="BL215" s="399"/>
      <c r="BM215" s="390"/>
      <c r="BN215" s="391"/>
      <c r="BO215" s="385"/>
    </row>
    <row r="216" spans="2:67" ht="38.25" customHeight="1" x14ac:dyDescent="0.25">
      <c r="B216" s="394">
        <v>0</v>
      </c>
      <c r="C216" s="375">
        <f t="shared" si="37"/>
        <v>209</v>
      </c>
      <c r="D216" s="345" t="s">
        <v>110</v>
      </c>
      <c r="E216" s="379">
        <v>2019</v>
      </c>
      <c r="F216" s="346" t="s">
        <v>931</v>
      </c>
      <c r="G216" s="395">
        <v>43707</v>
      </c>
      <c r="H216" s="347" t="str">
        <f t="shared" si="32"/>
        <v>Gestión de tecnología informática</v>
      </c>
      <c r="I216" s="396"/>
      <c r="J216" s="394">
        <v>128</v>
      </c>
      <c r="K216" s="349" t="s">
        <v>1132</v>
      </c>
      <c r="L216" s="350" t="s">
        <v>44</v>
      </c>
      <c r="M216" s="349" t="s">
        <v>1156</v>
      </c>
      <c r="N216" s="349" t="s">
        <v>1154</v>
      </c>
      <c r="O216" s="349" t="s">
        <v>1155</v>
      </c>
      <c r="P216" s="377" t="s">
        <v>47</v>
      </c>
      <c r="Q216" s="404" t="s">
        <v>1192</v>
      </c>
      <c r="R216" s="397"/>
      <c r="S216" s="346">
        <v>4</v>
      </c>
      <c r="T216" s="346" t="s">
        <v>1187</v>
      </c>
      <c r="U216" s="353" t="s">
        <v>88</v>
      </c>
      <c r="V216" s="379" t="s">
        <v>496</v>
      </c>
      <c r="W216" s="409">
        <v>43724</v>
      </c>
      <c r="X216" s="409">
        <v>43830</v>
      </c>
      <c r="Y216" s="377"/>
      <c r="Z216" s="379"/>
      <c r="AA216" s="356">
        <f t="shared" si="34"/>
        <v>43830</v>
      </c>
      <c r="AB216" s="487"/>
      <c r="AC216" s="488"/>
      <c r="AD216" s="489"/>
      <c r="AE216" s="490"/>
      <c r="AF216" s="491"/>
      <c r="AG216" s="491"/>
      <c r="AH216" s="491"/>
      <c r="AI216" s="489"/>
      <c r="AJ216" s="357">
        <v>43799</v>
      </c>
      <c r="AK216" s="431" t="s">
        <v>1407</v>
      </c>
      <c r="AL216" s="398">
        <v>3</v>
      </c>
      <c r="AM216" s="386">
        <v>43810</v>
      </c>
      <c r="AN216" s="403" t="s">
        <v>1848</v>
      </c>
      <c r="AO216" s="384" t="s">
        <v>1592</v>
      </c>
      <c r="AP216" s="443">
        <f t="shared" si="36"/>
        <v>0.75</v>
      </c>
      <c r="AQ216" s="387" t="s">
        <v>51</v>
      </c>
      <c r="AR216" s="383"/>
      <c r="AS216" s="384"/>
      <c r="AT216" s="385"/>
      <c r="AU216" s="383"/>
      <c r="AV216" s="384"/>
      <c r="AW216" s="384"/>
      <c r="AX216" s="384"/>
      <c r="AY216" s="385"/>
      <c r="AZ216" s="383"/>
      <c r="BA216" s="384"/>
      <c r="BB216" s="385"/>
      <c r="BC216" s="386"/>
      <c r="BD216" s="384"/>
      <c r="BE216" s="384"/>
      <c r="BF216" s="384"/>
      <c r="BG216" s="387"/>
      <c r="BH216" s="388" t="s">
        <v>60</v>
      </c>
      <c r="BI216" s="389" t="s">
        <v>60</v>
      </c>
      <c r="BJ216" s="369" t="s">
        <v>66</v>
      </c>
      <c r="BK216" s="403" t="s">
        <v>1628</v>
      </c>
      <c r="BL216" s="399" t="s">
        <v>1592</v>
      </c>
      <c r="BM216" s="390"/>
      <c r="BN216" s="391"/>
      <c r="BO216" s="440" t="s">
        <v>1628</v>
      </c>
    </row>
    <row r="217" spans="2:67" ht="246.75" customHeight="1" x14ac:dyDescent="0.25">
      <c r="B217" s="394">
        <v>129</v>
      </c>
      <c r="C217" s="375">
        <f t="shared" si="37"/>
        <v>210</v>
      </c>
      <c r="D217" s="345" t="s">
        <v>110</v>
      </c>
      <c r="E217" s="379">
        <v>2019</v>
      </c>
      <c r="F217" s="346" t="s">
        <v>931</v>
      </c>
      <c r="G217" s="395">
        <v>43707</v>
      </c>
      <c r="H217" s="347" t="str">
        <f t="shared" si="32"/>
        <v>Gestión de atención al usuario</v>
      </c>
      <c r="I217" s="396">
        <v>4</v>
      </c>
      <c r="J217" s="394">
        <v>129</v>
      </c>
      <c r="K217" s="349" t="s">
        <v>1133</v>
      </c>
      <c r="L217" s="350" t="s">
        <v>70</v>
      </c>
      <c r="M217" s="406" t="s">
        <v>194</v>
      </c>
      <c r="N217" s="406" t="s">
        <v>194</v>
      </c>
      <c r="O217" s="406" t="s">
        <v>194</v>
      </c>
      <c r="P217" s="377" t="s">
        <v>94</v>
      </c>
      <c r="Q217" s="404" t="s">
        <v>1193</v>
      </c>
      <c r="R217" s="397"/>
      <c r="S217" s="346">
        <v>4</v>
      </c>
      <c r="T217" s="346" t="s">
        <v>1187</v>
      </c>
      <c r="U217" s="353" t="s">
        <v>93</v>
      </c>
      <c r="V217" s="379" t="s">
        <v>1223</v>
      </c>
      <c r="W217" s="409">
        <v>43724</v>
      </c>
      <c r="X217" s="409">
        <v>43791</v>
      </c>
      <c r="Y217" s="377"/>
      <c r="Z217" s="379"/>
      <c r="AA217" s="356">
        <f t="shared" si="34"/>
        <v>43791</v>
      </c>
      <c r="AB217" s="487"/>
      <c r="AC217" s="488"/>
      <c r="AD217" s="489"/>
      <c r="AE217" s="490"/>
      <c r="AF217" s="491"/>
      <c r="AG217" s="491"/>
      <c r="AH217" s="491"/>
      <c r="AI217" s="489"/>
      <c r="AJ217" s="357">
        <v>43799</v>
      </c>
      <c r="AK217" s="431" t="s">
        <v>2003</v>
      </c>
      <c r="AL217" s="398">
        <v>4</v>
      </c>
      <c r="AM217" s="386">
        <v>43811</v>
      </c>
      <c r="AN217" s="481" t="s">
        <v>1849</v>
      </c>
      <c r="AO217" s="220" t="s">
        <v>1592</v>
      </c>
      <c r="AP217" s="365">
        <f t="shared" si="36"/>
        <v>1</v>
      </c>
      <c r="AQ217" s="387" t="s">
        <v>55</v>
      </c>
      <c r="AR217" s="383"/>
      <c r="AS217" s="384"/>
      <c r="AT217" s="385"/>
      <c r="AU217" s="383"/>
      <c r="AV217" s="384"/>
      <c r="AW217" s="384"/>
      <c r="AX217" s="384"/>
      <c r="AY217" s="385"/>
      <c r="AZ217" s="383"/>
      <c r="BA217" s="384"/>
      <c r="BB217" s="385"/>
      <c r="BC217" s="386"/>
      <c r="BD217" s="384"/>
      <c r="BE217" s="384"/>
      <c r="BF217" s="384"/>
      <c r="BG217" s="387"/>
      <c r="BH217" s="388" t="s">
        <v>56</v>
      </c>
      <c r="BI217" s="389" t="s">
        <v>56</v>
      </c>
      <c r="BJ217" s="369" t="s">
        <v>57</v>
      </c>
      <c r="BK217" s="481" t="s">
        <v>1849</v>
      </c>
      <c r="BL217" s="399" t="s">
        <v>1592</v>
      </c>
      <c r="BM217" s="484">
        <v>43811</v>
      </c>
      <c r="BN217" s="391" t="s">
        <v>60</v>
      </c>
      <c r="BO217" s="385"/>
    </row>
    <row r="218" spans="2:67" ht="38.25" customHeight="1" x14ac:dyDescent="0.25">
      <c r="B218" s="394">
        <v>130</v>
      </c>
      <c r="C218" s="375">
        <f t="shared" si="37"/>
        <v>211</v>
      </c>
      <c r="D218" s="345" t="s">
        <v>110</v>
      </c>
      <c r="E218" s="379">
        <v>2019</v>
      </c>
      <c r="F218" s="346" t="s">
        <v>931</v>
      </c>
      <c r="G218" s="395">
        <v>43707</v>
      </c>
      <c r="H218" s="347" t="str">
        <f t="shared" si="32"/>
        <v>Planeación Estratégica</v>
      </c>
      <c r="I218" s="396">
        <v>5</v>
      </c>
      <c r="J218" s="394">
        <v>130</v>
      </c>
      <c r="K218" s="349" t="s">
        <v>1134</v>
      </c>
      <c r="L218" s="350" t="s">
        <v>44</v>
      </c>
      <c r="M218" s="349" t="s">
        <v>1157</v>
      </c>
      <c r="N218" s="349" t="s">
        <v>1158</v>
      </c>
      <c r="O218" s="349" t="s">
        <v>1159</v>
      </c>
      <c r="P218" s="377" t="s">
        <v>47</v>
      </c>
      <c r="Q218" s="404" t="s">
        <v>1194</v>
      </c>
      <c r="R218" s="397"/>
      <c r="S218" s="346">
        <v>2</v>
      </c>
      <c r="T218" s="346" t="s">
        <v>1187</v>
      </c>
      <c r="U218" s="353" t="s">
        <v>90</v>
      </c>
      <c r="V218" s="379" t="s">
        <v>1225</v>
      </c>
      <c r="W218" s="409">
        <v>43784</v>
      </c>
      <c r="X218" s="409">
        <v>43921</v>
      </c>
      <c r="Y218" s="377"/>
      <c r="Z218" s="379"/>
      <c r="AA218" s="356">
        <f t="shared" si="34"/>
        <v>43921</v>
      </c>
      <c r="AB218" s="487"/>
      <c r="AC218" s="488"/>
      <c r="AD218" s="489"/>
      <c r="AE218" s="490"/>
      <c r="AF218" s="491"/>
      <c r="AG218" s="491"/>
      <c r="AH218" s="491"/>
      <c r="AI218" s="489"/>
      <c r="AJ218" s="357">
        <v>43799</v>
      </c>
      <c r="AK218" s="431" t="s">
        <v>1535</v>
      </c>
      <c r="AL218" s="398">
        <v>0</v>
      </c>
      <c r="AM218" s="386">
        <v>43810</v>
      </c>
      <c r="AN218" s="403" t="s">
        <v>1645</v>
      </c>
      <c r="AO218" s="391" t="s">
        <v>420</v>
      </c>
      <c r="AP218" s="365">
        <f t="shared" si="36"/>
        <v>0</v>
      </c>
      <c r="AQ218" s="387" t="s">
        <v>51</v>
      </c>
      <c r="AR218" s="383"/>
      <c r="AS218" s="384"/>
      <c r="AT218" s="385"/>
      <c r="AU218" s="383"/>
      <c r="AV218" s="384"/>
      <c r="AW218" s="384"/>
      <c r="AX218" s="384"/>
      <c r="AY218" s="385"/>
      <c r="AZ218" s="383"/>
      <c r="BA218" s="384"/>
      <c r="BB218" s="385"/>
      <c r="BC218" s="386"/>
      <c r="BD218" s="384"/>
      <c r="BE218" s="384"/>
      <c r="BF218" s="384"/>
      <c r="BG218" s="387"/>
      <c r="BH218" s="388"/>
      <c r="BI218" s="389"/>
      <c r="BJ218" s="369" t="s">
        <v>66</v>
      </c>
      <c r="BK218" s="384"/>
      <c r="BL218" s="399"/>
      <c r="BM218" s="390"/>
      <c r="BN218" s="391"/>
      <c r="BO218" s="385"/>
    </row>
    <row r="219" spans="2:67" ht="38.25" customHeight="1" x14ac:dyDescent="0.25">
      <c r="B219" s="394">
        <v>0</v>
      </c>
      <c r="C219" s="375">
        <f t="shared" si="37"/>
        <v>212</v>
      </c>
      <c r="D219" s="345" t="s">
        <v>110</v>
      </c>
      <c r="E219" s="379">
        <v>2019</v>
      </c>
      <c r="F219" s="346" t="s">
        <v>931</v>
      </c>
      <c r="G219" s="395">
        <v>43707</v>
      </c>
      <c r="H219" s="347" t="str">
        <f t="shared" si="32"/>
        <v>Gestión de tecnología informática</v>
      </c>
      <c r="I219" s="396"/>
      <c r="J219" s="394">
        <v>130</v>
      </c>
      <c r="K219" s="349" t="s">
        <v>1134</v>
      </c>
      <c r="L219" s="350" t="s">
        <v>44</v>
      </c>
      <c r="M219" s="349" t="s">
        <v>1157</v>
      </c>
      <c r="N219" s="349" t="s">
        <v>1158</v>
      </c>
      <c r="O219" s="349" t="s">
        <v>1159</v>
      </c>
      <c r="P219" s="377" t="s">
        <v>47</v>
      </c>
      <c r="Q219" s="404" t="s">
        <v>1195</v>
      </c>
      <c r="R219" s="397"/>
      <c r="S219" s="346">
        <v>5</v>
      </c>
      <c r="T219" s="346" t="s">
        <v>1187</v>
      </c>
      <c r="U219" s="353" t="s">
        <v>88</v>
      </c>
      <c r="V219" s="379" t="s">
        <v>496</v>
      </c>
      <c r="W219" s="409">
        <v>43724</v>
      </c>
      <c r="X219" s="409">
        <v>43830</v>
      </c>
      <c r="Y219" s="377"/>
      <c r="Z219" s="379"/>
      <c r="AA219" s="356">
        <f t="shared" si="34"/>
        <v>43830</v>
      </c>
      <c r="AB219" s="487"/>
      <c r="AC219" s="488"/>
      <c r="AD219" s="489"/>
      <c r="AE219" s="490"/>
      <c r="AF219" s="491"/>
      <c r="AG219" s="491"/>
      <c r="AH219" s="491"/>
      <c r="AI219" s="489"/>
      <c r="AJ219" s="357">
        <v>43799</v>
      </c>
      <c r="AK219" s="431" t="s">
        <v>1408</v>
      </c>
      <c r="AL219" s="398">
        <v>3</v>
      </c>
      <c r="AM219" s="386">
        <v>43810</v>
      </c>
      <c r="AN219" s="403" t="s">
        <v>1848</v>
      </c>
      <c r="AO219" s="384" t="s">
        <v>1592</v>
      </c>
      <c r="AP219" s="443">
        <f t="shared" si="36"/>
        <v>0.6</v>
      </c>
      <c r="AQ219" s="387" t="s">
        <v>51</v>
      </c>
      <c r="AR219" s="383"/>
      <c r="AS219" s="384"/>
      <c r="AT219" s="385"/>
      <c r="AU219" s="383"/>
      <c r="AV219" s="384"/>
      <c r="AW219" s="384"/>
      <c r="AX219" s="384"/>
      <c r="AY219" s="385"/>
      <c r="AZ219" s="383"/>
      <c r="BA219" s="384"/>
      <c r="BB219" s="385"/>
      <c r="BC219" s="386"/>
      <c r="BD219" s="384"/>
      <c r="BE219" s="384"/>
      <c r="BF219" s="384"/>
      <c r="BG219" s="387"/>
      <c r="BH219" s="388" t="s">
        <v>60</v>
      </c>
      <c r="BI219" s="389" t="s">
        <v>60</v>
      </c>
      <c r="BJ219" s="369" t="s">
        <v>66</v>
      </c>
      <c r="BK219" s="403" t="s">
        <v>1628</v>
      </c>
      <c r="BL219" s="399" t="s">
        <v>1592</v>
      </c>
      <c r="BM219" s="390"/>
      <c r="BN219" s="391"/>
      <c r="BO219" s="440" t="s">
        <v>1628</v>
      </c>
    </row>
    <row r="220" spans="2:67" ht="38.25" customHeight="1" x14ac:dyDescent="0.25">
      <c r="B220" s="394">
        <v>131</v>
      </c>
      <c r="C220" s="375">
        <f t="shared" si="37"/>
        <v>213</v>
      </c>
      <c r="D220" s="345" t="s">
        <v>110</v>
      </c>
      <c r="E220" s="379">
        <v>2019</v>
      </c>
      <c r="F220" s="346" t="s">
        <v>931</v>
      </c>
      <c r="G220" s="395">
        <v>43707</v>
      </c>
      <c r="H220" s="347" t="str">
        <f t="shared" si="32"/>
        <v>Gestión de atención al usuario</v>
      </c>
      <c r="I220" s="396">
        <v>6</v>
      </c>
      <c r="J220" s="394">
        <v>131</v>
      </c>
      <c r="K220" s="349" t="s">
        <v>1135</v>
      </c>
      <c r="L220" s="350" t="s">
        <v>44</v>
      </c>
      <c r="M220" s="349" t="s">
        <v>1160</v>
      </c>
      <c r="N220" s="349" t="s">
        <v>1161</v>
      </c>
      <c r="O220" s="349" t="s">
        <v>1162</v>
      </c>
      <c r="P220" s="377" t="s">
        <v>47</v>
      </c>
      <c r="Q220" s="404" t="s">
        <v>1196</v>
      </c>
      <c r="R220" s="397"/>
      <c r="S220" s="346">
        <v>6</v>
      </c>
      <c r="T220" s="346" t="s">
        <v>1187</v>
      </c>
      <c r="U220" s="353" t="s">
        <v>93</v>
      </c>
      <c r="V220" s="379" t="s">
        <v>1223</v>
      </c>
      <c r="W220" s="409">
        <v>43724</v>
      </c>
      <c r="X220" s="409">
        <v>43812</v>
      </c>
      <c r="Y220" s="377"/>
      <c r="Z220" s="379"/>
      <c r="AA220" s="356">
        <f t="shared" si="34"/>
        <v>43812</v>
      </c>
      <c r="AB220" s="487"/>
      <c r="AC220" s="488"/>
      <c r="AD220" s="489"/>
      <c r="AE220" s="490"/>
      <c r="AF220" s="491"/>
      <c r="AG220" s="491"/>
      <c r="AH220" s="491"/>
      <c r="AI220" s="489"/>
      <c r="AJ220" s="357">
        <v>43799</v>
      </c>
      <c r="AK220" s="431" t="s">
        <v>1442</v>
      </c>
      <c r="AL220" s="402">
        <v>6</v>
      </c>
      <c r="AM220" s="386">
        <v>43811</v>
      </c>
      <c r="AN220" s="481" t="s">
        <v>1850</v>
      </c>
      <c r="AO220" s="220" t="s">
        <v>1592</v>
      </c>
      <c r="AP220" s="365">
        <f t="shared" si="36"/>
        <v>1</v>
      </c>
      <c r="AQ220" s="387" t="s">
        <v>55</v>
      </c>
      <c r="AR220" s="383"/>
      <c r="AS220" s="384"/>
      <c r="AT220" s="385"/>
      <c r="AU220" s="383"/>
      <c r="AV220" s="384"/>
      <c r="AW220" s="384"/>
      <c r="AX220" s="384"/>
      <c r="AY220" s="385"/>
      <c r="AZ220" s="383"/>
      <c r="BA220" s="384"/>
      <c r="BB220" s="385"/>
      <c r="BC220" s="386"/>
      <c r="BD220" s="384"/>
      <c r="BE220" s="384"/>
      <c r="BF220" s="384"/>
      <c r="BG220" s="387"/>
      <c r="BH220" s="388" t="s">
        <v>56</v>
      </c>
      <c r="BI220" s="389" t="s">
        <v>56</v>
      </c>
      <c r="BJ220" s="369" t="s">
        <v>57</v>
      </c>
      <c r="BK220" s="481" t="s">
        <v>1850</v>
      </c>
      <c r="BL220" s="399" t="s">
        <v>1592</v>
      </c>
      <c r="BM220" s="484">
        <v>43811</v>
      </c>
      <c r="BN220" s="391"/>
      <c r="BO220" s="385"/>
    </row>
    <row r="221" spans="2:67" ht="38.25" customHeight="1" x14ac:dyDescent="0.25">
      <c r="B221" s="394">
        <v>132</v>
      </c>
      <c r="C221" s="375">
        <f t="shared" si="37"/>
        <v>214</v>
      </c>
      <c r="D221" s="345" t="s">
        <v>110</v>
      </c>
      <c r="E221" s="379">
        <v>2019</v>
      </c>
      <c r="F221" s="346" t="s">
        <v>931</v>
      </c>
      <c r="G221" s="395">
        <v>43707</v>
      </c>
      <c r="H221" s="347" t="str">
        <f t="shared" si="32"/>
        <v>Formulación, actualización  y acompañamiento normativo y operativo</v>
      </c>
      <c r="I221" s="396">
        <v>7</v>
      </c>
      <c r="J221" s="394">
        <v>132</v>
      </c>
      <c r="K221" s="349" t="s">
        <v>1136</v>
      </c>
      <c r="L221" s="350" t="s">
        <v>70</v>
      </c>
      <c r="M221" s="406" t="s">
        <v>194</v>
      </c>
      <c r="N221" s="406" t="s">
        <v>194</v>
      </c>
      <c r="O221" s="406" t="s">
        <v>194</v>
      </c>
      <c r="P221" s="377" t="s">
        <v>94</v>
      </c>
      <c r="Q221" s="404" t="s">
        <v>1444</v>
      </c>
      <c r="R221" s="397"/>
      <c r="S221" s="346">
        <v>4</v>
      </c>
      <c r="T221" s="346" t="s">
        <v>1187</v>
      </c>
      <c r="U221" s="353" t="s">
        <v>78</v>
      </c>
      <c r="V221" s="379" t="s">
        <v>1019</v>
      </c>
      <c r="W221" s="409">
        <v>43724</v>
      </c>
      <c r="X221" s="409">
        <v>43812</v>
      </c>
      <c r="Y221" s="377"/>
      <c r="Z221" s="379"/>
      <c r="AA221" s="356">
        <f t="shared" si="34"/>
        <v>43812</v>
      </c>
      <c r="AB221" s="487"/>
      <c r="AC221" s="488"/>
      <c r="AD221" s="489"/>
      <c r="AE221" s="490"/>
      <c r="AF221" s="491"/>
      <c r="AG221" s="491"/>
      <c r="AH221" s="491"/>
      <c r="AI221" s="489"/>
      <c r="AJ221" s="357">
        <v>43799</v>
      </c>
      <c r="AK221" s="472" t="s">
        <v>1518</v>
      </c>
      <c r="AL221" s="493">
        <v>3</v>
      </c>
      <c r="AM221" s="386">
        <v>43808</v>
      </c>
      <c r="AN221" s="433" t="s">
        <v>1583</v>
      </c>
      <c r="AO221" s="384" t="s">
        <v>226</v>
      </c>
      <c r="AP221" s="365">
        <f t="shared" si="36"/>
        <v>0.75</v>
      </c>
      <c r="AQ221" s="387" t="s">
        <v>51</v>
      </c>
      <c r="AR221" s="383"/>
      <c r="AS221" s="384"/>
      <c r="AT221" s="385"/>
      <c r="AU221" s="383"/>
      <c r="AV221" s="384"/>
      <c r="AW221" s="384"/>
      <c r="AX221" s="384"/>
      <c r="AY221" s="385"/>
      <c r="AZ221" s="383"/>
      <c r="BA221" s="384"/>
      <c r="BB221" s="385"/>
      <c r="BC221" s="386"/>
      <c r="BD221" s="384"/>
      <c r="BE221" s="384"/>
      <c r="BF221" s="384"/>
      <c r="BG221" s="387"/>
      <c r="BH221" s="388"/>
      <c r="BI221" s="389"/>
      <c r="BJ221" s="369" t="s">
        <v>66</v>
      </c>
      <c r="BK221" s="384"/>
      <c r="BL221" s="399"/>
      <c r="BM221" s="390"/>
      <c r="BN221" s="391"/>
      <c r="BO221" s="385"/>
    </row>
    <row r="222" spans="2:67" ht="38.25" customHeight="1" x14ac:dyDescent="0.25">
      <c r="B222" s="394">
        <v>0</v>
      </c>
      <c r="C222" s="375">
        <f t="shared" si="37"/>
        <v>215</v>
      </c>
      <c r="D222" s="345" t="s">
        <v>110</v>
      </c>
      <c r="E222" s="379">
        <v>2019</v>
      </c>
      <c r="F222" s="346" t="s">
        <v>931</v>
      </c>
      <c r="G222" s="395">
        <v>43707</v>
      </c>
      <c r="H222" s="347" t="str">
        <f t="shared" si="32"/>
        <v>Gestión de tecnología informática</v>
      </c>
      <c r="I222" s="396"/>
      <c r="J222" s="394">
        <v>132</v>
      </c>
      <c r="K222" s="349" t="s">
        <v>1136</v>
      </c>
      <c r="L222" s="350" t="s">
        <v>70</v>
      </c>
      <c r="M222" s="406" t="s">
        <v>194</v>
      </c>
      <c r="N222" s="406" t="s">
        <v>194</v>
      </c>
      <c r="O222" s="406" t="s">
        <v>194</v>
      </c>
      <c r="P222" s="377" t="s">
        <v>75</v>
      </c>
      <c r="Q222" s="404" t="s">
        <v>1197</v>
      </c>
      <c r="R222" s="397"/>
      <c r="S222" s="346">
        <v>7</v>
      </c>
      <c r="T222" s="346" t="s">
        <v>1187</v>
      </c>
      <c r="U222" s="353" t="s">
        <v>88</v>
      </c>
      <c r="V222" s="379" t="s">
        <v>496</v>
      </c>
      <c r="W222" s="409">
        <v>43779</v>
      </c>
      <c r="X222" s="409">
        <v>44196</v>
      </c>
      <c r="Y222" s="377"/>
      <c r="Z222" s="379"/>
      <c r="AA222" s="356">
        <f t="shared" si="34"/>
        <v>44196</v>
      </c>
      <c r="AB222" s="487"/>
      <c r="AC222" s="488"/>
      <c r="AD222" s="489"/>
      <c r="AE222" s="490"/>
      <c r="AF222" s="491"/>
      <c r="AG222" s="491"/>
      <c r="AH222" s="491"/>
      <c r="AI222" s="489"/>
      <c r="AJ222" s="357">
        <v>43799</v>
      </c>
      <c r="AK222" s="431" t="s">
        <v>1434</v>
      </c>
      <c r="AL222" s="398">
        <v>1</v>
      </c>
      <c r="AM222" s="386">
        <v>43810</v>
      </c>
      <c r="AN222" s="403" t="s">
        <v>1848</v>
      </c>
      <c r="AO222" s="384" t="s">
        <v>1592</v>
      </c>
      <c r="AP222" s="443">
        <v>0.64</v>
      </c>
      <c r="AQ222" s="387" t="s">
        <v>51</v>
      </c>
      <c r="AR222" s="383"/>
      <c r="AS222" s="384"/>
      <c r="AT222" s="385"/>
      <c r="AU222" s="383"/>
      <c r="AV222" s="384"/>
      <c r="AW222" s="384"/>
      <c r="AX222" s="384"/>
      <c r="AY222" s="385"/>
      <c r="AZ222" s="383"/>
      <c r="BA222" s="384"/>
      <c r="BB222" s="385"/>
      <c r="BC222" s="386"/>
      <c r="BD222" s="384"/>
      <c r="BE222" s="384"/>
      <c r="BF222" s="384"/>
      <c r="BG222" s="387"/>
      <c r="BH222" s="388" t="s">
        <v>60</v>
      </c>
      <c r="BI222" s="389" t="s">
        <v>60</v>
      </c>
      <c r="BJ222" s="369" t="s">
        <v>66</v>
      </c>
      <c r="BK222" s="403" t="s">
        <v>1628</v>
      </c>
      <c r="BL222" s="399" t="s">
        <v>1592</v>
      </c>
      <c r="BM222" s="390"/>
      <c r="BN222" s="391"/>
      <c r="BO222" s="440" t="s">
        <v>1628</v>
      </c>
    </row>
    <row r="223" spans="2:67" ht="38.25" customHeight="1" x14ac:dyDescent="0.25">
      <c r="B223" s="394">
        <v>0</v>
      </c>
      <c r="C223" s="375">
        <f t="shared" si="37"/>
        <v>216</v>
      </c>
      <c r="D223" s="345" t="s">
        <v>110</v>
      </c>
      <c r="E223" s="379">
        <v>2019</v>
      </c>
      <c r="F223" s="346" t="s">
        <v>931</v>
      </c>
      <c r="G223" s="395">
        <v>43707</v>
      </c>
      <c r="H223" s="347" t="str">
        <f t="shared" si="32"/>
        <v>Gestión documental</v>
      </c>
      <c r="I223" s="396"/>
      <c r="J223" s="394">
        <v>132</v>
      </c>
      <c r="K223" s="349" t="s">
        <v>1136</v>
      </c>
      <c r="L223" s="350" t="s">
        <v>70</v>
      </c>
      <c r="M223" s="406" t="s">
        <v>194</v>
      </c>
      <c r="N223" s="406" t="s">
        <v>194</v>
      </c>
      <c r="O223" s="406" t="s">
        <v>194</v>
      </c>
      <c r="P223" s="377" t="s">
        <v>75</v>
      </c>
      <c r="Q223" s="404" t="s">
        <v>1415</v>
      </c>
      <c r="R223" s="397"/>
      <c r="S223" s="346">
        <v>3</v>
      </c>
      <c r="T223" s="346" t="s">
        <v>1187</v>
      </c>
      <c r="U223" s="353" t="s">
        <v>87</v>
      </c>
      <c r="V223" s="441" t="s">
        <v>1230</v>
      </c>
      <c r="W223" s="409">
        <v>44013</v>
      </c>
      <c r="X223" s="409">
        <v>44196</v>
      </c>
      <c r="Y223" s="377"/>
      <c r="Z223" s="379"/>
      <c r="AA223" s="356">
        <f t="shared" si="34"/>
        <v>44196</v>
      </c>
      <c r="AB223" s="487"/>
      <c r="AC223" s="488"/>
      <c r="AD223" s="489"/>
      <c r="AE223" s="490"/>
      <c r="AF223" s="491"/>
      <c r="AG223" s="491"/>
      <c r="AH223" s="491"/>
      <c r="AI223" s="489"/>
      <c r="AJ223" s="357">
        <v>43799</v>
      </c>
      <c r="AK223" s="431" t="s">
        <v>1414</v>
      </c>
      <c r="AL223" s="398">
        <v>1</v>
      </c>
      <c r="AM223" s="386">
        <v>43810</v>
      </c>
      <c r="AN223" s="403" t="s">
        <v>1619</v>
      </c>
      <c r="AO223" s="384" t="s">
        <v>1592</v>
      </c>
      <c r="AP223" s="443">
        <f t="shared" si="36"/>
        <v>0.33333333333333331</v>
      </c>
      <c r="AQ223" s="387" t="s">
        <v>51</v>
      </c>
      <c r="AR223" s="383"/>
      <c r="AS223" s="384"/>
      <c r="AT223" s="385"/>
      <c r="AU223" s="383"/>
      <c r="AV223" s="384"/>
      <c r="AW223" s="384"/>
      <c r="AX223" s="384"/>
      <c r="AY223" s="385"/>
      <c r="AZ223" s="383"/>
      <c r="BA223" s="384"/>
      <c r="BB223" s="385"/>
      <c r="BC223" s="386"/>
      <c r="BD223" s="384"/>
      <c r="BE223" s="384"/>
      <c r="BF223" s="384"/>
      <c r="BG223" s="387"/>
      <c r="BH223" s="388"/>
      <c r="BI223" s="389"/>
      <c r="BJ223" s="369" t="s">
        <v>66</v>
      </c>
      <c r="BK223" s="403" t="s">
        <v>1619</v>
      </c>
      <c r="BL223" s="399" t="s">
        <v>1592</v>
      </c>
      <c r="BM223" s="390"/>
      <c r="BN223" s="391"/>
      <c r="BO223" s="385"/>
    </row>
    <row r="224" spans="2:67" ht="38.25" customHeight="1" x14ac:dyDescent="0.25">
      <c r="B224" s="394">
        <v>133</v>
      </c>
      <c r="C224" s="375">
        <f t="shared" si="37"/>
        <v>217</v>
      </c>
      <c r="D224" s="345" t="s">
        <v>110</v>
      </c>
      <c r="E224" s="379">
        <v>2019</v>
      </c>
      <c r="F224" s="346" t="s">
        <v>931</v>
      </c>
      <c r="G224" s="395">
        <v>43707</v>
      </c>
      <c r="H224" s="347" t="str">
        <f t="shared" si="32"/>
        <v>Gestión de atención al usuario</v>
      </c>
      <c r="I224" s="396">
        <v>8</v>
      </c>
      <c r="J224" s="394">
        <v>133</v>
      </c>
      <c r="K224" s="349" t="s">
        <v>1137</v>
      </c>
      <c r="L224" s="350" t="s">
        <v>44</v>
      </c>
      <c r="M224" s="349" t="s">
        <v>1163</v>
      </c>
      <c r="N224" s="349" t="s">
        <v>1164</v>
      </c>
      <c r="O224" s="349" t="s">
        <v>1165</v>
      </c>
      <c r="P224" s="377" t="s">
        <v>47</v>
      </c>
      <c r="Q224" s="404" t="s">
        <v>1198</v>
      </c>
      <c r="R224" s="397"/>
      <c r="S224" s="359">
        <v>1</v>
      </c>
      <c r="T224" s="346" t="s">
        <v>1199</v>
      </c>
      <c r="U224" s="353" t="s">
        <v>93</v>
      </c>
      <c r="V224" s="379" t="s">
        <v>1223</v>
      </c>
      <c r="W224" s="409">
        <v>43724</v>
      </c>
      <c r="X224" s="409">
        <v>43769</v>
      </c>
      <c r="Y224" s="377"/>
      <c r="Z224" s="379"/>
      <c r="AA224" s="356">
        <f t="shared" si="34"/>
        <v>43769</v>
      </c>
      <c r="AB224" s="487"/>
      <c r="AC224" s="488"/>
      <c r="AD224" s="489"/>
      <c r="AE224" s="490"/>
      <c r="AF224" s="491"/>
      <c r="AG224" s="491"/>
      <c r="AH224" s="491"/>
      <c r="AI224" s="489"/>
      <c r="AJ224" s="357">
        <v>43799</v>
      </c>
      <c r="AK224" s="431" t="s">
        <v>1427</v>
      </c>
      <c r="AL224" s="381">
        <v>1</v>
      </c>
      <c r="AM224" s="386">
        <v>43811</v>
      </c>
      <c r="AN224" s="403" t="s">
        <v>1655</v>
      </c>
      <c r="AO224" s="220" t="s">
        <v>1592</v>
      </c>
      <c r="AP224" s="365">
        <f t="shared" si="36"/>
        <v>1</v>
      </c>
      <c r="AQ224" s="387" t="s">
        <v>55</v>
      </c>
      <c r="AR224" s="383"/>
      <c r="AS224" s="384"/>
      <c r="AT224" s="385"/>
      <c r="AU224" s="383"/>
      <c r="AV224" s="384"/>
      <c r="AW224" s="384"/>
      <c r="AX224" s="384"/>
      <c r="AY224" s="385"/>
      <c r="AZ224" s="383"/>
      <c r="BA224" s="384"/>
      <c r="BB224" s="385"/>
      <c r="BC224" s="386"/>
      <c r="BD224" s="384"/>
      <c r="BE224" s="384"/>
      <c r="BF224" s="384"/>
      <c r="BG224" s="387"/>
      <c r="BH224" s="388" t="s">
        <v>56</v>
      </c>
      <c r="BI224" s="389" t="s">
        <v>60</v>
      </c>
      <c r="BJ224" s="369" t="s">
        <v>66</v>
      </c>
      <c r="BK224" s="384"/>
      <c r="BL224" s="399"/>
      <c r="BM224" s="390"/>
      <c r="BN224" s="391"/>
      <c r="BO224" s="385"/>
    </row>
    <row r="225" spans="2:67" ht="38.25" customHeight="1" x14ac:dyDescent="0.25">
      <c r="B225" s="394">
        <v>0</v>
      </c>
      <c r="C225" s="375">
        <f t="shared" si="37"/>
        <v>218</v>
      </c>
      <c r="D225" s="345" t="s">
        <v>110</v>
      </c>
      <c r="E225" s="379">
        <v>2019</v>
      </c>
      <c r="F225" s="346" t="s">
        <v>931</v>
      </c>
      <c r="G225" s="395">
        <v>43707</v>
      </c>
      <c r="H225" s="347" t="str">
        <f t="shared" si="32"/>
        <v>Formulación, actualización  y acompañamiento normativo y operativo</v>
      </c>
      <c r="I225" s="396"/>
      <c r="J225" s="394">
        <v>133</v>
      </c>
      <c r="K225" s="349" t="s">
        <v>1137</v>
      </c>
      <c r="L225" s="350" t="s">
        <v>44</v>
      </c>
      <c r="M225" s="349" t="s">
        <v>1163</v>
      </c>
      <c r="N225" s="349" t="s">
        <v>1164</v>
      </c>
      <c r="O225" s="349" t="s">
        <v>1165</v>
      </c>
      <c r="P225" s="377" t="s">
        <v>47</v>
      </c>
      <c r="Q225" s="404" t="s">
        <v>1200</v>
      </c>
      <c r="R225" s="397"/>
      <c r="S225" s="359">
        <v>1</v>
      </c>
      <c r="T225" s="346" t="s">
        <v>1199</v>
      </c>
      <c r="U225" s="353" t="s">
        <v>78</v>
      </c>
      <c r="V225" s="379" t="s">
        <v>1019</v>
      </c>
      <c r="W225" s="409">
        <v>43724</v>
      </c>
      <c r="X225" s="409">
        <v>43769</v>
      </c>
      <c r="Y225" s="377"/>
      <c r="Z225" s="379"/>
      <c r="AA225" s="356">
        <f t="shared" si="34"/>
        <v>43769</v>
      </c>
      <c r="AB225" s="487"/>
      <c r="AC225" s="488"/>
      <c r="AD225" s="489"/>
      <c r="AE225" s="490"/>
      <c r="AF225" s="491"/>
      <c r="AG225" s="491"/>
      <c r="AH225" s="491"/>
      <c r="AI225" s="489"/>
      <c r="AJ225" s="357">
        <v>43799</v>
      </c>
      <c r="AK225" s="472" t="s">
        <v>1428</v>
      </c>
      <c r="AL225" s="381">
        <v>1</v>
      </c>
      <c r="AM225" s="386">
        <v>43808</v>
      </c>
      <c r="AN225" s="433" t="s">
        <v>1851</v>
      </c>
      <c r="AO225" s="384" t="s">
        <v>226</v>
      </c>
      <c r="AP225" s="365">
        <f t="shared" si="36"/>
        <v>1</v>
      </c>
      <c r="AQ225" s="387" t="s">
        <v>55</v>
      </c>
      <c r="AR225" s="383"/>
      <c r="AS225" s="384"/>
      <c r="AT225" s="385"/>
      <c r="AU225" s="383"/>
      <c r="AV225" s="384"/>
      <c r="AW225" s="384"/>
      <c r="AX225" s="384"/>
      <c r="AY225" s="385"/>
      <c r="AZ225" s="383"/>
      <c r="BA225" s="384"/>
      <c r="BB225" s="385"/>
      <c r="BC225" s="386"/>
      <c r="BD225" s="384"/>
      <c r="BE225" s="384"/>
      <c r="BF225" s="384"/>
      <c r="BG225" s="387"/>
      <c r="BH225" s="388" t="s">
        <v>56</v>
      </c>
      <c r="BI225" s="389" t="s">
        <v>60</v>
      </c>
      <c r="BJ225" s="369" t="s">
        <v>66</v>
      </c>
      <c r="BK225" s="433" t="s">
        <v>1851</v>
      </c>
      <c r="BL225" s="399" t="s">
        <v>226</v>
      </c>
      <c r="BM225" s="390"/>
      <c r="BN225" s="391"/>
      <c r="BO225" s="385"/>
    </row>
    <row r="226" spans="2:67" ht="38.25" customHeight="1" x14ac:dyDescent="0.25">
      <c r="B226" s="394">
        <v>134</v>
      </c>
      <c r="C226" s="375">
        <f t="shared" si="37"/>
        <v>219</v>
      </c>
      <c r="D226" s="345" t="s">
        <v>110</v>
      </c>
      <c r="E226" s="379">
        <v>2019</v>
      </c>
      <c r="F226" s="346" t="s">
        <v>931</v>
      </c>
      <c r="G226" s="395">
        <v>43707</v>
      </c>
      <c r="H226" s="347" t="str">
        <f t="shared" si="32"/>
        <v>Gestión de atención al usuario</v>
      </c>
      <c r="I226" s="396">
        <v>9</v>
      </c>
      <c r="J226" s="394">
        <v>134</v>
      </c>
      <c r="K226" s="349" t="s">
        <v>1138</v>
      </c>
      <c r="L226" s="350" t="s">
        <v>44</v>
      </c>
      <c r="M226" s="349" t="s">
        <v>1166</v>
      </c>
      <c r="N226" s="349" t="s">
        <v>1167</v>
      </c>
      <c r="O226" s="349" t="s">
        <v>1168</v>
      </c>
      <c r="P226" s="377" t="s">
        <v>47</v>
      </c>
      <c r="Q226" s="404" t="s">
        <v>1201</v>
      </c>
      <c r="R226" s="397"/>
      <c r="S226" s="359">
        <v>1</v>
      </c>
      <c r="T226" s="346" t="s">
        <v>1202</v>
      </c>
      <c r="U226" s="353" t="s">
        <v>93</v>
      </c>
      <c r="V226" s="379" t="s">
        <v>1223</v>
      </c>
      <c r="W226" s="409">
        <v>43724</v>
      </c>
      <c r="X226" s="409">
        <v>43769</v>
      </c>
      <c r="Y226" s="377"/>
      <c r="Z226" s="379"/>
      <c r="AA226" s="356">
        <f t="shared" si="34"/>
        <v>43769</v>
      </c>
      <c r="AB226" s="487"/>
      <c r="AC226" s="488"/>
      <c r="AD226" s="489"/>
      <c r="AE226" s="490"/>
      <c r="AF226" s="491"/>
      <c r="AG226" s="491"/>
      <c r="AH226" s="491"/>
      <c r="AI226" s="489"/>
      <c r="AJ226" s="357">
        <v>43799</v>
      </c>
      <c r="AK226" s="431" t="s">
        <v>1417</v>
      </c>
      <c r="AL226" s="381">
        <v>1</v>
      </c>
      <c r="AM226" s="386">
        <v>43811</v>
      </c>
      <c r="AN226" s="364" t="s">
        <v>1843</v>
      </c>
      <c r="AO226" s="220" t="s">
        <v>1592</v>
      </c>
      <c r="AP226" s="365">
        <f t="shared" si="36"/>
        <v>1</v>
      </c>
      <c r="AQ226" s="387" t="s">
        <v>55</v>
      </c>
      <c r="AR226" s="383"/>
      <c r="AS226" s="384"/>
      <c r="AT226" s="385"/>
      <c r="AU226" s="383"/>
      <c r="AV226" s="384"/>
      <c r="AW226" s="384"/>
      <c r="AX226" s="384"/>
      <c r="AY226" s="385"/>
      <c r="AZ226" s="383"/>
      <c r="BA226" s="384"/>
      <c r="BB226" s="385"/>
      <c r="BC226" s="386"/>
      <c r="BD226" s="384"/>
      <c r="BE226" s="384"/>
      <c r="BF226" s="384"/>
      <c r="BG226" s="387"/>
      <c r="BH226" s="388" t="s">
        <v>56</v>
      </c>
      <c r="BI226" s="389" t="s">
        <v>60</v>
      </c>
      <c r="BJ226" s="369" t="s">
        <v>66</v>
      </c>
      <c r="BK226" s="364" t="s">
        <v>1843</v>
      </c>
      <c r="BL226" s="399" t="s">
        <v>1592</v>
      </c>
      <c r="BM226" s="484"/>
      <c r="BN226" s="391"/>
      <c r="BO226" s="385"/>
    </row>
    <row r="227" spans="2:67" ht="38.25" customHeight="1" x14ac:dyDescent="0.25">
      <c r="B227" s="394">
        <v>0</v>
      </c>
      <c r="C227" s="375">
        <f t="shared" si="37"/>
        <v>220</v>
      </c>
      <c r="D227" s="345" t="s">
        <v>110</v>
      </c>
      <c r="E227" s="379">
        <v>2019</v>
      </c>
      <c r="F227" s="346" t="s">
        <v>931</v>
      </c>
      <c r="G227" s="395">
        <v>43707</v>
      </c>
      <c r="H227" s="347" t="str">
        <f t="shared" si="32"/>
        <v>Formulación, actualización  y acompañamiento normativo y operativo</v>
      </c>
      <c r="I227" s="396"/>
      <c r="J227" s="394">
        <v>134</v>
      </c>
      <c r="K227" s="349" t="s">
        <v>1138</v>
      </c>
      <c r="L227" s="350" t="s">
        <v>44</v>
      </c>
      <c r="M227" s="349" t="s">
        <v>1166</v>
      </c>
      <c r="N227" s="349" t="s">
        <v>1169</v>
      </c>
      <c r="O227" s="349" t="s">
        <v>1168</v>
      </c>
      <c r="P227" s="377" t="s">
        <v>47</v>
      </c>
      <c r="Q227" s="404" t="s">
        <v>1203</v>
      </c>
      <c r="R227" s="397"/>
      <c r="S227" s="359">
        <v>1</v>
      </c>
      <c r="T227" s="346" t="s">
        <v>1204</v>
      </c>
      <c r="U227" s="353" t="s">
        <v>78</v>
      </c>
      <c r="V227" s="379" t="s">
        <v>1019</v>
      </c>
      <c r="W227" s="409">
        <v>43724</v>
      </c>
      <c r="X227" s="409">
        <v>43769</v>
      </c>
      <c r="Y227" s="377"/>
      <c r="Z227" s="379"/>
      <c r="AA227" s="356">
        <f t="shared" si="34"/>
        <v>43769</v>
      </c>
      <c r="AB227" s="487"/>
      <c r="AC227" s="488"/>
      <c r="AD227" s="489"/>
      <c r="AE227" s="490"/>
      <c r="AF227" s="491"/>
      <c r="AG227" s="491"/>
      <c r="AH227" s="491"/>
      <c r="AI227" s="489"/>
      <c r="AJ227" s="357">
        <v>43799</v>
      </c>
      <c r="AK227" s="472" t="s">
        <v>1446</v>
      </c>
      <c r="AL227" s="381">
        <v>1</v>
      </c>
      <c r="AM227" s="386">
        <v>43808</v>
      </c>
      <c r="AN227" s="433" t="s">
        <v>1842</v>
      </c>
      <c r="AO227" s="384" t="s">
        <v>226</v>
      </c>
      <c r="AP227" s="365">
        <f t="shared" si="36"/>
        <v>1</v>
      </c>
      <c r="AQ227" s="387" t="s">
        <v>55</v>
      </c>
      <c r="AR227" s="383"/>
      <c r="AS227" s="384"/>
      <c r="AT227" s="385"/>
      <c r="AU227" s="383"/>
      <c r="AV227" s="384"/>
      <c r="AW227" s="384"/>
      <c r="AX227" s="384"/>
      <c r="AY227" s="385"/>
      <c r="AZ227" s="383"/>
      <c r="BA227" s="384"/>
      <c r="BB227" s="385"/>
      <c r="BC227" s="386"/>
      <c r="BD227" s="384"/>
      <c r="BE227" s="384"/>
      <c r="BF227" s="384"/>
      <c r="BG227" s="387"/>
      <c r="BH227" s="388" t="s">
        <v>56</v>
      </c>
      <c r="BI227" s="389" t="s">
        <v>60</v>
      </c>
      <c r="BJ227" s="369" t="s">
        <v>66</v>
      </c>
      <c r="BK227" s="433" t="s">
        <v>1842</v>
      </c>
      <c r="BL227" s="399" t="s">
        <v>226</v>
      </c>
      <c r="BM227" s="390"/>
      <c r="BN227" s="391"/>
      <c r="BO227" s="385"/>
    </row>
    <row r="228" spans="2:67" ht="38.25" customHeight="1" x14ac:dyDescent="0.25">
      <c r="B228" s="394">
        <v>135</v>
      </c>
      <c r="C228" s="375">
        <f t="shared" si="37"/>
        <v>221</v>
      </c>
      <c r="D228" s="345" t="s">
        <v>110</v>
      </c>
      <c r="E228" s="379">
        <v>2019</v>
      </c>
      <c r="F228" s="346" t="s">
        <v>1078</v>
      </c>
      <c r="G228" s="395">
        <v>43707</v>
      </c>
      <c r="H228" s="347" t="str">
        <f t="shared" si="32"/>
        <v>Gestión   Financiera</v>
      </c>
      <c r="I228" s="396">
        <v>1</v>
      </c>
      <c r="J228" s="394">
        <v>135</v>
      </c>
      <c r="K228" s="349" t="s">
        <v>1139</v>
      </c>
      <c r="L228" s="350" t="s">
        <v>44</v>
      </c>
      <c r="M228" s="349" t="s">
        <v>1170</v>
      </c>
      <c r="N228" s="349" t="s">
        <v>1171</v>
      </c>
      <c r="O228" s="349" t="s">
        <v>1172</v>
      </c>
      <c r="P228" s="377" t="s">
        <v>47</v>
      </c>
      <c r="Q228" s="404" t="s">
        <v>1205</v>
      </c>
      <c r="R228" s="397"/>
      <c r="S228" s="359">
        <v>1</v>
      </c>
      <c r="T228" s="346" t="s">
        <v>1206</v>
      </c>
      <c r="U228" s="353" t="s">
        <v>77</v>
      </c>
      <c r="V228" s="379" t="s">
        <v>308</v>
      </c>
      <c r="W228" s="409">
        <v>43724</v>
      </c>
      <c r="X228" s="409">
        <v>43738</v>
      </c>
      <c r="Y228" s="377"/>
      <c r="Z228" s="379"/>
      <c r="AA228" s="356">
        <f t="shared" si="34"/>
        <v>43738</v>
      </c>
      <c r="AB228" s="487"/>
      <c r="AC228" s="488"/>
      <c r="AD228" s="489"/>
      <c r="AE228" s="490"/>
      <c r="AF228" s="491"/>
      <c r="AG228" s="491"/>
      <c r="AH228" s="491"/>
      <c r="AI228" s="489"/>
      <c r="AJ228" s="357">
        <v>43799</v>
      </c>
      <c r="AK228" s="349" t="s">
        <v>1454</v>
      </c>
      <c r="AL228" s="381">
        <v>1</v>
      </c>
      <c r="AM228" s="386">
        <v>43809</v>
      </c>
      <c r="AN228" s="434" t="s">
        <v>1852</v>
      </c>
      <c r="AO228" s="384" t="s">
        <v>226</v>
      </c>
      <c r="AP228" s="365">
        <f t="shared" si="36"/>
        <v>1</v>
      </c>
      <c r="AQ228" s="387" t="s">
        <v>55</v>
      </c>
      <c r="AR228" s="383"/>
      <c r="AS228" s="384"/>
      <c r="AT228" s="385"/>
      <c r="AU228" s="383"/>
      <c r="AV228" s="384"/>
      <c r="AW228" s="384"/>
      <c r="AX228" s="384"/>
      <c r="AY228" s="385"/>
      <c r="AZ228" s="383"/>
      <c r="BA228" s="384"/>
      <c r="BB228" s="385"/>
      <c r="BC228" s="386"/>
      <c r="BD228" s="384"/>
      <c r="BE228" s="384"/>
      <c r="BF228" s="384"/>
      <c r="BG228" s="387"/>
      <c r="BH228" s="388" t="s">
        <v>56</v>
      </c>
      <c r="BI228" s="389" t="s">
        <v>56</v>
      </c>
      <c r="BJ228" s="369" t="s">
        <v>57</v>
      </c>
      <c r="BK228" s="217" t="s">
        <v>1852</v>
      </c>
      <c r="BL228" s="399" t="s">
        <v>226</v>
      </c>
      <c r="BM228" s="390">
        <v>43809</v>
      </c>
      <c r="BN228" s="391" t="s">
        <v>60</v>
      </c>
      <c r="BO228" s="385"/>
    </row>
    <row r="229" spans="2:67" ht="38.25" customHeight="1" x14ac:dyDescent="0.25">
      <c r="B229" s="394">
        <v>136</v>
      </c>
      <c r="C229" s="375">
        <f t="shared" si="37"/>
        <v>222</v>
      </c>
      <c r="D229" s="345" t="s">
        <v>110</v>
      </c>
      <c r="E229" s="379">
        <v>2019</v>
      </c>
      <c r="F229" s="346" t="s">
        <v>1078</v>
      </c>
      <c r="G229" s="395">
        <v>43707</v>
      </c>
      <c r="H229" s="347" t="str">
        <f t="shared" si="32"/>
        <v xml:space="preserve">Gestión Administrativa </v>
      </c>
      <c r="I229" s="396">
        <v>2</v>
      </c>
      <c r="J229" s="394">
        <v>136</v>
      </c>
      <c r="K229" s="349" t="s">
        <v>1140</v>
      </c>
      <c r="L229" s="350" t="s">
        <v>70</v>
      </c>
      <c r="M229" s="406" t="s">
        <v>194</v>
      </c>
      <c r="N229" s="406" t="s">
        <v>194</v>
      </c>
      <c r="O229" s="406" t="s">
        <v>194</v>
      </c>
      <c r="P229" s="377" t="s">
        <v>94</v>
      </c>
      <c r="Q229" s="404" t="s">
        <v>1207</v>
      </c>
      <c r="R229" s="397"/>
      <c r="S229" s="441">
        <v>3</v>
      </c>
      <c r="T229" s="346" t="s">
        <v>1187</v>
      </c>
      <c r="U229" s="353" t="s">
        <v>84</v>
      </c>
      <c r="V229" s="406" t="s">
        <v>1111</v>
      </c>
      <c r="W229" s="409">
        <v>43724</v>
      </c>
      <c r="X229" s="409">
        <v>43738</v>
      </c>
      <c r="Y229" s="377"/>
      <c r="Z229" s="379"/>
      <c r="AA229" s="356">
        <f t="shared" si="34"/>
        <v>43738</v>
      </c>
      <c r="AB229" s="487"/>
      <c r="AC229" s="488"/>
      <c r="AD229" s="489"/>
      <c r="AE229" s="490"/>
      <c r="AF229" s="491"/>
      <c r="AG229" s="491"/>
      <c r="AH229" s="491"/>
      <c r="AI229" s="489"/>
      <c r="AJ229" s="357">
        <v>43799</v>
      </c>
      <c r="AK229" s="486"/>
      <c r="AL229" s="408"/>
      <c r="AM229" s="386">
        <v>43809</v>
      </c>
      <c r="AN229" s="404" t="s">
        <v>1576</v>
      </c>
      <c r="AO229" s="384" t="s">
        <v>226</v>
      </c>
      <c r="AP229" s="365">
        <f t="shared" si="36"/>
        <v>0</v>
      </c>
      <c r="AQ229" s="387" t="s">
        <v>113</v>
      </c>
      <c r="AR229" s="383"/>
      <c r="AS229" s="384"/>
      <c r="AT229" s="385"/>
      <c r="AU229" s="383"/>
      <c r="AV229" s="384"/>
      <c r="AW229" s="384"/>
      <c r="AX229" s="384"/>
      <c r="AY229" s="385"/>
      <c r="AZ229" s="383"/>
      <c r="BA229" s="384"/>
      <c r="BB229" s="385"/>
      <c r="BC229" s="386"/>
      <c r="BD229" s="384"/>
      <c r="BE229" s="384"/>
      <c r="BF229" s="384"/>
      <c r="BG229" s="387"/>
      <c r="BH229" s="388"/>
      <c r="BI229" s="389"/>
      <c r="BJ229" s="369" t="s">
        <v>66</v>
      </c>
      <c r="BK229" s="384"/>
      <c r="BL229" s="399"/>
      <c r="BM229" s="390"/>
      <c r="BN229" s="391"/>
      <c r="BO229" s="385"/>
    </row>
    <row r="230" spans="2:67" ht="38.25" customHeight="1" x14ac:dyDescent="0.25">
      <c r="B230" s="394">
        <v>137</v>
      </c>
      <c r="C230" s="375">
        <f t="shared" si="37"/>
        <v>223</v>
      </c>
      <c r="D230" s="345" t="s">
        <v>110</v>
      </c>
      <c r="E230" s="379">
        <v>2019</v>
      </c>
      <c r="F230" s="346" t="s">
        <v>1078</v>
      </c>
      <c r="G230" s="395">
        <v>43707</v>
      </c>
      <c r="H230" s="347" t="str">
        <f t="shared" si="32"/>
        <v xml:space="preserve">Gestión Administrativa </v>
      </c>
      <c r="I230" s="396">
        <v>3</v>
      </c>
      <c r="J230" s="394">
        <v>137</v>
      </c>
      <c r="K230" s="349" t="s">
        <v>1141</v>
      </c>
      <c r="L230" s="350" t="s">
        <v>44</v>
      </c>
      <c r="M230" s="349" t="s">
        <v>1173</v>
      </c>
      <c r="N230" s="349" t="s">
        <v>1174</v>
      </c>
      <c r="O230" s="349" t="s">
        <v>1175</v>
      </c>
      <c r="P230" s="377" t="s">
        <v>47</v>
      </c>
      <c r="Q230" s="404" t="s">
        <v>1208</v>
      </c>
      <c r="R230" s="397"/>
      <c r="S230" s="441">
        <v>4</v>
      </c>
      <c r="T230" s="346" t="s">
        <v>1187</v>
      </c>
      <c r="U230" s="353" t="s">
        <v>84</v>
      </c>
      <c r="V230" s="406" t="s">
        <v>1111</v>
      </c>
      <c r="W230" s="409">
        <v>43724</v>
      </c>
      <c r="X230" s="409">
        <v>43738</v>
      </c>
      <c r="Y230" s="377"/>
      <c r="Z230" s="379"/>
      <c r="AA230" s="356">
        <f t="shared" si="34"/>
        <v>43738</v>
      </c>
      <c r="AB230" s="487"/>
      <c r="AC230" s="488"/>
      <c r="AD230" s="489"/>
      <c r="AE230" s="490"/>
      <c r="AF230" s="491"/>
      <c r="AG230" s="491"/>
      <c r="AH230" s="491"/>
      <c r="AI230" s="489"/>
      <c r="AJ230" s="357">
        <v>43799</v>
      </c>
      <c r="AK230" s="486"/>
      <c r="AL230" s="408"/>
      <c r="AM230" s="386">
        <v>43809</v>
      </c>
      <c r="AN230" s="404" t="s">
        <v>1853</v>
      </c>
      <c r="AO230" s="384" t="s">
        <v>226</v>
      </c>
      <c r="AP230" s="365">
        <f t="shared" si="36"/>
        <v>0</v>
      </c>
      <c r="AQ230" s="387" t="s">
        <v>113</v>
      </c>
      <c r="AR230" s="383"/>
      <c r="AS230" s="384"/>
      <c r="AT230" s="385"/>
      <c r="AU230" s="383"/>
      <c r="AV230" s="384"/>
      <c r="AW230" s="384"/>
      <c r="AX230" s="384"/>
      <c r="AY230" s="385"/>
      <c r="AZ230" s="383"/>
      <c r="BA230" s="384"/>
      <c r="BB230" s="385"/>
      <c r="BC230" s="386"/>
      <c r="BD230" s="384"/>
      <c r="BE230" s="384"/>
      <c r="BF230" s="384"/>
      <c r="BG230" s="387"/>
      <c r="BH230" s="388"/>
      <c r="BI230" s="389"/>
      <c r="BJ230" s="369" t="s">
        <v>66</v>
      </c>
      <c r="BK230" s="384"/>
      <c r="BL230" s="399"/>
      <c r="BM230" s="390"/>
      <c r="BN230" s="391"/>
      <c r="BO230" s="385"/>
    </row>
    <row r="231" spans="2:67" ht="38.25" customHeight="1" x14ac:dyDescent="0.25">
      <c r="B231" s="394">
        <v>138</v>
      </c>
      <c r="C231" s="375">
        <f t="shared" si="37"/>
        <v>224</v>
      </c>
      <c r="D231" s="345" t="s">
        <v>110</v>
      </c>
      <c r="E231" s="379">
        <v>2019</v>
      </c>
      <c r="F231" s="346" t="s">
        <v>1078</v>
      </c>
      <c r="G231" s="395">
        <v>43707</v>
      </c>
      <c r="H231" s="347" t="str">
        <f t="shared" si="32"/>
        <v xml:space="preserve">Gestión Administrativa </v>
      </c>
      <c r="I231" s="396">
        <v>4</v>
      </c>
      <c r="J231" s="394">
        <v>138</v>
      </c>
      <c r="K231" s="349" t="s">
        <v>1142</v>
      </c>
      <c r="L231" s="350" t="s">
        <v>44</v>
      </c>
      <c r="M231" s="349" t="s">
        <v>1176</v>
      </c>
      <c r="N231" s="349" t="s">
        <v>1176</v>
      </c>
      <c r="O231" s="349" t="s">
        <v>1177</v>
      </c>
      <c r="P231" s="377" t="s">
        <v>47</v>
      </c>
      <c r="Q231" s="404" t="s">
        <v>1209</v>
      </c>
      <c r="R231" s="397"/>
      <c r="S231" s="346">
        <v>1</v>
      </c>
      <c r="T231" s="410" t="s">
        <v>1210</v>
      </c>
      <c r="U231" s="353" t="s">
        <v>84</v>
      </c>
      <c r="V231" s="406" t="s">
        <v>1111</v>
      </c>
      <c r="W231" s="409">
        <v>43724</v>
      </c>
      <c r="X231" s="409">
        <v>43738</v>
      </c>
      <c r="Y231" s="377"/>
      <c r="Z231" s="379"/>
      <c r="AA231" s="356">
        <f t="shared" si="34"/>
        <v>43738</v>
      </c>
      <c r="AB231" s="487"/>
      <c r="AC231" s="488"/>
      <c r="AD231" s="489"/>
      <c r="AE231" s="490"/>
      <c r="AF231" s="491"/>
      <c r="AG231" s="491"/>
      <c r="AH231" s="491"/>
      <c r="AI231" s="489"/>
      <c r="AJ231" s="357">
        <v>43799</v>
      </c>
      <c r="AK231" s="486"/>
      <c r="AL231" s="408"/>
      <c r="AM231" s="386">
        <v>43809</v>
      </c>
      <c r="AN231" s="404" t="s">
        <v>1854</v>
      </c>
      <c r="AO231" s="384" t="s">
        <v>226</v>
      </c>
      <c r="AP231" s="365">
        <v>1</v>
      </c>
      <c r="AQ231" s="387" t="s">
        <v>55</v>
      </c>
      <c r="AR231" s="383"/>
      <c r="AS231" s="384"/>
      <c r="AT231" s="385"/>
      <c r="AU231" s="383"/>
      <c r="AV231" s="384"/>
      <c r="AW231" s="384"/>
      <c r="AX231" s="384"/>
      <c r="AY231" s="385"/>
      <c r="AZ231" s="383"/>
      <c r="BA231" s="384"/>
      <c r="BB231" s="385"/>
      <c r="BC231" s="386"/>
      <c r="BD231" s="384"/>
      <c r="BE231" s="384"/>
      <c r="BF231" s="384"/>
      <c r="BG231" s="387"/>
      <c r="BH231" s="388" t="s">
        <v>60</v>
      </c>
      <c r="BI231" s="389" t="s">
        <v>60</v>
      </c>
      <c r="BJ231" s="369" t="s">
        <v>66</v>
      </c>
      <c r="BK231" s="404" t="s">
        <v>1855</v>
      </c>
      <c r="BL231" s="399"/>
      <c r="BM231" s="390"/>
      <c r="BN231" s="391"/>
      <c r="BO231" s="385"/>
    </row>
    <row r="232" spans="2:67" ht="38.25" customHeight="1" x14ac:dyDescent="0.25">
      <c r="B232" s="394">
        <v>0</v>
      </c>
      <c r="C232" s="375">
        <f t="shared" si="37"/>
        <v>225</v>
      </c>
      <c r="D232" s="345" t="s">
        <v>110</v>
      </c>
      <c r="E232" s="379">
        <v>2019</v>
      </c>
      <c r="F232" s="346" t="s">
        <v>1078</v>
      </c>
      <c r="G232" s="395">
        <v>43707</v>
      </c>
      <c r="H232" s="347" t="str">
        <f t="shared" si="32"/>
        <v xml:space="preserve">Gestión Administrativa </v>
      </c>
      <c r="I232" s="396"/>
      <c r="J232" s="394">
        <v>138</v>
      </c>
      <c r="K232" s="349" t="s">
        <v>1142</v>
      </c>
      <c r="L232" s="350" t="s">
        <v>44</v>
      </c>
      <c r="M232" s="349" t="s">
        <v>1176</v>
      </c>
      <c r="N232" s="349" t="s">
        <v>1176</v>
      </c>
      <c r="O232" s="349" t="s">
        <v>1177</v>
      </c>
      <c r="P232" s="377" t="s">
        <v>47</v>
      </c>
      <c r="Q232" s="404" t="s">
        <v>1211</v>
      </c>
      <c r="R232" s="397"/>
      <c r="S232" s="359">
        <v>1</v>
      </c>
      <c r="T232" s="410" t="s">
        <v>1212</v>
      </c>
      <c r="U232" s="353" t="s">
        <v>84</v>
      </c>
      <c r="V232" s="406" t="s">
        <v>1111</v>
      </c>
      <c r="W232" s="409">
        <v>43724</v>
      </c>
      <c r="X232" s="409">
        <v>43830</v>
      </c>
      <c r="Y232" s="377"/>
      <c r="Z232" s="379"/>
      <c r="AA232" s="356">
        <f t="shared" si="34"/>
        <v>43830</v>
      </c>
      <c r="AB232" s="487"/>
      <c r="AC232" s="488"/>
      <c r="AD232" s="489"/>
      <c r="AE232" s="490"/>
      <c r="AF232" s="491"/>
      <c r="AG232" s="491"/>
      <c r="AH232" s="491"/>
      <c r="AI232" s="489"/>
      <c r="AJ232" s="357">
        <v>43799</v>
      </c>
      <c r="AK232" s="486"/>
      <c r="AL232" s="408"/>
      <c r="AM232" s="386">
        <v>43809</v>
      </c>
      <c r="AN232" s="404" t="s">
        <v>1577</v>
      </c>
      <c r="AO232" s="384" t="s">
        <v>226</v>
      </c>
      <c r="AP232" s="365">
        <v>1</v>
      </c>
      <c r="AQ232" s="387" t="s">
        <v>55</v>
      </c>
      <c r="AR232" s="383"/>
      <c r="AS232" s="384"/>
      <c r="AT232" s="385"/>
      <c r="AU232" s="383"/>
      <c r="AV232" s="384"/>
      <c r="AW232" s="384"/>
      <c r="AX232" s="384"/>
      <c r="AY232" s="385"/>
      <c r="AZ232" s="383"/>
      <c r="BA232" s="384"/>
      <c r="BB232" s="385"/>
      <c r="BC232" s="386"/>
      <c r="BD232" s="384"/>
      <c r="BE232" s="384"/>
      <c r="BF232" s="384"/>
      <c r="BG232" s="387"/>
      <c r="BH232" s="388" t="s">
        <v>60</v>
      </c>
      <c r="BI232" s="389" t="s">
        <v>60</v>
      </c>
      <c r="BJ232" s="369" t="s">
        <v>66</v>
      </c>
      <c r="BK232" s="404" t="s">
        <v>1856</v>
      </c>
      <c r="BL232" s="399"/>
      <c r="BM232" s="390"/>
      <c r="BN232" s="391"/>
      <c r="BO232" s="385"/>
    </row>
    <row r="233" spans="2:67" ht="38.25" customHeight="1" x14ac:dyDescent="0.25">
      <c r="B233" s="394">
        <v>0</v>
      </c>
      <c r="C233" s="375">
        <f t="shared" si="37"/>
        <v>226</v>
      </c>
      <c r="D233" s="345" t="s">
        <v>110</v>
      </c>
      <c r="E233" s="379">
        <v>2019</v>
      </c>
      <c r="F233" s="346" t="s">
        <v>1078</v>
      </c>
      <c r="G233" s="395">
        <v>43707</v>
      </c>
      <c r="H233" s="347" t="str">
        <f t="shared" si="32"/>
        <v>Gestión Contractual</v>
      </c>
      <c r="I233" s="396"/>
      <c r="J233" s="394">
        <v>138</v>
      </c>
      <c r="K233" s="349" t="s">
        <v>1142</v>
      </c>
      <c r="L233" s="350" t="s">
        <v>44</v>
      </c>
      <c r="M233" s="349" t="s">
        <v>1176</v>
      </c>
      <c r="N233" s="349" t="s">
        <v>1176</v>
      </c>
      <c r="O233" s="349" t="s">
        <v>1177</v>
      </c>
      <c r="P233" s="377" t="s">
        <v>47</v>
      </c>
      <c r="Q233" s="404" t="s">
        <v>1213</v>
      </c>
      <c r="R233" s="397"/>
      <c r="S233" s="359">
        <v>1</v>
      </c>
      <c r="T233" s="410" t="s">
        <v>1214</v>
      </c>
      <c r="U233" s="353" t="s">
        <v>85</v>
      </c>
      <c r="V233" s="379" t="s">
        <v>1224</v>
      </c>
      <c r="W233" s="409">
        <v>43724</v>
      </c>
      <c r="X233" s="409">
        <v>43830</v>
      </c>
      <c r="Y233" s="377"/>
      <c r="Z233" s="379"/>
      <c r="AA233" s="356">
        <f t="shared" si="34"/>
        <v>43830</v>
      </c>
      <c r="AB233" s="487"/>
      <c r="AC233" s="488"/>
      <c r="AD233" s="489"/>
      <c r="AE233" s="490"/>
      <c r="AF233" s="491"/>
      <c r="AG233" s="491"/>
      <c r="AH233" s="491"/>
      <c r="AI233" s="489"/>
      <c r="AJ233" s="357">
        <v>43799</v>
      </c>
      <c r="AK233" s="486"/>
      <c r="AL233" s="408"/>
      <c r="AM233" s="386">
        <v>43808</v>
      </c>
      <c r="AN233" s="403" t="s">
        <v>2004</v>
      </c>
      <c r="AO233" s="421" t="s">
        <v>1657</v>
      </c>
      <c r="AP233" s="365">
        <v>0.8</v>
      </c>
      <c r="AQ233" s="387" t="s">
        <v>51</v>
      </c>
      <c r="AR233" s="383"/>
      <c r="AS233" s="384"/>
      <c r="AT233" s="385"/>
      <c r="AU233" s="383"/>
      <c r="AV233" s="384"/>
      <c r="AW233" s="384"/>
      <c r="AX233" s="384"/>
      <c r="AY233" s="385"/>
      <c r="AZ233" s="383"/>
      <c r="BA233" s="384"/>
      <c r="BB233" s="385"/>
      <c r="BC233" s="386"/>
      <c r="BD233" s="384"/>
      <c r="BE233" s="384"/>
      <c r="BF233" s="384"/>
      <c r="BG233" s="387"/>
      <c r="BH233" s="388"/>
      <c r="BI233" s="389"/>
      <c r="BJ233" s="369" t="s">
        <v>66</v>
      </c>
      <c r="BK233" s="384"/>
      <c r="BL233" s="399"/>
      <c r="BM233" s="390"/>
      <c r="BN233" s="391"/>
      <c r="BO233" s="385"/>
    </row>
    <row r="234" spans="2:67" ht="38.25" customHeight="1" x14ac:dyDescent="0.25">
      <c r="B234" s="394">
        <v>139</v>
      </c>
      <c r="C234" s="375">
        <f t="shared" si="37"/>
        <v>227</v>
      </c>
      <c r="D234" s="345" t="s">
        <v>110</v>
      </c>
      <c r="E234" s="379">
        <v>2019</v>
      </c>
      <c r="F234" s="346" t="s">
        <v>1078</v>
      </c>
      <c r="G234" s="395">
        <v>43707</v>
      </c>
      <c r="H234" s="347" t="str">
        <f t="shared" si="32"/>
        <v xml:space="preserve">Gestión Administrativa </v>
      </c>
      <c r="I234" s="396">
        <v>5</v>
      </c>
      <c r="J234" s="394">
        <v>139</v>
      </c>
      <c r="K234" s="349" t="s">
        <v>1143</v>
      </c>
      <c r="L234" s="350" t="s">
        <v>44</v>
      </c>
      <c r="M234" s="349" t="s">
        <v>1178</v>
      </c>
      <c r="N234" s="349" t="s">
        <v>1178</v>
      </c>
      <c r="O234" s="349" t="s">
        <v>1179</v>
      </c>
      <c r="P234" s="377" t="s">
        <v>47</v>
      </c>
      <c r="Q234" s="404" t="s">
        <v>1215</v>
      </c>
      <c r="R234" s="397"/>
      <c r="S234" s="441">
        <v>3</v>
      </c>
      <c r="T234" s="346" t="s">
        <v>1187</v>
      </c>
      <c r="U234" s="353" t="s">
        <v>84</v>
      </c>
      <c r="V234" s="406" t="s">
        <v>1111</v>
      </c>
      <c r="W234" s="409">
        <v>43724</v>
      </c>
      <c r="X234" s="409">
        <v>43830</v>
      </c>
      <c r="Y234" s="377"/>
      <c r="Z234" s="379"/>
      <c r="AA234" s="356">
        <f t="shared" si="34"/>
        <v>43830</v>
      </c>
      <c r="AB234" s="487"/>
      <c r="AC234" s="488"/>
      <c r="AD234" s="489"/>
      <c r="AE234" s="490"/>
      <c r="AF234" s="491"/>
      <c r="AG234" s="491"/>
      <c r="AH234" s="491"/>
      <c r="AI234" s="489"/>
      <c r="AJ234" s="357">
        <v>43799</v>
      </c>
      <c r="AK234" s="486"/>
      <c r="AL234" s="408"/>
      <c r="AM234" s="386">
        <v>43809</v>
      </c>
      <c r="AN234" s="404" t="s">
        <v>1578</v>
      </c>
      <c r="AO234" s="384" t="s">
        <v>226</v>
      </c>
      <c r="AP234" s="365">
        <f t="shared" si="36"/>
        <v>0</v>
      </c>
      <c r="AQ234" s="387" t="s">
        <v>114</v>
      </c>
      <c r="AR234" s="383"/>
      <c r="AS234" s="384"/>
      <c r="AT234" s="385"/>
      <c r="AU234" s="383"/>
      <c r="AV234" s="384"/>
      <c r="AW234" s="384"/>
      <c r="AX234" s="384"/>
      <c r="AY234" s="385"/>
      <c r="AZ234" s="383"/>
      <c r="BA234" s="384"/>
      <c r="BB234" s="385"/>
      <c r="BC234" s="386"/>
      <c r="BD234" s="384"/>
      <c r="BE234" s="384"/>
      <c r="BF234" s="384"/>
      <c r="BG234" s="387"/>
      <c r="BH234" s="388"/>
      <c r="BI234" s="389"/>
      <c r="BJ234" s="369" t="s">
        <v>66</v>
      </c>
      <c r="BK234" s="384"/>
      <c r="BL234" s="399"/>
      <c r="BM234" s="390"/>
      <c r="BN234" s="391"/>
      <c r="BO234" s="385"/>
    </row>
    <row r="235" spans="2:67" ht="38.25" customHeight="1" x14ac:dyDescent="0.25">
      <c r="B235" s="394">
        <v>140</v>
      </c>
      <c r="C235" s="375">
        <f t="shared" si="37"/>
        <v>228</v>
      </c>
      <c r="D235" s="345" t="s">
        <v>110</v>
      </c>
      <c r="E235" s="379">
        <v>2019</v>
      </c>
      <c r="F235" s="346" t="s">
        <v>1078</v>
      </c>
      <c r="G235" s="395">
        <v>43707</v>
      </c>
      <c r="H235" s="347" t="str">
        <f t="shared" si="32"/>
        <v xml:space="preserve">Gestión Administrativa </v>
      </c>
      <c r="I235" s="396">
        <v>6</v>
      </c>
      <c r="J235" s="394">
        <v>140</v>
      </c>
      <c r="K235" s="349" t="s">
        <v>1144</v>
      </c>
      <c r="L235" s="350" t="s">
        <v>44</v>
      </c>
      <c r="M235" s="349" t="s">
        <v>1180</v>
      </c>
      <c r="N235" s="349" t="s">
        <v>1180</v>
      </c>
      <c r="O235" s="349" t="s">
        <v>1181</v>
      </c>
      <c r="P235" s="377" t="s">
        <v>47</v>
      </c>
      <c r="Q235" s="404" t="s">
        <v>1216</v>
      </c>
      <c r="R235" s="397"/>
      <c r="S235" s="441">
        <v>3</v>
      </c>
      <c r="T235" s="346" t="s">
        <v>1187</v>
      </c>
      <c r="U235" s="353" t="s">
        <v>84</v>
      </c>
      <c r="V235" s="406" t="s">
        <v>1111</v>
      </c>
      <c r="W235" s="409">
        <v>43724</v>
      </c>
      <c r="X235" s="409">
        <v>43830</v>
      </c>
      <c r="Y235" s="377"/>
      <c r="Z235" s="379"/>
      <c r="AA235" s="356">
        <f t="shared" si="34"/>
        <v>43830</v>
      </c>
      <c r="AB235" s="487"/>
      <c r="AC235" s="488"/>
      <c r="AD235" s="489"/>
      <c r="AE235" s="490"/>
      <c r="AF235" s="491"/>
      <c r="AG235" s="491"/>
      <c r="AH235" s="491"/>
      <c r="AI235" s="489"/>
      <c r="AJ235" s="357">
        <v>43799</v>
      </c>
      <c r="AK235" s="486"/>
      <c r="AL235" s="408"/>
      <c r="AM235" s="386">
        <v>43809</v>
      </c>
      <c r="AN235" s="404" t="s">
        <v>1579</v>
      </c>
      <c r="AO235" s="384" t="s">
        <v>226</v>
      </c>
      <c r="AP235" s="365">
        <v>1</v>
      </c>
      <c r="AQ235" s="387" t="s">
        <v>55</v>
      </c>
      <c r="AR235" s="383"/>
      <c r="AS235" s="384"/>
      <c r="AT235" s="385"/>
      <c r="AU235" s="383"/>
      <c r="AV235" s="384"/>
      <c r="AW235" s="384"/>
      <c r="AX235" s="384"/>
      <c r="AY235" s="385"/>
      <c r="AZ235" s="383"/>
      <c r="BA235" s="384"/>
      <c r="BB235" s="385"/>
      <c r="BC235" s="386"/>
      <c r="BD235" s="384"/>
      <c r="BE235" s="384"/>
      <c r="BF235" s="384"/>
      <c r="BG235" s="387"/>
      <c r="BH235" s="388" t="s">
        <v>56</v>
      </c>
      <c r="BI235" s="389" t="s">
        <v>56</v>
      </c>
      <c r="BJ235" s="369" t="s">
        <v>57</v>
      </c>
      <c r="BK235" s="404" t="s">
        <v>1580</v>
      </c>
      <c r="BL235" s="399" t="s">
        <v>226</v>
      </c>
      <c r="BM235" s="390">
        <v>43809</v>
      </c>
      <c r="BN235" s="391" t="s">
        <v>60</v>
      </c>
      <c r="BO235" s="385"/>
    </row>
    <row r="236" spans="2:67" ht="38.25" customHeight="1" x14ac:dyDescent="0.25">
      <c r="B236" s="394">
        <v>141</v>
      </c>
      <c r="C236" s="375">
        <f t="shared" si="37"/>
        <v>229</v>
      </c>
      <c r="D236" s="345" t="s">
        <v>110</v>
      </c>
      <c r="E236" s="379">
        <v>2019</v>
      </c>
      <c r="F236" s="346" t="s">
        <v>1128</v>
      </c>
      <c r="G236" s="395">
        <v>43717</v>
      </c>
      <c r="H236" s="347" t="str">
        <f t="shared" si="32"/>
        <v>Gestión Jurídica</v>
      </c>
      <c r="I236" s="396">
        <v>1</v>
      </c>
      <c r="J236" s="394">
        <v>141</v>
      </c>
      <c r="K236" s="349" t="s">
        <v>1145</v>
      </c>
      <c r="L236" s="350" t="s">
        <v>44</v>
      </c>
      <c r="M236" s="349" t="s">
        <v>1182</v>
      </c>
      <c r="N236" s="349" t="s">
        <v>1182</v>
      </c>
      <c r="O236" s="349" t="s">
        <v>1183</v>
      </c>
      <c r="P236" s="377" t="s">
        <v>47</v>
      </c>
      <c r="Q236" s="404" t="s">
        <v>1217</v>
      </c>
      <c r="R236" s="397"/>
      <c r="S236" s="346">
        <v>2</v>
      </c>
      <c r="T236" s="346" t="s">
        <v>1218</v>
      </c>
      <c r="U236" s="353" t="s">
        <v>86</v>
      </c>
      <c r="V236" s="379" t="s">
        <v>1226</v>
      </c>
      <c r="W236" s="409">
        <v>43718</v>
      </c>
      <c r="X236" s="409">
        <v>43738</v>
      </c>
      <c r="Y236" s="377"/>
      <c r="Z236" s="379"/>
      <c r="AA236" s="356">
        <f t="shared" si="34"/>
        <v>43738</v>
      </c>
      <c r="AB236" s="487"/>
      <c r="AC236" s="488"/>
      <c r="AD236" s="489"/>
      <c r="AE236" s="490"/>
      <c r="AF236" s="491"/>
      <c r="AG236" s="491"/>
      <c r="AH236" s="491"/>
      <c r="AI236" s="489"/>
      <c r="AJ236" s="357">
        <v>43799</v>
      </c>
      <c r="AK236" s="431" t="s">
        <v>1510</v>
      </c>
      <c r="AL236" s="402">
        <v>2</v>
      </c>
      <c r="AM236" s="386">
        <v>43808</v>
      </c>
      <c r="AN236" s="403" t="s">
        <v>1857</v>
      </c>
      <c r="AO236" s="391" t="s">
        <v>1657</v>
      </c>
      <c r="AP236" s="365">
        <f t="shared" ref="AP236:AP238" si="39">+AL236/S236</f>
        <v>1</v>
      </c>
      <c r="AQ236" s="387" t="s">
        <v>55</v>
      </c>
      <c r="AR236" s="383"/>
      <c r="AS236" s="384"/>
      <c r="AT236" s="385"/>
      <c r="AU236" s="383"/>
      <c r="AV236" s="384"/>
      <c r="AW236" s="384"/>
      <c r="AX236" s="384"/>
      <c r="AY236" s="385"/>
      <c r="AZ236" s="383"/>
      <c r="BA236" s="384"/>
      <c r="BB236" s="385"/>
      <c r="BC236" s="386"/>
      <c r="BD236" s="384"/>
      <c r="BE236" s="384"/>
      <c r="BF236" s="384"/>
      <c r="BG236" s="387"/>
      <c r="BH236" s="388" t="s">
        <v>56</v>
      </c>
      <c r="BI236" s="389" t="s">
        <v>56</v>
      </c>
      <c r="BJ236" s="369" t="s">
        <v>57</v>
      </c>
      <c r="BK236" s="403" t="s">
        <v>1707</v>
      </c>
      <c r="BL236" s="399" t="s">
        <v>1657</v>
      </c>
      <c r="BM236" s="390"/>
      <c r="BN236" s="391"/>
      <c r="BO236" s="385"/>
    </row>
    <row r="237" spans="2:67" ht="38.25" customHeight="1" x14ac:dyDescent="0.25">
      <c r="B237" s="394">
        <v>142</v>
      </c>
      <c r="C237" s="375">
        <f t="shared" si="37"/>
        <v>230</v>
      </c>
      <c r="D237" s="345" t="s">
        <v>110</v>
      </c>
      <c r="E237" s="379">
        <v>2019</v>
      </c>
      <c r="F237" s="346" t="s">
        <v>1128</v>
      </c>
      <c r="G237" s="395">
        <v>43717</v>
      </c>
      <c r="H237" s="347" t="str">
        <f t="shared" si="32"/>
        <v>Gestión Jurídica</v>
      </c>
      <c r="I237" s="396">
        <v>2</v>
      </c>
      <c r="J237" s="394">
        <v>142</v>
      </c>
      <c r="K237" s="349" t="s">
        <v>1146</v>
      </c>
      <c r="L237" s="350" t="s">
        <v>70</v>
      </c>
      <c r="M237" s="406" t="s">
        <v>194</v>
      </c>
      <c r="N237" s="406" t="s">
        <v>194</v>
      </c>
      <c r="O237" s="406" t="s">
        <v>194</v>
      </c>
      <c r="P237" s="377" t="s">
        <v>94</v>
      </c>
      <c r="Q237" s="404" t="s">
        <v>1219</v>
      </c>
      <c r="R237" s="397"/>
      <c r="S237" s="346">
        <v>2</v>
      </c>
      <c r="T237" s="346" t="s">
        <v>1220</v>
      </c>
      <c r="U237" s="353" t="s">
        <v>86</v>
      </c>
      <c r="V237" s="379" t="s">
        <v>1226</v>
      </c>
      <c r="W237" s="409">
        <v>43718</v>
      </c>
      <c r="X237" s="409">
        <v>43738</v>
      </c>
      <c r="Y237" s="377"/>
      <c r="Z237" s="379"/>
      <c r="AA237" s="356">
        <f t="shared" si="34"/>
        <v>43738</v>
      </c>
      <c r="AB237" s="487"/>
      <c r="AC237" s="488"/>
      <c r="AD237" s="489"/>
      <c r="AE237" s="490"/>
      <c r="AF237" s="491"/>
      <c r="AG237" s="491"/>
      <c r="AH237" s="491"/>
      <c r="AI237" s="489"/>
      <c r="AJ237" s="357">
        <v>43799</v>
      </c>
      <c r="AK237" s="431" t="s">
        <v>1511</v>
      </c>
      <c r="AL237" s="402">
        <v>2</v>
      </c>
      <c r="AM237" s="386">
        <v>43808</v>
      </c>
      <c r="AN237" s="403" t="s">
        <v>1705</v>
      </c>
      <c r="AO237" s="391" t="s">
        <v>1657</v>
      </c>
      <c r="AP237" s="365">
        <f t="shared" si="39"/>
        <v>1</v>
      </c>
      <c r="AQ237" s="387" t="s">
        <v>55</v>
      </c>
      <c r="AR237" s="383"/>
      <c r="AS237" s="384"/>
      <c r="AT237" s="385"/>
      <c r="AU237" s="383"/>
      <c r="AV237" s="384"/>
      <c r="AW237" s="384"/>
      <c r="AX237" s="384"/>
      <c r="AY237" s="385"/>
      <c r="AZ237" s="383"/>
      <c r="BA237" s="384"/>
      <c r="BB237" s="385"/>
      <c r="BC237" s="386"/>
      <c r="BD237" s="384"/>
      <c r="BE237" s="384"/>
      <c r="BF237" s="384"/>
      <c r="BG237" s="387"/>
      <c r="BH237" s="388" t="s">
        <v>56</v>
      </c>
      <c r="BI237" s="389" t="s">
        <v>56</v>
      </c>
      <c r="BJ237" s="369" t="s">
        <v>57</v>
      </c>
      <c r="BK237" s="403" t="s">
        <v>1708</v>
      </c>
      <c r="BL237" s="399" t="s">
        <v>1657</v>
      </c>
      <c r="BM237" s="390"/>
      <c r="BN237" s="391"/>
      <c r="BO237" s="385"/>
    </row>
    <row r="238" spans="2:67" ht="38.25" customHeight="1" x14ac:dyDescent="0.25">
      <c r="B238" s="394">
        <v>143</v>
      </c>
      <c r="C238" s="375">
        <f t="shared" si="37"/>
        <v>231</v>
      </c>
      <c r="D238" s="345" t="s">
        <v>110</v>
      </c>
      <c r="E238" s="379">
        <v>2019</v>
      </c>
      <c r="F238" s="346" t="s">
        <v>1129</v>
      </c>
      <c r="G238" s="395">
        <v>43717</v>
      </c>
      <c r="H238" s="347" t="str">
        <f t="shared" si="32"/>
        <v>Gestión Jurídica</v>
      </c>
      <c r="I238" s="396">
        <v>1</v>
      </c>
      <c r="J238" s="394">
        <v>143</v>
      </c>
      <c r="K238" s="349" t="s">
        <v>1147</v>
      </c>
      <c r="L238" s="350" t="s">
        <v>44</v>
      </c>
      <c r="M238" s="349" t="s">
        <v>1182</v>
      </c>
      <c r="N238" s="349" t="s">
        <v>1182</v>
      </c>
      <c r="O238" s="349" t="s">
        <v>1183</v>
      </c>
      <c r="P238" s="377" t="s">
        <v>47</v>
      </c>
      <c r="Q238" s="404" t="s">
        <v>1221</v>
      </c>
      <c r="R238" s="397"/>
      <c r="S238" s="359">
        <v>1</v>
      </c>
      <c r="T238" s="346" t="s">
        <v>1222</v>
      </c>
      <c r="U238" s="353" t="s">
        <v>86</v>
      </c>
      <c r="V238" s="379" t="s">
        <v>1226</v>
      </c>
      <c r="W238" s="409">
        <v>43718</v>
      </c>
      <c r="X238" s="409">
        <v>43830</v>
      </c>
      <c r="Y238" s="377"/>
      <c r="Z238" s="379"/>
      <c r="AA238" s="356">
        <f t="shared" si="34"/>
        <v>43830</v>
      </c>
      <c r="AB238" s="487"/>
      <c r="AC238" s="488"/>
      <c r="AD238" s="489"/>
      <c r="AE238" s="490"/>
      <c r="AF238" s="491"/>
      <c r="AG238" s="491"/>
      <c r="AH238" s="491"/>
      <c r="AI238" s="489"/>
      <c r="AJ238" s="357">
        <v>43799</v>
      </c>
      <c r="AK238" s="431" t="s">
        <v>1456</v>
      </c>
      <c r="AL238" s="466">
        <v>1</v>
      </c>
      <c r="AM238" s="386">
        <v>43808</v>
      </c>
      <c r="AN238" s="403" t="s">
        <v>1706</v>
      </c>
      <c r="AO238" s="391" t="s">
        <v>1657</v>
      </c>
      <c r="AP238" s="365">
        <f t="shared" si="39"/>
        <v>1</v>
      </c>
      <c r="AQ238" s="387" t="s">
        <v>55</v>
      </c>
      <c r="AR238" s="383"/>
      <c r="AS238" s="384"/>
      <c r="AT238" s="385"/>
      <c r="AU238" s="383"/>
      <c r="AV238" s="384"/>
      <c r="AW238" s="384"/>
      <c r="AX238" s="384"/>
      <c r="AY238" s="385"/>
      <c r="AZ238" s="383"/>
      <c r="BA238" s="384"/>
      <c r="BB238" s="385"/>
      <c r="BC238" s="386"/>
      <c r="BD238" s="384"/>
      <c r="BE238" s="384"/>
      <c r="BF238" s="384"/>
      <c r="BG238" s="387"/>
      <c r="BH238" s="388" t="s">
        <v>56</v>
      </c>
      <c r="BI238" s="389" t="s">
        <v>56</v>
      </c>
      <c r="BJ238" s="369" t="s">
        <v>57</v>
      </c>
      <c r="BK238" s="403" t="s">
        <v>1709</v>
      </c>
      <c r="BL238" s="399" t="s">
        <v>1657</v>
      </c>
      <c r="BM238" s="390"/>
      <c r="BN238" s="391"/>
      <c r="BO238" s="385"/>
    </row>
    <row r="239" spans="2:67" ht="38.25" customHeight="1" x14ac:dyDescent="0.25">
      <c r="B239" s="394">
        <v>144</v>
      </c>
      <c r="C239" s="375">
        <f t="shared" si="37"/>
        <v>232</v>
      </c>
      <c r="D239" s="345" t="s">
        <v>110</v>
      </c>
      <c r="E239" s="379">
        <v>2019</v>
      </c>
      <c r="F239" s="346" t="s">
        <v>1229</v>
      </c>
      <c r="G239" s="395">
        <v>43762</v>
      </c>
      <c r="H239" s="347" t="str">
        <f t="shared" si="32"/>
        <v>Formulación, actualización  y acompañamiento normativo y operativo</v>
      </c>
      <c r="I239" s="396">
        <v>1</v>
      </c>
      <c r="J239" s="394">
        <v>144</v>
      </c>
      <c r="K239" s="349" t="s">
        <v>1243</v>
      </c>
      <c r="L239" s="350" t="s">
        <v>44</v>
      </c>
      <c r="M239" s="349" t="s">
        <v>1251</v>
      </c>
      <c r="N239" s="349" t="s">
        <v>1252</v>
      </c>
      <c r="O239" s="349" t="s">
        <v>1253</v>
      </c>
      <c r="P239" s="377" t="s">
        <v>47</v>
      </c>
      <c r="Q239" s="404" t="s">
        <v>1254</v>
      </c>
      <c r="R239" s="397"/>
      <c r="S239" s="359">
        <v>1</v>
      </c>
      <c r="T239" s="346" t="s">
        <v>1294</v>
      </c>
      <c r="U239" s="353" t="s">
        <v>78</v>
      </c>
      <c r="V239" s="441" t="s">
        <v>1300</v>
      </c>
      <c r="W239" s="409">
        <v>43831</v>
      </c>
      <c r="X239" s="409">
        <v>44012</v>
      </c>
      <c r="Y239" s="377"/>
      <c r="Z239" s="379"/>
      <c r="AA239" s="356">
        <f t="shared" si="34"/>
        <v>44012</v>
      </c>
      <c r="AB239" s="487"/>
      <c r="AC239" s="488"/>
      <c r="AD239" s="489"/>
      <c r="AE239" s="490"/>
      <c r="AF239" s="491"/>
      <c r="AG239" s="491"/>
      <c r="AH239" s="491"/>
      <c r="AI239" s="489"/>
      <c r="AJ239" s="357">
        <v>43799</v>
      </c>
      <c r="AK239" s="494" t="s">
        <v>194</v>
      </c>
      <c r="AL239" s="495"/>
      <c r="AM239" s="386">
        <v>43808</v>
      </c>
      <c r="AN239" s="433" t="s">
        <v>1584</v>
      </c>
      <c r="AO239" s="384" t="s">
        <v>226</v>
      </c>
      <c r="AP239" s="365">
        <f t="shared" si="36"/>
        <v>0</v>
      </c>
      <c r="AQ239" s="387" t="s">
        <v>114</v>
      </c>
      <c r="AR239" s="383"/>
      <c r="AS239" s="384"/>
      <c r="AT239" s="385"/>
      <c r="AU239" s="383"/>
      <c r="AV239" s="384"/>
      <c r="AW239" s="384"/>
      <c r="AX239" s="384"/>
      <c r="AY239" s="385"/>
      <c r="AZ239" s="383"/>
      <c r="BA239" s="384"/>
      <c r="BB239" s="385"/>
      <c r="BC239" s="386"/>
      <c r="BD239" s="384"/>
      <c r="BE239" s="384"/>
      <c r="BF239" s="384"/>
      <c r="BG239" s="387"/>
      <c r="BH239" s="388"/>
      <c r="BI239" s="389"/>
      <c r="BJ239" s="369" t="s">
        <v>66</v>
      </c>
      <c r="BK239" s="384"/>
      <c r="BL239" s="399"/>
      <c r="BM239" s="390"/>
      <c r="BN239" s="391"/>
      <c r="BO239" s="385"/>
    </row>
    <row r="240" spans="2:67" ht="38.25" customHeight="1" x14ac:dyDescent="0.25">
      <c r="B240" s="394">
        <v>0</v>
      </c>
      <c r="C240" s="375">
        <f t="shared" si="37"/>
        <v>233</v>
      </c>
      <c r="D240" s="345" t="s">
        <v>110</v>
      </c>
      <c r="E240" s="379">
        <v>2019</v>
      </c>
      <c r="F240" s="346" t="s">
        <v>1229</v>
      </c>
      <c r="G240" s="395">
        <v>43762</v>
      </c>
      <c r="H240" s="347" t="str">
        <f t="shared" si="32"/>
        <v>Formulación, actualización  y acompañamiento normativo y operativo</v>
      </c>
      <c r="I240" s="396"/>
      <c r="J240" s="394">
        <v>144</v>
      </c>
      <c r="K240" s="349" t="s">
        <v>1243</v>
      </c>
      <c r="L240" s="350" t="s">
        <v>44</v>
      </c>
      <c r="M240" s="349" t="s">
        <v>1251</v>
      </c>
      <c r="N240" s="349" t="s">
        <v>1255</v>
      </c>
      <c r="O240" s="349" t="s">
        <v>1256</v>
      </c>
      <c r="P240" s="377" t="s">
        <v>47</v>
      </c>
      <c r="Q240" s="404" t="s">
        <v>1257</v>
      </c>
      <c r="R240" s="397"/>
      <c r="S240" s="359">
        <v>1</v>
      </c>
      <c r="T240" s="346" t="s">
        <v>1187</v>
      </c>
      <c r="U240" s="353" t="s">
        <v>78</v>
      </c>
      <c r="V240" s="379" t="s">
        <v>1019</v>
      </c>
      <c r="W240" s="409">
        <v>43770</v>
      </c>
      <c r="X240" s="409">
        <v>43921</v>
      </c>
      <c r="Y240" s="377"/>
      <c r="Z240" s="379"/>
      <c r="AA240" s="356">
        <f t="shared" si="34"/>
        <v>43921</v>
      </c>
      <c r="AB240" s="487"/>
      <c r="AC240" s="488"/>
      <c r="AD240" s="489"/>
      <c r="AE240" s="490"/>
      <c r="AF240" s="491"/>
      <c r="AG240" s="491"/>
      <c r="AH240" s="491"/>
      <c r="AI240" s="489"/>
      <c r="AJ240" s="357">
        <v>43799</v>
      </c>
      <c r="AK240" s="472" t="s">
        <v>1429</v>
      </c>
      <c r="AL240" s="381">
        <v>1</v>
      </c>
      <c r="AM240" s="386">
        <v>43808</v>
      </c>
      <c r="AN240" s="433" t="s">
        <v>1585</v>
      </c>
      <c r="AO240" s="384" t="s">
        <v>226</v>
      </c>
      <c r="AP240" s="365">
        <v>0.4</v>
      </c>
      <c r="AQ240" s="387" t="s">
        <v>51</v>
      </c>
      <c r="AR240" s="383"/>
      <c r="AS240" s="384"/>
      <c r="AT240" s="385"/>
      <c r="AU240" s="383"/>
      <c r="AV240" s="384"/>
      <c r="AW240" s="384"/>
      <c r="AX240" s="384"/>
      <c r="AY240" s="385"/>
      <c r="AZ240" s="383"/>
      <c r="BA240" s="384"/>
      <c r="BB240" s="385"/>
      <c r="BC240" s="386"/>
      <c r="BD240" s="384"/>
      <c r="BE240" s="384"/>
      <c r="BF240" s="384"/>
      <c r="BG240" s="387"/>
      <c r="BH240" s="388"/>
      <c r="BI240" s="389"/>
      <c r="BJ240" s="369" t="s">
        <v>66</v>
      </c>
      <c r="BK240" s="384"/>
      <c r="BL240" s="399"/>
      <c r="BM240" s="390"/>
      <c r="BN240" s="391"/>
      <c r="BO240" s="385"/>
    </row>
    <row r="241" spans="2:67" ht="38.25" customHeight="1" x14ac:dyDescent="0.25">
      <c r="B241" s="394">
        <v>145</v>
      </c>
      <c r="C241" s="375">
        <f t="shared" si="37"/>
        <v>234</v>
      </c>
      <c r="D241" s="345" t="s">
        <v>110</v>
      </c>
      <c r="E241" s="379">
        <v>2019</v>
      </c>
      <c r="F241" s="346" t="s">
        <v>1229</v>
      </c>
      <c r="G241" s="395">
        <v>43762</v>
      </c>
      <c r="H241" s="347" t="str">
        <f t="shared" si="32"/>
        <v>Formulación, actualización  y acompañamiento normativo y operativo</v>
      </c>
      <c r="I241" s="396">
        <v>2</v>
      </c>
      <c r="J241" s="394">
        <v>145</v>
      </c>
      <c r="K241" s="349" t="s">
        <v>1244</v>
      </c>
      <c r="L241" s="350" t="s">
        <v>44</v>
      </c>
      <c r="M241" s="349" t="s">
        <v>1258</v>
      </c>
      <c r="N241" s="349" t="s">
        <v>1259</v>
      </c>
      <c r="O241" s="349" t="s">
        <v>1260</v>
      </c>
      <c r="P241" s="377" t="s">
        <v>47</v>
      </c>
      <c r="Q241" s="404" t="s">
        <v>1261</v>
      </c>
      <c r="R241" s="397"/>
      <c r="S241" s="359">
        <v>1</v>
      </c>
      <c r="T241" s="346" t="s">
        <v>1295</v>
      </c>
      <c r="U241" s="353" t="s">
        <v>78</v>
      </c>
      <c r="V241" s="379" t="s">
        <v>1019</v>
      </c>
      <c r="W241" s="409">
        <v>43770</v>
      </c>
      <c r="X241" s="409">
        <v>43921</v>
      </c>
      <c r="Y241" s="377"/>
      <c r="Z241" s="379"/>
      <c r="AA241" s="356">
        <f t="shared" si="34"/>
        <v>43921</v>
      </c>
      <c r="AB241" s="487"/>
      <c r="AC241" s="488"/>
      <c r="AD241" s="489"/>
      <c r="AE241" s="490"/>
      <c r="AF241" s="491"/>
      <c r="AG241" s="491"/>
      <c r="AH241" s="491"/>
      <c r="AI241" s="489"/>
      <c r="AJ241" s="357">
        <v>43799</v>
      </c>
      <c r="AK241" s="472" t="s">
        <v>1445</v>
      </c>
      <c r="AL241" s="381">
        <v>0.66</v>
      </c>
      <c r="AM241" s="386">
        <v>43808</v>
      </c>
      <c r="AN241" s="433" t="s">
        <v>1851</v>
      </c>
      <c r="AO241" s="384" t="s">
        <v>226</v>
      </c>
      <c r="AP241" s="365">
        <f t="shared" ref="AP241" si="40">+AL241/S241</f>
        <v>0.66</v>
      </c>
      <c r="AQ241" s="387" t="s">
        <v>51</v>
      </c>
      <c r="AR241" s="383"/>
      <c r="AS241" s="384"/>
      <c r="AT241" s="385"/>
      <c r="AU241" s="383"/>
      <c r="AV241" s="384"/>
      <c r="AW241" s="384"/>
      <c r="AX241" s="384"/>
      <c r="AY241" s="385"/>
      <c r="AZ241" s="383"/>
      <c r="BA241" s="384"/>
      <c r="BB241" s="385"/>
      <c r="BC241" s="386"/>
      <c r="BD241" s="384"/>
      <c r="BE241" s="384"/>
      <c r="BF241" s="384"/>
      <c r="BG241" s="387"/>
      <c r="BH241" s="388"/>
      <c r="BI241" s="389"/>
      <c r="BJ241" s="369" t="s">
        <v>66</v>
      </c>
      <c r="BK241" s="384"/>
      <c r="BL241" s="399"/>
      <c r="BM241" s="390"/>
      <c r="BN241" s="391"/>
      <c r="BO241" s="385"/>
    </row>
    <row r="242" spans="2:67" ht="38.25" customHeight="1" x14ac:dyDescent="0.25">
      <c r="B242" s="394">
        <v>146</v>
      </c>
      <c r="C242" s="375">
        <f t="shared" si="37"/>
        <v>235</v>
      </c>
      <c r="D242" s="345" t="s">
        <v>110</v>
      </c>
      <c r="E242" s="379">
        <v>2019</v>
      </c>
      <c r="F242" s="346" t="s">
        <v>1229</v>
      </c>
      <c r="G242" s="395">
        <v>43762</v>
      </c>
      <c r="H242" s="347" t="str">
        <f t="shared" si="32"/>
        <v>Gestión Jurídica</v>
      </c>
      <c r="I242" s="396">
        <v>3</v>
      </c>
      <c r="J242" s="394">
        <v>146</v>
      </c>
      <c r="K242" s="349" t="s">
        <v>1245</v>
      </c>
      <c r="L242" s="350" t="s">
        <v>44</v>
      </c>
      <c r="M242" s="349" t="s">
        <v>1262</v>
      </c>
      <c r="N242" s="349" t="s">
        <v>1263</v>
      </c>
      <c r="O242" s="349" t="s">
        <v>1264</v>
      </c>
      <c r="P242" s="377" t="s">
        <v>47</v>
      </c>
      <c r="Q242" s="404" t="s">
        <v>1265</v>
      </c>
      <c r="R242" s="397"/>
      <c r="S242" s="346">
        <v>3</v>
      </c>
      <c r="T242" s="346" t="s">
        <v>1187</v>
      </c>
      <c r="U242" s="353" t="s">
        <v>86</v>
      </c>
      <c r="V242" s="379" t="s">
        <v>1301</v>
      </c>
      <c r="W242" s="409">
        <v>43770</v>
      </c>
      <c r="X242" s="409">
        <v>44012</v>
      </c>
      <c r="Y242" s="377"/>
      <c r="Z242" s="379"/>
      <c r="AA242" s="356">
        <f t="shared" si="34"/>
        <v>44012</v>
      </c>
      <c r="AB242" s="487"/>
      <c r="AC242" s="488"/>
      <c r="AD242" s="489"/>
      <c r="AE242" s="490"/>
      <c r="AF242" s="491"/>
      <c r="AG242" s="491"/>
      <c r="AH242" s="491"/>
      <c r="AI242" s="489"/>
      <c r="AJ242" s="357">
        <v>43799</v>
      </c>
      <c r="AK242" s="431" t="s">
        <v>1512</v>
      </c>
      <c r="AL242" s="402">
        <v>2</v>
      </c>
      <c r="AM242" s="386">
        <v>43808</v>
      </c>
      <c r="AN242" s="403" t="s">
        <v>1710</v>
      </c>
      <c r="AO242" s="391" t="s">
        <v>1657</v>
      </c>
      <c r="AP242" s="365">
        <v>0.33</v>
      </c>
      <c r="AQ242" s="387" t="s">
        <v>51</v>
      </c>
      <c r="AR242" s="383"/>
      <c r="AS242" s="384"/>
      <c r="AT242" s="385"/>
      <c r="AU242" s="383"/>
      <c r="AV242" s="384"/>
      <c r="AW242" s="384"/>
      <c r="AX242" s="384"/>
      <c r="AY242" s="385"/>
      <c r="AZ242" s="383"/>
      <c r="BA242" s="384"/>
      <c r="BB242" s="385"/>
      <c r="BC242" s="386"/>
      <c r="BD242" s="384"/>
      <c r="BE242" s="384"/>
      <c r="BF242" s="384"/>
      <c r="BG242" s="387"/>
      <c r="BH242" s="388"/>
      <c r="BI242" s="389"/>
      <c r="BJ242" s="369" t="s">
        <v>66</v>
      </c>
      <c r="BK242" s="384"/>
      <c r="BL242" s="399"/>
      <c r="BM242" s="390"/>
      <c r="BN242" s="391"/>
      <c r="BO242" s="385"/>
    </row>
    <row r="243" spans="2:67" ht="38.25" customHeight="1" x14ac:dyDescent="0.25">
      <c r="B243" s="394">
        <v>147</v>
      </c>
      <c r="C243" s="375">
        <f t="shared" si="37"/>
        <v>236</v>
      </c>
      <c r="D243" s="345" t="s">
        <v>110</v>
      </c>
      <c r="E243" s="379">
        <v>2019</v>
      </c>
      <c r="F243" s="346" t="s">
        <v>1229</v>
      </c>
      <c r="G243" s="395">
        <v>43762</v>
      </c>
      <c r="H243" s="347" t="str">
        <f t="shared" si="32"/>
        <v>Gestión de tecnología informática</v>
      </c>
      <c r="I243" s="396">
        <v>4</v>
      </c>
      <c r="J243" s="394">
        <v>147</v>
      </c>
      <c r="K243" s="349" t="s">
        <v>1246</v>
      </c>
      <c r="L243" s="350" t="s">
        <v>44</v>
      </c>
      <c r="M243" s="349" t="s">
        <v>1157</v>
      </c>
      <c r="N243" s="349" t="s">
        <v>1158</v>
      </c>
      <c r="O243" s="349" t="s">
        <v>1159</v>
      </c>
      <c r="P243" s="377" t="s">
        <v>47</v>
      </c>
      <c r="Q243" s="404" t="s">
        <v>1309</v>
      </c>
      <c r="R243" s="397"/>
      <c r="S243" s="359">
        <v>1</v>
      </c>
      <c r="T243" s="346" t="s">
        <v>1187</v>
      </c>
      <c r="U243" s="353" t="s">
        <v>88</v>
      </c>
      <c r="V243" s="441" t="s">
        <v>1302</v>
      </c>
      <c r="W243" s="409">
        <v>43770</v>
      </c>
      <c r="X243" s="409">
        <v>43830</v>
      </c>
      <c r="Y243" s="377"/>
      <c r="Z243" s="379"/>
      <c r="AA243" s="356">
        <f t="shared" si="34"/>
        <v>43830</v>
      </c>
      <c r="AB243" s="487"/>
      <c r="AC243" s="488"/>
      <c r="AD243" s="489"/>
      <c r="AE243" s="490"/>
      <c r="AF243" s="491"/>
      <c r="AG243" s="491"/>
      <c r="AH243" s="491"/>
      <c r="AI243" s="489"/>
      <c r="AJ243" s="357">
        <v>43799</v>
      </c>
      <c r="AK243" s="431" t="s">
        <v>1409</v>
      </c>
      <c r="AL243" s="381">
        <v>0.75</v>
      </c>
      <c r="AM243" s="386">
        <v>43810</v>
      </c>
      <c r="AN243" s="403" t="s">
        <v>1848</v>
      </c>
      <c r="AO243" s="384" t="s">
        <v>1592</v>
      </c>
      <c r="AP243" s="443">
        <f t="shared" si="36"/>
        <v>0.75</v>
      </c>
      <c r="AQ243" s="387" t="s">
        <v>51</v>
      </c>
      <c r="AR243" s="383"/>
      <c r="AS243" s="384"/>
      <c r="AT243" s="385"/>
      <c r="AU243" s="383"/>
      <c r="AV243" s="384"/>
      <c r="AW243" s="384"/>
      <c r="AX243" s="384"/>
      <c r="AY243" s="385"/>
      <c r="AZ243" s="383"/>
      <c r="BA243" s="384"/>
      <c r="BB243" s="385"/>
      <c r="BC243" s="386"/>
      <c r="BD243" s="384"/>
      <c r="BE243" s="384"/>
      <c r="BF243" s="384"/>
      <c r="BG243" s="387"/>
      <c r="BH243" s="388"/>
      <c r="BI243" s="389"/>
      <c r="BJ243" s="369" t="s">
        <v>66</v>
      </c>
      <c r="BK243" s="403" t="s">
        <v>1628</v>
      </c>
      <c r="BL243" s="399" t="s">
        <v>1592</v>
      </c>
      <c r="BM243" s="390"/>
      <c r="BN243" s="391"/>
      <c r="BO243" s="440" t="s">
        <v>1628</v>
      </c>
    </row>
    <row r="244" spans="2:67" ht="38.25" customHeight="1" x14ac:dyDescent="0.25">
      <c r="B244" s="394">
        <v>0</v>
      </c>
      <c r="C244" s="375">
        <f t="shared" si="37"/>
        <v>237</v>
      </c>
      <c r="D244" s="345" t="s">
        <v>110</v>
      </c>
      <c r="E244" s="379">
        <v>2019</v>
      </c>
      <c r="F244" s="346" t="s">
        <v>1229</v>
      </c>
      <c r="G244" s="395">
        <v>43762</v>
      </c>
      <c r="H244" s="347" t="str">
        <f t="shared" si="32"/>
        <v>Formulación, actualización  y acompañamiento normativo y operativo</v>
      </c>
      <c r="I244" s="396"/>
      <c r="J244" s="394">
        <v>147</v>
      </c>
      <c r="K244" s="349" t="s">
        <v>1246</v>
      </c>
      <c r="L244" s="350" t="s">
        <v>44</v>
      </c>
      <c r="M244" s="349" t="s">
        <v>1266</v>
      </c>
      <c r="N244" s="349" t="s">
        <v>1158</v>
      </c>
      <c r="O244" s="349" t="s">
        <v>1159</v>
      </c>
      <c r="P244" s="377" t="s">
        <v>47</v>
      </c>
      <c r="Q244" s="404" t="s">
        <v>1267</v>
      </c>
      <c r="R244" s="397"/>
      <c r="S244" s="346">
        <v>2</v>
      </c>
      <c r="T244" s="346" t="s">
        <v>1296</v>
      </c>
      <c r="U244" s="353" t="s">
        <v>78</v>
      </c>
      <c r="V244" s="441" t="s">
        <v>1303</v>
      </c>
      <c r="W244" s="409">
        <v>43831</v>
      </c>
      <c r="X244" s="409">
        <v>44012</v>
      </c>
      <c r="Y244" s="377"/>
      <c r="Z244" s="379"/>
      <c r="AA244" s="356">
        <f t="shared" si="34"/>
        <v>44012</v>
      </c>
      <c r="AB244" s="487"/>
      <c r="AC244" s="491"/>
      <c r="AD244" s="489"/>
      <c r="AE244" s="490"/>
      <c r="AF244" s="491"/>
      <c r="AG244" s="491"/>
      <c r="AH244" s="491"/>
      <c r="AI244" s="489"/>
      <c r="AJ244" s="357">
        <v>43799</v>
      </c>
      <c r="AK244" s="494" t="s">
        <v>194</v>
      </c>
      <c r="AL244" s="408"/>
      <c r="AM244" s="386">
        <v>43808</v>
      </c>
      <c r="AN244" s="433" t="s">
        <v>1584</v>
      </c>
      <c r="AO244" s="384" t="s">
        <v>226</v>
      </c>
      <c r="AP244" s="365">
        <f t="shared" si="36"/>
        <v>0</v>
      </c>
      <c r="AQ244" s="387" t="s">
        <v>114</v>
      </c>
      <c r="AR244" s="383"/>
      <c r="AS244" s="384"/>
      <c r="AT244" s="385"/>
      <c r="AU244" s="383"/>
      <c r="AV244" s="384"/>
      <c r="AW244" s="384"/>
      <c r="AX244" s="384"/>
      <c r="AY244" s="385"/>
      <c r="AZ244" s="383"/>
      <c r="BA244" s="384"/>
      <c r="BB244" s="385"/>
      <c r="BC244" s="386"/>
      <c r="BD244" s="384"/>
      <c r="BE244" s="384"/>
      <c r="BF244" s="384"/>
      <c r="BG244" s="387"/>
      <c r="BH244" s="388"/>
      <c r="BI244" s="389"/>
      <c r="BJ244" s="369" t="s">
        <v>66</v>
      </c>
      <c r="BK244" s="384"/>
      <c r="BL244" s="399"/>
      <c r="BM244" s="390"/>
      <c r="BN244" s="391"/>
      <c r="BO244" s="385"/>
    </row>
    <row r="245" spans="2:67" ht="38.25" customHeight="1" x14ac:dyDescent="0.25">
      <c r="B245" s="394">
        <v>0</v>
      </c>
      <c r="C245" s="375">
        <f t="shared" si="37"/>
        <v>238</v>
      </c>
      <c r="D245" s="345" t="s">
        <v>110</v>
      </c>
      <c r="E245" s="379">
        <v>2019</v>
      </c>
      <c r="F245" s="346" t="s">
        <v>1229</v>
      </c>
      <c r="G245" s="395">
        <v>43762</v>
      </c>
      <c r="H245" s="347" t="str">
        <f t="shared" si="32"/>
        <v>Formulación, actualización  y acompañamiento normativo y operativo</v>
      </c>
      <c r="I245" s="396"/>
      <c r="J245" s="394">
        <v>147</v>
      </c>
      <c r="K245" s="349" t="s">
        <v>1246</v>
      </c>
      <c r="L245" s="350" t="s">
        <v>44</v>
      </c>
      <c r="M245" s="349" t="s">
        <v>1266</v>
      </c>
      <c r="N245" s="349" t="s">
        <v>1158</v>
      </c>
      <c r="O245" s="349" t="s">
        <v>1159</v>
      </c>
      <c r="P245" s="377" t="s">
        <v>47</v>
      </c>
      <c r="Q245" s="404" t="s">
        <v>1268</v>
      </c>
      <c r="R245" s="397"/>
      <c r="S245" s="359">
        <v>1</v>
      </c>
      <c r="T245" s="346" t="s">
        <v>1297</v>
      </c>
      <c r="U245" s="353" t="s">
        <v>78</v>
      </c>
      <c r="V245" s="379" t="s">
        <v>1304</v>
      </c>
      <c r="W245" s="409">
        <v>43831</v>
      </c>
      <c r="X245" s="409">
        <v>44012</v>
      </c>
      <c r="Y245" s="377"/>
      <c r="Z245" s="379"/>
      <c r="AA245" s="356">
        <f t="shared" si="34"/>
        <v>44012</v>
      </c>
      <c r="AB245" s="487"/>
      <c r="AC245" s="491"/>
      <c r="AD245" s="489"/>
      <c r="AE245" s="490"/>
      <c r="AF245" s="491"/>
      <c r="AG245" s="491"/>
      <c r="AH245" s="491"/>
      <c r="AI245" s="489"/>
      <c r="AJ245" s="357">
        <v>43799</v>
      </c>
      <c r="AK245" s="494" t="s">
        <v>194</v>
      </c>
      <c r="AL245" s="495"/>
      <c r="AM245" s="386">
        <v>43808</v>
      </c>
      <c r="AN245" s="433" t="s">
        <v>1584</v>
      </c>
      <c r="AO245" s="384" t="s">
        <v>226</v>
      </c>
      <c r="AP245" s="365">
        <f t="shared" si="36"/>
        <v>0</v>
      </c>
      <c r="AQ245" s="387" t="s">
        <v>114</v>
      </c>
      <c r="AR245" s="383"/>
      <c r="AS245" s="384"/>
      <c r="AT245" s="385"/>
      <c r="AU245" s="383"/>
      <c r="AV245" s="384"/>
      <c r="AW245" s="384"/>
      <c r="AX245" s="384"/>
      <c r="AY245" s="385"/>
      <c r="AZ245" s="383"/>
      <c r="BA245" s="384"/>
      <c r="BB245" s="385"/>
      <c r="BC245" s="386"/>
      <c r="BD245" s="384"/>
      <c r="BE245" s="384"/>
      <c r="BF245" s="384"/>
      <c r="BG245" s="387"/>
      <c r="BH245" s="388"/>
      <c r="BI245" s="389"/>
      <c r="BJ245" s="369" t="s">
        <v>66</v>
      </c>
      <c r="BK245" s="384"/>
      <c r="BL245" s="399"/>
      <c r="BM245" s="390"/>
      <c r="BN245" s="391"/>
      <c r="BO245" s="385"/>
    </row>
    <row r="246" spans="2:67" ht="38.25" customHeight="1" x14ac:dyDescent="0.25">
      <c r="B246" s="394">
        <v>0</v>
      </c>
      <c r="C246" s="375">
        <f t="shared" si="37"/>
        <v>239</v>
      </c>
      <c r="D246" s="345" t="s">
        <v>110</v>
      </c>
      <c r="E246" s="379">
        <v>2019</v>
      </c>
      <c r="F246" s="346" t="s">
        <v>1229</v>
      </c>
      <c r="G246" s="395">
        <v>43762</v>
      </c>
      <c r="H246" s="347" t="str">
        <f t="shared" si="32"/>
        <v>Formulación, actualización  y acompañamiento normativo y operativo</v>
      </c>
      <c r="I246" s="396"/>
      <c r="J246" s="394">
        <v>147</v>
      </c>
      <c r="K246" s="349" t="s">
        <v>1246</v>
      </c>
      <c r="L246" s="350" t="s">
        <v>44</v>
      </c>
      <c r="M246" s="349" t="s">
        <v>1269</v>
      </c>
      <c r="N246" s="349" t="s">
        <v>1270</v>
      </c>
      <c r="O246" s="349" t="s">
        <v>1168</v>
      </c>
      <c r="P246" s="377" t="s">
        <v>47</v>
      </c>
      <c r="Q246" s="404" t="s">
        <v>1203</v>
      </c>
      <c r="R246" s="397"/>
      <c r="S246" s="359">
        <v>1</v>
      </c>
      <c r="T246" s="346" t="s">
        <v>1204</v>
      </c>
      <c r="U246" s="353" t="s">
        <v>78</v>
      </c>
      <c r="V246" s="379" t="s">
        <v>1019</v>
      </c>
      <c r="W246" s="409">
        <v>43770</v>
      </c>
      <c r="X246" s="409">
        <v>43830</v>
      </c>
      <c r="Y246" s="377"/>
      <c r="Z246" s="379"/>
      <c r="AA246" s="356">
        <f t="shared" si="34"/>
        <v>43830</v>
      </c>
      <c r="AB246" s="487"/>
      <c r="AC246" s="491"/>
      <c r="AD246" s="489"/>
      <c r="AE246" s="490"/>
      <c r="AF246" s="491"/>
      <c r="AG246" s="491"/>
      <c r="AH246" s="491"/>
      <c r="AI246" s="489"/>
      <c r="AJ246" s="357">
        <v>43799</v>
      </c>
      <c r="AK246" s="472" t="s">
        <v>1446</v>
      </c>
      <c r="AL246" s="381">
        <v>1</v>
      </c>
      <c r="AM246" s="386">
        <v>43808</v>
      </c>
      <c r="AN246" s="433" t="s">
        <v>1842</v>
      </c>
      <c r="AO246" s="384" t="s">
        <v>226</v>
      </c>
      <c r="AP246" s="365">
        <v>1</v>
      </c>
      <c r="AQ246" s="387" t="s">
        <v>55</v>
      </c>
      <c r="AR246" s="383"/>
      <c r="AS246" s="384"/>
      <c r="AT246" s="385"/>
      <c r="AU246" s="383"/>
      <c r="AV246" s="384"/>
      <c r="AW246" s="384"/>
      <c r="AX246" s="384"/>
      <c r="AY246" s="385"/>
      <c r="AZ246" s="383"/>
      <c r="BA246" s="384"/>
      <c r="BB246" s="385"/>
      <c r="BC246" s="386"/>
      <c r="BD246" s="384"/>
      <c r="BE246" s="384"/>
      <c r="BF246" s="384"/>
      <c r="BG246" s="387"/>
      <c r="BH246" s="388"/>
      <c r="BI246" s="389"/>
      <c r="BJ246" s="369" t="s">
        <v>66</v>
      </c>
      <c r="BK246" s="433" t="s">
        <v>1842</v>
      </c>
      <c r="BL246" s="399" t="s">
        <v>226</v>
      </c>
      <c r="BM246" s="390"/>
      <c r="BN246" s="391"/>
      <c r="BO246" s="385"/>
    </row>
    <row r="247" spans="2:67" ht="38.25" customHeight="1" x14ac:dyDescent="0.25">
      <c r="B247" s="394">
        <v>0</v>
      </c>
      <c r="C247" s="375">
        <f t="shared" si="37"/>
        <v>240</v>
      </c>
      <c r="D247" s="345" t="s">
        <v>110</v>
      </c>
      <c r="E247" s="379">
        <v>2019</v>
      </c>
      <c r="F247" s="346" t="s">
        <v>1229</v>
      </c>
      <c r="G247" s="395">
        <v>43762</v>
      </c>
      <c r="H247" s="347" t="str">
        <f t="shared" si="32"/>
        <v>Gestión Jurídica</v>
      </c>
      <c r="I247" s="396"/>
      <c r="J247" s="394">
        <v>147</v>
      </c>
      <c r="K247" s="349" t="s">
        <v>1246</v>
      </c>
      <c r="L247" s="350" t="s">
        <v>44</v>
      </c>
      <c r="M247" s="349" t="s">
        <v>1271</v>
      </c>
      <c r="N247" s="349" t="s">
        <v>1272</v>
      </c>
      <c r="O247" s="349" t="s">
        <v>1273</v>
      </c>
      <c r="P247" s="377" t="s">
        <v>47</v>
      </c>
      <c r="Q247" s="404" t="s">
        <v>1274</v>
      </c>
      <c r="R247" s="397"/>
      <c r="S247" s="346">
        <v>4</v>
      </c>
      <c r="T247" s="346" t="s">
        <v>1187</v>
      </c>
      <c r="U247" s="353" t="s">
        <v>86</v>
      </c>
      <c r="V247" s="379" t="s">
        <v>1226</v>
      </c>
      <c r="W247" s="409">
        <v>43770</v>
      </c>
      <c r="X247" s="409">
        <v>43921</v>
      </c>
      <c r="Y247" s="377"/>
      <c r="Z247" s="379"/>
      <c r="AA247" s="356">
        <f t="shared" si="34"/>
        <v>43921</v>
      </c>
      <c r="AB247" s="487"/>
      <c r="AC247" s="491"/>
      <c r="AD247" s="489"/>
      <c r="AE247" s="490"/>
      <c r="AF247" s="491"/>
      <c r="AG247" s="491"/>
      <c r="AH247" s="491"/>
      <c r="AI247" s="489"/>
      <c r="AJ247" s="357">
        <v>43799</v>
      </c>
      <c r="AK247" s="431" t="s">
        <v>1513</v>
      </c>
      <c r="AL247" s="402">
        <v>1</v>
      </c>
      <c r="AM247" s="386">
        <v>43808</v>
      </c>
      <c r="AN247" s="403" t="s">
        <v>1858</v>
      </c>
      <c r="AO247" s="391" t="s">
        <v>1657</v>
      </c>
      <c r="AP247" s="365">
        <f t="shared" ref="AP247" si="41">+AL247/S247</f>
        <v>0.25</v>
      </c>
      <c r="AQ247" s="387" t="s">
        <v>51</v>
      </c>
      <c r="AR247" s="383"/>
      <c r="AS247" s="384"/>
      <c r="AT247" s="385"/>
      <c r="AU247" s="383"/>
      <c r="AV247" s="384"/>
      <c r="AW247" s="384"/>
      <c r="AX247" s="384"/>
      <c r="AY247" s="385"/>
      <c r="AZ247" s="383"/>
      <c r="BA247" s="384"/>
      <c r="BB247" s="385"/>
      <c r="BC247" s="386"/>
      <c r="BD247" s="384"/>
      <c r="BE247" s="384"/>
      <c r="BF247" s="384"/>
      <c r="BG247" s="387"/>
      <c r="BH247" s="388"/>
      <c r="BI247" s="389"/>
      <c r="BJ247" s="369" t="s">
        <v>66</v>
      </c>
      <c r="BK247" s="384"/>
      <c r="BL247" s="399"/>
      <c r="BM247" s="390"/>
      <c r="BN247" s="391"/>
      <c r="BO247" s="385"/>
    </row>
    <row r="248" spans="2:67" ht="38.25" customHeight="1" x14ac:dyDescent="0.25">
      <c r="B248" s="394">
        <v>148</v>
      </c>
      <c r="C248" s="375">
        <f t="shared" si="37"/>
        <v>241</v>
      </c>
      <c r="D248" s="345" t="s">
        <v>110</v>
      </c>
      <c r="E248" s="379">
        <v>2019</v>
      </c>
      <c r="F248" s="346" t="s">
        <v>1229</v>
      </c>
      <c r="G248" s="395">
        <v>43762</v>
      </c>
      <c r="H248" s="347" t="str">
        <f t="shared" si="32"/>
        <v>Formulación, actualización  y acompañamiento normativo y operativo</v>
      </c>
      <c r="I248" s="396">
        <v>5</v>
      </c>
      <c r="J248" s="394">
        <v>148</v>
      </c>
      <c r="K248" s="349" t="s">
        <v>1247</v>
      </c>
      <c r="L248" s="350" t="s">
        <v>44</v>
      </c>
      <c r="M248" s="349" t="s">
        <v>1275</v>
      </c>
      <c r="N248" s="349" t="s">
        <v>1276</v>
      </c>
      <c r="O248" s="349" t="s">
        <v>1277</v>
      </c>
      <c r="P248" s="377" t="s">
        <v>47</v>
      </c>
      <c r="Q248" s="404" t="s">
        <v>1299</v>
      </c>
      <c r="R248" s="397"/>
      <c r="S248" s="346">
        <v>6</v>
      </c>
      <c r="T248" s="346" t="s">
        <v>1187</v>
      </c>
      <c r="U248" s="353" t="s">
        <v>78</v>
      </c>
      <c r="V248" s="379" t="s">
        <v>1019</v>
      </c>
      <c r="W248" s="409">
        <v>43770</v>
      </c>
      <c r="X248" s="409">
        <v>43921</v>
      </c>
      <c r="Y248" s="377"/>
      <c r="Z248" s="379"/>
      <c r="AA248" s="356">
        <f t="shared" si="34"/>
        <v>43921</v>
      </c>
      <c r="AB248" s="487"/>
      <c r="AC248" s="491"/>
      <c r="AD248" s="489"/>
      <c r="AE248" s="490"/>
      <c r="AF248" s="491"/>
      <c r="AG248" s="491"/>
      <c r="AH248" s="491"/>
      <c r="AI248" s="489"/>
      <c r="AJ248" s="357">
        <v>43799</v>
      </c>
      <c r="AK248" s="472" t="s">
        <v>1430</v>
      </c>
      <c r="AL248" s="493">
        <v>1</v>
      </c>
      <c r="AM248" s="386">
        <v>43808</v>
      </c>
      <c r="AN248" s="472" t="s">
        <v>1586</v>
      </c>
      <c r="AO248" s="384" t="s">
        <v>226</v>
      </c>
      <c r="AP248" s="365">
        <f t="shared" si="36"/>
        <v>0.16666666666666666</v>
      </c>
      <c r="AQ248" s="387" t="s">
        <v>51</v>
      </c>
      <c r="AR248" s="383"/>
      <c r="AS248" s="384"/>
      <c r="AT248" s="385"/>
      <c r="AU248" s="383"/>
      <c r="AV248" s="384"/>
      <c r="AW248" s="384"/>
      <c r="AX248" s="384"/>
      <c r="AY248" s="385"/>
      <c r="AZ248" s="383"/>
      <c r="BA248" s="384"/>
      <c r="BB248" s="385"/>
      <c r="BC248" s="386"/>
      <c r="BD248" s="384"/>
      <c r="BE248" s="384"/>
      <c r="BF248" s="384"/>
      <c r="BG248" s="387"/>
      <c r="BH248" s="388"/>
      <c r="BI248" s="389"/>
      <c r="BJ248" s="369" t="s">
        <v>66</v>
      </c>
      <c r="BK248" s="384"/>
      <c r="BL248" s="399"/>
      <c r="BM248" s="390"/>
      <c r="BN248" s="391"/>
      <c r="BO248" s="385"/>
    </row>
    <row r="249" spans="2:67" ht="38.25" customHeight="1" x14ac:dyDescent="0.25">
      <c r="B249" s="394">
        <v>0</v>
      </c>
      <c r="C249" s="375">
        <f t="shared" si="37"/>
        <v>242</v>
      </c>
      <c r="D249" s="345" t="s">
        <v>110</v>
      </c>
      <c r="E249" s="379">
        <v>2019</v>
      </c>
      <c r="F249" s="346" t="s">
        <v>1229</v>
      </c>
      <c r="G249" s="395">
        <v>43762</v>
      </c>
      <c r="H249" s="347" t="str">
        <f t="shared" si="32"/>
        <v>Gestión Jurídica</v>
      </c>
      <c r="I249" s="396"/>
      <c r="J249" s="394">
        <v>148</v>
      </c>
      <c r="K249" s="349" t="s">
        <v>1247</v>
      </c>
      <c r="L249" s="350" t="s">
        <v>44</v>
      </c>
      <c r="M249" s="349" t="s">
        <v>1278</v>
      </c>
      <c r="N249" s="349" t="s">
        <v>1279</v>
      </c>
      <c r="O249" s="349" t="s">
        <v>1280</v>
      </c>
      <c r="P249" s="377" t="s">
        <v>47</v>
      </c>
      <c r="Q249" s="404" t="s">
        <v>1281</v>
      </c>
      <c r="R249" s="397"/>
      <c r="S249" s="346">
        <v>6</v>
      </c>
      <c r="T249" s="346" t="s">
        <v>1187</v>
      </c>
      <c r="U249" s="353" t="s">
        <v>86</v>
      </c>
      <c r="V249" s="379" t="s">
        <v>1305</v>
      </c>
      <c r="W249" s="409">
        <v>43770</v>
      </c>
      <c r="X249" s="409">
        <v>43921</v>
      </c>
      <c r="Y249" s="377"/>
      <c r="Z249" s="379"/>
      <c r="AA249" s="356">
        <f t="shared" si="34"/>
        <v>43921</v>
      </c>
      <c r="AB249" s="487"/>
      <c r="AC249" s="491"/>
      <c r="AD249" s="489"/>
      <c r="AE249" s="490"/>
      <c r="AF249" s="491"/>
      <c r="AG249" s="491"/>
      <c r="AH249" s="491"/>
      <c r="AI249" s="489"/>
      <c r="AJ249" s="357">
        <v>43799</v>
      </c>
      <c r="AK249" s="431" t="s">
        <v>1514</v>
      </c>
      <c r="AL249" s="402">
        <v>2</v>
      </c>
      <c r="AM249" s="386">
        <v>43808</v>
      </c>
      <c r="AN249" s="403" t="s">
        <v>1859</v>
      </c>
      <c r="AO249" s="391" t="s">
        <v>1657</v>
      </c>
      <c r="AP249" s="365">
        <v>0.33</v>
      </c>
      <c r="AQ249" s="387" t="s">
        <v>51</v>
      </c>
      <c r="AR249" s="383"/>
      <c r="AS249" s="384"/>
      <c r="AT249" s="385"/>
      <c r="AU249" s="383"/>
      <c r="AV249" s="384"/>
      <c r="AW249" s="384"/>
      <c r="AX249" s="384"/>
      <c r="AY249" s="385"/>
      <c r="AZ249" s="383"/>
      <c r="BA249" s="384"/>
      <c r="BB249" s="385"/>
      <c r="BC249" s="386"/>
      <c r="BD249" s="384"/>
      <c r="BE249" s="384"/>
      <c r="BF249" s="384"/>
      <c r="BG249" s="387"/>
      <c r="BH249" s="388"/>
      <c r="BI249" s="389"/>
      <c r="BJ249" s="369" t="s">
        <v>66</v>
      </c>
      <c r="BK249" s="384"/>
      <c r="BL249" s="399"/>
      <c r="BM249" s="390"/>
      <c r="BN249" s="391"/>
      <c r="BO249" s="385"/>
    </row>
    <row r="250" spans="2:67" ht="38.25" customHeight="1" x14ac:dyDescent="0.25">
      <c r="B250" s="394">
        <v>149</v>
      </c>
      <c r="C250" s="375">
        <f t="shared" si="37"/>
        <v>243</v>
      </c>
      <c r="D250" s="345" t="s">
        <v>110</v>
      </c>
      <c r="E250" s="379">
        <v>2019</v>
      </c>
      <c r="F250" s="346" t="s">
        <v>1229</v>
      </c>
      <c r="G250" s="395">
        <v>43762</v>
      </c>
      <c r="H250" s="347" t="str">
        <f t="shared" si="32"/>
        <v>Formulación, actualización  y acompañamiento normativo y operativo</v>
      </c>
      <c r="I250" s="396">
        <v>6</v>
      </c>
      <c r="J250" s="394">
        <v>149</v>
      </c>
      <c r="K250" s="349" t="s">
        <v>1248</v>
      </c>
      <c r="L250" s="350" t="s">
        <v>44</v>
      </c>
      <c r="M250" s="349" t="s">
        <v>1282</v>
      </c>
      <c r="N250" s="349" t="s">
        <v>1283</v>
      </c>
      <c r="O250" s="349" t="s">
        <v>1284</v>
      </c>
      <c r="P250" s="377" t="s">
        <v>47</v>
      </c>
      <c r="Q250" s="404" t="s">
        <v>1285</v>
      </c>
      <c r="R250" s="397"/>
      <c r="S250" s="346">
        <v>5</v>
      </c>
      <c r="T250" s="346" t="s">
        <v>1187</v>
      </c>
      <c r="U250" s="353" t="s">
        <v>78</v>
      </c>
      <c r="V250" s="379" t="s">
        <v>1019</v>
      </c>
      <c r="W250" s="409">
        <v>43770</v>
      </c>
      <c r="X250" s="409">
        <v>43921</v>
      </c>
      <c r="Y250" s="377"/>
      <c r="Z250" s="379"/>
      <c r="AA250" s="356">
        <f t="shared" si="34"/>
        <v>43921</v>
      </c>
      <c r="AB250" s="487"/>
      <c r="AC250" s="491"/>
      <c r="AD250" s="489"/>
      <c r="AE250" s="490"/>
      <c r="AF250" s="491"/>
      <c r="AG250" s="491"/>
      <c r="AH250" s="491"/>
      <c r="AI250" s="489"/>
      <c r="AJ250" s="357">
        <v>43799</v>
      </c>
      <c r="AK250" s="472" t="s">
        <v>1431</v>
      </c>
      <c r="AL250" s="493">
        <v>1</v>
      </c>
      <c r="AM250" s="386">
        <v>43808</v>
      </c>
      <c r="AN250" s="472" t="s">
        <v>1587</v>
      </c>
      <c r="AO250" s="384" t="s">
        <v>226</v>
      </c>
      <c r="AP250" s="365">
        <f t="shared" si="36"/>
        <v>0.2</v>
      </c>
      <c r="AQ250" s="387" t="s">
        <v>51</v>
      </c>
      <c r="AR250" s="383"/>
      <c r="AS250" s="384"/>
      <c r="AT250" s="385"/>
      <c r="AU250" s="383"/>
      <c r="AV250" s="384"/>
      <c r="AW250" s="384"/>
      <c r="AX250" s="384"/>
      <c r="AY250" s="385"/>
      <c r="AZ250" s="383"/>
      <c r="BA250" s="384"/>
      <c r="BB250" s="385"/>
      <c r="BC250" s="386"/>
      <c r="BD250" s="384"/>
      <c r="BE250" s="384"/>
      <c r="BF250" s="384"/>
      <c r="BG250" s="387"/>
      <c r="BH250" s="388"/>
      <c r="BI250" s="389"/>
      <c r="BJ250" s="369" t="s">
        <v>66</v>
      </c>
      <c r="BK250" s="384"/>
      <c r="BL250" s="399"/>
      <c r="BM250" s="390"/>
      <c r="BN250" s="391"/>
      <c r="BO250" s="385"/>
    </row>
    <row r="251" spans="2:67" ht="38.25" customHeight="1" x14ac:dyDescent="0.25">
      <c r="B251" s="394">
        <v>0</v>
      </c>
      <c r="C251" s="375">
        <f t="shared" si="37"/>
        <v>244</v>
      </c>
      <c r="D251" s="345" t="s">
        <v>110</v>
      </c>
      <c r="E251" s="379">
        <v>2019</v>
      </c>
      <c r="F251" s="346" t="s">
        <v>1229</v>
      </c>
      <c r="G251" s="395">
        <v>43762</v>
      </c>
      <c r="H251" s="347" t="str">
        <f t="shared" si="32"/>
        <v>Formulación, actualización  y acompañamiento normativo y operativo</v>
      </c>
      <c r="I251" s="396"/>
      <c r="J251" s="394">
        <v>149</v>
      </c>
      <c r="K251" s="349" t="s">
        <v>1249</v>
      </c>
      <c r="L251" s="350" t="s">
        <v>44</v>
      </c>
      <c r="M251" s="349" t="s">
        <v>1286</v>
      </c>
      <c r="N251" s="349" t="s">
        <v>1287</v>
      </c>
      <c r="O251" s="349" t="s">
        <v>1288</v>
      </c>
      <c r="P251" s="377" t="s">
        <v>47</v>
      </c>
      <c r="Q251" s="404" t="s">
        <v>1447</v>
      </c>
      <c r="R251" s="397"/>
      <c r="S251" s="346">
        <v>5</v>
      </c>
      <c r="T251" s="346" t="s">
        <v>1187</v>
      </c>
      <c r="U251" s="353" t="s">
        <v>78</v>
      </c>
      <c r="V251" s="379" t="s">
        <v>1019</v>
      </c>
      <c r="W251" s="409">
        <v>43770</v>
      </c>
      <c r="X251" s="409">
        <v>43921</v>
      </c>
      <c r="Y251" s="377"/>
      <c r="Z251" s="379"/>
      <c r="AA251" s="356">
        <f t="shared" si="34"/>
        <v>43921</v>
      </c>
      <c r="AB251" s="487"/>
      <c r="AC251" s="491"/>
      <c r="AD251" s="489"/>
      <c r="AE251" s="490"/>
      <c r="AF251" s="491"/>
      <c r="AG251" s="491"/>
      <c r="AH251" s="491"/>
      <c r="AI251" s="489"/>
      <c r="AJ251" s="357">
        <v>43799</v>
      </c>
      <c r="AK251" s="472" t="s">
        <v>1432</v>
      </c>
      <c r="AL251" s="493">
        <v>1</v>
      </c>
      <c r="AM251" s="386">
        <v>43808</v>
      </c>
      <c r="AN251" s="472" t="s">
        <v>1586</v>
      </c>
      <c r="AO251" s="384" t="s">
        <v>226</v>
      </c>
      <c r="AP251" s="365">
        <v>0.17</v>
      </c>
      <c r="AQ251" s="387" t="s">
        <v>51</v>
      </c>
      <c r="AR251" s="383"/>
      <c r="AS251" s="384"/>
      <c r="AT251" s="385"/>
      <c r="AU251" s="383"/>
      <c r="AV251" s="384"/>
      <c r="AW251" s="384"/>
      <c r="AX251" s="384"/>
      <c r="AY251" s="385"/>
      <c r="AZ251" s="383"/>
      <c r="BA251" s="384"/>
      <c r="BB251" s="385"/>
      <c r="BC251" s="386"/>
      <c r="BD251" s="384"/>
      <c r="BE251" s="384"/>
      <c r="BF251" s="384"/>
      <c r="BG251" s="387"/>
      <c r="BH251" s="388"/>
      <c r="BI251" s="389"/>
      <c r="BJ251" s="369" t="s">
        <v>66</v>
      </c>
      <c r="BK251" s="384"/>
      <c r="BL251" s="399"/>
      <c r="BM251" s="390"/>
      <c r="BN251" s="391"/>
      <c r="BO251" s="385"/>
    </row>
    <row r="252" spans="2:67" ht="38.25" customHeight="1" x14ac:dyDescent="0.25">
      <c r="B252" s="394">
        <v>150</v>
      </c>
      <c r="C252" s="375">
        <f t="shared" si="37"/>
        <v>245</v>
      </c>
      <c r="D252" s="345" t="s">
        <v>110</v>
      </c>
      <c r="E252" s="379">
        <v>2019</v>
      </c>
      <c r="F252" s="346" t="s">
        <v>1229</v>
      </c>
      <c r="G252" s="395">
        <v>43762</v>
      </c>
      <c r="H252" s="347" t="str">
        <f t="shared" si="32"/>
        <v>Inspección Vigilancia y Control</v>
      </c>
      <c r="I252" s="396">
        <v>7</v>
      </c>
      <c r="J252" s="394">
        <v>150</v>
      </c>
      <c r="K252" s="349" t="s">
        <v>1250</v>
      </c>
      <c r="L252" s="350" t="s">
        <v>44</v>
      </c>
      <c r="M252" s="349" t="s">
        <v>1289</v>
      </c>
      <c r="N252" s="349" t="s">
        <v>1290</v>
      </c>
      <c r="O252" s="349" t="s">
        <v>1291</v>
      </c>
      <c r="P252" s="377" t="s">
        <v>47</v>
      </c>
      <c r="Q252" s="404" t="s">
        <v>1292</v>
      </c>
      <c r="R252" s="397"/>
      <c r="S252" s="346">
        <v>4</v>
      </c>
      <c r="T252" s="346" t="s">
        <v>1187</v>
      </c>
      <c r="U252" s="353" t="s">
        <v>81</v>
      </c>
      <c r="V252" s="379" t="s">
        <v>1306</v>
      </c>
      <c r="W252" s="409">
        <v>43770</v>
      </c>
      <c r="X252" s="409">
        <v>43921</v>
      </c>
      <c r="Y252" s="377"/>
      <c r="Z252" s="379"/>
      <c r="AA252" s="356">
        <f t="shared" si="34"/>
        <v>43921</v>
      </c>
      <c r="AB252" s="487"/>
      <c r="AC252" s="491"/>
      <c r="AD252" s="489"/>
      <c r="AE252" s="490"/>
      <c r="AF252" s="491"/>
      <c r="AG252" s="491"/>
      <c r="AH252" s="491"/>
      <c r="AI252" s="489"/>
      <c r="AJ252" s="357">
        <v>43799</v>
      </c>
      <c r="AK252" s="404" t="s">
        <v>1449</v>
      </c>
      <c r="AL252" s="398">
        <v>1</v>
      </c>
      <c r="AM252" s="386">
        <v>43809</v>
      </c>
      <c r="AN252" s="361" t="s">
        <v>1588</v>
      </c>
      <c r="AO252" s="384" t="s">
        <v>226</v>
      </c>
      <c r="AP252" s="365">
        <v>0.01</v>
      </c>
      <c r="AQ252" s="387" t="s">
        <v>51</v>
      </c>
      <c r="AR252" s="383"/>
      <c r="AS252" s="384"/>
      <c r="AT252" s="385"/>
      <c r="AU252" s="383"/>
      <c r="AV252" s="384"/>
      <c r="AW252" s="384"/>
      <c r="AX252" s="384"/>
      <c r="AY252" s="385"/>
      <c r="AZ252" s="383"/>
      <c r="BA252" s="384"/>
      <c r="BB252" s="385"/>
      <c r="BC252" s="386"/>
      <c r="BD252" s="384"/>
      <c r="BE252" s="384"/>
      <c r="BF252" s="384"/>
      <c r="BG252" s="387"/>
      <c r="BH252" s="388"/>
      <c r="BI252" s="389"/>
      <c r="BJ252" s="369" t="s">
        <v>66</v>
      </c>
      <c r="BK252" s="384"/>
      <c r="BL252" s="399"/>
      <c r="BM252" s="390"/>
      <c r="BN252" s="391"/>
      <c r="BO252" s="385"/>
    </row>
    <row r="253" spans="2:67" ht="38.25" customHeight="1" x14ac:dyDescent="0.25">
      <c r="B253" s="394">
        <v>0</v>
      </c>
      <c r="C253" s="375">
        <f t="shared" si="37"/>
        <v>246</v>
      </c>
      <c r="D253" s="345" t="s">
        <v>110</v>
      </c>
      <c r="E253" s="379">
        <v>2019</v>
      </c>
      <c r="F253" s="346" t="s">
        <v>1229</v>
      </c>
      <c r="G253" s="395">
        <v>43762</v>
      </c>
      <c r="H253" s="347" t="str">
        <f t="shared" si="32"/>
        <v>Inspección Vigilancia y Control</v>
      </c>
      <c r="I253" s="396"/>
      <c r="J253" s="394">
        <v>150</v>
      </c>
      <c r="K253" s="349" t="s">
        <v>1250</v>
      </c>
      <c r="L253" s="350" t="s">
        <v>44</v>
      </c>
      <c r="M253" s="349" t="s">
        <v>1289</v>
      </c>
      <c r="N253" s="349" t="s">
        <v>1290</v>
      </c>
      <c r="O253" s="349" t="s">
        <v>1291</v>
      </c>
      <c r="P253" s="377" t="s">
        <v>47</v>
      </c>
      <c r="Q253" s="404" t="s">
        <v>1293</v>
      </c>
      <c r="R253" s="397"/>
      <c r="S253" s="359">
        <v>1</v>
      </c>
      <c r="T253" s="346" t="s">
        <v>1298</v>
      </c>
      <c r="U253" s="353" t="s">
        <v>81</v>
      </c>
      <c r="V253" s="441" t="s">
        <v>1300</v>
      </c>
      <c r="W253" s="409">
        <v>43831</v>
      </c>
      <c r="X253" s="409">
        <v>43921</v>
      </c>
      <c r="Y253" s="377"/>
      <c r="Z253" s="379"/>
      <c r="AA253" s="356">
        <f t="shared" si="34"/>
        <v>43921</v>
      </c>
      <c r="AB253" s="487"/>
      <c r="AC253" s="491"/>
      <c r="AD253" s="489"/>
      <c r="AE253" s="490"/>
      <c r="AF253" s="491"/>
      <c r="AG253" s="491"/>
      <c r="AH253" s="491"/>
      <c r="AI253" s="489"/>
      <c r="AJ253" s="357">
        <v>43799</v>
      </c>
      <c r="AK253" s="494" t="s">
        <v>194</v>
      </c>
      <c r="AL253" s="398"/>
      <c r="AM253" s="386">
        <v>43809</v>
      </c>
      <c r="AN253" s="361" t="s">
        <v>1589</v>
      </c>
      <c r="AO253" s="384" t="s">
        <v>226</v>
      </c>
      <c r="AP253" s="365">
        <f t="shared" ref="AP253:AP264" si="42">+AL253/S253</f>
        <v>0</v>
      </c>
      <c r="AQ253" s="387" t="s">
        <v>114</v>
      </c>
      <c r="AR253" s="383"/>
      <c r="AS253" s="384"/>
      <c r="AT253" s="385"/>
      <c r="AU253" s="383"/>
      <c r="AV253" s="384"/>
      <c r="AW253" s="384"/>
      <c r="AX253" s="384"/>
      <c r="AY253" s="385"/>
      <c r="AZ253" s="383"/>
      <c r="BA253" s="384"/>
      <c r="BB253" s="385"/>
      <c r="BC253" s="386"/>
      <c r="BD253" s="384"/>
      <c r="BE253" s="384"/>
      <c r="BF253" s="384"/>
      <c r="BG253" s="387"/>
      <c r="BH253" s="388"/>
      <c r="BI253" s="389"/>
      <c r="BJ253" s="369" t="s">
        <v>66</v>
      </c>
      <c r="BK253" s="384"/>
      <c r="BL253" s="399"/>
      <c r="BM253" s="390"/>
      <c r="BN253" s="391"/>
      <c r="BO253" s="385"/>
    </row>
    <row r="254" spans="2:67" ht="60" customHeight="1" x14ac:dyDescent="0.25">
      <c r="B254" s="496">
        <v>151</v>
      </c>
      <c r="C254" s="497">
        <f t="shared" si="37"/>
        <v>247</v>
      </c>
      <c r="D254" s="345" t="s">
        <v>110</v>
      </c>
      <c r="E254" s="369">
        <v>2019</v>
      </c>
      <c r="F254" s="369" t="s">
        <v>1314</v>
      </c>
      <c r="G254" s="498">
        <v>43777</v>
      </c>
      <c r="H254" s="347" t="str">
        <f t="shared" si="32"/>
        <v>Gestión del Talento Humano</v>
      </c>
      <c r="I254" s="499"/>
      <c r="J254" s="496">
        <v>151</v>
      </c>
      <c r="K254" s="217" t="s">
        <v>1315</v>
      </c>
      <c r="L254" s="500" t="s">
        <v>44</v>
      </c>
      <c r="M254" s="451" t="s">
        <v>1316</v>
      </c>
      <c r="N254" s="451" t="s">
        <v>2005</v>
      </c>
      <c r="O254" s="451" t="s">
        <v>1317</v>
      </c>
      <c r="P254" s="372" t="s">
        <v>47</v>
      </c>
      <c r="Q254" s="451" t="s">
        <v>1318</v>
      </c>
      <c r="R254" s="384"/>
      <c r="S254" s="501">
        <v>1</v>
      </c>
      <c r="T254" s="502" t="s">
        <v>1376</v>
      </c>
      <c r="U254" s="372" t="s">
        <v>82</v>
      </c>
      <c r="V254" s="502" t="s">
        <v>1377</v>
      </c>
      <c r="W254" s="409">
        <v>43782</v>
      </c>
      <c r="X254" s="409">
        <v>43799</v>
      </c>
      <c r="Y254" s="389"/>
      <c r="Z254" s="391"/>
      <c r="AA254" s="503">
        <f t="shared" si="34"/>
        <v>43799</v>
      </c>
      <c r="AB254" s="487"/>
      <c r="AC254" s="491"/>
      <c r="AD254" s="489"/>
      <c r="AE254" s="490"/>
      <c r="AF254" s="491"/>
      <c r="AG254" s="491"/>
      <c r="AH254" s="491"/>
      <c r="AI254" s="489"/>
      <c r="AJ254" s="357">
        <v>43799</v>
      </c>
      <c r="AK254" s="361" t="s">
        <v>1489</v>
      </c>
      <c r="AL254" s="387">
        <v>1</v>
      </c>
      <c r="AM254" s="386">
        <v>43809</v>
      </c>
      <c r="AN254" s="384" t="s">
        <v>1860</v>
      </c>
      <c r="AO254" s="391" t="s">
        <v>420</v>
      </c>
      <c r="AP254" s="365">
        <f t="shared" si="42"/>
        <v>1</v>
      </c>
      <c r="AQ254" s="387" t="s">
        <v>51</v>
      </c>
      <c r="AR254" s="383"/>
      <c r="AS254" s="384"/>
      <c r="AT254" s="385"/>
      <c r="AU254" s="383"/>
      <c r="AV254" s="384"/>
      <c r="AW254" s="384"/>
      <c r="AX254" s="384"/>
      <c r="AY254" s="385"/>
      <c r="AZ254" s="383"/>
      <c r="BA254" s="384"/>
      <c r="BB254" s="385"/>
      <c r="BC254" s="386"/>
      <c r="BD254" s="384"/>
      <c r="BE254" s="384"/>
      <c r="BF254" s="384"/>
      <c r="BG254" s="387"/>
      <c r="BH254" s="388"/>
      <c r="BI254" s="389"/>
      <c r="BJ254" s="369" t="s">
        <v>66</v>
      </c>
      <c r="BK254" s="384"/>
      <c r="BL254" s="399"/>
      <c r="BM254" s="390"/>
      <c r="BN254" s="391"/>
      <c r="BO254" s="385"/>
    </row>
    <row r="255" spans="2:67" ht="34.5" customHeight="1" x14ac:dyDescent="0.25">
      <c r="B255" s="496">
        <v>0</v>
      </c>
      <c r="C255" s="497">
        <f t="shared" si="37"/>
        <v>248</v>
      </c>
      <c r="D255" s="345" t="s">
        <v>110</v>
      </c>
      <c r="E255" s="369">
        <v>2019</v>
      </c>
      <c r="F255" s="369" t="s">
        <v>1314</v>
      </c>
      <c r="G255" s="498">
        <v>43777</v>
      </c>
      <c r="H255" s="347" t="str">
        <f t="shared" si="32"/>
        <v>Gestión del Talento Humano</v>
      </c>
      <c r="I255" s="499"/>
      <c r="J255" s="496"/>
      <c r="K255" s="217" t="s">
        <v>1315</v>
      </c>
      <c r="L255" s="500" t="s">
        <v>44</v>
      </c>
      <c r="M255" s="451" t="s">
        <v>1316</v>
      </c>
      <c r="N255" s="451" t="s">
        <v>2005</v>
      </c>
      <c r="O255" s="451" t="s">
        <v>1319</v>
      </c>
      <c r="P255" s="372" t="s">
        <v>47</v>
      </c>
      <c r="Q255" s="451" t="s">
        <v>1320</v>
      </c>
      <c r="R255" s="384"/>
      <c r="S255" s="504">
        <v>1</v>
      </c>
      <c r="T255" s="502" t="s">
        <v>1378</v>
      </c>
      <c r="U255" s="372" t="s">
        <v>82</v>
      </c>
      <c r="V255" s="502" t="s">
        <v>1379</v>
      </c>
      <c r="W255" s="409">
        <v>43800</v>
      </c>
      <c r="X255" s="409">
        <v>43920</v>
      </c>
      <c r="Y255" s="389"/>
      <c r="Z255" s="391"/>
      <c r="AA255" s="503">
        <f t="shared" si="34"/>
        <v>43920</v>
      </c>
      <c r="AB255" s="487"/>
      <c r="AC255" s="491"/>
      <c r="AD255" s="489"/>
      <c r="AE255" s="490"/>
      <c r="AF255" s="491"/>
      <c r="AG255" s="491"/>
      <c r="AH255" s="491"/>
      <c r="AI255" s="489"/>
      <c r="AJ255" s="357">
        <v>43799</v>
      </c>
      <c r="AK255" s="391" t="s">
        <v>194</v>
      </c>
      <c r="AL255" s="387"/>
      <c r="AM255" s="386">
        <v>43809</v>
      </c>
      <c r="AN255" s="403" t="s">
        <v>1643</v>
      </c>
      <c r="AO255" s="391" t="s">
        <v>420</v>
      </c>
      <c r="AP255" s="365">
        <f t="shared" si="42"/>
        <v>0</v>
      </c>
      <c r="AQ255" s="387" t="s">
        <v>114</v>
      </c>
      <c r="AR255" s="383"/>
      <c r="AS255" s="384"/>
      <c r="AT255" s="385"/>
      <c r="AU255" s="383"/>
      <c r="AV255" s="384"/>
      <c r="AW255" s="384"/>
      <c r="AX255" s="384"/>
      <c r="AY255" s="385"/>
      <c r="AZ255" s="383"/>
      <c r="BA255" s="384"/>
      <c r="BB255" s="385"/>
      <c r="BC255" s="386"/>
      <c r="BD255" s="384"/>
      <c r="BE255" s="384"/>
      <c r="BF255" s="384"/>
      <c r="BG255" s="387"/>
      <c r="BH255" s="388"/>
      <c r="BI255" s="389"/>
      <c r="BJ255" s="369" t="s">
        <v>66</v>
      </c>
      <c r="BK255" s="384"/>
      <c r="BL255" s="399"/>
      <c r="BM255" s="390"/>
      <c r="BN255" s="391"/>
      <c r="BO255" s="385"/>
    </row>
    <row r="256" spans="2:67" ht="34.5" customHeight="1" x14ac:dyDescent="0.25">
      <c r="B256" s="496">
        <v>0</v>
      </c>
      <c r="C256" s="497">
        <f t="shared" si="37"/>
        <v>249</v>
      </c>
      <c r="D256" s="345" t="s">
        <v>110</v>
      </c>
      <c r="E256" s="369">
        <v>2019</v>
      </c>
      <c r="F256" s="369" t="s">
        <v>1314</v>
      </c>
      <c r="G256" s="498">
        <v>43777</v>
      </c>
      <c r="H256" s="347" t="str">
        <f t="shared" si="32"/>
        <v>Gestión del Talento Humano</v>
      </c>
      <c r="I256" s="499"/>
      <c r="J256" s="496"/>
      <c r="K256" s="217" t="s">
        <v>1315</v>
      </c>
      <c r="L256" s="500" t="s">
        <v>44</v>
      </c>
      <c r="M256" s="451" t="s">
        <v>1316</v>
      </c>
      <c r="N256" s="451" t="s">
        <v>2005</v>
      </c>
      <c r="O256" s="451" t="s">
        <v>1319</v>
      </c>
      <c r="P256" s="372" t="s">
        <v>47</v>
      </c>
      <c r="Q256" s="451" t="s">
        <v>1321</v>
      </c>
      <c r="R256" s="384"/>
      <c r="S256" s="421">
        <v>2</v>
      </c>
      <c r="T256" s="369" t="s">
        <v>1380</v>
      </c>
      <c r="U256" s="372" t="s">
        <v>82</v>
      </c>
      <c r="V256" s="502" t="s">
        <v>1377</v>
      </c>
      <c r="W256" s="409">
        <v>43864</v>
      </c>
      <c r="X256" s="409">
        <v>44012</v>
      </c>
      <c r="Y256" s="389"/>
      <c r="Z256" s="391"/>
      <c r="AA256" s="503">
        <f t="shared" si="34"/>
        <v>44012</v>
      </c>
      <c r="AB256" s="487"/>
      <c r="AC256" s="491"/>
      <c r="AD256" s="489"/>
      <c r="AE256" s="490"/>
      <c r="AF256" s="491"/>
      <c r="AG256" s="491"/>
      <c r="AH256" s="491"/>
      <c r="AI256" s="489"/>
      <c r="AJ256" s="357">
        <v>43799</v>
      </c>
      <c r="AK256" s="391" t="s">
        <v>194</v>
      </c>
      <c r="AL256" s="387"/>
      <c r="AM256" s="386">
        <v>43809</v>
      </c>
      <c r="AN256" s="403" t="s">
        <v>1643</v>
      </c>
      <c r="AO256" s="391" t="s">
        <v>420</v>
      </c>
      <c r="AP256" s="365">
        <f t="shared" si="42"/>
        <v>0</v>
      </c>
      <c r="AQ256" s="387" t="s">
        <v>114</v>
      </c>
      <c r="AR256" s="383"/>
      <c r="AS256" s="384"/>
      <c r="AT256" s="385"/>
      <c r="AU256" s="383"/>
      <c r="AV256" s="384"/>
      <c r="AW256" s="384"/>
      <c r="AX256" s="384"/>
      <c r="AY256" s="385"/>
      <c r="AZ256" s="383"/>
      <c r="BA256" s="384"/>
      <c r="BB256" s="385"/>
      <c r="BC256" s="386"/>
      <c r="BD256" s="384"/>
      <c r="BE256" s="384"/>
      <c r="BF256" s="384"/>
      <c r="BG256" s="387"/>
      <c r="BH256" s="388"/>
      <c r="BI256" s="389"/>
      <c r="BJ256" s="369" t="s">
        <v>66</v>
      </c>
      <c r="BK256" s="384"/>
      <c r="BL256" s="399"/>
      <c r="BM256" s="390"/>
      <c r="BN256" s="391"/>
      <c r="BO256" s="385"/>
    </row>
    <row r="257" spans="2:67" ht="34.5" customHeight="1" x14ac:dyDescent="0.25">
      <c r="B257" s="496">
        <v>152</v>
      </c>
      <c r="C257" s="497">
        <f t="shared" si="37"/>
        <v>250</v>
      </c>
      <c r="D257" s="345" t="s">
        <v>110</v>
      </c>
      <c r="E257" s="369">
        <v>2019</v>
      </c>
      <c r="F257" s="369" t="s">
        <v>1314</v>
      </c>
      <c r="G257" s="498">
        <v>43777</v>
      </c>
      <c r="H257" s="347" t="str">
        <f t="shared" si="32"/>
        <v>Gestión del Talento Humano</v>
      </c>
      <c r="I257" s="499"/>
      <c r="J257" s="496">
        <v>152</v>
      </c>
      <c r="K257" s="217" t="s">
        <v>1322</v>
      </c>
      <c r="L257" s="500" t="s">
        <v>44</v>
      </c>
      <c r="M257" s="451" t="s">
        <v>1323</v>
      </c>
      <c r="N257" s="451" t="s">
        <v>1324</v>
      </c>
      <c r="O257" s="451" t="s">
        <v>1325</v>
      </c>
      <c r="P257" s="372" t="s">
        <v>47</v>
      </c>
      <c r="Q257" s="451" t="s">
        <v>1326</v>
      </c>
      <c r="R257" s="384"/>
      <c r="S257" s="505">
        <v>4</v>
      </c>
      <c r="T257" s="369" t="s">
        <v>1380</v>
      </c>
      <c r="U257" s="372" t="s">
        <v>82</v>
      </c>
      <c r="V257" s="502" t="s">
        <v>1381</v>
      </c>
      <c r="W257" s="409">
        <v>43801</v>
      </c>
      <c r="X257" s="409">
        <v>43920</v>
      </c>
      <c r="Y257" s="389"/>
      <c r="Z257" s="391"/>
      <c r="AA257" s="503">
        <f t="shared" si="34"/>
        <v>43920</v>
      </c>
      <c r="AB257" s="487"/>
      <c r="AC257" s="491"/>
      <c r="AD257" s="489"/>
      <c r="AE257" s="490"/>
      <c r="AF257" s="491"/>
      <c r="AG257" s="491"/>
      <c r="AH257" s="491"/>
      <c r="AI257" s="489"/>
      <c r="AJ257" s="357">
        <v>43799</v>
      </c>
      <c r="AK257" s="391" t="s">
        <v>194</v>
      </c>
      <c r="AL257" s="387"/>
      <c r="AM257" s="386">
        <v>43809</v>
      </c>
      <c r="AN257" s="403" t="s">
        <v>1643</v>
      </c>
      <c r="AO257" s="391" t="s">
        <v>420</v>
      </c>
      <c r="AP257" s="365">
        <f t="shared" si="42"/>
        <v>0</v>
      </c>
      <c r="AQ257" s="387" t="s">
        <v>114</v>
      </c>
      <c r="AR257" s="383"/>
      <c r="AS257" s="384"/>
      <c r="AT257" s="385"/>
      <c r="AU257" s="383"/>
      <c r="AV257" s="384"/>
      <c r="AW257" s="384"/>
      <c r="AX257" s="384"/>
      <c r="AY257" s="385"/>
      <c r="AZ257" s="383"/>
      <c r="BA257" s="384"/>
      <c r="BB257" s="385"/>
      <c r="BC257" s="386"/>
      <c r="BD257" s="384"/>
      <c r="BE257" s="384"/>
      <c r="BF257" s="384"/>
      <c r="BG257" s="387"/>
      <c r="BH257" s="388"/>
      <c r="BI257" s="389"/>
      <c r="BJ257" s="369" t="s">
        <v>66</v>
      </c>
      <c r="BK257" s="384"/>
      <c r="BL257" s="399"/>
      <c r="BM257" s="390"/>
      <c r="BN257" s="391"/>
      <c r="BO257" s="385"/>
    </row>
    <row r="258" spans="2:67" ht="34.5" customHeight="1" x14ac:dyDescent="0.25">
      <c r="B258" s="496">
        <v>153</v>
      </c>
      <c r="C258" s="497">
        <f t="shared" si="37"/>
        <v>251</v>
      </c>
      <c r="D258" s="345" t="s">
        <v>110</v>
      </c>
      <c r="E258" s="369">
        <v>2019</v>
      </c>
      <c r="F258" s="369" t="s">
        <v>1314</v>
      </c>
      <c r="G258" s="498">
        <v>43777</v>
      </c>
      <c r="H258" s="347" t="str">
        <f t="shared" si="32"/>
        <v>Gestión del Talento Humano</v>
      </c>
      <c r="I258" s="499"/>
      <c r="J258" s="496">
        <v>153</v>
      </c>
      <c r="K258" s="217" t="s">
        <v>1327</v>
      </c>
      <c r="L258" s="500" t="s">
        <v>44</v>
      </c>
      <c r="M258" s="451" t="s">
        <v>1328</v>
      </c>
      <c r="N258" s="451" t="s">
        <v>1329</v>
      </c>
      <c r="O258" s="451" t="s">
        <v>1330</v>
      </c>
      <c r="P258" s="372" t="s">
        <v>74</v>
      </c>
      <c r="Q258" s="451" t="s">
        <v>1331</v>
      </c>
      <c r="R258" s="384"/>
      <c r="S258" s="505">
        <v>1</v>
      </c>
      <c r="T258" s="369" t="s">
        <v>1382</v>
      </c>
      <c r="U258" s="372" t="s">
        <v>82</v>
      </c>
      <c r="V258" s="502" t="s">
        <v>1381</v>
      </c>
      <c r="W258" s="409">
        <v>43709</v>
      </c>
      <c r="X258" s="409">
        <v>43738</v>
      </c>
      <c r="Y258" s="389"/>
      <c r="Z258" s="391"/>
      <c r="AA258" s="503">
        <f t="shared" si="34"/>
        <v>43738</v>
      </c>
      <c r="AB258" s="487"/>
      <c r="AC258" s="491"/>
      <c r="AD258" s="489"/>
      <c r="AE258" s="490"/>
      <c r="AF258" s="491"/>
      <c r="AG258" s="491"/>
      <c r="AH258" s="491"/>
      <c r="AI258" s="489"/>
      <c r="AJ258" s="357">
        <v>43799</v>
      </c>
      <c r="AK258" s="361" t="s">
        <v>1490</v>
      </c>
      <c r="AL258" s="387">
        <v>1</v>
      </c>
      <c r="AM258" s="386">
        <v>43809</v>
      </c>
      <c r="AN258" s="403" t="s">
        <v>1644</v>
      </c>
      <c r="AO258" s="391" t="s">
        <v>420</v>
      </c>
      <c r="AP258" s="365">
        <f t="shared" si="42"/>
        <v>1</v>
      </c>
      <c r="AQ258" s="387" t="s">
        <v>55</v>
      </c>
      <c r="AR258" s="383"/>
      <c r="AS258" s="384"/>
      <c r="AT258" s="385"/>
      <c r="AU258" s="383"/>
      <c r="AV258" s="384"/>
      <c r="AW258" s="384"/>
      <c r="AX258" s="384"/>
      <c r="AY258" s="385"/>
      <c r="AZ258" s="383"/>
      <c r="BA258" s="384"/>
      <c r="BB258" s="385"/>
      <c r="BC258" s="386"/>
      <c r="BD258" s="384"/>
      <c r="BE258" s="384"/>
      <c r="BF258" s="384"/>
      <c r="BG258" s="387"/>
      <c r="BH258" s="388"/>
      <c r="BI258" s="389"/>
      <c r="BJ258" s="369" t="s">
        <v>66</v>
      </c>
      <c r="BK258" s="384"/>
      <c r="BL258" s="399"/>
      <c r="BM258" s="390"/>
      <c r="BN258" s="391"/>
      <c r="BO258" s="385"/>
    </row>
    <row r="259" spans="2:67" ht="34.5" customHeight="1" x14ac:dyDescent="0.25">
      <c r="B259" s="496">
        <v>0</v>
      </c>
      <c r="C259" s="497">
        <f t="shared" si="37"/>
        <v>252</v>
      </c>
      <c r="D259" s="345" t="s">
        <v>110</v>
      </c>
      <c r="E259" s="369">
        <v>2019</v>
      </c>
      <c r="F259" s="369" t="s">
        <v>1314</v>
      </c>
      <c r="G259" s="498">
        <v>43777</v>
      </c>
      <c r="H259" s="347" t="str">
        <f t="shared" si="32"/>
        <v>Gestión del Talento Humano</v>
      </c>
      <c r="I259" s="499"/>
      <c r="J259" s="496"/>
      <c r="K259" s="217" t="s">
        <v>1327</v>
      </c>
      <c r="L259" s="500" t="s">
        <v>44</v>
      </c>
      <c r="M259" s="451" t="s">
        <v>1332</v>
      </c>
      <c r="N259" s="451" t="s">
        <v>1329</v>
      </c>
      <c r="O259" s="451" t="s">
        <v>1330</v>
      </c>
      <c r="P259" s="372" t="s">
        <v>47</v>
      </c>
      <c r="Q259" s="451" t="s">
        <v>1333</v>
      </c>
      <c r="R259" s="384"/>
      <c r="S259" s="505">
        <v>1</v>
      </c>
      <c r="T259" s="369" t="s">
        <v>451</v>
      </c>
      <c r="U259" s="372" t="s">
        <v>82</v>
      </c>
      <c r="V259" s="502" t="s">
        <v>1381</v>
      </c>
      <c r="W259" s="409">
        <v>43739</v>
      </c>
      <c r="X259" s="409">
        <v>43769</v>
      </c>
      <c r="Y259" s="389"/>
      <c r="Z259" s="391"/>
      <c r="AA259" s="503">
        <f t="shared" si="34"/>
        <v>43769</v>
      </c>
      <c r="AB259" s="487"/>
      <c r="AC259" s="491"/>
      <c r="AD259" s="489"/>
      <c r="AE259" s="490"/>
      <c r="AF259" s="491"/>
      <c r="AG259" s="491"/>
      <c r="AH259" s="491"/>
      <c r="AI259" s="489"/>
      <c r="AJ259" s="357">
        <v>43799</v>
      </c>
      <c r="AK259" s="361" t="s">
        <v>1491</v>
      </c>
      <c r="AL259" s="387">
        <v>1</v>
      </c>
      <c r="AM259" s="386">
        <v>43809</v>
      </c>
      <c r="AN259" s="403" t="s">
        <v>1861</v>
      </c>
      <c r="AO259" s="391" t="s">
        <v>420</v>
      </c>
      <c r="AP259" s="365">
        <f t="shared" si="42"/>
        <v>1</v>
      </c>
      <c r="AQ259" s="387" t="s">
        <v>55</v>
      </c>
      <c r="AR259" s="383"/>
      <c r="AS259" s="384"/>
      <c r="AT259" s="385"/>
      <c r="AU259" s="383"/>
      <c r="AV259" s="384"/>
      <c r="AW259" s="384"/>
      <c r="AX259" s="384"/>
      <c r="AY259" s="385"/>
      <c r="AZ259" s="383"/>
      <c r="BA259" s="384"/>
      <c r="BB259" s="385"/>
      <c r="BC259" s="386"/>
      <c r="BD259" s="384"/>
      <c r="BE259" s="384"/>
      <c r="BF259" s="384"/>
      <c r="BG259" s="387"/>
      <c r="BH259" s="388"/>
      <c r="BI259" s="389"/>
      <c r="BJ259" s="369" t="s">
        <v>66</v>
      </c>
      <c r="BK259" s="384"/>
      <c r="BL259" s="399"/>
      <c r="BM259" s="390"/>
      <c r="BN259" s="391"/>
      <c r="BO259" s="385"/>
    </row>
    <row r="260" spans="2:67" ht="34.5" customHeight="1" x14ac:dyDescent="0.25">
      <c r="B260" s="496">
        <v>0</v>
      </c>
      <c r="C260" s="497">
        <f t="shared" si="37"/>
        <v>253</v>
      </c>
      <c r="D260" s="345" t="s">
        <v>110</v>
      </c>
      <c r="E260" s="369">
        <v>2019</v>
      </c>
      <c r="F260" s="369" t="s">
        <v>1314</v>
      </c>
      <c r="G260" s="498">
        <v>43777</v>
      </c>
      <c r="H260" s="347" t="str">
        <f t="shared" si="32"/>
        <v>Gestión del Talento Humano</v>
      </c>
      <c r="I260" s="499"/>
      <c r="J260" s="496"/>
      <c r="K260" s="217" t="s">
        <v>1327</v>
      </c>
      <c r="L260" s="500" t="s">
        <v>44</v>
      </c>
      <c r="M260" s="451" t="s">
        <v>1332</v>
      </c>
      <c r="N260" s="451" t="s">
        <v>1329</v>
      </c>
      <c r="O260" s="451" t="s">
        <v>1330</v>
      </c>
      <c r="P260" s="372" t="s">
        <v>47</v>
      </c>
      <c r="Q260" s="451" t="s">
        <v>1334</v>
      </c>
      <c r="R260" s="384"/>
      <c r="S260" s="505">
        <v>12</v>
      </c>
      <c r="T260" s="369" t="s">
        <v>1383</v>
      </c>
      <c r="U260" s="372" t="s">
        <v>82</v>
      </c>
      <c r="V260" s="502" t="s">
        <v>1381</v>
      </c>
      <c r="W260" s="409">
        <v>43800</v>
      </c>
      <c r="X260" s="409">
        <v>44195</v>
      </c>
      <c r="Y260" s="389"/>
      <c r="Z260" s="391"/>
      <c r="AA260" s="503">
        <f t="shared" si="34"/>
        <v>44195</v>
      </c>
      <c r="AB260" s="487"/>
      <c r="AC260" s="491"/>
      <c r="AD260" s="489"/>
      <c r="AE260" s="490"/>
      <c r="AF260" s="491"/>
      <c r="AG260" s="491"/>
      <c r="AH260" s="491"/>
      <c r="AI260" s="489"/>
      <c r="AJ260" s="357">
        <v>43799</v>
      </c>
      <c r="AK260" s="391" t="s">
        <v>194</v>
      </c>
      <c r="AL260" s="387"/>
      <c r="AM260" s="386">
        <v>43809</v>
      </c>
      <c r="AN260" s="403" t="s">
        <v>1643</v>
      </c>
      <c r="AO260" s="391" t="s">
        <v>420</v>
      </c>
      <c r="AP260" s="365">
        <f t="shared" si="42"/>
        <v>0</v>
      </c>
      <c r="AQ260" s="387" t="s">
        <v>114</v>
      </c>
      <c r="AR260" s="383"/>
      <c r="AS260" s="384"/>
      <c r="AT260" s="385"/>
      <c r="AU260" s="383"/>
      <c r="AV260" s="384"/>
      <c r="AW260" s="384"/>
      <c r="AX260" s="384"/>
      <c r="AY260" s="385"/>
      <c r="AZ260" s="383"/>
      <c r="BA260" s="384"/>
      <c r="BB260" s="385"/>
      <c r="BC260" s="386"/>
      <c r="BD260" s="384"/>
      <c r="BE260" s="384"/>
      <c r="BF260" s="384"/>
      <c r="BG260" s="387"/>
      <c r="BH260" s="388"/>
      <c r="BI260" s="389"/>
      <c r="BJ260" s="369" t="s">
        <v>66</v>
      </c>
      <c r="BK260" s="384"/>
      <c r="BL260" s="399"/>
      <c r="BM260" s="390"/>
      <c r="BN260" s="391"/>
      <c r="BO260" s="385"/>
    </row>
    <row r="261" spans="2:67" ht="38.25" customHeight="1" x14ac:dyDescent="0.25">
      <c r="B261" s="496">
        <v>0</v>
      </c>
      <c r="C261" s="497">
        <f t="shared" si="37"/>
        <v>254</v>
      </c>
      <c r="D261" s="345" t="s">
        <v>110</v>
      </c>
      <c r="E261" s="369">
        <v>2019</v>
      </c>
      <c r="F261" s="369" t="s">
        <v>1314</v>
      </c>
      <c r="G261" s="498">
        <v>43777</v>
      </c>
      <c r="H261" s="347" t="str">
        <f t="shared" si="32"/>
        <v>Gestión del Talento Humano</v>
      </c>
      <c r="I261" s="499"/>
      <c r="J261" s="496"/>
      <c r="K261" s="217" t="s">
        <v>1327</v>
      </c>
      <c r="L261" s="500" t="s">
        <v>44</v>
      </c>
      <c r="M261" s="451" t="s">
        <v>1332</v>
      </c>
      <c r="N261" s="451" t="s">
        <v>1329</v>
      </c>
      <c r="O261" s="451" t="s">
        <v>1330</v>
      </c>
      <c r="P261" s="372" t="s">
        <v>47</v>
      </c>
      <c r="Q261" s="451" t="s">
        <v>1335</v>
      </c>
      <c r="R261" s="384"/>
      <c r="S261" s="505">
        <v>2</v>
      </c>
      <c r="T261" s="369" t="s">
        <v>1380</v>
      </c>
      <c r="U261" s="372" t="s">
        <v>82</v>
      </c>
      <c r="V261" s="502" t="s">
        <v>1381</v>
      </c>
      <c r="W261" s="409">
        <v>43800</v>
      </c>
      <c r="X261" s="409">
        <v>43830</v>
      </c>
      <c r="Y261" s="389"/>
      <c r="Z261" s="391"/>
      <c r="AA261" s="503">
        <f t="shared" si="34"/>
        <v>43830</v>
      </c>
      <c r="AB261" s="487"/>
      <c r="AC261" s="491"/>
      <c r="AD261" s="489"/>
      <c r="AE261" s="490"/>
      <c r="AF261" s="491"/>
      <c r="AG261" s="491"/>
      <c r="AH261" s="491"/>
      <c r="AI261" s="489"/>
      <c r="AJ261" s="357">
        <v>43799</v>
      </c>
      <c r="AK261" s="391" t="s">
        <v>194</v>
      </c>
      <c r="AL261" s="387"/>
      <c r="AM261" s="386">
        <v>43809</v>
      </c>
      <c r="AN261" s="403" t="s">
        <v>1643</v>
      </c>
      <c r="AO261" s="391" t="s">
        <v>420</v>
      </c>
      <c r="AP261" s="365">
        <f t="shared" si="42"/>
        <v>0</v>
      </c>
      <c r="AQ261" s="387" t="s">
        <v>114</v>
      </c>
      <c r="AR261" s="383"/>
      <c r="AS261" s="384"/>
      <c r="AT261" s="385"/>
      <c r="AU261" s="383"/>
      <c r="AV261" s="384"/>
      <c r="AW261" s="384"/>
      <c r="AX261" s="384"/>
      <c r="AY261" s="385"/>
      <c r="AZ261" s="383"/>
      <c r="BA261" s="384"/>
      <c r="BB261" s="385"/>
      <c r="BC261" s="386"/>
      <c r="BD261" s="384"/>
      <c r="BE261" s="384"/>
      <c r="BF261" s="384"/>
      <c r="BG261" s="387"/>
      <c r="BH261" s="388"/>
      <c r="BI261" s="389"/>
      <c r="BJ261" s="369" t="s">
        <v>66</v>
      </c>
      <c r="BK261" s="384"/>
      <c r="BL261" s="399"/>
      <c r="BM261" s="390"/>
      <c r="BN261" s="391"/>
      <c r="BO261" s="385"/>
    </row>
    <row r="262" spans="2:67" ht="38.25" customHeight="1" x14ac:dyDescent="0.25">
      <c r="B262" s="496">
        <v>154</v>
      </c>
      <c r="C262" s="497">
        <f t="shared" si="37"/>
        <v>255</v>
      </c>
      <c r="D262" s="345" t="s">
        <v>110</v>
      </c>
      <c r="E262" s="369">
        <v>2019</v>
      </c>
      <c r="F262" s="369" t="s">
        <v>1314</v>
      </c>
      <c r="G262" s="498">
        <v>43777</v>
      </c>
      <c r="H262" s="347" t="str">
        <f t="shared" si="32"/>
        <v>Gestión del Talento Humano</v>
      </c>
      <c r="I262" s="499"/>
      <c r="J262" s="496">
        <v>154</v>
      </c>
      <c r="K262" s="218" t="s">
        <v>1336</v>
      </c>
      <c r="L262" s="500" t="s">
        <v>44</v>
      </c>
      <c r="M262" s="451" t="s">
        <v>1337</v>
      </c>
      <c r="N262" s="451" t="s">
        <v>1338</v>
      </c>
      <c r="O262" s="451" t="s">
        <v>1339</v>
      </c>
      <c r="P262" s="372" t="s">
        <v>74</v>
      </c>
      <c r="Q262" s="451" t="s">
        <v>1340</v>
      </c>
      <c r="R262" s="384"/>
      <c r="S262" s="505">
        <v>2</v>
      </c>
      <c r="T262" s="369" t="s">
        <v>1384</v>
      </c>
      <c r="U262" s="372" t="s">
        <v>82</v>
      </c>
      <c r="V262" s="502" t="s">
        <v>1381</v>
      </c>
      <c r="W262" s="409">
        <v>43709</v>
      </c>
      <c r="X262" s="409">
        <v>43769</v>
      </c>
      <c r="Y262" s="389"/>
      <c r="Z262" s="391"/>
      <c r="AA262" s="503">
        <f t="shared" si="34"/>
        <v>43769</v>
      </c>
      <c r="AB262" s="487"/>
      <c r="AC262" s="491"/>
      <c r="AD262" s="489"/>
      <c r="AE262" s="490"/>
      <c r="AF262" s="491"/>
      <c r="AG262" s="491"/>
      <c r="AH262" s="491"/>
      <c r="AI262" s="489"/>
      <c r="AJ262" s="357">
        <v>43799</v>
      </c>
      <c r="AK262" s="361" t="s">
        <v>1492</v>
      </c>
      <c r="AL262" s="387">
        <v>1</v>
      </c>
      <c r="AM262" s="386">
        <v>43809</v>
      </c>
      <c r="AN262" s="403" t="s">
        <v>1862</v>
      </c>
      <c r="AO262" s="391" t="s">
        <v>420</v>
      </c>
      <c r="AP262" s="365">
        <v>1</v>
      </c>
      <c r="AQ262" s="387" t="s">
        <v>55</v>
      </c>
      <c r="AR262" s="383"/>
      <c r="AS262" s="384"/>
      <c r="AT262" s="385"/>
      <c r="AU262" s="383"/>
      <c r="AV262" s="384"/>
      <c r="AW262" s="384"/>
      <c r="AX262" s="384"/>
      <c r="AY262" s="385"/>
      <c r="AZ262" s="383"/>
      <c r="BA262" s="384"/>
      <c r="BB262" s="385"/>
      <c r="BC262" s="386"/>
      <c r="BD262" s="384"/>
      <c r="BE262" s="384"/>
      <c r="BF262" s="384"/>
      <c r="BG262" s="387"/>
      <c r="BH262" s="388"/>
      <c r="BI262" s="389"/>
      <c r="BJ262" s="369" t="s">
        <v>66</v>
      </c>
      <c r="BK262" s="384"/>
      <c r="BL262" s="399"/>
      <c r="BM262" s="390"/>
      <c r="BN262" s="391"/>
      <c r="BO262" s="385"/>
    </row>
    <row r="263" spans="2:67" ht="38.25" customHeight="1" x14ac:dyDescent="0.25">
      <c r="B263" s="496">
        <v>0</v>
      </c>
      <c r="C263" s="497">
        <f t="shared" si="37"/>
        <v>256</v>
      </c>
      <c r="D263" s="345" t="s">
        <v>110</v>
      </c>
      <c r="E263" s="369">
        <v>2019</v>
      </c>
      <c r="F263" s="369" t="s">
        <v>1314</v>
      </c>
      <c r="G263" s="498">
        <v>43777</v>
      </c>
      <c r="H263" s="347" t="str">
        <f t="shared" si="32"/>
        <v>Gestión del Talento Humano</v>
      </c>
      <c r="I263" s="499"/>
      <c r="J263" s="496"/>
      <c r="K263" s="218" t="s">
        <v>1336</v>
      </c>
      <c r="L263" s="500" t="s">
        <v>44</v>
      </c>
      <c r="M263" s="451" t="s">
        <v>1337</v>
      </c>
      <c r="N263" s="451" t="s">
        <v>1338</v>
      </c>
      <c r="O263" s="451" t="s">
        <v>1339</v>
      </c>
      <c r="P263" s="372" t="s">
        <v>47</v>
      </c>
      <c r="Q263" s="451" t="s">
        <v>1341</v>
      </c>
      <c r="R263" s="384"/>
      <c r="S263" s="505">
        <v>2</v>
      </c>
      <c r="T263" s="369" t="s">
        <v>1384</v>
      </c>
      <c r="U263" s="372" t="s">
        <v>82</v>
      </c>
      <c r="V263" s="502" t="s">
        <v>1381</v>
      </c>
      <c r="W263" s="409">
        <v>43800</v>
      </c>
      <c r="X263" s="409">
        <v>43830</v>
      </c>
      <c r="Y263" s="389"/>
      <c r="Z263" s="391"/>
      <c r="AA263" s="503">
        <f t="shared" si="34"/>
        <v>43830</v>
      </c>
      <c r="AB263" s="487"/>
      <c r="AC263" s="491"/>
      <c r="AD263" s="489"/>
      <c r="AE263" s="490"/>
      <c r="AF263" s="491"/>
      <c r="AG263" s="491"/>
      <c r="AH263" s="491"/>
      <c r="AI263" s="489"/>
      <c r="AJ263" s="357">
        <v>43799</v>
      </c>
      <c r="AK263" s="391" t="s">
        <v>194</v>
      </c>
      <c r="AL263" s="387"/>
      <c r="AM263" s="386">
        <v>43809</v>
      </c>
      <c r="AN263" s="403" t="s">
        <v>1643</v>
      </c>
      <c r="AO263" s="391" t="s">
        <v>420</v>
      </c>
      <c r="AP263" s="365">
        <f t="shared" si="42"/>
        <v>0</v>
      </c>
      <c r="AQ263" s="387" t="s">
        <v>114</v>
      </c>
      <c r="AR263" s="383"/>
      <c r="AS263" s="384"/>
      <c r="AT263" s="385"/>
      <c r="AU263" s="383"/>
      <c r="AV263" s="384"/>
      <c r="AW263" s="384"/>
      <c r="AX263" s="384"/>
      <c r="AY263" s="385"/>
      <c r="AZ263" s="383"/>
      <c r="BA263" s="384"/>
      <c r="BB263" s="385"/>
      <c r="BC263" s="386"/>
      <c r="BD263" s="384"/>
      <c r="BE263" s="384"/>
      <c r="BF263" s="384"/>
      <c r="BG263" s="387"/>
      <c r="BH263" s="388"/>
      <c r="BI263" s="389"/>
      <c r="BJ263" s="369" t="s">
        <v>66</v>
      </c>
      <c r="BK263" s="384"/>
      <c r="BL263" s="399"/>
      <c r="BM263" s="390"/>
      <c r="BN263" s="391"/>
      <c r="BO263" s="385"/>
    </row>
    <row r="264" spans="2:67" ht="38.25" customHeight="1" x14ac:dyDescent="0.25">
      <c r="B264" s="496">
        <v>155</v>
      </c>
      <c r="C264" s="497">
        <f t="shared" si="37"/>
        <v>257</v>
      </c>
      <c r="D264" s="345" t="s">
        <v>110</v>
      </c>
      <c r="E264" s="369">
        <v>2019</v>
      </c>
      <c r="F264" s="369" t="s">
        <v>1314</v>
      </c>
      <c r="G264" s="498">
        <v>43777</v>
      </c>
      <c r="H264" s="347" t="str">
        <f t="shared" si="32"/>
        <v>Gestión del Talento Humano</v>
      </c>
      <c r="I264" s="499"/>
      <c r="J264" s="496">
        <v>155</v>
      </c>
      <c r="K264" s="217" t="s">
        <v>1342</v>
      </c>
      <c r="L264" s="500" t="s">
        <v>44</v>
      </c>
      <c r="M264" s="451" t="s">
        <v>1343</v>
      </c>
      <c r="N264" s="451" t="s">
        <v>1343</v>
      </c>
      <c r="O264" s="451" t="s">
        <v>1344</v>
      </c>
      <c r="P264" s="372" t="s">
        <v>47</v>
      </c>
      <c r="Q264" s="451" t="s">
        <v>1345</v>
      </c>
      <c r="R264" s="384"/>
      <c r="S264" s="505">
        <v>2</v>
      </c>
      <c r="T264" s="369" t="s">
        <v>1380</v>
      </c>
      <c r="U264" s="372" t="s">
        <v>82</v>
      </c>
      <c r="V264" s="502" t="s">
        <v>1381</v>
      </c>
      <c r="W264" s="409">
        <v>43800</v>
      </c>
      <c r="X264" s="409">
        <v>43830</v>
      </c>
      <c r="Y264" s="389"/>
      <c r="Z264" s="391"/>
      <c r="AA264" s="503">
        <f t="shared" si="34"/>
        <v>43830</v>
      </c>
      <c r="AB264" s="487"/>
      <c r="AC264" s="491"/>
      <c r="AD264" s="489"/>
      <c r="AE264" s="490"/>
      <c r="AF264" s="491"/>
      <c r="AG264" s="491"/>
      <c r="AH264" s="491"/>
      <c r="AI264" s="489"/>
      <c r="AJ264" s="357">
        <v>43799</v>
      </c>
      <c r="AK264" s="391" t="s">
        <v>194</v>
      </c>
      <c r="AL264" s="387"/>
      <c r="AM264" s="386">
        <v>43809</v>
      </c>
      <c r="AN264" s="403" t="s">
        <v>1643</v>
      </c>
      <c r="AO264" s="391" t="s">
        <v>420</v>
      </c>
      <c r="AP264" s="365">
        <f t="shared" si="42"/>
        <v>0</v>
      </c>
      <c r="AQ264" s="387" t="s">
        <v>114</v>
      </c>
      <c r="AR264" s="383"/>
      <c r="AS264" s="384"/>
      <c r="AT264" s="385"/>
      <c r="AU264" s="383"/>
      <c r="AV264" s="384"/>
      <c r="AW264" s="384"/>
      <c r="AX264" s="384"/>
      <c r="AY264" s="385"/>
      <c r="AZ264" s="383"/>
      <c r="BA264" s="384"/>
      <c r="BB264" s="385"/>
      <c r="BC264" s="386"/>
      <c r="BD264" s="384"/>
      <c r="BE264" s="384"/>
      <c r="BF264" s="384"/>
      <c r="BG264" s="387"/>
      <c r="BH264" s="388"/>
      <c r="BI264" s="389"/>
      <c r="BJ264" s="369" t="s">
        <v>66</v>
      </c>
      <c r="BK264" s="384"/>
      <c r="BL264" s="399"/>
      <c r="BM264" s="390"/>
      <c r="BN264" s="391"/>
      <c r="BO264" s="385"/>
    </row>
    <row r="265" spans="2:67" ht="38.25" customHeight="1" x14ac:dyDescent="0.25">
      <c r="B265" s="496">
        <v>0</v>
      </c>
      <c r="C265" s="497">
        <f t="shared" si="37"/>
        <v>258</v>
      </c>
      <c r="D265" s="345" t="s">
        <v>110</v>
      </c>
      <c r="E265" s="369">
        <v>2019</v>
      </c>
      <c r="F265" s="369" t="s">
        <v>1314</v>
      </c>
      <c r="G265" s="498">
        <v>43777</v>
      </c>
      <c r="H265" s="347" t="str">
        <f t="shared" ref="H265:H277" si="43">U265</f>
        <v>Gestión Contractual</v>
      </c>
      <c r="I265" s="499"/>
      <c r="J265" s="496"/>
      <c r="K265" s="217" t="s">
        <v>1342</v>
      </c>
      <c r="L265" s="500" t="s">
        <v>44</v>
      </c>
      <c r="M265" s="451" t="s">
        <v>1343</v>
      </c>
      <c r="N265" s="451" t="s">
        <v>1343</v>
      </c>
      <c r="O265" s="451" t="s">
        <v>1344</v>
      </c>
      <c r="P265" s="372" t="s">
        <v>47</v>
      </c>
      <c r="Q265" s="451" t="s">
        <v>1346</v>
      </c>
      <c r="R265" s="384"/>
      <c r="S265" s="505">
        <v>4</v>
      </c>
      <c r="T265" s="369" t="s">
        <v>1380</v>
      </c>
      <c r="U265" s="372" t="s">
        <v>85</v>
      </c>
      <c r="V265" s="502" t="s">
        <v>1224</v>
      </c>
      <c r="W265" s="409">
        <v>43800</v>
      </c>
      <c r="X265" s="409">
        <v>43920</v>
      </c>
      <c r="Y265" s="389"/>
      <c r="Z265" s="391"/>
      <c r="AA265" s="503">
        <f t="shared" si="34"/>
        <v>43920</v>
      </c>
      <c r="AB265" s="487"/>
      <c r="AC265" s="491"/>
      <c r="AD265" s="489"/>
      <c r="AE265" s="490"/>
      <c r="AF265" s="491"/>
      <c r="AG265" s="491"/>
      <c r="AH265" s="491"/>
      <c r="AI265" s="489"/>
      <c r="AJ265" s="357">
        <v>43799</v>
      </c>
      <c r="AK265" s="384"/>
      <c r="AL265" s="385"/>
      <c r="AM265" s="386">
        <v>43808</v>
      </c>
      <c r="AN265" s="403" t="s">
        <v>1863</v>
      </c>
      <c r="AO265" s="421" t="s">
        <v>1657</v>
      </c>
      <c r="AP265" s="365">
        <v>0.1</v>
      </c>
      <c r="AQ265" s="387" t="s">
        <v>51</v>
      </c>
      <c r="AR265" s="383"/>
      <c r="AS265" s="384"/>
      <c r="AT265" s="385"/>
      <c r="AU265" s="383"/>
      <c r="AV265" s="384"/>
      <c r="AW265" s="384"/>
      <c r="AX265" s="384"/>
      <c r="AY265" s="385"/>
      <c r="AZ265" s="383"/>
      <c r="BA265" s="384"/>
      <c r="BB265" s="385"/>
      <c r="BC265" s="386"/>
      <c r="BD265" s="384"/>
      <c r="BE265" s="384"/>
      <c r="BF265" s="384"/>
      <c r="BG265" s="387"/>
      <c r="BH265" s="388"/>
      <c r="BI265" s="389"/>
      <c r="BJ265" s="369" t="s">
        <v>66</v>
      </c>
      <c r="BK265" s="384"/>
      <c r="BL265" s="399"/>
      <c r="BM265" s="390"/>
      <c r="BN265" s="391"/>
      <c r="BO265" s="385"/>
    </row>
    <row r="266" spans="2:67" ht="38.25" customHeight="1" x14ac:dyDescent="0.25">
      <c r="B266" s="496">
        <v>156</v>
      </c>
      <c r="C266" s="497">
        <f t="shared" si="37"/>
        <v>259</v>
      </c>
      <c r="D266" s="345" t="s">
        <v>110</v>
      </c>
      <c r="E266" s="369">
        <v>2019</v>
      </c>
      <c r="F266" s="369" t="s">
        <v>1314</v>
      </c>
      <c r="G266" s="498">
        <v>43777</v>
      </c>
      <c r="H266" s="347" t="str">
        <f t="shared" si="43"/>
        <v>Gestión del Talento Humano</v>
      </c>
      <c r="I266" s="499"/>
      <c r="J266" s="496">
        <v>156</v>
      </c>
      <c r="K266" s="217" t="s">
        <v>1347</v>
      </c>
      <c r="L266" s="500" t="s">
        <v>44</v>
      </c>
      <c r="M266" s="451" t="s">
        <v>1348</v>
      </c>
      <c r="N266" s="451" t="s">
        <v>1349</v>
      </c>
      <c r="O266" s="451" t="s">
        <v>1350</v>
      </c>
      <c r="P266" s="372" t="s">
        <v>47</v>
      </c>
      <c r="Q266" s="451" t="s">
        <v>1351</v>
      </c>
      <c r="R266" s="384"/>
      <c r="S266" s="505">
        <v>1</v>
      </c>
      <c r="T266" s="369" t="s">
        <v>1385</v>
      </c>
      <c r="U266" s="372" t="s">
        <v>82</v>
      </c>
      <c r="V266" s="502" t="s">
        <v>1381</v>
      </c>
      <c r="W266" s="409">
        <v>43787</v>
      </c>
      <c r="X266" s="409">
        <v>43799</v>
      </c>
      <c r="Y266" s="389"/>
      <c r="Z266" s="391"/>
      <c r="AA266" s="503">
        <f t="shared" ref="AA266:AA329" si="44">IF(X266="","",(X266+Z266))</f>
        <v>43799</v>
      </c>
      <c r="AB266" s="487"/>
      <c r="AC266" s="491"/>
      <c r="AD266" s="489"/>
      <c r="AE266" s="490"/>
      <c r="AF266" s="491"/>
      <c r="AG266" s="491"/>
      <c r="AH266" s="491"/>
      <c r="AI266" s="489"/>
      <c r="AJ266" s="357">
        <v>43799</v>
      </c>
      <c r="AK266" s="361" t="s">
        <v>1493</v>
      </c>
      <c r="AL266" s="387">
        <v>1</v>
      </c>
      <c r="AM266" s="386">
        <v>43809</v>
      </c>
      <c r="AN266" s="475" t="s">
        <v>1864</v>
      </c>
      <c r="AO266" s="391" t="s">
        <v>420</v>
      </c>
      <c r="AP266" s="365">
        <f t="shared" ref="AP266:AP277" si="45">+AL266/S266</f>
        <v>1</v>
      </c>
      <c r="AQ266" s="387" t="s">
        <v>55</v>
      </c>
      <c r="AR266" s="383"/>
      <c r="AS266" s="384"/>
      <c r="AT266" s="385"/>
      <c r="AU266" s="383"/>
      <c r="AV266" s="384"/>
      <c r="AW266" s="384"/>
      <c r="AX266" s="384"/>
      <c r="AY266" s="385"/>
      <c r="AZ266" s="383"/>
      <c r="BA266" s="384"/>
      <c r="BB266" s="385"/>
      <c r="BC266" s="386"/>
      <c r="BD266" s="384"/>
      <c r="BE266" s="384"/>
      <c r="BF266" s="384"/>
      <c r="BG266" s="387"/>
      <c r="BH266" s="388"/>
      <c r="BI266" s="389"/>
      <c r="BJ266" s="369" t="s">
        <v>66</v>
      </c>
      <c r="BK266" s="384"/>
      <c r="BL266" s="399"/>
      <c r="BM266" s="390"/>
      <c r="BN266" s="391"/>
      <c r="BO266" s="385"/>
    </row>
    <row r="267" spans="2:67" ht="38.25" customHeight="1" x14ac:dyDescent="0.25">
      <c r="B267" s="496">
        <v>157</v>
      </c>
      <c r="C267" s="497">
        <f t="shared" si="37"/>
        <v>260</v>
      </c>
      <c r="D267" s="345" t="s">
        <v>110</v>
      </c>
      <c r="E267" s="369">
        <v>2019</v>
      </c>
      <c r="F267" s="369" t="s">
        <v>1314</v>
      </c>
      <c r="G267" s="498">
        <v>43777</v>
      </c>
      <c r="H267" s="347" t="str">
        <f t="shared" si="43"/>
        <v xml:space="preserve">Gestión Administrativa </v>
      </c>
      <c r="I267" s="499"/>
      <c r="J267" s="496">
        <v>157</v>
      </c>
      <c r="K267" s="217" t="s">
        <v>1352</v>
      </c>
      <c r="L267" s="500" t="s">
        <v>44</v>
      </c>
      <c r="M267" s="451" t="s">
        <v>1353</v>
      </c>
      <c r="N267" s="451" t="s">
        <v>1354</v>
      </c>
      <c r="O267" s="451" t="s">
        <v>1355</v>
      </c>
      <c r="P267" s="372" t="s">
        <v>47</v>
      </c>
      <c r="Q267" s="451" t="s">
        <v>1356</v>
      </c>
      <c r="R267" s="384"/>
      <c r="S267" s="505">
        <v>1</v>
      </c>
      <c r="T267" s="369" t="s">
        <v>1386</v>
      </c>
      <c r="U267" s="372" t="s">
        <v>84</v>
      </c>
      <c r="V267" s="506" t="s">
        <v>1387</v>
      </c>
      <c r="W267" s="409">
        <v>43787</v>
      </c>
      <c r="X267" s="409">
        <v>43799</v>
      </c>
      <c r="Y267" s="389"/>
      <c r="Z267" s="391"/>
      <c r="AA267" s="503">
        <f t="shared" si="44"/>
        <v>43799</v>
      </c>
      <c r="AB267" s="487"/>
      <c r="AC267" s="491"/>
      <c r="AD267" s="489"/>
      <c r="AE267" s="490"/>
      <c r="AF267" s="491"/>
      <c r="AG267" s="491"/>
      <c r="AH267" s="491"/>
      <c r="AI267" s="489"/>
      <c r="AJ267" s="357">
        <v>43799</v>
      </c>
      <c r="AK267" s="384"/>
      <c r="AL267" s="385"/>
      <c r="AM267" s="386">
        <v>43809</v>
      </c>
      <c r="AN267" s="404" t="s">
        <v>1581</v>
      </c>
      <c r="AO267" s="384" t="s">
        <v>226</v>
      </c>
      <c r="AP267" s="365">
        <v>1</v>
      </c>
      <c r="AQ267" s="387" t="s">
        <v>55</v>
      </c>
      <c r="AR267" s="383"/>
      <c r="AS267" s="384"/>
      <c r="AT267" s="385"/>
      <c r="AU267" s="383"/>
      <c r="AV267" s="384"/>
      <c r="AW267" s="384"/>
      <c r="AX267" s="384"/>
      <c r="AY267" s="385"/>
      <c r="AZ267" s="383"/>
      <c r="BA267" s="384"/>
      <c r="BB267" s="385"/>
      <c r="BC267" s="386"/>
      <c r="BD267" s="384"/>
      <c r="BE267" s="384"/>
      <c r="BF267" s="384"/>
      <c r="BG267" s="387"/>
      <c r="BH267" s="388" t="s">
        <v>56</v>
      </c>
      <c r="BI267" s="389"/>
      <c r="BJ267" s="369" t="s">
        <v>66</v>
      </c>
      <c r="BK267" s="404" t="s">
        <v>1582</v>
      </c>
      <c r="BL267" s="399"/>
      <c r="BM267" s="390"/>
      <c r="BN267" s="391"/>
      <c r="BO267" s="385"/>
    </row>
    <row r="268" spans="2:67" ht="38.25" customHeight="1" x14ac:dyDescent="0.25">
      <c r="B268" s="496">
        <v>0</v>
      </c>
      <c r="C268" s="497">
        <f t="shared" si="37"/>
        <v>261</v>
      </c>
      <c r="D268" s="345" t="s">
        <v>110</v>
      </c>
      <c r="E268" s="369">
        <v>2019</v>
      </c>
      <c r="F268" s="369" t="s">
        <v>1314</v>
      </c>
      <c r="G268" s="498">
        <v>43777</v>
      </c>
      <c r="H268" s="347" t="str">
        <f t="shared" si="43"/>
        <v xml:space="preserve">Gestión Administrativa </v>
      </c>
      <c r="I268" s="499"/>
      <c r="J268" s="496"/>
      <c r="K268" s="217" t="s">
        <v>1352</v>
      </c>
      <c r="L268" s="500" t="s">
        <v>44</v>
      </c>
      <c r="M268" s="451" t="s">
        <v>1353</v>
      </c>
      <c r="N268" s="451" t="s">
        <v>1354</v>
      </c>
      <c r="O268" s="451" t="s">
        <v>1355</v>
      </c>
      <c r="P268" s="372" t="s">
        <v>47</v>
      </c>
      <c r="Q268" s="451" t="s">
        <v>1357</v>
      </c>
      <c r="R268" s="384"/>
      <c r="S268" s="505">
        <v>1</v>
      </c>
      <c r="T268" s="369" t="s">
        <v>1388</v>
      </c>
      <c r="U268" s="372" t="s">
        <v>84</v>
      </c>
      <c r="V268" s="506" t="s">
        <v>1387</v>
      </c>
      <c r="W268" s="409">
        <v>43787</v>
      </c>
      <c r="X268" s="409">
        <v>43799</v>
      </c>
      <c r="Y268" s="389"/>
      <c r="Z268" s="391"/>
      <c r="AA268" s="503">
        <f t="shared" si="44"/>
        <v>43799</v>
      </c>
      <c r="AB268" s="487"/>
      <c r="AC268" s="491"/>
      <c r="AD268" s="489"/>
      <c r="AE268" s="490"/>
      <c r="AF268" s="491"/>
      <c r="AG268" s="491"/>
      <c r="AH268" s="491"/>
      <c r="AI268" s="489"/>
      <c r="AJ268" s="357">
        <v>43799</v>
      </c>
      <c r="AK268" s="384"/>
      <c r="AL268" s="385"/>
      <c r="AM268" s="386">
        <v>43809</v>
      </c>
      <c r="AN268" s="404" t="s">
        <v>1865</v>
      </c>
      <c r="AO268" s="384" t="s">
        <v>226</v>
      </c>
      <c r="AP268" s="365">
        <v>1</v>
      </c>
      <c r="AQ268" s="387" t="s">
        <v>55</v>
      </c>
      <c r="AR268" s="383"/>
      <c r="AS268" s="384"/>
      <c r="AT268" s="385"/>
      <c r="AU268" s="383"/>
      <c r="AV268" s="384"/>
      <c r="AW268" s="384"/>
      <c r="AX268" s="384"/>
      <c r="AY268" s="385"/>
      <c r="AZ268" s="383"/>
      <c r="BA268" s="384"/>
      <c r="BB268" s="385"/>
      <c r="BC268" s="386"/>
      <c r="BD268" s="384"/>
      <c r="BE268" s="384"/>
      <c r="BF268" s="384"/>
      <c r="BG268" s="387"/>
      <c r="BH268" s="388" t="s">
        <v>56</v>
      </c>
      <c r="BI268" s="389"/>
      <c r="BJ268" s="369" t="s">
        <v>66</v>
      </c>
      <c r="BK268" s="404" t="s">
        <v>1582</v>
      </c>
      <c r="BL268" s="399"/>
      <c r="BM268" s="390"/>
      <c r="BN268" s="391"/>
      <c r="BO268" s="385"/>
    </row>
    <row r="269" spans="2:67" ht="38.25" customHeight="1" x14ac:dyDescent="0.25">
      <c r="B269" s="496">
        <v>0</v>
      </c>
      <c r="C269" s="497">
        <f t="shared" si="37"/>
        <v>262</v>
      </c>
      <c r="D269" s="345" t="s">
        <v>110</v>
      </c>
      <c r="E269" s="369">
        <v>2019</v>
      </c>
      <c r="F269" s="369" t="s">
        <v>1314</v>
      </c>
      <c r="G269" s="498">
        <v>43777</v>
      </c>
      <c r="H269" s="347" t="str">
        <f t="shared" si="43"/>
        <v>Gestión del Talento Humano</v>
      </c>
      <c r="I269" s="499"/>
      <c r="J269" s="496"/>
      <c r="K269" s="217" t="s">
        <v>1358</v>
      </c>
      <c r="L269" s="500" t="s">
        <v>44</v>
      </c>
      <c r="M269" s="451" t="s">
        <v>1359</v>
      </c>
      <c r="N269" s="451" t="s">
        <v>1360</v>
      </c>
      <c r="O269" s="451" t="s">
        <v>1361</v>
      </c>
      <c r="P269" s="372" t="s">
        <v>47</v>
      </c>
      <c r="Q269" s="451" t="s">
        <v>1629</v>
      </c>
      <c r="R269" s="384"/>
      <c r="S269" s="365">
        <v>1</v>
      </c>
      <c r="T269" s="369" t="s">
        <v>1630</v>
      </c>
      <c r="U269" s="372" t="s">
        <v>82</v>
      </c>
      <c r="V269" s="502" t="s">
        <v>1381</v>
      </c>
      <c r="W269" s="409">
        <v>43800</v>
      </c>
      <c r="X269" s="409">
        <v>44012</v>
      </c>
      <c r="Y269" s="389"/>
      <c r="Z269" s="391"/>
      <c r="AA269" s="503">
        <f t="shared" si="44"/>
        <v>44012</v>
      </c>
      <c r="AB269" s="487"/>
      <c r="AC269" s="491"/>
      <c r="AD269" s="489"/>
      <c r="AE269" s="490"/>
      <c r="AF269" s="491"/>
      <c r="AG269" s="491"/>
      <c r="AH269" s="491"/>
      <c r="AI269" s="489"/>
      <c r="AJ269" s="357">
        <v>43799</v>
      </c>
      <c r="AK269" s="391" t="s">
        <v>194</v>
      </c>
      <c r="AL269" s="387"/>
      <c r="AM269" s="386">
        <v>43809</v>
      </c>
      <c r="AN269" s="403" t="s">
        <v>1643</v>
      </c>
      <c r="AO269" s="391" t="s">
        <v>420</v>
      </c>
      <c r="AP269" s="365">
        <f t="shared" ref="AP269" si="46">+AL269/S269</f>
        <v>0</v>
      </c>
      <c r="AQ269" s="387" t="s">
        <v>114</v>
      </c>
      <c r="AR269" s="383"/>
      <c r="AS269" s="384"/>
      <c r="AT269" s="385"/>
      <c r="AU269" s="383"/>
      <c r="AV269" s="384"/>
      <c r="AW269" s="384"/>
      <c r="AX269" s="384"/>
      <c r="AY269" s="385"/>
      <c r="AZ269" s="383"/>
      <c r="BA269" s="384"/>
      <c r="BB269" s="385"/>
      <c r="BC269" s="386"/>
      <c r="BD269" s="384"/>
      <c r="BE269" s="384"/>
      <c r="BF269" s="384"/>
      <c r="BG269" s="387"/>
      <c r="BH269" s="388"/>
      <c r="BI269" s="389"/>
      <c r="BJ269" s="369" t="s">
        <v>66</v>
      </c>
      <c r="BK269" s="384"/>
      <c r="BL269" s="399"/>
      <c r="BM269" s="390"/>
      <c r="BN269" s="391"/>
      <c r="BO269" s="385"/>
    </row>
    <row r="270" spans="2:67" ht="38.25" customHeight="1" x14ac:dyDescent="0.25">
      <c r="B270" s="496">
        <v>158</v>
      </c>
      <c r="C270" s="497">
        <f t="shared" si="37"/>
        <v>263</v>
      </c>
      <c r="D270" s="345" t="s">
        <v>110</v>
      </c>
      <c r="E270" s="369">
        <v>2019</v>
      </c>
      <c r="F270" s="369" t="s">
        <v>1314</v>
      </c>
      <c r="G270" s="498">
        <v>43777</v>
      </c>
      <c r="H270" s="347" t="str">
        <f t="shared" si="43"/>
        <v xml:space="preserve">Gestión Administrativa </v>
      </c>
      <c r="I270" s="499"/>
      <c r="J270" s="496">
        <v>158</v>
      </c>
      <c r="K270" s="217" t="s">
        <v>1362</v>
      </c>
      <c r="L270" s="500" t="s">
        <v>44</v>
      </c>
      <c r="M270" s="451" t="s">
        <v>1363</v>
      </c>
      <c r="N270" s="451" t="s">
        <v>1363</v>
      </c>
      <c r="O270" s="451" t="s">
        <v>1364</v>
      </c>
      <c r="P270" s="372" t="s">
        <v>47</v>
      </c>
      <c r="Q270" s="451" t="s">
        <v>1365</v>
      </c>
      <c r="R270" s="384"/>
      <c r="S270" s="219">
        <v>1</v>
      </c>
      <c r="T270" s="369" t="s">
        <v>1389</v>
      </c>
      <c r="U270" s="372" t="s">
        <v>84</v>
      </c>
      <c r="V270" s="506" t="s">
        <v>1390</v>
      </c>
      <c r="W270" s="409">
        <v>43800</v>
      </c>
      <c r="X270" s="409">
        <v>44196</v>
      </c>
      <c r="Y270" s="389"/>
      <c r="Z270" s="391"/>
      <c r="AA270" s="503">
        <f t="shared" si="44"/>
        <v>44196</v>
      </c>
      <c r="AB270" s="487"/>
      <c r="AC270" s="491"/>
      <c r="AD270" s="489"/>
      <c r="AE270" s="490"/>
      <c r="AF270" s="491"/>
      <c r="AG270" s="491"/>
      <c r="AH270" s="491"/>
      <c r="AI270" s="489"/>
      <c r="AJ270" s="357">
        <v>43799</v>
      </c>
      <c r="AK270" s="384"/>
      <c r="AL270" s="385"/>
      <c r="AM270" s="386">
        <v>43809</v>
      </c>
      <c r="AN270" s="404" t="s">
        <v>1866</v>
      </c>
      <c r="AO270" s="384" t="s">
        <v>226</v>
      </c>
      <c r="AP270" s="365">
        <f t="shared" si="45"/>
        <v>0</v>
      </c>
      <c r="AQ270" s="387" t="s">
        <v>114</v>
      </c>
      <c r="AR270" s="383"/>
      <c r="AS270" s="384"/>
      <c r="AT270" s="385"/>
      <c r="AU270" s="383"/>
      <c r="AV270" s="384"/>
      <c r="AW270" s="384"/>
      <c r="AX270" s="384"/>
      <c r="AY270" s="385"/>
      <c r="AZ270" s="383"/>
      <c r="BA270" s="384"/>
      <c r="BB270" s="385"/>
      <c r="BC270" s="386"/>
      <c r="BD270" s="384"/>
      <c r="BE270" s="384"/>
      <c r="BF270" s="384"/>
      <c r="BG270" s="387"/>
      <c r="BH270" s="388"/>
      <c r="BI270" s="389"/>
      <c r="BJ270" s="369" t="s">
        <v>66</v>
      </c>
      <c r="BK270" s="384"/>
      <c r="BL270" s="399"/>
      <c r="BM270" s="390"/>
      <c r="BN270" s="391"/>
      <c r="BO270" s="385"/>
    </row>
    <row r="271" spans="2:67" ht="38.25" customHeight="1" x14ac:dyDescent="0.25">
      <c r="B271" s="496">
        <v>159</v>
      </c>
      <c r="C271" s="497">
        <f t="shared" si="37"/>
        <v>264</v>
      </c>
      <c r="D271" s="345" t="s">
        <v>110</v>
      </c>
      <c r="E271" s="369">
        <v>2019</v>
      </c>
      <c r="F271" s="369" t="s">
        <v>1314</v>
      </c>
      <c r="G271" s="498">
        <v>43777</v>
      </c>
      <c r="H271" s="347" t="str">
        <f t="shared" si="43"/>
        <v>Gestión del Talento Humano</v>
      </c>
      <c r="I271" s="499"/>
      <c r="J271" s="496">
        <v>159</v>
      </c>
      <c r="K271" s="217" t="s">
        <v>1366</v>
      </c>
      <c r="L271" s="500" t="s">
        <v>44</v>
      </c>
      <c r="M271" s="451" t="s">
        <v>1367</v>
      </c>
      <c r="N271" s="451" t="s">
        <v>1368</v>
      </c>
      <c r="O271" s="451" t="s">
        <v>1183</v>
      </c>
      <c r="P271" s="372" t="s">
        <v>74</v>
      </c>
      <c r="Q271" s="451" t="s">
        <v>1369</v>
      </c>
      <c r="R271" s="384"/>
      <c r="S271" s="505">
        <v>4</v>
      </c>
      <c r="T271" s="369" t="s">
        <v>1391</v>
      </c>
      <c r="U271" s="372" t="s">
        <v>82</v>
      </c>
      <c r="V271" s="502" t="s">
        <v>1392</v>
      </c>
      <c r="W271" s="409">
        <v>43800</v>
      </c>
      <c r="X271" s="409">
        <v>43921</v>
      </c>
      <c r="Y271" s="389"/>
      <c r="Z271" s="391"/>
      <c r="AA271" s="503">
        <f t="shared" si="44"/>
        <v>43921</v>
      </c>
      <c r="AB271" s="487"/>
      <c r="AC271" s="491"/>
      <c r="AD271" s="489"/>
      <c r="AE271" s="490"/>
      <c r="AF271" s="491"/>
      <c r="AG271" s="491"/>
      <c r="AH271" s="491"/>
      <c r="AI271" s="489"/>
      <c r="AJ271" s="357">
        <v>43799</v>
      </c>
      <c r="AK271" s="391" t="s">
        <v>194</v>
      </c>
      <c r="AL271" s="387"/>
      <c r="AM271" s="386">
        <v>43809</v>
      </c>
      <c r="AN271" s="403" t="s">
        <v>1643</v>
      </c>
      <c r="AO271" s="391" t="s">
        <v>420</v>
      </c>
      <c r="AP271" s="365">
        <f t="shared" si="45"/>
        <v>0</v>
      </c>
      <c r="AQ271" s="387" t="s">
        <v>114</v>
      </c>
      <c r="AR271" s="383"/>
      <c r="AS271" s="384"/>
      <c r="AT271" s="385"/>
      <c r="AU271" s="383"/>
      <c r="AV271" s="384"/>
      <c r="AW271" s="384"/>
      <c r="AX271" s="384"/>
      <c r="AY271" s="385"/>
      <c r="AZ271" s="383"/>
      <c r="BA271" s="384"/>
      <c r="BB271" s="385"/>
      <c r="BC271" s="386"/>
      <c r="BD271" s="384"/>
      <c r="BE271" s="384"/>
      <c r="BF271" s="384"/>
      <c r="BG271" s="387"/>
      <c r="BH271" s="388"/>
      <c r="BI271" s="389"/>
      <c r="BJ271" s="369" t="s">
        <v>66</v>
      </c>
      <c r="BK271" s="384"/>
      <c r="BL271" s="399"/>
      <c r="BM271" s="390"/>
      <c r="BN271" s="391"/>
      <c r="BO271" s="385"/>
    </row>
    <row r="272" spans="2:67" ht="38.25" customHeight="1" x14ac:dyDescent="0.25">
      <c r="B272" s="496">
        <v>0</v>
      </c>
      <c r="C272" s="497">
        <f t="shared" si="37"/>
        <v>265</v>
      </c>
      <c r="D272" s="345" t="s">
        <v>110</v>
      </c>
      <c r="E272" s="369">
        <v>2019</v>
      </c>
      <c r="F272" s="369" t="s">
        <v>1314</v>
      </c>
      <c r="G272" s="498">
        <v>43777</v>
      </c>
      <c r="H272" s="347" t="str">
        <f t="shared" si="43"/>
        <v>Gestión del Talento Humano</v>
      </c>
      <c r="I272" s="499"/>
      <c r="J272" s="496"/>
      <c r="K272" s="217" t="s">
        <v>1366</v>
      </c>
      <c r="L272" s="500" t="s">
        <v>44</v>
      </c>
      <c r="M272" s="451" t="s">
        <v>1367</v>
      </c>
      <c r="N272" s="451" t="s">
        <v>1368</v>
      </c>
      <c r="O272" s="451" t="s">
        <v>1183</v>
      </c>
      <c r="P272" s="372" t="s">
        <v>94</v>
      </c>
      <c r="Q272" s="451" t="s">
        <v>1370</v>
      </c>
      <c r="R272" s="384"/>
      <c r="S272" s="365">
        <v>1</v>
      </c>
      <c r="T272" s="369" t="s">
        <v>1393</v>
      </c>
      <c r="U272" s="372" t="s">
        <v>82</v>
      </c>
      <c r="V272" s="369" t="s">
        <v>1394</v>
      </c>
      <c r="W272" s="409">
        <v>43800</v>
      </c>
      <c r="X272" s="409">
        <v>43861</v>
      </c>
      <c r="Y272" s="389"/>
      <c r="Z272" s="391"/>
      <c r="AA272" s="503">
        <f t="shared" si="44"/>
        <v>43861</v>
      </c>
      <c r="AB272" s="487"/>
      <c r="AC272" s="491"/>
      <c r="AD272" s="489"/>
      <c r="AE272" s="490"/>
      <c r="AF272" s="491"/>
      <c r="AG272" s="491"/>
      <c r="AH272" s="491"/>
      <c r="AI272" s="489"/>
      <c r="AJ272" s="357">
        <v>43799</v>
      </c>
      <c r="AK272" s="391" t="s">
        <v>194</v>
      </c>
      <c r="AL272" s="387"/>
      <c r="AM272" s="386">
        <v>43809</v>
      </c>
      <c r="AN272" s="403" t="s">
        <v>1643</v>
      </c>
      <c r="AO272" s="391" t="s">
        <v>420</v>
      </c>
      <c r="AP272" s="365">
        <f t="shared" si="45"/>
        <v>0</v>
      </c>
      <c r="AQ272" s="387" t="s">
        <v>114</v>
      </c>
      <c r="AR272" s="383"/>
      <c r="AS272" s="384"/>
      <c r="AT272" s="385"/>
      <c r="AU272" s="383"/>
      <c r="AV272" s="384"/>
      <c r="AW272" s="384"/>
      <c r="AX272" s="384"/>
      <c r="AY272" s="385"/>
      <c r="AZ272" s="383"/>
      <c r="BA272" s="384"/>
      <c r="BB272" s="385"/>
      <c r="BC272" s="386"/>
      <c r="BD272" s="384"/>
      <c r="BE272" s="384"/>
      <c r="BF272" s="384"/>
      <c r="BG272" s="387"/>
      <c r="BH272" s="388"/>
      <c r="BI272" s="389"/>
      <c r="BJ272" s="369" t="s">
        <v>66</v>
      </c>
      <c r="BK272" s="384"/>
      <c r="BL272" s="399"/>
      <c r="BM272" s="390"/>
      <c r="BN272" s="391"/>
      <c r="BO272" s="385"/>
    </row>
    <row r="273" spans="2:67" ht="38.25" customHeight="1" x14ac:dyDescent="0.25">
      <c r="B273" s="496">
        <v>0</v>
      </c>
      <c r="C273" s="497">
        <f t="shared" si="37"/>
        <v>266</v>
      </c>
      <c r="D273" s="345" t="s">
        <v>110</v>
      </c>
      <c r="E273" s="369">
        <v>2019</v>
      </c>
      <c r="F273" s="369" t="s">
        <v>1314</v>
      </c>
      <c r="G273" s="498">
        <v>43777</v>
      </c>
      <c r="H273" s="347" t="str">
        <f t="shared" si="43"/>
        <v>Gestión del Talento Humano</v>
      </c>
      <c r="I273" s="499"/>
      <c r="J273" s="496"/>
      <c r="K273" s="217" t="s">
        <v>1366</v>
      </c>
      <c r="L273" s="500" t="s">
        <v>44</v>
      </c>
      <c r="M273" s="451" t="s">
        <v>1367</v>
      </c>
      <c r="N273" s="451" t="s">
        <v>1368</v>
      </c>
      <c r="O273" s="451" t="s">
        <v>1183</v>
      </c>
      <c r="P273" s="372" t="s">
        <v>94</v>
      </c>
      <c r="Q273" s="451" t="s">
        <v>1371</v>
      </c>
      <c r="R273" s="384"/>
      <c r="S273" s="365">
        <v>1</v>
      </c>
      <c r="T273" s="369" t="s">
        <v>1395</v>
      </c>
      <c r="U273" s="372" t="s">
        <v>82</v>
      </c>
      <c r="V273" s="502" t="s">
        <v>1394</v>
      </c>
      <c r="W273" s="409">
        <v>43831</v>
      </c>
      <c r="X273" s="409">
        <v>43921</v>
      </c>
      <c r="Y273" s="389"/>
      <c r="Z273" s="391"/>
      <c r="AA273" s="503">
        <f t="shared" si="44"/>
        <v>43921</v>
      </c>
      <c r="AB273" s="487"/>
      <c r="AC273" s="491"/>
      <c r="AD273" s="489"/>
      <c r="AE273" s="490"/>
      <c r="AF273" s="491"/>
      <c r="AG273" s="491"/>
      <c r="AH273" s="491"/>
      <c r="AI273" s="489"/>
      <c r="AJ273" s="357">
        <v>43799</v>
      </c>
      <c r="AK273" s="391" t="s">
        <v>194</v>
      </c>
      <c r="AL273" s="387"/>
      <c r="AM273" s="386">
        <v>43809</v>
      </c>
      <c r="AN273" s="403" t="s">
        <v>1643</v>
      </c>
      <c r="AO273" s="391" t="s">
        <v>420</v>
      </c>
      <c r="AP273" s="365">
        <f t="shared" si="45"/>
        <v>0</v>
      </c>
      <c r="AQ273" s="387" t="s">
        <v>114</v>
      </c>
      <c r="AR273" s="383"/>
      <c r="AS273" s="384"/>
      <c r="AT273" s="385"/>
      <c r="AU273" s="383"/>
      <c r="AV273" s="384"/>
      <c r="AW273" s="384"/>
      <c r="AX273" s="384"/>
      <c r="AY273" s="385"/>
      <c r="AZ273" s="383"/>
      <c r="BA273" s="384"/>
      <c r="BB273" s="385"/>
      <c r="BC273" s="386"/>
      <c r="BD273" s="384"/>
      <c r="BE273" s="384"/>
      <c r="BF273" s="384"/>
      <c r="BG273" s="387"/>
      <c r="BH273" s="388"/>
      <c r="BI273" s="389"/>
      <c r="BJ273" s="369" t="s">
        <v>66</v>
      </c>
      <c r="BK273" s="384"/>
      <c r="BL273" s="399"/>
      <c r="BM273" s="390"/>
      <c r="BN273" s="391"/>
      <c r="BO273" s="385"/>
    </row>
    <row r="274" spans="2:67" ht="38.25" customHeight="1" x14ac:dyDescent="0.25">
      <c r="B274" s="496">
        <v>160</v>
      </c>
      <c r="C274" s="497">
        <f t="shared" ref="C274:C337" si="47">1+C273</f>
        <v>267</v>
      </c>
      <c r="D274" s="345" t="s">
        <v>110</v>
      </c>
      <c r="E274" s="369">
        <v>2019</v>
      </c>
      <c r="F274" s="369" t="s">
        <v>1314</v>
      </c>
      <c r="G274" s="498">
        <v>43777</v>
      </c>
      <c r="H274" s="347" t="str">
        <f t="shared" si="43"/>
        <v>Gestión del Talento Humano</v>
      </c>
      <c r="I274" s="499"/>
      <c r="J274" s="496">
        <v>160</v>
      </c>
      <c r="K274" s="217" t="s">
        <v>1372</v>
      </c>
      <c r="L274" s="500" t="s">
        <v>70</v>
      </c>
      <c r="M274" s="451" t="s">
        <v>1373</v>
      </c>
      <c r="N274" s="451" t="s">
        <v>1373</v>
      </c>
      <c r="O274" s="451" t="s">
        <v>1374</v>
      </c>
      <c r="P274" s="389" t="s">
        <v>94</v>
      </c>
      <c r="Q274" s="451" t="s">
        <v>1375</v>
      </c>
      <c r="R274" s="384"/>
      <c r="S274" s="505">
        <v>3</v>
      </c>
      <c r="T274" s="369" t="s">
        <v>1384</v>
      </c>
      <c r="U274" s="372" t="s">
        <v>82</v>
      </c>
      <c r="V274" s="502" t="s">
        <v>1392</v>
      </c>
      <c r="W274" s="409">
        <v>43794</v>
      </c>
      <c r="X274" s="409">
        <v>43830</v>
      </c>
      <c r="Y274" s="389"/>
      <c r="Z274" s="391"/>
      <c r="AA274" s="503">
        <f t="shared" si="44"/>
        <v>43830</v>
      </c>
      <c r="AB274" s="487"/>
      <c r="AC274" s="491"/>
      <c r="AD274" s="489"/>
      <c r="AE274" s="490"/>
      <c r="AF274" s="491"/>
      <c r="AG274" s="491"/>
      <c r="AH274" s="491"/>
      <c r="AI274" s="489"/>
      <c r="AJ274" s="357">
        <v>43799</v>
      </c>
      <c r="AK274" s="391" t="s">
        <v>194</v>
      </c>
      <c r="AL274" s="387"/>
      <c r="AM274" s="386">
        <v>43809</v>
      </c>
      <c r="AN274" s="403" t="s">
        <v>1643</v>
      </c>
      <c r="AO274" s="391" t="s">
        <v>420</v>
      </c>
      <c r="AP274" s="365">
        <f t="shared" si="45"/>
        <v>0</v>
      </c>
      <c r="AQ274" s="387" t="s">
        <v>114</v>
      </c>
      <c r="AR274" s="383"/>
      <c r="AS274" s="384"/>
      <c r="AT274" s="385"/>
      <c r="AU274" s="383"/>
      <c r="AV274" s="384"/>
      <c r="AW274" s="384"/>
      <c r="AX274" s="384"/>
      <c r="AY274" s="385"/>
      <c r="AZ274" s="383"/>
      <c r="BA274" s="384"/>
      <c r="BB274" s="385"/>
      <c r="BC274" s="386"/>
      <c r="BD274" s="384"/>
      <c r="BE274" s="384"/>
      <c r="BF274" s="384"/>
      <c r="BG274" s="387"/>
      <c r="BH274" s="388"/>
      <c r="BI274" s="389"/>
      <c r="BJ274" s="369" t="s">
        <v>66</v>
      </c>
      <c r="BK274" s="384"/>
      <c r="BL274" s="399"/>
      <c r="BM274" s="390"/>
      <c r="BN274" s="391"/>
      <c r="BO274" s="385"/>
    </row>
    <row r="275" spans="2:67" ht="38.25" customHeight="1" x14ac:dyDescent="0.25">
      <c r="B275" s="496">
        <v>161</v>
      </c>
      <c r="C275" s="497">
        <f t="shared" si="47"/>
        <v>268</v>
      </c>
      <c r="D275" s="345" t="s">
        <v>110</v>
      </c>
      <c r="E275" s="369">
        <v>2019</v>
      </c>
      <c r="F275" s="369" t="s">
        <v>1396</v>
      </c>
      <c r="G275" s="499">
        <v>43783</v>
      </c>
      <c r="H275" s="347" t="str">
        <f t="shared" si="43"/>
        <v xml:space="preserve">Gestión Administrativa </v>
      </c>
      <c r="I275" s="499"/>
      <c r="J275" s="496">
        <v>161</v>
      </c>
      <c r="K275" s="217" t="s">
        <v>1397</v>
      </c>
      <c r="L275" s="500" t="s">
        <v>44</v>
      </c>
      <c r="M275" s="217" t="s">
        <v>1400</v>
      </c>
      <c r="N275" s="217" t="s">
        <v>1401</v>
      </c>
      <c r="O275" s="217" t="s">
        <v>1402</v>
      </c>
      <c r="P275" s="389" t="s">
        <v>47</v>
      </c>
      <c r="Q275" s="451" t="s">
        <v>1405</v>
      </c>
      <c r="R275" s="384"/>
      <c r="S275" s="220">
        <v>2</v>
      </c>
      <c r="T275" s="369" t="s">
        <v>1187</v>
      </c>
      <c r="U275" s="372" t="s">
        <v>84</v>
      </c>
      <c r="V275" s="221" t="s">
        <v>1111</v>
      </c>
      <c r="W275" s="507">
        <v>43801</v>
      </c>
      <c r="X275" s="508">
        <v>43830</v>
      </c>
      <c r="Y275" s="389"/>
      <c r="Z275" s="391"/>
      <c r="AA275" s="503">
        <v>43830</v>
      </c>
      <c r="AB275" s="487"/>
      <c r="AC275" s="491"/>
      <c r="AD275" s="489"/>
      <c r="AE275" s="490"/>
      <c r="AF275" s="491"/>
      <c r="AG275" s="491"/>
      <c r="AH275" s="491"/>
      <c r="AI275" s="489"/>
      <c r="AJ275" s="357">
        <v>43799</v>
      </c>
      <c r="AK275" s="384"/>
      <c r="AL275" s="385"/>
      <c r="AM275" s="386">
        <v>43809</v>
      </c>
      <c r="AN275" s="404" t="s">
        <v>1866</v>
      </c>
      <c r="AO275" s="384" t="s">
        <v>226</v>
      </c>
      <c r="AP275" s="365">
        <f t="shared" si="45"/>
        <v>0</v>
      </c>
      <c r="AQ275" s="387" t="s">
        <v>114</v>
      </c>
      <c r="AR275" s="383"/>
      <c r="AS275" s="384"/>
      <c r="AT275" s="385"/>
      <c r="AU275" s="383"/>
      <c r="AV275" s="384"/>
      <c r="AW275" s="384"/>
      <c r="AX275" s="384"/>
      <c r="AY275" s="385"/>
      <c r="AZ275" s="383"/>
      <c r="BA275" s="384"/>
      <c r="BB275" s="385"/>
      <c r="BC275" s="386"/>
      <c r="BD275" s="384"/>
      <c r="BE275" s="384"/>
      <c r="BF275" s="384"/>
      <c r="BG275" s="387"/>
      <c r="BH275" s="388"/>
      <c r="BI275" s="389"/>
      <c r="BJ275" s="369" t="s">
        <v>66</v>
      </c>
      <c r="BK275" s="384"/>
      <c r="BL275" s="399"/>
      <c r="BM275" s="390"/>
      <c r="BN275" s="391"/>
      <c r="BO275" s="385"/>
    </row>
    <row r="276" spans="2:67" ht="41.25" customHeight="1" x14ac:dyDescent="0.25">
      <c r="B276" s="496">
        <v>162</v>
      </c>
      <c r="C276" s="497">
        <f t="shared" si="47"/>
        <v>269</v>
      </c>
      <c r="D276" s="345" t="s">
        <v>110</v>
      </c>
      <c r="E276" s="369">
        <v>2019</v>
      </c>
      <c r="F276" s="369" t="s">
        <v>1396</v>
      </c>
      <c r="G276" s="499">
        <v>43783</v>
      </c>
      <c r="H276" s="347" t="str">
        <f t="shared" si="43"/>
        <v xml:space="preserve">Gestión Administrativa </v>
      </c>
      <c r="I276" s="499"/>
      <c r="J276" s="496">
        <v>162</v>
      </c>
      <c r="K276" s="217" t="s">
        <v>1398</v>
      </c>
      <c r="L276" s="500" t="s">
        <v>44</v>
      </c>
      <c r="M276" s="217" t="s">
        <v>1403</v>
      </c>
      <c r="N276" s="217" t="s">
        <v>1404</v>
      </c>
      <c r="O276" s="217" t="s">
        <v>1175</v>
      </c>
      <c r="P276" s="389" t="s">
        <v>47</v>
      </c>
      <c r="Q276" s="451" t="s">
        <v>1208</v>
      </c>
      <c r="R276" s="384"/>
      <c r="S276" s="220">
        <v>4</v>
      </c>
      <c r="T276" s="369" t="s">
        <v>1187</v>
      </c>
      <c r="U276" s="372" t="s">
        <v>84</v>
      </c>
      <c r="V276" s="221" t="s">
        <v>1111</v>
      </c>
      <c r="W276" s="507">
        <v>43801</v>
      </c>
      <c r="X276" s="508">
        <v>43830</v>
      </c>
      <c r="Y276" s="389"/>
      <c r="Z276" s="391"/>
      <c r="AA276" s="503">
        <v>43830</v>
      </c>
      <c r="AB276" s="487"/>
      <c r="AC276" s="491"/>
      <c r="AD276" s="489"/>
      <c r="AE276" s="490"/>
      <c r="AF276" s="491"/>
      <c r="AG276" s="491"/>
      <c r="AH276" s="491"/>
      <c r="AI276" s="489"/>
      <c r="AJ276" s="357">
        <v>43799</v>
      </c>
      <c r="AK276" s="384"/>
      <c r="AL276" s="385"/>
      <c r="AM276" s="386">
        <v>43809</v>
      </c>
      <c r="AN276" s="404" t="s">
        <v>1866</v>
      </c>
      <c r="AO276" s="384" t="s">
        <v>226</v>
      </c>
      <c r="AP276" s="365">
        <f t="shared" si="45"/>
        <v>0</v>
      </c>
      <c r="AQ276" s="387" t="s">
        <v>114</v>
      </c>
      <c r="AR276" s="383"/>
      <c r="AS276" s="384"/>
      <c r="AT276" s="385"/>
      <c r="AU276" s="383"/>
      <c r="AV276" s="384"/>
      <c r="AW276" s="384"/>
      <c r="AX276" s="384"/>
      <c r="AY276" s="385"/>
      <c r="AZ276" s="383"/>
      <c r="BA276" s="384"/>
      <c r="BB276" s="385"/>
      <c r="BC276" s="386"/>
      <c r="BD276" s="384"/>
      <c r="BE276" s="384"/>
      <c r="BF276" s="384"/>
      <c r="BG276" s="387"/>
      <c r="BH276" s="388"/>
      <c r="BI276" s="389"/>
      <c r="BJ276" s="369" t="s">
        <v>66</v>
      </c>
      <c r="BK276" s="384"/>
      <c r="BL276" s="399"/>
      <c r="BM276" s="390"/>
      <c r="BN276" s="391"/>
      <c r="BO276" s="385"/>
    </row>
    <row r="277" spans="2:67" ht="47.25" customHeight="1" x14ac:dyDescent="0.25">
      <c r="B277" s="496">
        <v>163</v>
      </c>
      <c r="C277" s="497">
        <f t="shared" si="47"/>
        <v>270</v>
      </c>
      <c r="D277" s="345" t="s">
        <v>110</v>
      </c>
      <c r="E277" s="369">
        <v>2019</v>
      </c>
      <c r="F277" s="369" t="s">
        <v>1396</v>
      </c>
      <c r="G277" s="499">
        <v>43783</v>
      </c>
      <c r="H277" s="347" t="str">
        <f t="shared" si="43"/>
        <v xml:space="preserve">Gestión Administrativa </v>
      </c>
      <c r="I277" s="499"/>
      <c r="J277" s="496">
        <v>163</v>
      </c>
      <c r="K277" s="217" t="s">
        <v>1399</v>
      </c>
      <c r="L277" s="500" t="s">
        <v>44</v>
      </c>
      <c r="M277" s="217" t="s">
        <v>1178</v>
      </c>
      <c r="N277" s="217" t="s">
        <v>1178</v>
      </c>
      <c r="O277" s="217" t="s">
        <v>1179</v>
      </c>
      <c r="P277" s="389" t="s">
        <v>47</v>
      </c>
      <c r="Q277" s="451" t="s">
        <v>1215</v>
      </c>
      <c r="R277" s="384"/>
      <c r="S277" s="220">
        <v>3</v>
      </c>
      <c r="T277" s="369" t="s">
        <v>1187</v>
      </c>
      <c r="U277" s="372" t="s">
        <v>84</v>
      </c>
      <c r="V277" s="221" t="s">
        <v>1111</v>
      </c>
      <c r="W277" s="507">
        <v>43801</v>
      </c>
      <c r="X277" s="508">
        <v>43920</v>
      </c>
      <c r="Y277" s="389"/>
      <c r="Z277" s="391"/>
      <c r="AA277" s="503">
        <v>43920</v>
      </c>
      <c r="AB277" s="487"/>
      <c r="AC277" s="491"/>
      <c r="AD277" s="489"/>
      <c r="AE277" s="490"/>
      <c r="AF277" s="491"/>
      <c r="AG277" s="491"/>
      <c r="AH277" s="491"/>
      <c r="AI277" s="489"/>
      <c r="AJ277" s="357">
        <v>43799</v>
      </c>
      <c r="AK277" s="384"/>
      <c r="AL277" s="385"/>
      <c r="AM277" s="386">
        <v>43809</v>
      </c>
      <c r="AN277" s="404" t="s">
        <v>1866</v>
      </c>
      <c r="AO277" s="384" t="s">
        <v>226</v>
      </c>
      <c r="AP277" s="365">
        <f t="shared" si="45"/>
        <v>0</v>
      </c>
      <c r="AQ277" s="387" t="s">
        <v>114</v>
      </c>
      <c r="AR277" s="383"/>
      <c r="AS277" s="384"/>
      <c r="AT277" s="385"/>
      <c r="AU277" s="383"/>
      <c r="AV277" s="384"/>
      <c r="AW277" s="384"/>
      <c r="AX277" s="384"/>
      <c r="AY277" s="385"/>
      <c r="AZ277" s="383"/>
      <c r="BA277" s="384"/>
      <c r="BB277" s="385"/>
      <c r="BC277" s="386"/>
      <c r="BD277" s="384"/>
      <c r="BE277" s="384"/>
      <c r="BF277" s="384"/>
      <c r="BG277" s="387"/>
      <c r="BH277" s="388"/>
      <c r="BI277" s="389"/>
      <c r="BJ277" s="369" t="s">
        <v>66</v>
      </c>
      <c r="BK277" s="384"/>
      <c r="BL277" s="399"/>
      <c r="BM277" s="390"/>
      <c r="BN277" s="391"/>
      <c r="BO277" s="385"/>
    </row>
    <row r="278" spans="2:67" ht="38.25" customHeight="1" x14ac:dyDescent="0.25">
      <c r="C278" s="497">
        <f t="shared" si="47"/>
        <v>271</v>
      </c>
      <c r="D278" s="345" t="s">
        <v>110</v>
      </c>
      <c r="E278" s="369">
        <v>2019</v>
      </c>
      <c r="F278" s="369" t="s">
        <v>1870</v>
      </c>
      <c r="G278" s="499"/>
      <c r="H278" s="347"/>
      <c r="I278" s="499"/>
      <c r="J278" s="496"/>
      <c r="K278" s="217" t="s">
        <v>1871</v>
      </c>
      <c r="L278" s="500" t="s">
        <v>44</v>
      </c>
      <c r="M278" s="217" t="s">
        <v>1884</v>
      </c>
      <c r="N278" s="217" t="s">
        <v>1885</v>
      </c>
      <c r="O278" s="217" t="s">
        <v>1886</v>
      </c>
      <c r="P278" s="389" t="s">
        <v>47</v>
      </c>
      <c r="Q278" s="451" t="s">
        <v>1919</v>
      </c>
      <c r="R278" s="384"/>
      <c r="S278" s="369">
        <v>6</v>
      </c>
      <c r="T278" s="537" t="s">
        <v>2006</v>
      </c>
      <c r="U278" s="57" t="s">
        <v>85</v>
      </c>
      <c r="V278" s="30" t="s">
        <v>2023</v>
      </c>
      <c r="W278" s="223">
        <v>43808</v>
      </c>
      <c r="X278" s="223">
        <v>43917</v>
      </c>
      <c r="Y278" s="389"/>
      <c r="Z278" s="391"/>
      <c r="AA278" s="503">
        <f t="shared" si="44"/>
        <v>43917</v>
      </c>
      <c r="AB278" s="544"/>
      <c r="AC278" s="545"/>
      <c r="AD278" s="546"/>
      <c r="AE278" s="547"/>
      <c r="AF278" s="545"/>
      <c r="AG278" s="545"/>
      <c r="AH278" s="545"/>
      <c r="AI278" s="546"/>
      <c r="AJ278" s="544"/>
      <c r="AK278" s="545"/>
      <c r="AL278" s="548"/>
      <c r="AM278" s="544"/>
      <c r="AN278" s="545"/>
      <c r="AO278" s="545"/>
      <c r="AP278" s="545"/>
      <c r="AQ278" s="546"/>
      <c r="AR278" s="547"/>
      <c r="AS278" s="545"/>
      <c r="AT278" s="548"/>
      <c r="AU278" s="547"/>
      <c r="AV278" s="545"/>
      <c r="AW278" s="545"/>
      <c r="AX278" s="545"/>
      <c r="AY278" s="548"/>
      <c r="AZ278" s="547"/>
      <c r="BA278" s="545"/>
      <c r="BB278" s="548"/>
      <c r="BC278" s="544"/>
      <c r="BD278" s="545"/>
      <c r="BE278" s="545"/>
      <c r="BF278" s="545"/>
      <c r="BG278" s="546"/>
      <c r="BH278" s="549"/>
      <c r="BI278" s="550"/>
      <c r="BJ278" s="550"/>
      <c r="BK278" s="545"/>
      <c r="BL278" s="551"/>
      <c r="BM278" s="552"/>
      <c r="BN278" s="550"/>
      <c r="BO278" s="548"/>
    </row>
    <row r="279" spans="2:67" ht="38.25" customHeight="1" x14ac:dyDescent="0.25">
      <c r="C279" s="497">
        <f t="shared" si="47"/>
        <v>272</v>
      </c>
      <c r="D279" s="345" t="s">
        <v>110</v>
      </c>
      <c r="E279" s="369">
        <v>2019</v>
      </c>
      <c r="F279" s="369" t="s">
        <v>1870</v>
      </c>
      <c r="G279" s="499"/>
      <c r="H279" s="347"/>
      <c r="I279" s="499"/>
      <c r="J279" s="496"/>
      <c r="K279" s="217" t="s">
        <v>1872</v>
      </c>
      <c r="L279" s="500" t="s">
        <v>44</v>
      </c>
      <c r="M279" s="217" t="s">
        <v>1887</v>
      </c>
      <c r="N279" s="217" t="s">
        <v>1888</v>
      </c>
      <c r="O279" s="217" t="s">
        <v>1889</v>
      </c>
      <c r="P279" s="389" t="s">
        <v>47</v>
      </c>
      <c r="Q279" s="451" t="s">
        <v>1920</v>
      </c>
      <c r="R279" s="384"/>
      <c r="S279" s="219">
        <v>1</v>
      </c>
      <c r="T279" s="537" t="s">
        <v>2007</v>
      </c>
      <c r="U279" s="57" t="s">
        <v>85</v>
      </c>
      <c r="V279" s="30" t="s">
        <v>2023</v>
      </c>
      <c r="W279" s="223">
        <v>43832</v>
      </c>
      <c r="X279" s="223">
        <v>44012</v>
      </c>
      <c r="Y279" s="389"/>
      <c r="Z279" s="391"/>
      <c r="AA279" s="503">
        <f t="shared" si="44"/>
        <v>44012</v>
      </c>
      <c r="AB279" s="544"/>
      <c r="AC279" s="545"/>
      <c r="AD279" s="546"/>
      <c r="AE279" s="547"/>
      <c r="AF279" s="545"/>
      <c r="AG279" s="545"/>
      <c r="AH279" s="545"/>
      <c r="AI279" s="546"/>
      <c r="AJ279" s="544"/>
      <c r="AK279" s="545"/>
      <c r="AL279" s="548"/>
      <c r="AM279" s="544"/>
      <c r="AN279" s="545"/>
      <c r="AO279" s="545"/>
      <c r="AP279" s="545"/>
      <c r="AQ279" s="546"/>
      <c r="AR279" s="547"/>
      <c r="AS279" s="545"/>
      <c r="AT279" s="548"/>
      <c r="AU279" s="547"/>
      <c r="AV279" s="545"/>
      <c r="AW279" s="545"/>
      <c r="AX279" s="545"/>
      <c r="AY279" s="548"/>
      <c r="AZ279" s="547"/>
      <c r="BA279" s="545"/>
      <c r="BB279" s="548"/>
      <c r="BC279" s="544"/>
      <c r="BD279" s="545"/>
      <c r="BE279" s="545"/>
      <c r="BF279" s="545"/>
      <c r="BG279" s="546"/>
      <c r="BH279" s="549"/>
      <c r="BI279" s="550"/>
      <c r="BJ279" s="550"/>
      <c r="BK279" s="545"/>
      <c r="BL279" s="551"/>
      <c r="BM279" s="552"/>
      <c r="BN279" s="550"/>
      <c r="BO279" s="548"/>
    </row>
    <row r="280" spans="2:67" ht="38.25" customHeight="1" x14ac:dyDescent="0.25">
      <c r="C280" s="497">
        <f t="shared" si="47"/>
        <v>273</v>
      </c>
      <c r="D280" s="345" t="s">
        <v>110</v>
      </c>
      <c r="E280" s="369">
        <v>2019</v>
      </c>
      <c r="F280" s="369" t="s">
        <v>1870</v>
      </c>
      <c r="G280" s="499"/>
      <c r="H280" s="347"/>
      <c r="I280" s="499"/>
      <c r="J280" s="496"/>
      <c r="K280" s="217" t="s">
        <v>1873</v>
      </c>
      <c r="L280" s="500" t="s">
        <v>44</v>
      </c>
      <c r="M280" s="217" t="s">
        <v>1890</v>
      </c>
      <c r="N280" s="217" t="s">
        <v>1891</v>
      </c>
      <c r="O280" s="217" t="s">
        <v>1892</v>
      </c>
      <c r="P280" s="389" t="s">
        <v>47</v>
      </c>
      <c r="Q280" s="451" t="s">
        <v>1921</v>
      </c>
      <c r="R280" s="384"/>
      <c r="S280" s="369">
        <v>6</v>
      </c>
      <c r="T280" s="537" t="s">
        <v>2006</v>
      </c>
      <c r="U280" s="57" t="s">
        <v>85</v>
      </c>
      <c r="V280" s="30" t="s">
        <v>2023</v>
      </c>
      <c r="W280" s="223">
        <v>43808</v>
      </c>
      <c r="X280" s="223">
        <v>43917</v>
      </c>
      <c r="Y280" s="389"/>
      <c r="Z280" s="391"/>
      <c r="AA280" s="503">
        <f t="shared" si="44"/>
        <v>43917</v>
      </c>
      <c r="AB280" s="544"/>
      <c r="AC280" s="545"/>
      <c r="AD280" s="546"/>
      <c r="AE280" s="547"/>
      <c r="AF280" s="545"/>
      <c r="AG280" s="545"/>
      <c r="AH280" s="545"/>
      <c r="AI280" s="546"/>
      <c r="AJ280" s="544"/>
      <c r="AK280" s="545"/>
      <c r="AL280" s="548"/>
      <c r="AM280" s="544"/>
      <c r="AN280" s="545"/>
      <c r="AO280" s="545"/>
      <c r="AP280" s="545"/>
      <c r="AQ280" s="546"/>
      <c r="AR280" s="547"/>
      <c r="AS280" s="545"/>
      <c r="AT280" s="548"/>
      <c r="AU280" s="547"/>
      <c r="AV280" s="545"/>
      <c r="AW280" s="545"/>
      <c r="AX280" s="545"/>
      <c r="AY280" s="548"/>
      <c r="AZ280" s="547"/>
      <c r="BA280" s="545"/>
      <c r="BB280" s="548"/>
      <c r="BC280" s="544"/>
      <c r="BD280" s="545"/>
      <c r="BE280" s="545"/>
      <c r="BF280" s="545"/>
      <c r="BG280" s="546"/>
      <c r="BH280" s="549"/>
      <c r="BI280" s="550"/>
      <c r="BJ280" s="550"/>
      <c r="BK280" s="545"/>
      <c r="BL280" s="551"/>
      <c r="BM280" s="552"/>
      <c r="BN280" s="550"/>
      <c r="BO280" s="548"/>
    </row>
    <row r="281" spans="2:67" ht="38.25" customHeight="1" x14ac:dyDescent="0.25">
      <c r="C281" s="497">
        <f t="shared" si="47"/>
        <v>274</v>
      </c>
      <c r="D281" s="345" t="s">
        <v>110</v>
      </c>
      <c r="E281" s="369">
        <v>2019</v>
      </c>
      <c r="F281" s="369" t="s">
        <v>1870</v>
      </c>
      <c r="G281" s="499"/>
      <c r="H281" s="347"/>
      <c r="I281" s="499"/>
      <c r="J281" s="496"/>
      <c r="K281" s="217" t="s">
        <v>1874</v>
      </c>
      <c r="L281" s="500" t="s">
        <v>44</v>
      </c>
      <c r="M281" s="217" t="s">
        <v>1893</v>
      </c>
      <c r="N281" s="217" t="s">
        <v>1893</v>
      </c>
      <c r="O281" s="217" t="s">
        <v>1894</v>
      </c>
      <c r="P281" s="389" t="s">
        <v>47</v>
      </c>
      <c r="Q281" s="451" t="s">
        <v>1922</v>
      </c>
      <c r="R281" s="384"/>
      <c r="S281" s="539">
        <v>1</v>
      </c>
      <c r="T281" s="537" t="s">
        <v>2008</v>
      </c>
      <c r="U281" s="57" t="s">
        <v>85</v>
      </c>
      <c r="V281" s="30" t="s">
        <v>2023</v>
      </c>
      <c r="W281" s="223">
        <v>43832</v>
      </c>
      <c r="X281" s="223">
        <v>43920</v>
      </c>
      <c r="Y281" s="389"/>
      <c r="Z281" s="391"/>
      <c r="AA281" s="503">
        <f t="shared" si="44"/>
        <v>43920</v>
      </c>
      <c r="AB281" s="544"/>
      <c r="AC281" s="545"/>
      <c r="AD281" s="546"/>
      <c r="AE281" s="547"/>
      <c r="AF281" s="545"/>
      <c r="AG281" s="545"/>
      <c r="AH281" s="545"/>
      <c r="AI281" s="546"/>
      <c r="AJ281" s="544"/>
      <c r="AK281" s="545"/>
      <c r="AL281" s="548"/>
      <c r="AM281" s="544"/>
      <c r="AN281" s="545"/>
      <c r="AO281" s="545"/>
      <c r="AP281" s="545"/>
      <c r="AQ281" s="546"/>
      <c r="AR281" s="547"/>
      <c r="AS281" s="545"/>
      <c r="AT281" s="548"/>
      <c r="AU281" s="547"/>
      <c r="AV281" s="545"/>
      <c r="AW281" s="545"/>
      <c r="AX281" s="545"/>
      <c r="AY281" s="548"/>
      <c r="AZ281" s="547"/>
      <c r="BA281" s="545"/>
      <c r="BB281" s="548"/>
      <c r="BC281" s="544"/>
      <c r="BD281" s="545"/>
      <c r="BE281" s="545"/>
      <c r="BF281" s="545"/>
      <c r="BG281" s="546"/>
      <c r="BH281" s="549"/>
      <c r="BI281" s="550"/>
      <c r="BJ281" s="550"/>
      <c r="BK281" s="545"/>
      <c r="BL281" s="551"/>
      <c r="BM281" s="552"/>
      <c r="BN281" s="550"/>
      <c r="BO281" s="548"/>
    </row>
    <row r="282" spans="2:67" ht="38.25" customHeight="1" x14ac:dyDescent="0.25">
      <c r="C282" s="497">
        <f t="shared" si="47"/>
        <v>275</v>
      </c>
      <c r="D282" s="345" t="s">
        <v>110</v>
      </c>
      <c r="E282" s="369">
        <v>2019</v>
      </c>
      <c r="F282" s="369" t="s">
        <v>1870</v>
      </c>
      <c r="G282" s="499"/>
      <c r="H282" s="347"/>
      <c r="I282" s="499"/>
      <c r="J282" s="496"/>
      <c r="K282" s="217" t="s">
        <v>1874</v>
      </c>
      <c r="L282" s="500" t="s">
        <v>44</v>
      </c>
      <c r="M282" s="217" t="s">
        <v>1893</v>
      </c>
      <c r="N282" s="217" t="s">
        <v>1893</v>
      </c>
      <c r="O282" s="217" t="s">
        <v>1894</v>
      </c>
      <c r="P282" s="389" t="s">
        <v>47</v>
      </c>
      <c r="Q282" s="451" t="s">
        <v>1923</v>
      </c>
      <c r="R282" s="384"/>
      <c r="S282" s="540">
        <v>1</v>
      </c>
      <c r="T282" s="537" t="s">
        <v>2009</v>
      </c>
      <c r="U282" s="57" t="s">
        <v>85</v>
      </c>
      <c r="V282" s="30" t="s">
        <v>2028</v>
      </c>
      <c r="W282" s="223">
        <v>43832</v>
      </c>
      <c r="X282" s="223">
        <v>44012</v>
      </c>
      <c r="Y282" s="389"/>
      <c r="Z282" s="391"/>
      <c r="AA282" s="503">
        <f t="shared" si="44"/>
        <v>44012</v>
      </c>
      <c r="AB282" s="544"/>
      <c r="AC282" s="545"/>
      <c r="AD282" s="546"/>
      <c r="AE282" s="547"/>
      <c r="AF282" s="545"/>
      <c r="AG282" s="545"/>
      <c r="AH282" s="545"/>
      <c r="AI282" s="546"/>
      <c r="AJ282" s="544"/>
      <c r="AK282" s="545"/>
      <c r="AL282" s="548"/>
      <c r="AM282" s="544"/>
      <c r="AN282" s="545"/>
      <c r="AO282" s="545"/>
      <c r="AP282" s="545"/>
      <c r="AQ282" s="546"/>
      <c r="AR282" s="547"/>
      <c r="AS282" s="545"/>
      <c r="AT282" s="548"/>
      <c r="AU282" s="547"/>
      <c r="AV282" s="545"/>
      <c r="AW282" s="545"/>
      <c r="AX282" s="545"/>
      <c r="AY282" s="548"/>
      <c r="AZ282" s="547"/>
      <c r="BA282" s="545"/>
      <c r="BB282" s="548"/>
      <c r="BC282" s="544"/>
      <c r="BD282" s="545"/>
      <c r="BE282" s="545"/>
      <c r="BF282" s="545"/>
      <c r="BG282" s="546"/>
      <c r="BH282" s="549"/>
      <c r="BI282" s="550"/>
      <c r="BJ282" s="550"/>
      <c r="BK282" s="545"/>
      <c r="BL282" s="551"/>
      <c r="BM282" s="552"/>
      <c r="BN282" s="550"/>
      <c r="BO282" s="548"/>
    </row>
    <row r="283" spans="2:67" ht="38.25" customHeight="1" x14ac:dyDescent="0.25">
      <c r="C283" s="497">
        <f t="shared" si="47"/>
        <v>276</v>
      </c>
      <c r="D283" s="345" t="s">
        <v>110</v>
      </c>
      <c r="E283" s="369">
        <v>2019</v>
      </c>
      <c r="F283" s="369" t="s">
        <v>1870</v>
      </c>
      <c r="G283" s="499"/>
      <c r="H283" s="347"/>
      <c r="I283" s="499"/>
      <c r="J283" s="496"/>
      <c r="K283" s="217" t="s">
        <v>1875</v>
      </c>
      <c r="L283" s="500" t="s">
        <v>44</v>
      </c>
      <c r="M283" s="217" t="s">
        <v>1895</v>
      </c>
      <c r="N283" s="217" t="s">
        <v>1895</v>
      </c>
      <c r="O283" s="217" t="s">
        <v>1896</v>
      </c>
      <c r="P283" s="389" t="s">
        <v>47</v>
      </c>
      <c r="Q283" s="451" t="s">
        <v>1924</v>
      </c>
      <c r="R283" s="384"/>
      <c r="S283" s="540">
        <v>1</v>
      </c>
      <c r="T283" s="537" t="s">
        <v>2010</v>
      </c>
      <c r="U283" s="57" t="s">
        <v>85</v>
      </c>
      <c r="V283" s="30" t="s">
        <v>2023</v>
      </c>
      <c r="W283" s="223">
        <v>43832</v>
      </c>
      <c r="X283" s="223">
        <v>44012</v>
      </c>
      <c r="Y283" s="389"/>
      <c r="Z283" s="391"/>
      <c r="AA283" s="503">
        <f t="shared" si="44"/>
        <v>44012</v>
      </c>
      <c r="AB283" s="544"/>
      <c r="AC283" s="545"/>
      <c r="AD283" s="546"/>
      <c r="AE283" s="547"/>
      <c r="AF283" s="545"/>
      <c r="AG283" s="545"/>
      <c r="AH283" s="545"/>
      <c r="AI283" s="546"/>
      <c r="AJ283" s="544"/>
      <c r="AK283" s="545"/>
      <c r="AL283" s="548"/>
      <c r="AM283" s="544"/>
      <c r="AN283" s="545"/>
      <c r="AO283" s="545"/>
      <c r="AP283" s="545"/>
      <c r="AQ283" s="546"/>
      <c r="AR283" s="547"/>
      <c r="AS283" s="545"/>
      <c r="AT283" s="548"/>
      <c r="AU283" s="547"/>
      <c r="AV283" s="545"/>
      <c r="AW283" s="545"/>
      <c r="AX283" s="545"/>
      <c r="AY283" s="548"/>
      <c r="AZ283" s="547"/>
      <c r="BA283" s="545"/>
      <c r="BB283" s="548"/>
      <c r="BC283" s="544"/>
      <c r="BD283" s="545"/>
      <c r="BE283" s="545"/>
      <c r="BF283" s="545"/>
      <c r="BG283" s="546"/>
      <c r="BH283" s="549"/>
      <c r="BI283" s="550"/>
      <c r="BJ283" s="550"/>
      <c r="BK283" s="545"/>
      <c r="BL283" s="551"/>
      <c r="BM283" s="552"/>
      <c r="BN283" s="550"/>
      <c r="BO283" s="548"/>
    </row>
    <row r="284" spans="2:67" ht="38.25" customHeight="1" x14ac:dyDescent="0.25">
      <c r="C284" s="497">
        <f t="shared" si="47"/>
        <v>277</v>
      </c>
      <c r="D284" s="345" t="s">
        <v>110</v>
      </c>
      <c r="E284" s="369">
        <v>2019</v>
      </c>
      <c r="F284" s="369" t="s">
        <v>1870</v>
      </c>
      <c r="G284" s="499"/>
      <c r="H284" s="347"/>
      <c r="I284" s="499"/>
      <c r="J284" s="496"/>
      <c r="K284" s="217" t="s">
        <v>1875</v>
      </c>
      <c r="L284" s="500" t="s">
        <v>44</v>
      </c>
      <c r="M284" s="217" t="s">
        <v>1895</v>
      </c>
      <c r="N284" s="217" t="s">
        <v>1895</v>
      </c>
      <c r="O284" s="217" t="s">
        <v>1896</v>
      </c>
      <c r="P284" s="389" t="s">
        <v>47</v>
      </c>
      <c r="Q284" s="451" t="s">
        <v>1925</v>
      </c>
      <c r="R284" s="384"/>
      <c r="S284" s="539">
        <v>1</v>
      </c>
      <c r="T284" s="537" t="s">
        <v>2011</v>
      </c>
      <c r="U284" s="57" t="s">
        <v>85</v>
      </c>
      <c r="V284" s="30" t="s">
        <v>2023</v>
      </c>
      <c r="W284" s="223">
        <v>43808</v>
      </c>
      <c r="X284" s="223">
        <v>43917</v>
      </c>
      <c r="Y284" s="389"/>
      <c r="Z284" s="391"/>
      <c r="AA284" s="503">
        <f t="shared" si="44"/>
        <v>43917</v>
      </c>
      <c r="AB284" s="544"/>
      <c r="AC284" s="545"/>
      <c r="AD284" s="546"/>
      <c r="AE284" s="547"/>
      <c r="AF284" s="545"/>
      <c r="AG284" s="545"/>
      <c r="AH284" s="545"/>
      <c r="AI284" s="546"/>
      <c r="AJ284" s="544"/>
      <c r="AK284" s="545"/>
      <c r="AL284" s="548"/>
      <c r="AM284" s="544"/>
      <c r="AN284" s="545"/>
      <c r="AO284" s="545"/>
      <c r="AP284" s="545"/>
      <c r="AQ284" s="546"/>
      <c r="AR284" s="547"/>
      <c r="AS284" s="545"/>
      <c r="AT284" s="548"/>
      <c r="AU284" s="547"/>
      <c r="AV284" s="545"/>
      <c r="AW284" s="545"/>
      <c r="AX284" s="545"/>
      <c r="AY284" s="548"/>
      <c r="AZ284" s="547"/>
      <c r="BA284" s="545"/>
      <c r="BB284" s="548"/>
      <c r="BC284" s="544"/>
      <c r="BD284" s="545"/>
      <c r="BE284" s="545"/>
      <c r="BF284" s="545"/>
      <c r="BG284" s="546"/>
      <c r="BH284" s="549"/>
      <c r="BI284" s="550"/>
      <c r="BJ284" s="550"/>
      <c r="BK284" s="545"/>
      <c r="BL284" s="551"/>
      <c r="BM284" s="552"/>
      <c r="BN284" s="550"/>
      <c r="BO284" s="548"/>
    </row>
    <row r="285" spans="2:67" ht="38.25" customHeight="1" x14ac:dyDescent="0.25">
      <c r="C285" s="497">
        <f t="shared" si="47"/>
        <v>278</v>
      </c>
      <c r="D285" s="345" t="s">
        <v>110</v>
      </c>
      <c r="E285" s="369">
        <v>2019</v>
      </c>
      <c r="F285" s="369" t="s">
        <v>1870</v>
      </c>
      <c r="G285" s="499"/>
      <c r="H285" s="347"/>
      <c r="I285" s="499"/>
      <c r="J285" s="496"/>
      <c r="K285" s="217" t="s">
        <v>1876</v>
      </c>
      <c r="L285" s="500" t="s">
        <v>44</v>
      </c>
      <c r="M285" s="217" t="s">
        <v>1897</v>
      </c>
      <c r="N285" s="217" t="s">
        <v>1898</v>
      </c>
      <c r="O285" s="217" t="s">
        <v>1899</v>
      </c>
      <c r="P285" s="389" t="s">
        <v>47</v>
      </c>
      <c r="Q285" s="451" t="s">
        <v>1926</v>
      </c>
      <c r="R285" s="384"/>
      <c r="S285" s="219">
        <v>1</v>
      </c>
      <c r="T285" s="537" t="s">
        <v>2012</v>
      </c>
      <c r="U285" s="57" t="s">
        <v>85</v>
      </c>
      <c r="V285" s="30" t="s">
        <v>2024</v>
      </c>
      <c r="W285" s="223">
        <v>43808</v>
      </c>
      <c r="X285" s="223">
        <v>44012</v>
      </c>
      <c r="Y285" s="389"/>
      <c r="Z285" s="391"/>
      <c r="AA285" s="503">
        <f t="shared" si="44"/>
        <v>44012</v>
      </c>
      <c r="AB285" s="544"/>
      <c r="AC285" s="545"/>
      <c r="AD285" s="546"/>
      <c r="AE285" s="547"/>
      <c r="AF285" s="545"/>
      <c r="AG285" s="545"/>
      <c r="AH285" s="545"/>
      <c r="AI285" s="546"/>
      <c r="AJ285" s="544"/>
      <c r="AK285" s="545"/>
      <c r="AL285" s="548"/>
      <c r="AM285" s="544"/>
      <c r="AN285" s="545"/>
      <c r="AO285" s="545"/>
      <c r="AP285" s="545"/>
      <c r="AQ285" s="546"/>
      <c r="AR285" s="547"/>
      <c r="AS285" s="545"/>
      <c r="AT285" s="548"/>
      <c r="AU285" s="547"/>
      <c r="AV285" s="545"/>
      <c r="AW285" s="545"/>
      <c r="AX285" s="545"/>
      <c r="AY285" s="548"/>
      <c r="AZ285" s="547"/>
      <c r="BA285" s="545"/>
      <c r="BB285" s="548"/>
      <c r="BC285" s="544"/>
      <c r="BD285" s="545"/>
      <c r="BE285" s="545"/>
      <c r="BF285" s="545"/>
      <c r="BG285" s="546"/>
      <c r="BH285" s="549"/>
      <c r="BI285" s="550"/>
      <c r="BJ285" s="550"/>
      <c r="BK285" s="545"/>
      <c r="BL285" s="551"/>
      <c r="BM285" s="552"/>
      <c r="BN285" s="550"/>
      <c r="BO285" s="548"/>
    </row>
    <row r="286" spans="2:67" ht="38.25" customHeight="1" x14ac:dyDescent="0.25">
      <c r="C286" s="497">
        <f t="shared" si="47"/>
        <v>279</v>
      </c>
      <c r="D286" s="345" t="s">
        <v>110</v>
      </c>
      <c r="E286" s="369">
        <v>2019</v>
      </c>
      <c r="F286" s="369" t="s">
        <v>1870</v>
      </c>
      <c r="G286" s="499"/>
      <c r="H286" s="347"/>
      <c r="I286" s="499"/>
      <c r="J286" s="496"/>
      <c r="K286" s="217" t="s">
        <v>1877</v>
      </c>
      <c r="L286" s="500" t="s">
        <v>44</v>
      </c>
      <c r="M286" s="217" t="s">
        <v>1900</v>
      </c>
      <c r="N286" s="217" t="s">
        <v>1901</v>
      </c>
      <c r="O286" s="217" t="s">
        <v>1902</v>
      </c>
      <c r="P286" s="389" t="s">
        <v>47</v>
      </c>
      <c r="Q286" s="451" t="s">
        <v>1927</v>
      </c>
      <c r="R286" s="384"/>
      <c r="S286" s="541">
        <v>1</v>
      </c>
      <c r="T286" s="537" t="s">
        <v>2013</v>
      </c>
      <c r="U286" s="57" t="s">
        <v>80</v>
      </c>
      <c r="V286" s="537" t="s">
        <v>2025</v>
      </c>
      <c r="W286" s="223">
        <v>43801</v>
      </c>
      <c r="X286" s="223">
        <v>44012</v>
      </c>
      <c r="Y286" s="389"/>
      <c r="Z286" s="391"/>
      <c r="AA286" s="503">
        <f t="shared" si="44"/>
        <v>44012</v>
      </c>
      <c r="AB286" s="544"/>
      <c r="AC286" s="545"/>
      <c r="AD286" s="546"/>
      <c r="AE286" s="547"/>
      <c r="AF286" s="545"/>
      <c r="AG286" s="545"/>
      <c r="AH286" s="545"/>
      <c r="AI286" s="546"/>
      <c r="AJ286" s="544"/>
      <c r="AK286" s="545"/>
      <c r="AL286" s="548"/>
      <c r="AM286" s="544"/>
      <c r="AN286" s="545"/>
      <c r="AO286" s="545"/>
      <c r="AP286" s="545"/>
      <c r="AQ286" s="546"/>
      <c r="AR286" s="547"/>
      <c r="AS286" s="545"/>
      <c r="AT286" s="548"/>
      <c r="AU286" s="547"/>
      <c r="AV286" s="545"/>
      <c r="AW286" s="545"/>
      <c r="AX286" s="545"/>
      <c r="AY286" s="548"/>
      <c r="AZ286" s="547"/>
      <c r="BA286" s="545"/>
      <c r="BB286" s="548"/>
      <c r="BC286" s="544"/>
      <c r="BD286" s="545"/>
      <c r="BE286" s="545"/>
      <c r="BF286" s="545"/>
      <c r="BG286" s="546"/>
      <c r="BH286" s="549"/>
      <c r="BI286" s="550"/>
      <c r="BJ286" s="550"/>
      <c r="BK286" s="545"/>
      <c r="BL286" s="551"/>
      <c r="BM286" s="552"/>
      <c r="BN286" s="550"/>
      <c r="BO286" s="548"/>
    </row>
    <row r="287" spans="2:67" ht="38.25" customHeight="1" x14ac:dyDescent="0.25">
      <c r="C287" s="497">
        <f t="shared" si="47"/>
        <v>280</v>
      </c>
      <c r="D287" s="345" t="s">
        <v>110</v>
      </c>
      <c r="E287" s="369">
        <v>2019</v>
      </c>
      <c r="F287" s="369" t="s">
        <v>1870</v>
      </c>
      <c r="G287" s="499"/>
      <c r="H287" s="347"/>
      <c r="I287" s="499"/>
      <c r="J287" s="496"/>
      <c r="K287" s="217" t="s">
        <v>1878</v>
      </c>
      <c r="L287" s="500" t="s">
        <v>44</v>
      </c>
      <c r="M287" s="217" t="s">
        <v>1900</v>
      </c>
      <c r="N287" s="217" t="s">
        <v>1901</v>
      </c>
      <c r="O287" s="217" t="s">
        <v>1902</v>
      </c>
      <c r="P287" s="389" t="s">
        <v>47</v>
      </c>
      <c r="Q287" s="451" t="s">
        <v>1928</v>
      </c>
      <c r="R287" s="384"/>
      <c r="S287" s="541">
        <v>1</v>
      </c>
      <c r="T287" s="537" t="s">
        <v>2014</v>
      </c>
      <c r="U287" s="57" t="s">
        <v>85</v>
      </c>
      <c r="V287" s="30" t="s">
        <v>2023</v>
      </c>
      <c r="W287" s="223">
        <v>43801</v>
      </c>
      <c r="X287" s="223">
        <v>44012</v>
      </c>
      <c r="Y287" s="389"/>
      <c r="Z287" s="391"/>
      <c r="AA287" s="503">
        <f t="shared" si="44"/>
        <v>44012</v>
      </c>
      <c r="AB287" s="544"/>
      <c r="AC287" s="545"/>
      <c r="AD287" s="546"/>
      <c r="AE287" s="547"/>
      <c r="AF287" s="545"/>
      <c r="AG287" s="545"/>
      <c r="AH287" s="545"/>
      <c r="AI287" s="546"/>
      <c r="AJ287" s="544"/>
      <c r="AK287" s="545"/>
      <c r="AL287" s="548"/>
      <c r="AM287" s="544"/>
      <c r="AN287" s="545"/>
      <c r="AO287" s="545"/>
      <c r="AP287" s="545"/>
      <c r="AQ287" s="546"/>
      <c r="AR287" s="547"/>
      <c r="AS287" s="545"/>
      <c r="AT287" s="548"/>
      <c r="AU287" s="547"/>
      <c r="AV287" s="545"/>
      <c r="AW287" s="545"/>
      <c r="AX287" s="545"/>
      <c r="AY287" s="548"/>
      <c r="AZ287" s="547"/>
      <c r="BA287" s="545"/>
      <c r="BB287" s="548"/>
      <c r="BC287" s="544"/>
      <c r="BD287" s="545"/>
      <c r="BE287" s="545"/>
      <c r="BF287" s="545"/>
      <c r="BG287" s="546"/>
      <c r="BH287" s="549"/>
      <c r="BI287" s="550"/>
      <c r="BJ287" s="550"/>
      <c r="BK287" s="545"/>
      <c r="BL287" s="551"/>
      <c r="BM287" s="552"/>
      <c r="BN287" s="550"/>
      <c r="BO287" s="548"/>
    </row>
    <row r="288" spans="2:67" ht="38.25" customHeight="1" x14ac:dyDescent="0.25">
      <c r="C288" s="497">
        <f t="shared" si="47"/>
        <v>281</v>
      </c>
      <c r="D288" s="345" t="s">
        <v>110</v>
      </c>
      <c r="E288" s="369">
        <v>2019</v>
      </c>
      <c r="F288" s="369" t="s">
        <v>1870</v>
      </c>
      <c r="G288" s="499"/>
      <c r="H288" s="347"/>
      <c r="I288" s="499"/>
      <c r="J288" s="496"/>
      <c r="K288" s="217" t="s">
        <v>1878</v>
      </c>
      <c r="L288" s="500" t="s">
        <v>44</v>
      </c>
      <c r="M288" s="217" t="s">
        <v>1900</v>
      </c>
      <c r="N288" s="217" t="s">
        <v>1903</v>
      </c>
      <c r="O288" s="217" t="s">
        <v>1904</v>
      </c>
      <c r="P288" s="389" t="s">
        <v>47</v>
      </c>
      <c r="Q288" s="451" t="s">
        <v>1929</v>
      </c>
      <c r="R288" s="384"/>
      <c r="S288" s="369">
        <v>2</v>
      </c>
      <c r="T288" s="537" t="s">
        <v>2015</v>
      </c>
      <c r="U288" s="57" t="s">
        <v>85</v>
      </c>
      <c r="V288" s="30" t="s">
        <v>2023</v>
      </c>
      <c r="W288" s="223">
        <v>43832</v>
      </c>
      <c r="X288" s="223">
        <v>44012</v>
      </c>
      <c r="Y288" s="389"/>
      <c r="Z288" s="391"/>
      <c r="AA288" s="503">
        <f t="shared" si="44"/>
        <v>44012</v>
      </c>
      <c r="AB288" s="544"/>
      <c r="AC288" s="545"/>
      <c r="AD288" s="546"/>
      <c r="AE288" s="547"/>
      <c r="AF288" s="545"/>
      <c r="AG288" s="545"/>
      <c r="AH288" s="545"/>
      <c r="AI288" s="546"/>
      <c r="AJ288" s="544"/>
      <c r="AK288" s="545"/>
      <c r="AL288" s="548"/>
      <c r="AM288" s="544"/>
      <c r="AN288" s="545"/>
      <c r="AO288" s="545"/>
      <c r="AP288" s="545"/>
      <c r="AQ288" s="546"/>
      <c r="AR288" s="547"/>
      <c r="AS288" s="545"/>
      <c r="AT288" s="548"/>
      <c r="AU288" s="547"/>
      <c r="AV288" s="545"/>
      <c r="AW288" s="545"/>
      <c r="AX288" s="545"/>
      <c r="AY288" s="548"/>
      <c r="AZ288" s="547"/>
      <c r="BA288" s="545"/>
      <c r="BB288" s="548"/>
      <c r="BC288" s="544"/>
      <c r="BD288" s="545"/>
      <c r="BE288" s="545"/>
      <c r="BF288" s="545"/>
      <c r="BG288" s="546"/>
      <c r="BH288" s="549"/>
      <c r="BI288" s="550"/>
      <c r="BJ288" s="550"/>
      <c r="BK288" s="545"/>
      <c r="BL288" s="551"/>
      <c r="BM288" s="552"/>
      <c r="BN288" s="550"/>
      <c r="BO288" s="548"/>
    </row>
    <row r="289" spans="3:67" ht="38.25" customHeight="1" x14ac:dyDescent="0.25">
      <c r="C289" s="497">
        <f t="shared" si="47"/>
        <v>282</v>
      </c>
      <c r="D289" s="345" t="s">
        <v>110</v>
      </c>
      <c r="E289" s="369">
        <v>2019</v>
      </c>
      <c r="F289" s="369" t="s">
        <v>1870</v>
      </c>
      <c r="G289" s="499"/>
      <c r="H289" s="347"/>
      <c r="I289" s="499"/>
      <c r="J289" s="496"/>
      <c r="K289" s="217" t="s">
        <v>1878</v>
      </c>
      <c r="L289" s="500" t="s">
        <v>44</v>
      </c>
      <c r="M289" s="217" t="s">
        <v>1900</v>
      </c>
      <c r="N289" s="217" t="s">
        <v>1901</v>
      </c>
      <c r="O289" s="217" t="s">
        <v>1902</v>
      </c>
      <c r="P289" s="389" t="s">
        <v>47</v>
      </c>
      <c r="Q289" s="451" t="s">
        <v>1930</v>
      </c>
      <c r="R289" s="384"/>
      <c r="S289" s="369">
        <v>6</v>
      </c>
      <c r="T289" s="537" t="s">
        <v>2006</v>
      </c>
      <c r="U289" s="57" t="s">
        <v>84</v>
      </c>
      <c r="V289" s="30" t="s">
        <v>2026</v>
      </c>
      <c r="W289" s="223">
        <v>43801</v>
      </c>
      <c r="X289" s="223">
        <v>43920</v>
      </c>
      <c r="Y289" s="389"/>
      <c r="Z289" s="391"/>
      <c r="AA289" s="503">
        <f t="shared" si="44"/>
        <v>43920</v>
      </c>
      <c r="AB289" s="544"/>
      <c r="AC289" s="545"/>
      <c r="AD289" s="546"/>
      <c r="AE289" s="547"/>
      <c r="AF289" s="545"/>
      <c r="AG289" s="545"/>
      <c r="AH289" s="545"/>
      <c r="AI289" s="546"/>
      <c r="AJ289" s="544"/>
      <c r="AK289" s="545"/>
      <c r="AL289" s="548"/>
      <c r="AM289" s="544"/>
      <c r="AN289" s="545"/>
      <c r="AO289" s="545"/>
      <c r="AP289" s="545"/>
      <c r="AQ289" s="546"/>
      <c r="AR289" s="547"/>
      <c r="AS289" s="545"/>
      <c r="AT289" s="548"/>
      <c r="AU289" s="547"/>
      <c r="AV289" s="545"/>
      <c r="AW289" s="545"/>
      <c r="AX289" s="545"/>
      <c r="AY289" s="548"/>
      <c r="AZ289" s="547"/>
      <c r="BA289" s="545"/>
      <c r="BB289" s="548"/>
      <c r="BC289" s="544"/>
      <c r="BD289" s="545"/>
      <c r="BE289" s="545"/>
      <c r="BF289" s="545"/>
      <c r="BG289" s="546"/>
      <c r="BH289" s="549"/>
      <c r="BI289" s="550"/>
      <c r="BJ289" s="550"/>
      <c r="BK289" s="545"/>
      <c r="BL289" s="551"/>
      <c r="BM289" s="552"/>
      <c r="BN289" s="550"/>
      <c r="BO289" s="548"/>
    </row>
    <row r="290" spans="3:67" ht="38.25" customHeight="1" x14ac:dyDescent="0.25">
      <c r="C290" s="497">
        <f t="shared" si="47"/>
        <v>283</v>
      </c>
      <c r="D290" s="345" t="s">
        <v>110</v>
      </c>
      <c r="E290" s="369">
        <v>2019</v>
      </c>
      <c r="F290" s="369" t="s">
        <v>1870</v>
      </c>
      <c r="G290" s="499"/>
      <c r="H290" s="347"/>
      <c r="I290" s="499"/>
      <c r="J290" s="496"/>
      <c r="K290" s="217" t="s">
        <v>1878</v>
      </c>
      <c r="L290" s="500" t="s">
        <v>44</v>
      </c>
      <c r="M290" s="217" t="s">
        <v>1900</v>
      </c>
      <c r="N290" s="217" t="s">
        <v>1901</v>
      </c>
      <c r="O290" s="217" t="s">
        <v>1902</v>
      </c>
      <c r="P290" s="389" t="s">
        <v>47</v>
      </c>
      <c r="Q290" s="451" t="s">
        <v>1931</v>
      </c>
      <c r="R290" s="384"/>
      <c r="S290" s="541">
        <v>1</v>
      </c>
      <c r="T290" s="537" t="s">
        <v>2016</v>
      </c>
      <c r="U290" s="57" t="s">
        <v>84</v>
      </c>
      <c r="V290" s="30" t="s">
        <v>2026</v>
      </c>
      <c r="W290" s="223">
        <v>43801</v>
      </c>
      <c r="X290" s="223">
        <v>44012</v>
      </c>
      <c r="Y290" s="389"/>
      <c r="Z290" s="391"/>
      <c r="AA290" s="503">
        <f t="shared" si="44"/>
        <v>44012</v>
      </c>
      <c r="AB290" s="544"/>
      <c r="AC290" s="545"/>
      <c r="AD290" s="546"/>
      <c r="AE290" s="547"/>
      <c r="AF290" s="545"/>
      <c r="AG290" s="545"/>
      <c r="AH290" s="545"/>
      <c r="AI290" s="546"/>
      <c r="AJ290" s="544"/>
      <c r="AK290" s="545"/>
      <c r="AL290" s="548"/>
      <c r="AM290" s="544"/>
      <c r="AN290" s="545"/>
      <c r="AO290" s="545"/>
      <c r="AP290" s="545"/>
      <c r="AQ290" s="546"/>
      <c r="AR290" s="547"/>
      <c r="AS290" s="545"/>
      <c r="AT290" s="548"/>
      <c r="AU290" s="547"/>
      <c r="AV290" s="545"/>
      <c r="AW290" s="545"/>
      <c r="AX290" s="545"/>
      <c r="AY290" s="548"/>
      <c r="AZ290" s="547"/>
      <c r="BA290" s="545"/>
      <c r="BB290" s="548"/>
      <c r="BC290" s="544"/>
      <c r="BD290" s="545"/>
      <c r="BE290" s="545"/>
      <c r="BF290" s="545"/>
      <c r="BG290" s="546"/>
      <c r="BH290" s="549"/>
      <c r="BI290" s="550"/>
      <c r="BJ290" s="550"/>
      <c r="BK290" s="545"/>
      <c r="BL290" s="551"/>
      <c r="BM290" s="552"/>
      <c r="BN290" s="550"/>
      <c r="BO290" s="548"/>
    </row>
    <row r="291" spans="3:67" ht="38.25" customHeight="1" x14ac:dyDescent="0.25">
      <c r="C291" s="497">
        <f t="shared" si="47"/>
        <v>284</v>
      </c>
      <c r="D291" s="345" t="s">
        <v>110</v>
      </c>
      <c r="E291" s="369">
        <v>2019</v>
      </c>
      <c r="F291" s="369" t="s">
        <v>1870</v>
      </c>
      <c r="G291" s="499"/>
      <c r="H291" s="347"/>
      <c r="I291" s="499"/>
      <c r="J291" s="496"/>
      <c r="K291" s="217" t="s">
        <v>1879</v>
      </c>
      <c r="L291" s="500" t="s">
        <v>44</v>
      </c>
      <c r="M291" s="217" t="s">
        <v>1905</v>
      </c>
      <c r="N291" s="217" t="s">
        <v>1901</v>
      </c>
      <c r="O291" s="217" t="s">
        <v>1902</v>
      </c>
      <c r="P291" s="389" t="s">
        <v>47</v>
      </c>
      <c r="Q291" s="349" t="s">
        <v>1932</v>
      </c>
      <c r="R291" s="384"/>
      <c r="S291" s="369">
        <v>7</v>
      </c>
      <c r="T291" s="537" t="s">
        <v>2006</v>
      </c>
      <c r="U291" s="543" t="s">
        <v>88</v>
      </c>
      <c r="V291" s="537" t="s">
        <v>1302</v>
      </c>
      <c r="W291" s="223">
        <v>43832</v>
      </c>
      <c r="X291" s="223">
        <v>44196</v>
      </c>
      <c r="Y291" s="389"/>
      <c r="Z291" s="391"/>
      <c r="AA291" s="503">
        <f t="shared" si="44"/>
        <v>44196</v>
      </c>
      <c r="AB291" s="544"/>
      <c r="AC291" s="545"/>
      <c r="AD291" s="546"/>
      <c r="AE291" s="547"/>
      <c r="AF291" s="545"/>
      <c r="AG291" s="545"/>
      <c r="AH291" s="545"/>
      <c r="AI291" s="546"/>
      <c r="AJ291" s="544"/>
      <c r="AK291" s="545"/>
      <c r="AL291" s="548"/>
      <c r="AM291" s="544"/>
      <c r="AN291" s="545"/>
      <c r="AO291" s="545"/>
      <c r="AP291" s="545"/>
      <c r="AQ291" s="546"/>
      <c r="AR291" s="547"/>
      <c r="AS291" s="545"/>
      <c r="AT291" s="548"/>
      <c r="AU291" s="547"/>
      <c r="AV291" s="545"/>
      <c r="AW291" s="545"/>
      <c r="AX291" s="545"/>
      <c r="AY291" s="548"/>
      <c r="AZ291" s="547"/>
      <c r="BA291" s="545"/>
      <c r="BB291" s="548"/>
      <c r="BC291" s="544"/>
      <c r="BD291" s="545"/>
      <c r="BE291" s="545"/>
      <c r="BF291" s="545"/>
      <c r="BG291" s="546"/>
      <c r="BH291" s="549"/>
      <c r="BI291" s="550"/>
      <c r="BJ291" s="550"/>
      <c r="BK291" s="545"/>
      <c r="BL291" s="551"/>
      <c r="BM291" s="552"/>
      <c r="BN291" s="550"/>
      <c r="BO291" s="548"/>
    </row>
    <row r="292" spans="3:67" ht="38.25" customHeight="1" x14ac:dyDescent="0.25">
      <c r="C292" s="497">
        <f t="shared" si="47"/>
        <v>285</v>
      </c>
      <c r="D292" s="345" t="s">
        <v>110</v>
      </c>
      <c r="E292" s="369">
        <v>2019</v>
      </c>
      <c r="F292" s="369" t="s">
        <v>1870</v>
      </c>
      <c r="G292" s="499"/>
      <c r="H292" s="347"/>
      <c r="I292" s="499"/>
      <c r="J292" s="496"/>
      <c r="K292" s="217" t="s">
        <v>1878</v>
      </c>
      <c r="L292" s="500" t="s">
        <v>44</v>
      </c>
      <c r="M292" s="217" t="s">
        <v>1900</v>
      </c>
      <c r="N292" s="217" t="s">
        <v>1901</v>
      </c>
      <c r="O292" s="217" t="s">
        <v>1902</v>
      </c>
      <c r="P292" s="389" t="s">
        <v>47</v>
      </c>
      <c r="Q292" s="451" t="s">
        <v>1933</v>
      </c>
      <c r="R292" s="384"/>
      <c r="S292" s="541">
        <v>1</v>
      </c>
      <c r="T292" s="537" t="s">
        <v>2017</v>
      </c>
      <c r="U292" s="543" t="s">
        <v>85</v>
      </c>
      <c r="V292" s="537" t="s">
        <v>2023</v>
      </c>
      <c r="W292" s="223">
        <v>43808</v>
      </c>
      <c r="X292" s="223">
        <v>44012</v>
      </c>
      <c r="Y292" s="389"/>
      <c r="Z292" s="391"/>
      <c r="AA292" s="503">
        <f t="shared" si="44"/>
        <v>44012</v>
      </c>
      <c r="AB292" s="544"/>
      <c r="AC292" s="545"/>
      <c r="AD292" s="546"/>
      <c r="AE292" s="547"/>
      <c r="AF292" s="545"/>
      <c r="AG292" s="545"/>
      <c r="AH292" s="545"/>
      <c r="AI292" s="546"/>
      <c r="AJ292" s="544"/>
      <c r="AK292" s="545"/>
      <c r="AL292" s="548"/>
      <c r="AM292" s="544"/>
      <c r="AN292" s="545"/>
      <c r="AO292" s="545"/>
      <c r="AP292" s="545"/>
      <c r="AQ292" s="546"/>
      <c r="AR292" s="547"/>
      <c r="AS292" s="545"/>
      <c r="AT292" s="548"/>
      <c r="AU292" s="547"/>
      <c r="AV292" s="545"/>
      <c r="AW292" s="545"/>
      <c r="AX292" s="545"/>
      <c r="AY292" s="548"/>
      <c r="AZ292" s="547"/>
      <c r="BA292" s="545"/>
      <c r="BB292" s="548"/>
      <c r="BC292" s="544"/>
      <c r="BD292" s="545"/>
      <c r="BE292" s="545"/>
      <c r="BF292" s="545"/>
      <c r="BG292" s="546"/>
      <c r="BH292" s="549"/>
      <c r="BI292" s="550"/>
      <c r="BJ292" s="550"/>
      <c r="BK292" s="545"/>
      <c r="BL292" s="551"/>
      <c r="BM292" s="552"/>
      <c r="BN292" s="550"/>
      <c r="BO292" s="548"/>
    </row>
    <row r="293" spans="3:67" ht="38.25" customHeight="1" x14ac:dyDescent="0.25">
      <c r="C293" s="497">
        <f t="shared" si="47"/>
        <v>286</v>
      </c>
      <c r="D293" s="345" t="s">
        <v>110</v>
      </c>
      <c r="E293" s="369">
        <v>2019</v>
      </c>
      <c r="F293" s="369" t="s">
        <v>1870</v>
      </c>
      <c r="G293" s="499"/>
      <c r="H293" s="347"/>
      <c r="I293" s="499"/>
      <c r="J293" s="496"/>
      <c r="K293" s="217" t="s">
        <v>1878</v>
      </c>
      <c r="L293" s="500" t="s">
        <v>44</v>
      </c>
      <c r="M293" s="217" t="s">
        <v>1900</v>
      </c>
      <c r="N293" s="217" t="s">
        <v>1901</v>
      </c>
      <c r="O293" s="217" t="s">
        <v>1902</v>
      </c>
      <c r="P293" s="389" t="s">
        <v>47</v>
      </c>
      <c r="Q293" s="451" t="s">
        <v>1934</v>
      </c>
      <c r="R293" s="384"/>
      <c r="S293" s="541">
        <v>1</v>
      </c>
      <c r="T293" s="537" t="s">
        <v>2018</v>
      </c>
      <c r="U293" s="57" t="s">
        <v>84</v>
      </c>
      <c r="V293" s="30" t="s">
        <v>2026</v>
      </c>
      <c r="W293" s="223">
        <v>43801</v>
      </c>
      <c r="X293" s="223">
        <v>44012</v>
      </c>
      <c r="Y293" s="389"/>
      <c r="Z293" s="391"/>
      <c r="AA293" s="503">
        <f t="shared" si="44"/>
        <v>44012</v>
      </c>
      <c r="AB293" s="544"/>
      <c r="AC293" s="545"/>
      <c r="AD293" s="546"/>
      <c r="AE293" s="547"/>
      <c r="AF293" s="545"/>
      <c r="AG293" s="545"/>
      <c r="AH293" s="545"/>
      <c r="AI293" s="546"/>
      <c r="AJ293" s="544"/>
      <c r="AK293" s="545"/>
      <c r="AL293" s="548"/>
      <c r="AM293" s="544"/>
      <c r="AN293" s="545"/>
      <c r="AO293" s="545"/>
      <c r="AP293" s="545"/>
      <c r="AQ293" s="546"/>
      <c r="AR293" s="547"/>
      <c r="AS293" s="545"/>
      <c r="AT293" s="548"/>
      <c r="AU293" s="547"/>
      <c r="AV293" s="545"/>
      <c r="AW293" s="545"/>
      <c r="AX293" s="545"/>
      <c r="AY293" s="548"/>
      <c r="AZ293" s="547"/>
      <c r="BA293" s="545"/>
      <c r="BB293" s="548"/>
      <c r="BC293" s="544"/>
      <c r="BD293" s="545"/>
      <c r="BE293" s="545"/>
      <c r="BF293" s="545"/>
      <c r="BG293" s="546"/>
      <c r="BH293" s="549"/>
      <c r="BI293" s="550"/>
      <c r="BJ293" s="550"/>
      <c r="BK293" s="545"/>
      <c r="BL293" s="551"/>
      <c r="BM293" s="552"/>
      <c r="BN293" s="550"/>
      <c r="BO293" s="548"/>
    </row>
    <row r="294" spans="3:67" ht="38.25" customHeight="1" x14ac:dyDescent="0.25">
      <c r="C294" s="497">
        <f t="shared" si="47"/>
        <v>287</v>
      </c>
      <c r="D294" s="345" t="s">
        <v>110</v>
      </c>
      <c r="E294" s="369">
        <v>2019</v>
      </c>
      <c r="F294" s="369" t="s">
        <v>1870</v>
      </c>
      <c r="G294" s="499"/>
      <c r="H294" s="347"/>
      <c r="I294" s="499"/>
      <c r="J294" s="496"/>
      <c r="K294" s="217" t="s">
        <v>1878</v>
      </c>
      <c r="L294" s="500" t="s">
        <v>44</v>
      </c>
      <c r="M294" s="217" t="s">
        <v>1900</v>
      </c>
      <c r="N294" s="217" t="s">
        <v>1906</v>
      </c>
      <c r="O294" s="217" t="s">
        <v>1907</v>
      </c>
      <c r="P294" s="389" t="s">
        <v>47</v>
      </c>
      <c r="Q294" s="451" t="s">
        <v>1935</v>
      </c>
      <c r="R294" s="384"/>
      <c r="S294" s="541">
        <v>1</v>
      </c>
      <c r="T294" s="537" t="s">
        <v>2019</v>
      </c>
      <c r="U294" s="57" t="s">
        <v>84</v>
      </c>
      <c r="V294" s="537" t="s">
        <v>2027</v>
      </c>
      <c r="W294" s="223">
        <v>43801</v>
      </c>
      <c r="X294" s="223">
        <v>44012</v>
      </c>
      <c r="Y294" s="389"/>
      <c r="Z294" s="391"/>
      <c r="AA294" s="503">
        <f t="shared" si="44"/>
        <v>44012</v>
      </c>
      <c r="AB294" s="544"/>
      <c r="AC294" s="545"/>
      <c r="AD294" s="546"/>
      <c r="AE294" s="547"/>
      <c r="AF294" s="545"/>
      <c r="AG294" s="545"/>
      <c r="AH294" s="545"/>
      <c r="AI294" s="546"/>
      <c r="AJ294" s="544"/>
      <c r="AK294" s="545"/>
      <c r="AL294" s="548"/>
      <c r="AM294" s="544"/>
      <c r="AN294" s="545"/>
      <c r="AO294" s="545"/>
      <c r="AP294" s="545"/>
      <c r="AQ294" s="546"/>
      <c r="AR294" s="547"/>
      <c r="AS294" s="545"/>
      <c r="AT294" s="548"/>
      <c r="AU294" s="547"/>
      <c r="AV294" s="545"/>
      <c r="AW294" s="545"/>
      <c r="AX294" s="545"/>
      <c r="AY294" s="548"/>
      <c r="AZ294" s="547"/>
      <c r="BA294" s="545"/>
      <c r="BB294" s="548"/>
      <c r="BC294" s="544"/>
      <c r="BD294" s="545"/>
      <c r="BE294" s="545"/>
      <c r="BF294" s="545"/>
      <c r="BG294" s="546"/>
      <c r="BH294" s="549"/>
      <c r="BI294" s="550"/>
      <c r="BJ294" s="550"/>
      <c r="BK294" s="545"/>
      <c r="BL294" s="551"/>
      <c r="BM294" s="552"/>
      <c r="BN294" s="550"/>
      <c r="BO294" s="548"/>
    </row>
    <row r="295" spans="3:67" ht="38.25" customHeight="1" x14ac:dyDescent="0.25">
      <c r="C295" s="497">
        <f t="shared" si="47"/>
        <v>288</v>
      </c>
      <c r="D295" s="345" t="s">
        <v>110</v>
      </c>
      <c r="E295" s="369">
        <v>2019</v>
      </c>
      <c r="F295" s="369" t="s">
        <v>1870</v>
      </c>
      <c r="G295" s="499"/>
      <c r="H295" s="347"/>
      <c r="I295" s="499"/>
      <c r="J295" s="496"/>
      <c r="K295" s="217" t="s">
        <v>1880</v>
      </c>
      <c r="L295" s="500" t="s">
        <v>44</v>
      </c>
      <c r="M295" s="217" t="s">
        <v>1908</v>
      </c>
      <c r="N295" s="217" t="s">
        <v>1909</v>
      </c>
      <c r="O295" s="217" t="s">
        <v>1910</v>
      </c>
      <c r="P295" s="389" t="s">
        <v>47</v>
      </c>
      <c r="Q295" s="451" t="s">
        <v>1936</v>
      </c>
      <c r="R295" s="384"/>
      <c r="S295" s="541">
        <v>1</v>
      </c>
      <c r="T295" s="537" t="s">
        <v>2020</v>
      </c>
      <c r="U295" s="57" t="s">
        <v>84</v>
      </c>
      <c r="V295" s="30" t="s">
        <v>2026</v>
      </c>
      <c r="W295" s="223">
        <v>43800</v>
      </c>
      <c r="X295" s="223">
        <v>44012</v>
      </c>
      <c r="Y295" s="389"/>
      <c r="Z295" s="391"/>
      <c r="AA295" s="503">
        <f t="shared" si="44"/>
        <v>44012</v>
      </c>
      <c r="AB295" s="544"/>
      <c r="AC295" s="545"/>
      <c r="AD295" s="546"/>
      <c r="AE295" s="547"/>
      <c r="AF295" s="545"/>
      <c r="AG295" s="545"/>
      <c r="AH295" s="545"/>
      <c r="AI295" s="546"/>
      <c r="AJ295" s="544"/>
      <c r="AK295" s="545"/>
      <c r="AL295" s="548"/>
      <c r="AM295" s="544"/>
      <c r="AN295" s="545"/>
      <c r="AO295" s="545"/>
      <c r="AP295" s="545"/>
      <c r="AQ295" s="546"/>
      <c r="AR295" s="547"/>
      <c r="AS295" s="545"/>
      <c r="AT295" s="548"/>
      <c r="AU295" s="547"/>
      <c r="AV295" s="545"/>
      <c r="AW295" s="545"/>
      <c r="AX295" s="545"/>
      <c r="AY295" s="548"/>
      <c r="AZ295" s="547"/>
      <c r="BA295" s="545"/>
      <c r="BB295" s="548"/>
      <c r="BC295" s="544"/>
      <c r="BD295" s="545"/>
      <c r="BE295" s="545"/>
      <c r="BF295" s="545"/>
      <c r="BG295" s="546"/>
      <c r="BH295" s="549"/>
      <c r="BI295" s="550"/>
      <c r="BJ295" s="550"/>
      <c r="BK295" s="545"/>
      <c r="BL295" s="551"/>
      <c r="BM295" s="552"/>
      <c r="BN295" s="550"/>
      <c r="BO295" s="548"/>
    </row>
    <row r="296" spans="3:67" ht="38.25" customHeight="1" x14ac:dyDescent="0.25">
      <c r="C296" s="497">
        <f t="shared" si="47"/>
        <v>289</v>
      </c>
      <c r="D296" s="345" t="s">
        <v>110</v>
      </c>
      <c r="E296" s="369">
        <v>2019</v>
      </c>
      <c r="F296" s="369" t="s">
        <v>1870</v>
      </c>
      <c r="G296" s="499"/>
      <c r="H296" s="347"/>
      <c r="I296" s="499"/>
      <c r="J296" s="496"/>
      <c r="K296" s="217" t="s">
        <v>1880</v>
      </c>
      <c r="L296" s="500" t="s">
        <v>44</v>
      </c>
      <c r="M296" s="217" t="s">
        <v>1908</v>
      </c>
      <c r="N296" s="217" t="s">
        <v>1909</v>
      </c>
      <c r="O296" s="217" t="s">
        <v>1910</v>
      </c>
      <c r="P296" s="389" t="s">
        <v>47</v>
      </c>
      <c r="Q296" s="451" t="s">
        <v>1937</v>
      </c>
      <c r="R296" s="384"/>
      <c r="S296" s="542">
        <v>3</v>
      </c>
      <c r="T296" s="537" t="s">
        <v>2006</v>
      </c>
      <c r="U296" s="57" t="s">
        <v>84</v>
      </c>
      <c r="V296" s="30" t="s">
        <v>2026</v>
      </c>
      <c r="W296" s="223">
        <v>43801</v>
      </c>
      <c r="X296" s="223">
        <v>43830</v>
      </c>
      <c r="Y296" s="389"/>
      <c r="Z296" s="391"/>
      <c r="AA296" s="503">
        <f t="shared" si="44"/>
        <v>43830</v>
      </c>
      <c r="AB296" s="544"/>
      <c r="AC296" s="545"/>
      <c r="AD296" s="546"/>
      <c r="AE296" s="547"/>
      <c r="AF296" s="545"/>
      <c r="AG296" s="545"/>
      <c r="AH296" s="545"/>
      <c r="AI296" s="546"/>
      <c r="AJ296" s="544"/>
      <c r="AK296" s="545"/>
      <c r="AL296" s="548"/>
      <c r="AM296" s="544"/>
      <c r="AN296" s="545"/>
      <c r="AO296" s="545"/>
      <c r="AP296" s="545"/>
      <c r="AQ296" s="546"/>
      <c r="AR296" s="547"/>
      <c r="AS296" s="545"/>
      <c r="AT296" s="548"/>
      <c r="AU296" s="547"/>
      <c r="AV296" s="545"/>
      <c r="AW296" s="545"/>
      <c r="AX296" s="545"/>
      <c r="AY296" s="548"/>
      <c r="AZ296" s="547"/>
      <c r="BA296" s="545"/>
      <c r="BB296" s="548"/>
      <c r="BC296" s="544"/>
      <c r="BD296" s="545"/>
      <c r="BE296" s="545"/>
      <c r="BF296" s="545"/>
      <c r="BG296" s="546"/>
      <c r="BH296" s="549"/>
      <c r="BI296" s="550"/>
      <c r="BJ296" s="550"/>
      <c r="BK296" s="545"/>
      <c r="BL296" s="551"/>
      <c r="BM296" s="552"/>
      <c r="BN296" s="550"/>
      <c r="BO296" s="548"/>
    </row>
    <row r="297" spans="3:67" ht="38.25" customHeight="1" x14ac:dyDescent="0.25">
      <c r="C297" s="497">
        <f t="shared" si="47"/>
        <v>290</v>
      </c>
      <c r="D297" s="345" t="s">
        <v>110</v>
      </c>
      <c r="E297" s="369">
        <v>2019</v>
      </c>
      <c r="F297" s="369" t="s">
        <v>1870</v>
      </c>
      <c r="G297" s="499"/>
      <c r="H297" s="347"/>
      <c r="I297" s="499"/>
      <c r="J297" s="496"/>
      <c r="K297" s="217" t="s">
        <v>1880</v>
      </c>
      <c r="L297" s="500" t="s">
        <v>44</v>
      </c>
      <c r="M297" s="217" t="s">
        <v>1908</v>
      </c>
      <c r="N297" s="217" t="s">
        <v>1909</v>
      </c>
      <c r="O297" s="217" t="s">
        <v>1910</v>
      </c>
      <c r="P297" s="389" t="s">
        <v>47</v>
      </c>
      <c r="Q297" s="349" t="s">
        <v>1938</v>
      </c>
      <c r="R297" s="384"/>
      <c r="S297" s="369">
        <v>7</v>
      </c>
      <c r="T297" s="537" t="s">
        <v>2006</v>
      </c>
      <c r="U297" s="57" t="s">
        <v>88</v>
      </c>
      <c r="V297" s="537" t="s">
        <v>1302</v>
      </c>
      <c r="W297" s="223">
        <v>43832</v>
      </c>
      <c r="X297" s="223">
        <v>44196</v>
      </c>
      <c r="Y297" s="389"/>
      <c r="Z297" s="391"/>
      <c r="AA297" s="503">
        <f t="shared" si="44"/>
        <v>44196</v>
      </c>
      <c r="AB297" s="544"/>
      <c r="AC297" s="545"/>
      <c r="AD297" s="546"/>
      <c r="AE297" s="547"/>
      <c r="AF297" s="545"/>
      <c r="AG297" s="545"/>
      <c r="AH297" s="545"/>
      <c r="AI297" s="546"/>
      <c r="AJ297" s="544"/>
      <c r="AK297" s="545"/>
      <c r="AL297" s="548"/>
      <c r="AM297" s="544"/>
      <c r="AN297" s="545"/>
      <c r="AO297" s="545"/>
      <c r="AP297" s="545"/>
      <c r="AQ297" s="546"/>
      <c r="AR297" s="547"/>
      <c r="AS297" s="545"/>
      <c r="AT297" s="548"/>
      <c r="AU297" s="547"/>
      <c r="AV297" s="545"/>
      <c r="AW297" s="545"/>
      <c r="AX297" s="545"/>
      <c r="AY297" s="548"/>
      <c r="AZ297" s="547"/>
      <c r="BA297" s="545"/>
      <c r="BB297" s="548"/>
      <c r="BC297" s="544"/>
      <c r="BD297" s="545"/>
      <c r="BE297" s="545"/>
      <c r="BF297" s="545"/>
      <c r="BG297" s="546"/>
      <c r="BH297" s="549"/>
      <c r="BI297" s="550"/>
      <c r="BJ297" s="550"/>
      <c r="BK297" s="545"/>
      <c r="BL297" s="551"/>
      <c r="BM297" s="552"/>
      <c r="BN297" s="550"/>
      <c r="BO297" s="548"/>
    </row>
    <row r="298" spans="3:67" ht="38.25" customHeight="1" x14ac:dyDescent="0.25">
      <c r="C298" s="497">
        <f t="shared" si="47"/>
        <v>291</v>
      </c>
      <c r="D298" s="345" t="s">
        <v>110</v>
      </c>
      <c r="E298" s="369">
        <v>2019</v>
      </c>
      <c r="F298" s="369" t="s">
        <v>1870</v>
      </c>
      <c r="G298" s="499"/>
      <c r="H298" s="347"/>
      <c r="I298" s="499"/>
      <c r="J298" s="496"/>
      <c r="K298" s="217" t="s">
        <v>1881</v>
      </c>
      <c r="L298" s="500" t="s">
        <v>44</v>
      </c>
      <c r="M298" s="217" t="s">
        <v>1911</v>
      </c>
      <c r="N298" s="217" t="s">
        <v>1912</v>
      </c>
      <c r="O298" s="217" t="s">
        <v>1913</v>
      </c>
      <c r="P298" s="389" t="s">
        <v>47</v>
      </c>
      <c r="Q298" s="451" t="s">
        <v>1939</v>
      </c>
      <c r="R298" s="384"/>
      <c r="S298" s="369">
        <v>1</v>
      </c>
      <c r="T298" s="537" t="s">
        <v>2021</v>
      </c>
      <c r="U298" s="57" t="s">
        <v>85</v>
      </c>
      <c r="V298" s="30" t="s">
        <v>2023</v>
      </c>
      <c r="W298" s="223">
        <v>43832</v>
      </c>
      <c r="X298" s="223">
        <v>44012</v>
      </c>
      <c r="Y298" s="389"/>
      <c r="Z298" s="391"/>
      <c r="AA298" s="503">
        <f t="shared" si="44"/>
        <v>44012</v>
      </c>
      <c r="AB298" s="544"/>
      <c r="AC298" s="545"/>
      <c r="AD298" s="546"/>
      <c r="AE298" s="547"/>
      <c r="AF298" s="545"/>
      <c r="AG298" s="545"/>
      <c r="AH298" s="545"/>
      <c r="AI298" s="546"/>
      <c r="AJ298" s="544"/>
      <c r="AK298" s="545"/>
      <c r="AL298" s="548"/>
      <c r="AM298" s="544"/>
      <c r="AN298" s="545"/>
      <c r="AO298" s="545"/>
      <c r="AP298" s="545"/>
      <c r="AQ298" s="546"/>
      <c r="AR298" s="547"/>
      <c r="AS298" s="545"/>
      <c r="AT298" s="548"/>
      <c r="AU298" s="547"/>
      <c r="AV298" s="545"/>
      <c r="AW298" s="545"/>
      <c r="AX298" s="545"/>
      <c r="AY298" s="548"/>
      <c r="AZ298" s="547"/>
      <c r="BA298" s="545"/>
      <c r="BB298" s="548"/>
      <c r="BC298" s="544"/>
      <c r="BD298" s="545"/>
      <c r="BE298" s="545"/>
      <c r="BF298" s="545"/>
      <c r="BG298" s="546"/>
      <c r="BH298" s="549"/>
      <c r="BI298" s="550"/>
      <c r="BJ298" s="550"/>
      <c r="BK298" s="545"/>
      <c r="BL298" s="551"/>
      <c r="BM298" s="552"/>
      <c r="BN298" s="550"/>
      <c r="BO298" s="548"/>
    </row>
    <row r="299" spans="3:67" ht="38.25" customHeight="1" x14ac:dyDescent="0.25">
      <c r="C299" s="497">
        <f t="shared" si="47"/>
        <v>292</v>
      </c>
      <c r="D299" s="345" t="s">
        <v>110</v>
      </c>
      <c r="E299" s="369">
        <v>2019</v>
      </c>
      <c r="F299" s="369" t="s">
        <v>1870</v>
      </c>
      <c r="G299" s="499"/>
      <c r="H299" s="347"/>
      <c r="I299" s="499"/>
      <c r="J299" s="496"/>
      <c r="K299" s="217" t="s">
        <v>1882</v>
      </c>
      <c r="L299" s="500" t="s">
        <v>44</v>
      </c>
      <c r="M299" s="217" t="s">
        <v>1914</v>
      </c>
      <c r="N299" s="217" t="s">
        <v>1915</v>
      </c>
      <c r="O299" s="217" t="s">
        <v>1916</v>
      </c>
      <c r="P299" s="389" t="s">
        <v>47</v>
      </c>
      <c r="Q299" s="451" t="s">
        <v>1940</v>
      </c>
      <c r="R299" s="384"/>
      <c r="S299" s="369">
        <v>6</v>
      </c>
      <c r="T299" s="537" t="s">
        <v>2006</v>
      </c>
      <c r="U299" s="57" t="s">
        <v>77</v>
      </c>
      <c r="V299" s="30" t="s">
        <v>372</v>
      </c>
      <c r="W299" s="223">
        <v>43801</v>
      </c>
      <c r="X299" s="223">
        <v>43920</v>
      </c>
      <c r="Y299" s="389"/>
      <c r="Z299" s="391"/>
      <c r="AA299" s="503">
        <f t="shared" si="44"/>
        <v>43920</v>
      </c>
      <c r="AB299" s="544"/>
      <c r="AC299" s="545"/>
      <c r="AD299" s="546"/>
      <c r="AE299" s="547"/>
      <c r="AF299" s="545"/>
      <c r="AG299" s="545"/>
      <c r="AH299" s="545"/>
      <c r="AI299" s="546"/>
      <c r="AJ299" s="544"/>
      <c r="AK299" s="545"/>
      <c r="AL299" s="548"/>
      <c r="AM299" s="544"/>
      <c r="AN299" s="545"/>
      <c r="AO299" s="545"/>
      <c r="AP299" s="545"/>
      <c r="AQ299" s="546"/>
      <c r="AR299" s="547"/>
      <c r="AS299" s="545"/>
      <c r="AT299" s="548"/>
      <c r="AU299" s="547"/>
      <c r="AV299" s="545"/>
      <c r="AW299" s="545"/>
      <c r="AX299" s="545"/>
      <c r="AY299" s="548"/>
      <c r="AZ299" s="547"/>
      <c r="BA299" s="545"/>
      <c r="BB299" s="548"/>
      <c r="BC299" s="544"/>
      <c r="BD299" s="545"/>
      <c r="BE299" s="545"/>
      <c r="BF299" s="545"/>
      <c r="BG299" s="546"/>
      <c r="BH299" s="549"/>
      <c r="BI299" s="550"/>
      <c r="BJ299" s="550"/>
      <c r="BK299" s="545"/>
      <c r="BL299" s="551"/>
      <c r="BM299" s="552"/>
      <c r="BN299" s="550"/>
      <c r="BO299" s="548"/>
    </row>
    <row r="300" spans="3:67" ht="38.25" customHeight="1" x14ac:dyDescent="0.25">
      <c r="C300" s="497">
        <f t="shared" si="47"/>
        <v>293</v>
      </c>
      <c r="D300" s="345" t="s">
        <v>110</v>
      </c>
      <c r="E300" s="369">
        <v>2019</v>
      </c>
      <c r="F300" s="369" t="s">
        <v>1870</v>
      </c>
      <c r="G300" s="499"/>
      <c r="H300" s="347"/>
      <c r="I300" s="499"/>
      <c r="J300" s="496"/>
      <c r="K300" s="217" t="s">
        <v>1883</v>
      </c>
      <c r="L300" s="500" t="s">
        <v>44</v>
      </c>
      <c r="M300" s="217" t="s">
        <v>1917</v>
      </c>
      <c r="N300" s="217" t="s">
        <v>1918</v>
      </c>
      <c r="O300" s="217" t="s">
        <v>1899</v>
      </c>
      <c r="P300" s="389" t="s">
        <v>47</v>
      </c>
      <c r="Q300" s="451" t="s">
        <v>1941</v>
      </c>
      <c r="R300" s="384"/>
      <c r="S300" s="369">
        <v>5</v>
      </c>
      <c r="T300" s="537" t="s">
        <v>2006</v>
      </c>
      <c r="U300" s="57" t="s">
        <v>77</v>
      </c>
      <c r="V300" s="30" t="s">
        <v>372</v>
      </c>
      <c r="W300" s="223">
        <v>43801</v>
      </c>
      <c r="X300" s="223">
        <v>43920</v>
      </c>
      <c r="Y300" s="389"/>
      <c r="Z300" s="391"/>
      <c r="AA300" s="503">
        <f t="shared" si="44"/>
        <v>43920</v>
      </c>
      <c r="AB300" s="544"/>
      <c r="AC300" s="545"/>
      <c r="AD300" s="546"/>
      <c r="AE300" s="547"/>
      <c r="AF300" s="545"/>
      <c r="AG300" s="545"/>
      <c r="AH300" s="545"/>
      <c r="AI300" s="546"/>
      <c r="AJ300" s="544"/>
      <c r="AK300" s="545"/>
      <c r="AL300" s="548"/>
      <c r="AM300" s="544"/>
      <c r="AN300" s="545"/>
      <c r="AO300" s="545"/>
      <c r="AP300" s="545"/>
      <c r="AQ300" s="546"/>
      <c r="AR300" s="547"/>
      <c r="AS300" s="545"/>
      <c r="AT300" s="548"/>
      <c r="AU300" s="547"/>
      <c r="AV300" s="545"/>
      <c r="AW300" s="545"/>
      <c r="AX300" s="545"/>
      <c r="AY300" s="548"/>
      <c r="AZ300" s="547"/>
      <c r="BA300" s="545"/>
      <c r="BB300" s="548"/>
      <c r="BC300" s="544"/>
      <c r="BD300" s="545"/>
      <c r="BE300" s="545"/>
      <c r="BF300" s="545"/>
      <c r="BG300" s="546"/>
      <c r="BH300" s="549"/>
      <c r="BI300" s="550"/>
      <c r="BJ300" s="550"/>
      <c r="BK300" s="545"/>
      <c r="BL300" s="551"/>
      <c r="BM300" s="552"/>
      <c r="BN300" s="550"/>
      <c r="BO300" s="548"/>
    </row>
    <row r="301" spans="3:67" ht="38.25" customHeight="1" x14ac:dyDescent="0.25">
      <c r="C301" s="497">
        <f t="shared" si="47"/>
        <v>294</v>
      </c>
      <c r="D301" s="345" t="s">
        <v>110</v>
      </c>
      <c r="E301" s="369">
        <v>2019</v>
      </c>
      <c r="F301" s="369" t="s">
        <v>1870</v>
      </c>
      <c r="G301" s="499"/>
      <c r="H301" s="347"/>
      <c r="I301" s="499"/>
      <c r="J301" s="496"/>
      <c r="K301" s="217" t="s">
        <v>1883</v>
      </c>
      <c r="L301" s="500" t="s">
        <v>44</v>
      </c>
      <c r="M301" s="217" t="s">
        <v>1917</v>
      </c>
      <c r="N301" s="217" t="s">
        <v>1918</v>
      </c>
      <c r="O301" s="217" t="s">
        <v>1899</v>
      </c>
      <c r="P301" s="389" t="s">
        <v>47</v>
      </c>
      <c r="Q301" s="451" t="s">
        <v>1942</v>
      </c>
      <c r="R301" s="384"/>
      <c r="S301" s="538">
        <v>1</v>
      </c>
      <c r="T301" s="537" t="s">
        <v>2022</v>
      </c>
      <c r="U301" s="57" t="s">
        <v>77</v>
      </c>
      <c r="V301" s="30" t="s">
        <v>372</v>
      </c>
      <c r="W301" s="222">
        <v>43467</v>
      </c>
      <c r="X301" s="223">
        <v>44012</v>
      </c>
      <c r="Y301" s="389"/>
      <c r="Z301" s="391"/>
      <c r="AA301" s="503">
        <f t="shared" si="44"/>
        <v>44012</v>
      </c>
      <c r="AB301" s="544"/>
      <c r="AC301" s="545"/>
      <c r="AD301" s="546"/>
      <c r="AE301" s="547"/>
      <c r="AF301" s="545"/>
      <c r="AG301" s="545"/>
      <c r="AH301" s="545"/>
      <c r="AI301" s="546"/>
      <c r="AJ301" s="544"/>
      <c r="AK301" s="545"/>
      <c r="AL301" s="548"/>
      <c r="AM301" s="544"/>
      <c r="AN301" s="545"/>
      <c r="AO301" s="545"/>
      <c r="AP301" s="545"/>
      <c r="AQ301" s="546"/>
      <c r="AR301" s="547"/>
      <c r="AS301" s="545"/>
      <c r="AT301" s="548"/>
      <c r="AU301" s="547"/>
      <c r="AV301" s="545"/>
      <c r="AW301" s="545"/>
      <c r="AX301" s="545"/>
      <c r="AY301" s="548"/>
      <c r="AZ301" s="547"/>
      <c r="BA301" s="545"/>
      <c r="BB301" s="548"/>
      <c r="BC301" s="544"/>
      <c r="BD301" s="545"/>
      <c r="BE301" s="545"/>
      <c r="BF301" s="545"/>
      <c r="BG301" s="546"/>
      <c r="BH301" s="549"/>
      <c r="BI301" s="550"/>
      <c r="BJ301" s="550"/>
      <c r="BK301" s="545"/>
      <c r="BL301" s="551"/>
      <c r="BM301" s="552"/>
      <c r="BN301" s="550"/>
      <c r="BO301" s="548"/>
    </row>
    <row r="302" spans="3:67" ht="38.25" customHeight="1" x14ac:dyDescent="0.25">
      <c r="C302" s="497">
        <f t="shared" si="47"/>
        <v>295</v>
      </c>
      <c r="D302" s="372" t="s">
        <v>109</v>
      </c>
      <c r="E302" s="369">
        <v>2019</v>
      </c>
      <c r="F302" s="369" t="s">
        <v>2033</v>
      </c>
      <c r="G302" s="499">
        <v>43811</v>
      </c>
      <c r="H302" s="347"/>
      <c r="I302" s="499"/>
      <c r="J302" s="496"/>
      <c r="K302" s="217" t="s">
        <v>2076</v>
      </c>
      <c r="L302" s="500" t="s">
        <v>44</v>
      </c>
      <c r="M302" s="553" t="s">
        <v>194</v>
      </c>
      <c r="N302" s="217" t="s">
        <v>2034</v>
      </c>
      <c r="O302" s="553" t="s">
        <v>194</v>
      </c>
      <c r="P302" s="389" t="s">
        <v>47</v>
      </c>
      <c r="Q302" s="451" t="s">
        <v>2039</v>
      </c>
      <c r="R302" s="393"/>
      <c r="S302" s="555">
        <v>1</v>
      </c>
      <c r="T302" s="537" t="s">
        <v>2060</v>
      </c>
      <c r="U302" s="372" t="s">
        <v>85</v>
      </c>
      <c r="V302" s="30" t="s">
        <v>2023</v>
      </c>
      <c r="W302" s="222">
        <v>43831</v>
      </c>
      <c r="X302" s="223">
        <v>44195</v>
      </c>
      <c r="Y302" s="389"/>
      <c r="Z302" s="391"/>
      <c r="AA302" s="503">
        <f t="shared" si="44"/>
        <v>44195</v>
      </c>
      <c r="AB302" s="544"/>
      <c r="AC302" s="545"/>
      <c r="AD302" s="546"/>
      <c r="AE302" s="547"/>
      <c r="AF302" s="545"/>
      <c r="AG302" s="545"/>
      <c r="AH302" s="545"/>
      <c r="AI302" s="546"/>
      <c r="AJ302" s="544"/>
      <c r="AK302" s="545"/>
      <c r="AL302" s="548"/>
      <c r="AM302" s="544"/>
      <c r="AN302" s="545"/>
      <c r="AO302" s="545"/>
      <c r="AP302" s="545"/>
      <c r="AQ302" s="546"/>
      <c r="AR302" s="547"/>
      <c r="AS302" s="545"/>
      <c r="AT302" s="548"/>
      <c r="AU302" s="547"/>
      <c r="AV302" s="545"/>
      <c r="AW302" s="545"/>
      <c r="AX302" s="545"/>
      <c r="AY302" s="548"/>
      <c r="AZ302" s="547"/>
      <c r="BA302" s="545"/>
      <c r="BB302" s="548"/>
      <c r="BC302" s="544"/>
      <c r="BD302" s="545"/>
      <c r="BE302" s="545"/>
      <c r="BF302" s="545"/>
      <c r="BG302" s="546"/>
      <c r="BH302" s="549"/>
      <c r="BI302" s="550"/>
      <c r="BJ302" s="550"/>
      <c r="BK302" s="545"/>
      <c r="BL302" s="551"/>
      <c r="BM302" s="552"/>
      <c r="BN302" s="550"/>
      <c r="BO302" s="548"/>
    </row>
    <row r="303" spans="3:67" ht="38.25" customHeight="1" x14ac:dyDescent="0.25">
      <c r="C303" s="497">
        <f t="shared" si="47"/>
        <v>296</v>
      </c>
      <c r="D303" s="372" t="s">
        <v>109</v>
      </c>
      <c r="E303" s="369">
        <v>2019</v>
      </c>
      <c r="F303" s="369" t="s">
        <v>2033</v>
      </c>
      <c r="G303" s="499">
        <v>43811</v>
      </c>
      <c r="H303" s="347"/>
      <c r="I303" s="499"/>
      <c r="J303" s="496"/>
      <c r="K303" s="217" t="s">
        <v>2076</v>
      </c>
      <c r="L303" s="500" t="s">
        <v>44</v>
      </c>
      <c r="M303" s="553" t="s">
        <v>194</v>
      </c>
      <c r="N303" s="217" t="s">
        <v>2034</v>
      </c>
      <c r="O303" s="553" t="s">
        <v>194</v>
      </c>
      <c r="P303" s="389" t="s">
        <v>47</v>
      </c>
      <c r="Q303" s="451" t="s">
        <v>2040</v>
      </c>
      <c r="R303" s="393"/>
      <c r="S303" s="555">
        <v>1</v>
      </c>
      <c r="T303" s="537" t="s">
        <v>2061</v>
      </c>
      <c r="U303" s="372" t="s">
        <v>80</v>
      </c>
      <c r="V303" s="391" t="s">
        <v>2075</v>
      </c>
      <c r="W303" s="222">
        <v>43831</v>
      </c>
      <c r="X303" s="223">
        <v>44195</v>
      </c>
      <c r="Y303" s="389"/>
      <c r="Z303" s="391"/>
      <c r="AA303" s="503">
        <f t="shared" si="44"/>
        <v>44195</v>
      </c>
      <c r="AB303" s="544"/>
      <c r="AC303" s="545"/>
      <c r="AD303" s="546"/>
      <c r="AE303" s="547"/>
      <c r="AF303" s="545"/>
      <c r="AG303" s="545"/>
      <c r="AH303" s="545"/>
      <c r="AI303" s="546"/>
      <c r="AJ303" s="544"/>
      <c r="AK303" s="545"/>
      <c r="AL303" s="548"/>
      <c r="AM303" s="544"/>
      <c r="AN303" s="545"/>
      <c r="AO303" s="545"/>
      <c r="AP303" s="545"/>
      <c r="AQ303" s="546"/>
      <c r="AR303" s="547"/>
      <c r="AS303" s="545"/>
      <c r="AT303" s="548"/>
      <c r="AU303" s="547"/>
      <c r="AV303" s="545"/>
      <c r="AW303" s="545"/>
      <c r="AX303" s="545"/>
      <c r="AY303" s="548"/>
      <c r="AZ303" s="547"/>
      <c r="BA303" s="545"/>
      <c r="BB303" s="548"/>
      <c r="BC303" s="544"/>
      <c r="BD303" s="545"/>
      <c r="BE303" s="545"/>
      <c r="BF303" s="545"/>
      <c r="BG303" s="546"/>
      <c r="BH303" s="549"/>
      <c r="BI303" s="550"/>
      <c r="BJ303" s="550"/>
      <c r="BK303" s="545"/>
      <c r="BL303" s="551"/>
      <c r="BM303" s="552"/>
      <c r="BN303" s="550"/>
      <c r="BO303" s="548"/>
    </row>
    <row r="304" spans="3:67" ht="38.25" customHeight="1" x14ac:dyDescent="0.25">
      <c r="C304" s="497">
        <f t="shared" si="47"/>
        <v>297</v>
      </c>
      <c r="D304" s="372" t="s">
        <v>109</v>
      </c>
      <c r="E304" s="369">
        <v>2019</v>
      </c>
      <c r="F304" s="369" t="s">
        <v>2033</v>
      </c>
      <c r="G304" s="499">
        <v>43811</v>
      </c>
      <c r="H304" s="347"/>
      <c r="I304" s="499"/>
      <c r="J304" s="496"/>
      <c r="K304" s="217" t="s">
        <v>2076</v>
      </c>
      <c r="L304" s="500" t="s">
        <v>44</v>
      </c>
      <c r="M304" s="553" t="s">
        <v>194</v>
      </c>
      <c r="N304" s="217" t="s">
        <v>2034</v>
      </c>
      <c r="O304" s="553" t="s">
        <v>194</v>
      </c>
      <c r="P304" s="389" t="s">
        <v>47</v>
      </c>
      <c r="Q304" s="451" t="s">
        <v>2041</v>
      </c>
      <c r="R304" s="393"/>
      <c r="S304" s="555">
        <v>1</v>
      </c>
      <c r="T304" s="537" t="s">
        <v>2062</v>
      </c>
      <c r="U304" s="372" t="s">
        <v>85</v>
      </c>
      <c r="V304" s="30" t="s">
        <v>2023</v>
      </c>
      <c r="W304" s="222">
        <v>43831</v>
      </c>
      <c r="X304" s="223">
        <v>44195</v>
      </c>
      <c r="Y304" s="389"/>
      <c r="Z304" s="391"/>
      <c r="AA304" s="503">
        <f t="shared" si="44"/>
        <v>44195</v>
      </c>
      <c r="AB304" s="544"/>
      <c r="AC304" s="545"/>
      <c r="AD304" s="546"/>
      <c r="AE304" s="547"/>
      <c r="AF304" s="545"/>
      <c r="AG304" s="545"/>
      <c r="AH304" s="545"/>
      <c r="AI304" s="546"/>
      <c r="AJ304" s="544"/>
      <c r="AK304" s="545"/>
      <c r="AL304" s="548"/>
      <c r="AM304" s="544"/>
      <c r="AN304" s="545"/>
      <c r="AO304" s="545"/>
      <c r="AP304" s="545"/>
      <c r="AQ304" s="546"/>
      <c r="AR304" s="547"/>
      <c r="AS304" s="545"/>
      <c r="AT304" s="548"/>
      <c r="AU304" s="547"/>
      <c r="AV304" s="545"/>
      <c r="AW304" s="545"/>
      <c r="AX304" s="545"/>
      <c r="AY304" s="548"/>
      <c r="AZ304" s="547"/>
      <c r="BA304" s="545"/>
      <c r="BB304" s="548"/>
      <c r="BC304" s="544"/>
      <c r="BD304" s="545"/>
      <c r="BE304" s="545"/>
      <c r="BF304" s="545"/>
      <c r="BG304" s="546"/>
      <c r="BH304" s="549"/>
      <c r="BI304" s="550"/>
      <c r="BJ304" s="550"/>
      <c r="BK304" s="545"/>
      <c r="BL304" s="551"/>
      <c r="BM304" s="552"/>
      <c r="BN304" s="550"/>
      <c r="BO304" s="548"/>
    </row>
    <row r="305" spans="3:67" ht="38.25" customHeight="1" x14ac:dyDescent="0.25">
      <c r="C305" s="497">
        <f t="shared" si="47"/>
        <v>298</v>
      </c>
      <c r="D305" s="372" t="s">
        <v>109</v>
      </c>
      <c r="E305" s="369">
        <v>2019</v>
      </c>
      <c r="F305" s="369" t="s">
        <v>2033</v>
      </c>
      <c r="G305" s="499">
        <v>43811</v>
      </c>
      <c r="H305" s="347"/>
      <c r="I305" s="499"/>
      <c r="J305" s="496"/>
      <c r="K305" s="217" t="s">
        <v>2076</v>
      </c>
      <c r="L305" s="500" t="s">
        <v>44</v>
      </c>
      <c r="M305" s="553" t="s">
        <v>194</v>
      </c>
      <c r="N305" s="217" t="s">
        <v>2034</v>
      </c>
      <c r="O305" s="553" t="s">
        <v>194</v>
      </c>
      <c r="P305" s="389" t="s">
        <v>47</v>
      </c>
      <c r="Q305" s="451" t="s">
        <v>2042</v>
      </c>
      <c r="R305" s="393"/>
      <c r="S305" s="555">
        <v>1</v>
      </c>
      <c r="T305" s="537" t="s">
        <v>2061</v>
      </c>
      <c r="U305" s="372" t="s">
        <v>80</v>
      </c>
      <c r="V305" s="391" t="s">
        <v>2075</v>
      </c>
      <c r="W305" s="222">
        <v>43831</v>
      </c>
      <c r="X305" s="223">
        <v>44195</v>
      </c>
      <c r="Y305" s="389"/>
      <c r="Z305" s="391"/>
      <c r="AA305" s="503">
        <f t="shared" si="44"/>
        <v>44195</v>
      </c>
      <c r="AB305" s="544"/>
      <c r="AC305" s="545"/>
      <c r="AD305" s="546"/>
      <c r="AE305" s="547"/>
      <c r="AF305" s="545"/>
      <c r="AG305" s="545"/>
      <c r="AH305" s="545"/>
      <c r="AI305" s="546"/>
      <c r="AJ305" s="544"/>
      <c r="AK305" s="545"/>
      <c r="AL305" s="548"/>
      <c r="AM305" s="544"/>
      <c r="AN305" s="545"/>
      <c r="AO305" s="545"/>
      <c r="AP305" s="545"/>
      <c r="AQ305" s="546"/>
      <c r="AR305" s="547"/>
      <c r="AS305" s="545"/>
      <c r="AT305" s="548"/>
      <c r="AU305" s="547"/>
      <c r="AV305" s="545"/>
      <c r="AW305" s="545"/>
      <c r="AX305" s="545"/>
      <c r="AY305" s="548"/>
      <c r="AZ305" s="547"/>
      <c r="BA305" s="545"/>
      <c r="BB305" s="548"/>
      <c r="BC305" s="544"/>
      <c r="BD305" s="545"/>
      <c r="BE305" s="545"/>
      <c r="BF305" s="545"/>
      <c r="BG305" s="546"/>
      <c r="BH305" s="549"/>
      <c r="BI305" s="550"/>
      <c r="BJ305" s="550"/>
      <c r="BK305" s="545"/>
      <c r="BL305" s="551"/>
      <c r="BM305" s="552"/>
      <c r="BN305" s="550"/>
      <c r="BO305" s="548"/>
    </row>
    <row r="306" spans="3:67" ht="38.25" customHeight="1" x14ac:dyDescent="0.25">
      <c r="C306" s="497">
        <f t="shared" si="47"/>
        <v>299</v>
      </c>
      <c r="D306" s="372" t="s">
        <v>109</v>
      </c>
      <c r="E306" s="369">
        <v>2019</v>
      </c>
      <c r="F306" s="369" t="s">
        <v>2033</v>
      </c>
      <c r="G306" s="499">
        <v>43811</v>
      </c>
      <c r="H306" s="347"/>
      <c r="I306" s="499"/>
      <c r="J306" s="496"/>
      <c r="K306" s="217" t="s">
        <v>2076</v>
      </c>
      <c r="L306" s="500" t="s">
        <v>44</v>
      </c>
      <c r="M306" s="553" t="s">
        <v>194</v>
      </c>
      <c r="N306" s="217" t="s">
        <v>2034</v>
      </c>
      <c r="O306" s="553" t="s">
        <v>194</v>
      </c>
      <c r="P306" s="389" t="s">
        <v>47</v>
      </c>
      <c r="Q306" s="451" t="s">
        <v>2043</v>
      </c>
      <c r="R306" s="393"/>
      <c r="S306" s="555">
        <v>1</v>
      </c>
      <c r="T306" s="537" t="s">
        <v>2063</v>
      </c>
      <c r="U306" s="372" t="s">
        <v>80</v>
      </c>
      <c r="V306" s="391" t="s">
        <v>2075</v>
      </c>
      <c r="W306" s="222">
        <v>43831</v>
      </c>
      <c r="X306" s="223">
        <v>44195</v>
      </c>
      <c r="Y306" s="389"/>
      <c r="Z306" s="391"/>
      <c r="AA306" s="503">
        <f t="shared" si="44"/>
        <v>44195</v>
      </c>
      <c r="AB306" s="544"/>
      <c r="AC306" s="545"/>
      <c r="AD306" s="546"/>
      <c r="AE306" s="547"/>
      <c r="AF306" s="545"/>
      <c r="AG306" s="545"/>
      <c r="AH306" s="545"/>
      <c r="AI306" s="546"/>
      <c r="AJ306" s="544"/>
      <c r="AK306" s="545"/>
      <c r="AL306" s="548"/>
      <c r="AM306" s="544"/>
      <c r="AN306" s="545"/>
      <c r="AO306" s="545"/>
      <c r="AP306" s="545"/>
      <c r="AQ306" s="546"/>
      <c r="AR306" s="547"/>
      <c r="AS306" s="545"/>
      <c r="AT306" s="548"/>
      <c r="AU306" s="547"/>
      <c r="AV306" s="545"/>
      <c r="AW306" s="545"/>
      <c r="AX306" s="545"/>
      <c r="AY306" s="548"/>
      <c r="AZ306" s="547"/>
      <c r="BA306" s="545"/>
      <c r="BB306" s="548"/>
      <c r="BC306" s="544"/>
      <c r="BD306" s="545"/>
      <c r="BE306" s="545"/>
      <c r="BF306" s="545"/>
      <c r="BG306" s="546"/>
      <c r="BH306" s="549"/>
      <c r="BI306" s="550"/>
      <c r="BJ306" s="550"/>
      <c r="BK306" s="545"/>
      <c r="BL306" s="551"/>
      <c r="BM306" s="552"/>
      <c r="BN306" s="550"/>
      <c r="BO306" s="548"/>
    </row>
    <row r="307" spans="3:67" ht="38.25" customHeight="1" x14ac:dyDescent="0.25">
      <c r="C307" s="497">
        <f t="shared" si="47"/>
        <v>300</v>
      </c>
      <c r="D307" s="372" t="s">
        <v>109</v>
      </c>
      <c r="E307" s="369">
        <v>2019</v>
      </c>
      <c r="F307" s="369" t="s">
        <v>2033</v>
      </c>
      <c r="G307" s="499">
        <v>43811</v>
      </c>
      <c r="H307" s="347"/>
      <c r="I307" s="499"/>
      <c r="J307" s="496"/>
      <c r="K307" s="217" t="s">
        <v>2076</v>
      </c>
      <c r="L307" s="500" t="s">
        <v>44</v>
      </c>
      <c r="M307" s="553" t="s">
        <v>194</v>
      </c>
      <c r="N307" s="217" t="s">
        <v>2034</v>
      </c>
      <c r="O307" s="553" t="s">
        <v>194</v>
      </c>
      <c r="P307" s="389" t="s">
        <v>47</v>
      </c>
      <c r="Q307" s="451" t="s">
        <v>2044</v>
      </c>
      <c r="R307" s="393"/>
      <c r="S307" s="555">
        <v>1</v>
      </c>
      <c r="T307" s="537" t="s">
        <v>2064</v>
      </c>
      <c r="U307" s="372" t="s">
        <v>80</v>
      </c>
      <c r="V307" s="391" t="s">
        <v>2075</v>
      </c>
      <c r="W307" s="222">
        <v>43831</v>
      </c>
      <c r="X307" s="223">
        <v>44195</v>
      </c>
      <c r="Y307" s="389"/>
      <c r="Z307" s="391"/>
      <c r="AA307" s="503">
        <f t="shared" si="44"/>
        <v>44195</v>
      </c>
      <c r="AB307" s="544"/>
      <c r="AC307" s="545"/>
      <c r="AD307" s="546"/>
      <c r="AE307" s="547"/>
      <c r="AF307" s="545"/>
      <c r="AG307" s="545"/>
      <c r="AH307" s="545"/>
      <c r="AI307" s="546"/>
      <c r="AJ307" s="544"/>
      <c r="AK307" s="545"/>
      <c r="AL307" s="548"/>
      <c r="AM307" s="544"/>
      <c r="AN307" s="545"/>
      <c r="AO307" s="545"/>
      <c r="AP307" s="545"/>
      <c r="AQ307" s="546"/>
      <c r="AR307" s="547"/>
      <c r="AS307" s="545"/>
      <c r="AT307" s="548"/>
      <c r="AU307" s="547"/>
      <c r="AV307" s="545"/>
      <c r="AW307" s="545"/>
      <c r="AX307" s="545"/>
      <c r="AY307" s="548"/>
      <c r="AZ307" s="547"/>
      <c r="BA307" s="545"/>
      <c r="BB307" s="548"/>
      <c r="BC307" s="544"/>
      <c r="BD307" s="545"/>
      <c r="BE307" s="545"/>
      <c r="BF307" s="545"/>
      <c r="BG307" s="546"/>
      <c r="BH307" s="549"/>
      <c r="BI307" s="550"/>
      <c r="BJ307" s="550"/>
      <c r="BK307" s="545"/>
      <c r="BL307" s="551"/>
      <c r="BM307" s="552"/>
      <c r="BN307" s="550"/>
      <c r="BO307" s="548"/>
    </row>
    <row r="308" spans="3:67" ht="38.25" customHeight="1" x14ac:dyDescent="0.25">
      <c r="C308" s="497">
        <f t="shared" si="47"/>
        <v>301</v>
      </c>
      <c r="D308" s="372" t="s">
        <v>109</v>
      </c>
      <c r="E308" s="369">
        <v>2019</v>
      </c>
      <c r="F308" s="369" t="s">
        <v>2033</v>
      </c>
      <c r="G308" s="499">
        <v>43811</v>
      </c>
      <c r="H308" s="347"/>
      <c r="I308" s="499"/>
      <c r="J308" s="496"/>
      <c r="K308" s="217" t="s">
        <v>2076</v>
      </c>
      <c r="L308" s="500" t="s">
        <v>44</v>
      </c>
      <c r="M308" s="553" t="s">
        <v>194</v>
      </c>
      <c r="N308" s="217" t="s">
        <v>2034</v>
      </c>
      <c r="O308" s="553" t="s">
        <v>194</v>
      </c>
      <c r="P308" s="389" t="s">
        <v>47</v>
      </c>
      <c r="Q308" s="451" t="s">
        <v>2045</v>
      </c>
      <c r="R308" s="393"/>
      <c r="S308" s="555">
        <v>1</v>
      </c>
      <c r="T308" s="537" t="s">
        <v>2065</v>
      </c>
      <c r="U308" s="372" t="s">
        <v>84</v>
      </c>
      <c r="V308" s="30" t="s">
        <v>2026</v>
      </c>
      <c r="W308" s="222">
        <v>43831</v>
      </c>
      <c r="X308" s="223">
        <v>44195</v>
      </c>
      <c r="Y308" s="389"/>
      <c r="Z308" s="391"/>
      <c r="AA308" s="503">
        <f t="shared" si="44"/>
        <v>44195</v>
      </c>
      <c r="AB308" s="544"/>
      <c r="AC308" s="545"/>
      <c r="AD308" s="546"/>
      <c r="AE308" s="547"/>
      <c r="AF308" s="545"/>
      <c r="AG308" s="545"/>
      <c r="AH308" s="545"/>
      <c r="AI308" s="546"/>
      <c r="AJ308" s="544"/>
      <c r="AK308" s="545"/>
      <c r="AL308" s="548"/>
      <c r="AM308" s="544"/>
      <c r="AN308" s="545"/>
      <c r="AO308" s="545"/>
      <c r="AP308" s="545"/>
      <c r="AQ308" s="546"/>
      <c r="AR308" s="547"/>
      <c r="AS308" s="545"/>
      <c r="AT308" s="548"/>
      <c r="AU308" s="547"/>
      <c r="AV308" s="545"/>
      <c r="AW308" s="545"/>
      <c r="AX308" s="545"/>
      <c r="AY308" s="548"/>
      <c r="AZ308" s="547"/>
      <c r="BA308" s="545"/>
      <c r="BB308" s="548"/>
      <c r="BC308" s="544"/>
      <c r="BD308" s="545"/>
      <c r="BE308" s="545"/>
      <c r="BF308" s="545"/>
      <c r="BG308" s="546"/>
      <c r="BH308" s="549"/>
      <c r="BI308" s="550"/>
      <c r="BJ308" s="550"/>
      <c r="BK308" s="545"/>
      <c r="BL308" s="551"/>
      <c r="BM308" s="552"/>
      <c r="BN308" s="550"/>
      <c r="BO308" s="548"/>
    </row>
    <row r="309" spans="3:67" ht="38.25" customHeight="1" x14ac:dyDescent="0.25">
      <c r="C309" s="497">
        <f t="shared" si="47"/>
        <v>302</v>
      </c>
      <c r="D309" s="372" t="s">
        <v>109</v>
      </c>
      <c r="E309" s="369">
        <v>2019</v>
      </c>
      <c r="F309" s="369" t="s">
        <v>2033</v>
      </c>
      <c r="G309" s="499">
        <v>43811</v>
      </c>
      <c r="H309" s="347"/>
      <c r="I309" s="499"/>
      <c r="J309" s="496"/>
      <c r="K309" s="217" t="s">
        <v>2076</v>
      </c>
      <c r="L309" s="500" t="s">
        <v>44</v>
      </c>
      <c r="M309" s="553" t="s">
        <v>194</v>
      </c>
      <c r="N309" s="217" t="s">
        <v>2034</v>
      </c>
      <c r="O309" s="553" t="s">
        <v>194</v>
      </c>
      <c r="P309" s="389" t="s">
        <v>47</v>
      </c>
      <c r="Q309" s="451" t="s">
        <v>2046</v>
      </c>
      <c r="R309" s="393"/>
      <c r="S309" s="555">
        <v>1</v>
      </c>
      <c r="T309" s="537" t="s">
        <v>2066</v>
      </c>
      <c r="U309" s="372" t="s">
        <v>84</v>
      </c>
      <c r="V309" s="30" t="s">
        <v>2026</v>
      </c>
      <c r="W309" s="222">
        <v>43831</v>
      </c>
      <c r="X309" s="223">
        <v>44195</v>
      </c>
      <c r="Y309" s="389"/>
      <c r="Z309" s="391"/>
      <c r="AA309" s="503">
        <f t="shared" si="44"/>
        <v>44195</v>
      </c>
      <c r="AB309" s="544"/>
      <c r="AC309" s="545"/>
      <c r="AD309" s="546"/>
      <c r="AE309" s="547"/>
      <c r="AF309" s="545"/>
      <c r="AG309" s="545"/>
      <c r="AH309" s="545"/>
      <c r="AI309" s="546"/>
      <c r="AJ309" s="544"/>
      <c r="AK309" s="545"/>
      <c r="AL309" s="548"/>
      <c r="AM309" s="544"/>
      <c r="AN309" s="545"/>
      <c r="AO309" s="545"/>
      <c r="AP309" s="545"/>
      <c r="AQ309" s="546"/>
      <c r="AR309" s="547"/>
      <c r="AS309" s="545"/>
      <c r="AT309" s="548"/>
      <c r="AU309" s="547"/>
      <c r="AV309" s="545"/>
      <c r="AW309" s="545"/>
      <c r="AX309" s="545"/>
      <c r="AY309" s="548"/>
      <c r="AZ309" s="547"/>
      <c r="BA309" s="545"/>
      <c r="BB309" s="548"/>
      <c r="BC309" s="544"/>
      <c r="BD309" s="545"/>
      <c r="BE309" s="545"/>
      <c r="BF309" s="545"/>
      <c r="BG309" s="546"/>
      <c r="BH309" s="549"/>
      <c r="BI309" s="550"/>
      <c r="BJ309" s="550"/>
      <c r="BK309" s="545"/>
      <c r="BL309" s="551"/>
      <c r="BM309" s="552"/>
      <c r="BN309" s="550"/>
      <c r="BO309" s="548"/>
    </row>
    <row r="310" spans="3:67" ht="38.25" customHeight="1" x14ac:dyDescent="0.25">
      <c r="C310" s="497">
        <f t="shared" si="47"/>
        <v>303</v>
      </c>
      <c r="D310" s="372" t="s">
        <v>109</v>
      </c>
      <c r="E310" s="369">
        <v>2019</v>
      </c>
      <c r="F310" s="369" t="s">
        <v>2033</v>
      </c>
      <c r="G310" s="499">
        <v>43811</v>
      </c>
      <c r="H310" s="347"/>
      <c r="I310" s="499"/>
      <c r="J310" s="496"/>
      <c r="K310" s="217" t="s">
        <v>2076</v>
      </c>
      <c r="L310" s="500" t="s">
        <v>44</v>
      </c>
      <c r="M310" s="553" t="s">
        <v>194</v>
      </c>
      <c r="N310" s="217" t="s">
        <v>2034</v>
      </c>
      <c r="O310" s="553" t="s">
        <v>194</v>
      </c>
      <c r="P310" s="389" t="s">
        <v>47</v>
      </c>
      <c r="Q310" s="451" t="s">
        <v>2047</v>
      </c>
      <c r="R310" s="393"/>
      <c r="S310" s="556">
        <v>12</v>
      </c>
      <c r="T310" s="537" t="s">
        <v>2067</v>
      </c>
      <c r="U310" s="372" t="s">
        <v>84</v>
      </c>
      <c r="V310" s="391" t="s">
        <v>2027</v>
      </c>
      <c r="W310" s="222">
        <v>43815</v>
      </c>
      <c r="X310" s="223">
        <v>43829</v>
      </c>
      <c r="Y310" s="389"/>
      <c r="Z310" s="391"/>
      <c r="AA310" s="503">
        <f t="shared" si="44"/>
        <v>43829</v>
      </c>
      <c r="AB310" s="544"/>
      <c r="AC310" s="545"/>
      <c r="AD310" s="546"/>
      <c r="AE310" s="547"/>
      <c r="AF310" s="545"/>
      <c r="AG310" s="545"/>
      <c r="AH310" s="545"/>
      <c r="AI310" s="546"/>
      <c r="AJ310" s="544"/>
      <c r="AK310" s="545"/>
      <c r="AL310" s="548"/>
      <c r="AM310" s="544"/>
      <c r="AN310" s="545"/>
      <c r="AO310" s="545"/>
      <c r="AP310" s="545"/>
      <c r="AQ310" s="546"/>
      <c r="AR310" s="547"/>
      <c r="AS310" s="545"/>
      <c r="AT310" s="548"/>
      <c r="AU310" s="547"/>
      <c r="AV310" s="545"/>
      <c r="AW310" s="545"/>
      <c r="AX310" s="545"/>
      <c r="AY310" s="548"/>
      <c r="AZ310" s="547"/>
      <c r="BA310" s="545"/>
      <c r="BB310" s="548"/>
      <c r="BC310" s="544"/>
      <c r="BD310" s="545"/>
      <c r="BE310" s="545"/>
      <c r="BF310" s="545"/>
      <c r="BG310" s="546"/>
      <c r="BH310" s="549"/>
      <c r="BI310" s="550"/>
      <c r="BJ310" s="550"/>
      <c r="BK310" s="545"/>
      <c r="BL310" s="551"/>
      <c r="BM310" s="552"/>
      <c r="BN310" s="550"/>
      <c r="BO310" s="548"/>
    </row>
    <row r="311" spans="3:67" ht="38.25" customHeight="1" x14ac:dyDescent="0.25">
      <c r="C311" s="497">
        <f t="shared" si="47"/>
        <v>304</v>
      </c>
      <c r="D311" s="372" t="s">
        <v>109</v>
      </c>
      <c r="E311" s="369">
        <v>2019</v>
      </c>
      <c r="F311" s="369" t="s">
        <v>2033</v>
      </c>
      <c r="G311" s="499">
        <v>43811</v>
      </c>
      <c r="H311" s="347"/>
      <c r="I311" s="499"/>
      <c r="J311" s="496"/>
      <c r="K311" s="217" t="s">
        <v>2076</v>
      </c>
      <c r="L311" s="500" t="s">
        <v>44</v>
      </c>
      <c r="M311" s="553" t="s">
        <v>194</v>
      </c>
      <c r="N311" s="217" t="s">
        <v>2034</v>
      </c>
      <c r="O311" s="553" t="s">
        <v>194</v>
      </c>
      <c r="P311" s="389" t="s">
        <v>47</v>
      </c>
      <c r="Q311" s="451" t="s">
        <v>2048</v>
      </c>
      <c r="R311" s="393"/>
      <c r="S311" s="556">
        <v>12</v>
      </c>
      <c r="T311" s="537" t="s">
        <v>2068</v>
      </c>
      <c r="U311" s="372" t="s">
        <v>80</v>
      </c>
      <c r="V311" s="391" t="s">
        <v>2075</v>
      </c>
      <c r="W311" s="222">
        <v>43815</v>
      </c>
      <c r="X311" s="223">
        <v>43829</v>
      </c>
      <c r="Y311" s="389"/>
      <c r="Z311" s="391"/>
      <c r="AA311" s="503">
        <f t="shared" si="44"/>
        <v>43829</v>
      </c>
      <c r="AB311" s="544"/>
      <c r="AC311" s="545"/>
      <c r="AD311" s="546"/>
      <c r="AE311" s="547"/>
      <c r="AF311" s="545"/>
      <c r="AG311" s="545"/>
      <c r="AH311" s="545"/>
      <c r="AI311" s="546"/>
      <c r="AJ311" s="544"/>
      <c r="AK311" s="545"/>
      <c r="AL311" s="548"/>
      <c r="AM311" s="544"/>
      <c r="AN311" s="545"/>
      <c r="AO311" s="545"/>
      <c r="AP311" s="545"/>
      <c r="AQ311" s="546"/>
      <c r="AR311" s="547"/>
      <c r="AS311" s="545"/>
      <c r="AT311" s="548"/>
      <c r="AU311" s="547"/>
      <c r="AV311" s="545"/>
      <c r="AW311" s="545"/>
      <c r="AX311" s="545"/>
      <c r="AY311" s="548"/>
      <c r="AZ311" s="547"/>
      <c r="BA311" s="545"/>
      <c r="BB311" s="548"/>
      <c r="BC311" s="544"/>
      <c r="BD311" s="545"/>
      <c r="BE311" s="545"/>
      <c r="BF311" s="545"/>
      <c r="BG311" s="546"/>
      <c r="BH311" s="549"/>
      <c r="BI311" s="550"/>
      <c r="BJ311" s="550"/>
      <c r="BK311" s="545"/>
      <c r="BL311" s="551"/>
      <c r="BM311" s="552"/>
      <c r="BN311" s="550"/>
      <c r="BO311" s="548"/>
    </row>
    <row r="312" spans="3:67" ht="38.25" customHeight="1" x14ac:dyDescent="0.25">
      <c r="C312" s="497">
        <f t="shared" si="47"/>
        <v>305</v>
      </c>
      <c r="D312" s="372" t="s">
        <v>109</v>
      </c>
      <c r="E312" s="369">
        <v>2019</v>
      </c>
      <c r="F312" s="369" t="s">
        <v>2033</v>
      </c>
      <c r="G312" s="499">
        <v>43811</v>
      </c>
      <c r="H312" s="347"/>
      <c r="I312" s="499"/>
      <c r="J312" s="496"/>
      <c r="K312" s="217" t="s">
        <v>2076</v>
      </c>
      <c r="L312" s="500" t="s">
        <v>44</v>
      </c>
      <c r="M312" s="553" t="s">
        <v>194</v>
      </c>
      <c r="N312" s="217" t="s">
        <v>2034</v>
      </c>
      <c r="O312" s="553" t="s">
        <v>194</v>
      </c>
      <c r="P312" s="389" t="s">
        <v>47</v>
      </c>
      <c r="Q312" s="451" t="s">
        <v>2049</v>
      </c>
      <c r="R312" s="393"/>
      <c r="S312" s="555">
        <v>1</v>
      </c>
      <c r="T312" s="537" t="s">
        <v>2069</v>
      </c>
      <c r="U312" s="372" t="s">
        <v>85</v>
      </c>
      <c r="V312" s="30" t="s">
        <v>2023</v>
      </c>
      <c r="W312" s="222">
        <v>43831</v>
      </c>
      <c r="X312" s="223">
        <v>44195</v>
      </c>
      <c r="Y312" s="389"/>
      <c r="Z312" s="391"/>
      <c r="AA312" s="503">
        <f t="shared" si="44"/>
        <v>44195</v>
      </c>
      <c r="AB312" s="544"/>
      <c r="AC312" s="545"/>
      <c r="AD312" s="546"/>
      <c r="AE312" s="547"/>
      <c r="AF312" s="545"/>
      <c r="AG312" s="545"/>
      <c r="AH312" s="545"/>
      <c r="AI312" s="546"/>
      <c r="AJ312" s="544"/>
      <c r="AK312" s="545"/>
      <c r="AL312" s="548"/>
      <c r="AM312" s="544"/>
      <c r="AN312" s="545"/>
      <c r="AO312" s="545"/>
      <c r="AP312" s="545"/>
      <c r="AQ312" s="546"/>
      <c r="AR312" s="547"/>
      <c r="AS312" s="545"/>
      <c r="AT312" s="548"/>
      <c r="AU312" s="547"/>
      <c r="AV312" s="545"/>
      <c r="AW312" s="545"/>
      <c r="AX312" s="545"/>
      <c r="AY312" s="548"/>
      <c r="AZ312" s="547"/>
      <c r="BA312" s="545"/>
      <c r="BB312" s="548"/>
      <c r="BC312" s="544"/>
      <c r="BD312" s="545"/>
      <c r="BE312" s="545"/>
      <c r="BF312" s="545"/>
      <c r="BG312" s="546"/>
      <c r="BH312" s="549"/>
      <c r="BI312" s="550"/>
      <c r="BJ312" s="550"/>
      <c r="BK312" s="545"/>
      <c r="BL312" s="551"/>
      <c r="BM312" s="552"/>
      <c r="BN312" s="550"/>
      <c r="BO312" s="548"/>
    </row>
    <row r="313" spans="3:67" ht="38.25" customHeight="1" x14ac:dyDescent="0.25">
      <c r="C313" s="497">
        <f t="shared" si="47"/>
        <v>306</v>
      </c>
      <c r="D313" s="372" t="s">
        <v>109</v>
      </c>
      <c r="E313" s="369">
        <v>2019</v>
      </c>
      <c r="F313" s="369" t="s">
        <v>2033</v>
      </c>
      <c r="G313" s="499">
        <v>43811</v>
      </c>
      <c r="H313" s="347"/>
      <c r="I313" s="499"/>
      <c r="J313" s="496"/>
      <c r="K313" s="217" t="s">
        <v>2076</v>
      </c>
      <c r="L313" s="500" t="s">
        <v>44</v>
      </c>
      <c r="M313" s="553" t="s">
        <v>194</v>
      </c>
      <c r="N313" s="217" t="s">
        <v>2034</v>
      </c>
      <c r="O313" s="553" t="s">
        <v>194</v>
      </c>
      <c r="P313" s="389" t="s">
        <v>47</v>
      </c>
      <c r="Q313" s="451" t="s">
        <v>2050</v>
      </c>
      <c r="R313" s="393"/>
      <c r="S313" s="556">
        <v>2</v>
      </c>
      <c r="T313" s="537" t="s">
        <v>2067</v>
      </c>
      <c r="U313" s="372" t="s">
        <v>84</v>
      </c>
      <c r="V313" s="391" t="s">
        <v>2027</v>
      </c>
      <c r="W313" s="222">
        <v>43815</v>
      </c>
      <c r="X313" s="223">
        <v>43829</v>
      </c>
      <c r="Y313" s="389"/>
      <c r="Z313" s="391"/>
      <c r="AA313" s="503">
        <f t="shared" si="44"/>
        <v>43829</v>
      </c>
      <c r="AB313" s="544"/>
      <c r="AC313" s="545"/>
      <c r="AD313" s="546"/>
      <c r="AE313" s="547"/>
      <c r="AF313" s="545"/>
      <c r="AG313" s="545"/>
      <c r="AH313" s="545"/>
      <c r="AI313" s="546"/>
      <c r="AJ313" s="544"/>
      <c r="AK313" s="545"/>
      <c r="AL313" s="548"/>
      <c r="AM313" s="544"/>
      <c r="AN313" s="545"/>
      <c r="AO313" s="545"/>
      <c r="AP313" s="545"/>
      <c r="AQ313" s="546"/>
      <c r="AR313" s="547"/>
      <c r="AS313" s="545"/>
      <c r="AT313" s="548"/>
      <c r="AU313" s="547"/>
      <c r="AV313" s="545"/>
      <c r="AW313" s="545"/>
      <c r="AX313" s="545"/>
      <c r="AY313" s="548"/>
      <c r="AZ313" s="547"/>
      <c r="BA313" s="545"/>
      <c r="BB313" s="548"/>
      <c r="BC313" s="544"/>
      <c r="BD313" s="545"/>
      <c r="BE313" s="545"/>
      <c r="BF313" s="545"/>
      <c r="BG313" s="546"/>
      <c r="BH313" s="549"/>
      <c r="BI313" s="550"/>
      <c r="BJ313" s="550"/>
      <c r="BK313" s="545"/>
      <c r="BL313" s="551"/>
      <c r="BM313" s="552"/>
      <c r="BN313" s="550"/>
      <c r="BO313" s="548"/>
    </row>
    <row r="314" spans="3:67" ht="38.25" customHeight="1" x14ac:dyDescent="0.25">
      <c r="C314" s="497">
        <f t="shared" si="47"/>
        <v>307</v>
      </c>
      <c r="D314" s="372" t="s">
        <v>109</v>
      </c>
      <c r="E314" s="369">
        <v>2019</v>
      </c>
      <c r="F314" s="369" t="s">
        <v>2033</v>
      </c>
      <c r="G314" s="499">
        <v>43811</v>
      </c>
      <c r="H314" s="347"/>
      <c r="I314" s="499"/>
      <c r="J314" s="496"/>
      <c r="K314" s="217" t="s">
        <v>2029</v>
      </c>
      <c r="L314" s="500" t="s">
        <v>44</v>
      </c>
      <c r="M314" s="553" t="s">
        <v>194</v>
      </c>
      <c r="N314" s="217" t="s">
        <v>2035</v>
      </c>
      <c r="O314" s="553" t="s">
        <v>194</v>
      </c>
      <c r="P314" s="389" t="s">
        <v>47</v>
      </c>
      <c r="Q314" s="451" t="s">
        <v>2051</v>
      </c>
      <c r="R314" s="393"/>
      <c r="S314" s="556">
        <v>12</v>
      </c>
      <c r="T314" s="537" t="s">
        <v>2070</v>
      </c>
      <c r="U314" s="372" t="s">
        <v>77</v>
      </c>
      <c r="V314" s="391" t="s">
        <v>2077</v>
      </c>
      <c r="W314" s="222">
        <v>43831</v>
      </c>
      <c r="X314" s="223">
        <v>44195</v>
      </c>
      <c r="Y314" s="389"/>
      <c r="Z314" s="391"/>
      <c r="AA314" s="503">
        <f t="shared" si="44"/>
        <v>44195</v>
      </c>
      <c r="AB314" s="544"/>
      <c r="AC314" s="545"/>
      <c r="AD314" s="546"/>
      <c r="AE314" s="547"/>
      <c r="AF314" s="545"/>
      <c r="AG314" s="545"/>
      <c r="AH314" s="545"/>
      <c r="AI314" s="546"/>
      <c r="AJ314" s="544"/>
      <c r="AK314" s="545"/>
      <c r="AL314" s="548"/>
      <c r="AM314" s="544"/>
      <c r="AN314" s="545"/>
      <c r="AO314" s="545"/>
      <c r="AP314" s="545"/>
      <c r="AQ314" s="546"/>
      <c r="AR314" s="547"/>
      <c r="AS314" s="545"/>
      <c r="AT314" s="548"/>
      <c r="AU314" s="547"/>
      <c r="AV314" s="545"/>
      <c r="AW314" s="545"/>
      <c r="AX314" s="545"/>
      <c r="AY314" s="548"/>
      <c r="AZ314" s="547"/>
      <c r="BA314" s="545"/>
      <c r="BB314" s="548"/>
      <c r="BC314" s="544"/>
      <c r="BD314" s="545"/>
      <c r="BE314" s="545"/>
      <c r="BF314" s="545"/>
      <c r="BG314" s="546"/>
      <c r="BH314" s="549"/>
      <c r="BI314" s="550"/>
      <c r="BJ314" s="550"/>
      <c r="BK314" s="545"/>
      <c r="BL314" s="551"/>
      <c r="BM314" s="552"/>
      <c r="BN314" s="550"/>
      <c r="BO314" s="548"/>
    </row>
    <row r="315" spans="3:67" ht="38.25" customHeight="1" x14ac:dyDescent="0.25">
      <c r="C315" s="497">
        <f t="shared" si="47"/>
        <v>308</v>
      </c>
      <c r="D315" s="372" t="s">
        <v>109</v>
      </c>
      <c r="E315" s="369">
        <v>2019</v>
      </c>
      <c r="F315" s="369" t="s">
        <v>2033</v>
      </c>
      <c r="G315" s="499">
        <v>43811</v>
      </c>
      <c r="H315" s="347"/>
      <c r="I315" s="499"/>
      <c r="J315" s="496"/>
      <c r="K315" s="217" t="s">
        <v>2029</v>
      </c>
      <c r="L315" s="500" t="s">
        <v>44</v>
      </c>
      <c r="M315" s="553" t="s">
        <v>194</v>
      </c>
      <c r="N315" s="217" t="s">
        <v>2035</v>
      </c>
      <c r="O315" s="553" t="s">
        <v>194</v>
      </c>
      <c r="P315" s="389" t="s">
        <v>47</v>
      </c>
      <c r="Q315" s="451" t="s">
        <v>2052</v>
      </c>
      <c r="R315" s="393"/>
      <c r="S315" s="555">
        <v>1</v>
      </c>
      <c r="T315" s="537" t="s">
        <v>2061</v>
      </c>
      <c r="U315" s="372" t="s">
        <v>77</v>
      </c>
      <c r="V315" s="391" t="s">
        <v>2077</v>
      </c>
      <c r="W315" s="222">
        <v>43831</v>
      </c>
      <c r="X315" s="223">
        <v>44195</v>
      </c>
      <c r="Y315" s="389"/>
      <c r="Z315" s="391"/>
      <c r="AA315" s="503">
        <f t="shared" si="44"/>
        <v>44195</v>
      </c>
      <c r="AB315" s="544"/>
      <c r="AC315" s="545"/>
      <c r="AD315" s="546"/>
      <c r="AE315" s="547"/>
      <c r="AF315" s="545"/>
      <c r="AG315" s="545"/>
      <c r="AH315" s="545"/>
      <c r="AI315" s="546"/>
      <c r="AJ315" s="544"/>
      <c r="AK315" s="545"/>
      <c r="AL315" s="548"/>
      <c r="AM315" s="544"/>
      <c r="AN315" s="545"/>
      <c r="AO315" s="545"/>
      <c r="AP315" s="545"/>
      <c r="AQ315" s="546"/>
      <c r="AR315" s="547"/>
      <c r="AS315" s="545"/>
      <c r="AT315" s="548"/>
      <c r="AU315" s="547"/>
      <c r="AV315" s="545"/>
      <c r="AW315" s="545"/>
      <c r="AX315" s="545"/>
      <c r="AY315" s="548"/>
      <c r="AZ315" s="547"/>
      <c r="BA315" s="545"/>
      <c r="BB315" s="548"/>
      <c r="BC315" s="544"/>
      <c r="BD315" s="545"/>
      <c r="BE315" s="545"/>
      <c r="BF315" s="545"/>
      <c r="BG315" s="546"/>
      <c r="BH315" s="549"/>
      <c r="BI315" s="550"/>
      <c r="BJ315" s="550"/>
      <c r="BK315" s="545"/>
      <c r="BL315" s="551"/>
      <c r="BM315" s="552"/>
      <c r="BN315" s="550"/>
      <c r="BO315" s="548"/>
    </row>
    <row r="316" spans="3:67" ht="38.25" customHeight="1" x14ac:dyDescent="0.25">
      <c r="C316" s="497">
        <f t="shared" si="47"/>
        <v>309</v>
      </c>
      <c r="D316" s="372" t="s">
        <v>109</v>
      </c>
      <c r="E316" s="369">
        <v>2019</v>
      </c>
      <c r="F316" s="369" t="s">
        <v>2033</v>
      </c>
      <c r="G316" s="499">
        <v>43811</v>
      </c>
      <c r="H316" s="347"/>
      <c r="I316" s="499"/>
      <c r="J316" s="496"/>
      <c r="K316" s="217" t="s">
        <v>2029</v>
      </c>
      <c r="L316" s="500" t="s">
        <v>44</v>
      </c>
      <c r="M316" s="553" t="s">
        <v>194</v>
      </c>
      <c r="N316" s="217" t="s">
        <v>2035</v>
      </c>
      <c r="O316" s="553" t="s">
        <v>194</v>
      </c>
      <c r="P316" s="389" t="s">
        <v>47</v>
      </c>
      <c r="Q316" s="451" t="s">
        <v>2053</v>
      </c>
      <c r="R316" s="393"/>
      <c r="S316" s="30">
        <v>12</v>
      </c>
      <c r="T316" s="537" t="s">
        <v>2071</v>
      </c>
      <c r="U316" s="372" t="s">
        <v>77</v>
      </c>
      <c r="V316" s="391" t="s">
        <v>2077</v>
      </c>
      <c r="W316" s="222">
        <v>43831</v>
      </c>
      <c r="X316" s="223">
        <v>44195</v>
      </c>
      <c r="Y316" s="389"/>
      <c r="Z316" s="391"/>
      <c r="AA316" s="503">
        <f t="shared" si="44"/>
        <v>44195</v>
      </c>
      <c r="AB316" s="544"/>
      <c r="AC316" s="545"/>
      <c r="AD316" s="546"/>
      <c r="AE316" s="547"/>
      <c r="AF316" s="545"/>
      <c r="AG316" s="545"/>
      <c r="AH316" s="545"/>
      <c r="AI316" s="546"/>
      <c r="AJ316" s="544"/>
      <c r="AK316" s="545"/>
      <c r="AL316" s="548"/>
      <c r="AM316" s="544"/>
      <c r="AN316" s="545"/>
      <c r="AO316" s="545"/>
      <c r="AP316" s="545"/>
      <c r="AQ316" s="546"/>
      <c r="AR316" s="547"/>
      <c r="AS316" s="545"/>
      <c r="AT316" s="548"/>
      <c r="AU316" s="547"/>
      <c r="AV316" s="545"/>
      <c r="AW316" s="545"/>
      <c r="AX316" s="545"/>
      <c r="AY316" s="548"/>
      <c r="AZ316" s="547"/>
      <c r="BA316" s="545"/>
      <c r="BB316" s="548"/>
      <c r="BC316" s="544"/>
      <c r="BD316" s="545"/>
      <c r="BE316" s="545"/>
      <c r="BF316" s="545"/>
      <c r="BG316" s="546"/>
      <c r="BH316" s="549"/>
      <c r="BI316" s="550"/>
      <c r="BJ316" s="550"/>
      <c r="BK316" s="545"/>
      <c r="BL316" s="551"/>
      <c r="BM316" s="552"/>
      <c r="BN316" s="550"/>
      <c r="BO316" s="548"/>
    </row>
    <row r="317" spans="3:67" ht="38.25" customHeight="1" x14ac:dyDescent="0.25">
      <c r="C317" s="497">
        <f t="shared" si="47"/>
        <v>310</v>
      </c>
      <c r="D317" s="372" t="s">
        <v>109</v>
      </c>
      <c r="E317" s="369">
        <v>2019</v>
      </c>
      <c r="F317" s="369" t="s">
        <v>2033</v>
      </c>
      <c r="G317" s="499">
        <v>43811</v>
      </c>
      <c r="H317" s="347"/>
      <c r="I317" s="499"/>
      <c r="J317" s="496"/>
      <c r="K317" s="217" t="s">
        <v>2030</v>
      </c>
      <c r="L317" s="500" t="s">
        <v>44</v>
      </c>
      <c r="M317" s="553" t="s">
        <v>194</v>
      </c>
      <c r="N317" s="217" t="s">
        <v>2036</v>
      </c>
      <c r="O317" s="553" t="s">
        <v>194</v>
      </c>
      <c r="P317" s="389" t="s">
        <v>47</v>
      </c>
      <c r="Q317" s="451" t="s">
        <v>2054</v>
      </c>
      <c r="R317" s="393"/>
      <c r="S317" s="555">
        <v>1</v>
      </c>
      <c r="T317" s="537" t="s">
        <v>2072</v>
      </c>
      <c r="U317" s="372" t="s">
        <v>77</v>
      </c>
      <c r="V317" s="391" t="s">
        <v>2078</v>
      </c>
      <c r="W317" s="222">
        <v>43831</v>
      </c>
      <c r="X317" s="223">
        <v>44195</v>
      </c>
      <c r="Y317" s="389"/>
      <c r="Z317" s="391"/>
      <c r="AA317" s="503">
        <f t="shared" si="44"/>
        <v>44195</v>
      </c>
      <c r="AB317" s="544"/>
      <c r="AC317" s="545"/>
      <c r="AD317" s="546"/>
      <c r="AE317" s="547"/>
      <c r="AF317" s="545"/>
      <c r="AG317" s="545"/>
      <c r="AH317" s="545"/>
      <c r="AI317" s="546"/>
      <c r="AJ317" s="544"/>
      <c r="AK317" s="545"/>
      <c r="AL317" s="548"/>
      <c r="AM317" s="544"/>
      <c r="AN317" s="545"/>
      <c r="AO317" s="545"/>
      <c r="AP317" s="545"/>
      <c r="AQ317" s="546"/>
      <c r="AR317" s="547"/>
      <c r="AS317" s="545"/>
      <c r="AT317" s="548"/>
      <c r="AU317" s="547"/>
      <c r="AV317" s="545"/>
      <c r="AW317" s="545"/>
      <c r="AX317" s="545"/>
      <c r="AY317" s="548"/>
      <c r="AZ317" s="547"/>
      <c r="BA317" s="545"/>
      <c r="BB317" s="548"/>
      <c r="BC317" s="544"/>
      <c r="BD317" s="545"/>
      <c r="BE317" s="545"/>
      <c r="BF317" s="545"/>
      <c r="BG317" s="546"/>
      <c r="BH317" s="549"/>
      <c r="BI317" s="550"/>
      <c r="BJ317" s="550"/>
      <c r="BK317" s="545"/>
      <c r="BL317" s="551"/>
      <c r="BM317" s="552"/>
      <c r="BN317" s="550"/>
      <c r="BO317" s="548"/>
    </row>
    <row r="318" spans="3:67" ht="38.25" customHeight="1" x14ac:dyDescent="0.25">
      <c r="C318" s="497">
        <f t="shared" si="47"/>
        <v>311</v>
      </c>
      <c r="D318" s="372" t="s">
        <v>109</v>
      </c>
      <c r="E318" s="369">
        <v>2019</v>
      </c>
      <c r="F318" s="369" t="s">
        <v>2033</v>
      </c>
      <c r="G318" s="499">
        <v>43811</v>
      </c>
      <c r="H318" s="347"/>
      <c r="I318" s="499"/>
      <c r="J318" s="496"/>
      <c r="K318" s="217" t="s">
        <v>2030</v>
      </c>
      <c r="L318" s="500" t="s">
        <v>44</v>
      </c>
      <c r="M318" s="553" t="s">
        <v>194</v>
      </c>
      <c r="N318" s="217" t="s">
        <v>2036</v>
      </c>
      <c r="O318" s="553" t="s">
        <v>194</v>
      </c>
      <c r="P318" s="389" t="s">
        <v>47</v>
      </c>
      <c r="Q318" s="451" t="s">
        <v>2055</v>
      </c>
      <c r="R318" s="393"/>
      <c r="S318" s="556">
        <v>1</v>
      </c>
      <c r="T318" s="537" t="s">
        <v>2073</v>
      </c>
      <c r="U318" s="372" t="s">
        <v>77</v>
      </c>
      <c r="V318" s="391" t="s">
        <v>2078</v>
      </c>
      <c r="W318" s="222">
        <v>43831</v>
      </c>
      <c r="X318" s="223">
        <v>44012</v>
      </c>
      <c r="Y318" s="389"/>
      <c r="Z318" s="391"/>
      <c r="AA318" s="503">
        <f t="shared" si="44"/>
        <v>44012</v>
      </c>
      <c r="AB318" s="544"/>
      <c r="AC318" s="545"/>
      <c r="AD318" s="546"/>
      <c r="AE318" s="547"/>
      <c r="AF318" s="545"/>
      <c r="AG318" s="545"/>
      <c r="AH318" s="545"/>
      <c r="AI318" s="546"/>
      <c r="AJ318" s="544"/>
      <c r="AK318" s="545"/>
      <c r="AL318" s="548"/>
      <c r="AM318" s="544"/>
      <c r="AN318" s="545"/>
      <c r="AO318" s="545"/>
      <c r="AP318" s="545"/>
      <c r="AQ318" s="546"/>
      <c r="AR318" s="547"/>
      <c r="AS318" s="545"/>
      <c r="AT318" s="548"/>
      <c r="AU318" s="547"/>
      <c r="AV318" s="545"/>
      <c r="AW318" s="545"/>
      <c r="AX318" s="545"/>
      <c r="AY318" s="548"/>
      <c r="AZ318" s="547"/>
      <c r="BA318" s="545"/>
      <c r="BB318" s="548"/>
      <c r="BC318" s="544"/>
      <c r="BD318" s="545"/>
      <c r="BE318" s="545"/>
      <c r="BF318" s="545"/>
      <c r="BG318" s="546"/>
      <c r="BH318" s="549"/>
      <c r="BI318" s="550"/>
      <c r="BJ318" s="550"/>
      <c r="BK318" s="545"/>
      <c r="BL318" s="551"/>
      <c r="BM318" s="552"/>
      <c r="BN318" s="550"/>
      <c r="BO318" s="548"/>
    </row>
    <row r="319" spans="3:67" ht="38.25" customHeight="1" x14ac:dyDescent="0.25">
      <c r="C319" s="497">
        <f t="shared" si="47"/>
        <v>312</v>
      </c>
      <c r="D319" s="372" t="s">
        <v>109</v>
      </c>
      <c r="E319" s="369">
        <v>2019</v>
      </c>
      <c r="F319" s="369" t="s">
        <v>2033</v>
      </c>
      <c r="G319" s="499">
        <v>43811</v>
      </c>
      <c r="H319" s="347"/>
      <c r="I319" s="499"/>
      <c r="J319" s="496"/>
      <c r="K319" s="217" t="s">
        <v>2031</v>
      </c>
      <c r="L319" s="500" t="s">
        <v>44</v>
      </c>
      <c r="M319" s="553" t="s">
        <v>194</v>
      </c>
      <c r="N319" s="217" t="s">
        <v>2037</v>
      </c>
      <c r="O319" s="553" t="s">
        <v>194</v>
      </c>
      <c r="P319" s="389" t="s">
        <v>47</v>
      </c>
      <c r="Q319" s="451" t="s">
        <v>2056</v>
      </c>
      <c r="R319" s="393"/>
      <c r="S319" s="30">
        <v>1</v>
      </c>
      <c r="T319" s="537" t="s">
        <v>2074</v>
      </c>
      <c r="U319" s="372" t="s">
        <v>86</v>
      </c>
      <c r="V319" s="391" t="s">
        <v>1301</v>
      </c>
      <c r="W319" s="222">
        <v>43831</v>
      </c>
      <c r="X319" s="223">
        <v>44195</v>
      </c>
      <c r="Y319" s="389"/>
      <c r="Z319" s="391"/>
      <c r="AA319" s="503">
        <f t="shared" si="44"/>
        <v>44195</v>
      </c>
      <c r="AB319" s="544"/>
      <c r="AC319" s="545"/>
      <c r="AD319" s="546"/>
      <c r="AE319" s="547"/>
      <c r="AF319" s="545"/>
      <c r="AG319" s="545"/>
      <c r="AH319" s="545"/>
      <c r="AI319" s="546"/>
      <c r="AJ319" s="544"/>
      <c r="AK319" s="545"/>
      <c r="AL319" s="548"/>
      <c r="AM319" s="544"/>
      <c r="AN319" s="545"/>
      <c r="AO319" s="545"/>
      <c r="AP319" s="545"/>
      <c r="AQ319" s="546"/>
      <c r="AR319" s="547"/>
      <c r="AS319" s="545"/>
      <c r="AT319" s="548"/>
      <c r="AU319" s="547"/>
      <c r="AV319" s="545"/>
      <c r="AW319" s="545"/>
      <c r="AX319" s="545"/>
      <c r="AY319" s="548"/>
      <c r="AZ319" s="547"/>
      <c r="BA319" s="545"/>
      <c r="BB319" s="548"/>
      <c r="BC319" s="544"/>
      <c r="BD319" s="545"/>
      <c r="BE319" s="545"/>
      <c r="BF319" s="545"/>
      <c r="BG319" s="546"/>
      <c r="BH319" s="549"/>
      <c r="BI319" s="550"/>
      <c r="BJ319" s="550"/>
      <c r="BK319" s="545"/>
      <c r="BL319" s="551"/>
      <c r="BM319" s="552"/>
      <c r="BN319" s="550"/>
      <c r="BO319" s="548"/>
    </row>
    <row r="320" spans="3:67" ht="38.25" customHeight="1" x14ac:dyDescent="0.25">
      <c r="C320" s="497">
        <f t="shared" si="47"/>
        <v>313</v>
      </c>
      <c r="D320" s="372" t="s">
        <v>109</v>
      </c>
      <c r="E320" s="369">
        <v>2019</v>
      </c>
      <c r="F320" s="369" t="s">
        <v>2033</v>
      </c>
      <c r="G320" s="499">
        <v>43811</v>
      </c>
      <c r="H320" s="347"/>
      <c r="I320" s="499"/>
      <c r="J320" s="496"/>
      <c r="K320" s="217" t="s">
        <v>2031</v>
      </c>
      <c r="L320" s="500" t="s">
        <v>44</v>
      </c>
      <c r="M320" s="553" t="s">
        <v>194</v>
      </c>
      <c r="N320" s="217" t="s">
        <v>2037</v>
      </c>
      <c r="O320" s="553" t="s">
        <v>194</v>
      </c>
      <c r="P320" s="389" t="s">
        <v>47</v>
      </c>
      <c r="Q320" s="451" t="s">
        <v>2057</v>
      </c>
      <c r="R320" s="393"/>
      <c r="S320" s="30">
        <v>1</v>
      </c>
      <c r="T320" s="537" t="s">
        <v>2074</v>
      </c>
      <c r="U320" s="372" t="s">
        <v>86</v>
      </c>
      <c r="V320" s="391" t="s">
        <v>1301</v>
      </c>
      <c r="W320" s="222">
        <v>43831</v>
      </c>
      <c r="X320" s="223">
        <v>44195</v>
      </c>
      <c r="Y320" s="389"/>
      <c r="Z320" s="391"/>
      <c r="AA320" s="503">
        <f t="shared" si="44"/>
        <v>44195</v>
      </c>
      <c r="AB320" s="544"/>
      <c r="AC320" s="545"/>
      <c r="AD320" s="546"/>
      <c r="AE320" s="547"/>
      <c r="AF320" s="545"/>
      <c r="AG320" s="545"/>
      <c r="AH320" s="545"/>
      <c r="AI320" s="546"/>
      <c r="AJ320" s="544"/>
      <c r="AK320" s="545"/>
      <c r="AL320" s="548"/>
      <c r="AM320" s="544"/>
      <c r="AN320" s="545"/>
      <c r="AO320" s="545"/>
      <c r="AP320" s="545"/>
      <c r="AQ320" s="546"/>
      <c r="AR320" s="547"/>
      <c r="AS320" s="545"/>
      <c r="AT320" s="548"/>
      <c r="AU320" s="547"/>
      <c r="AV320" s="545"/>
      <c r="AW320" s="545"/>
      <c r="AX320" s="545"/>
      <c r="AY320" s="548"/>
      <c r="AZ320" s="547"/>
      <c r="BA320" s="545"/>
      <c r="BB320" s="548"/>
      <c r="BC320" s="544"/>
      <c r="BD320" s="545"/>
      <c r="BE320" s="545"/>
      <c r="BF320" s="545"/>
      <c r="BG320" s="546"/>
      <c r="BH320" s="549"/>
      <c r="BI320" s="550"/>
      <c r="BJ320" s="550"/>
      <c r="BK320" s="545"/>
      <c r="BL320" s="551"/>
      <c r="BM320" s="552"/>
      <c r="BN320" s="550"/>
      <c r="BO320" s="548"/>
    </row>
    <row r="321" spans="3:67" ht="38.25" customHeight="1" x14ac:dyDescent="0.25">
      <c r="C321" s="497">
        <f t="shared" si="47"/>
        <v>314</v>
      </c>
      <c r="D321" s="372" t="s">
        <v>109</v>
      </c>
      <c r="E321" s="369">
        <v>2019</v>
      </c>
      <c r="F321" s="369" t="s">
        <v>2033</v>
      </c>
      <c r="G321" s="499">
        <v>43811</v>
      </c>
      <c r="H321" s="347"/>
      <c r="I321" s="499"/>
      <c r="J321" s="496"/>
      <c r="K321" s="217" t="s">
        <v>2032</v>
      </c>
      <c r="L321" s="500" t="s">
        <v>44</v>
      </c>
      <c r="M321" s="553" t="s">
        <v>194</v>
      </c>
      <c r="N321" s="217" t="s">
        <v>2038</v>
      </c>
      <c r="O321" s="553" t="s">
        <v>194</v>
      </c>
      <c r="P321" s="389" t="s">
        <v>47</v>
      </c>
      <c r="Q321" s="451" t="s">
        <v>2058</v>
      </c>
      <c r="R321" s="393"/>
      <c r="S321" s="30">
        <v>12</v>
      </c>
      <c r="T321" s="537" t="s">
        <v>2071</v>
      </c>
      <c r="U321" s="372" t="s">
        <v>77</v>
      </c>
      <c r="V321" s="391" t="s">
        <v>2077</v>
      </c>
      <c r="W321" s="222">
        <v>43831</v>
      </c>
      <c r="X321" s="223">
        <v>44195</v>
      </c>
      <c r="Y321" s="389"/>
      <c r="Z321" s="391"/>
      <c r="AA321" s="503">
        <f t="shared" si="44"/>
        <v>44195</v>
      </c>
      <c r="AB321" s="544"/>
      <c r="AC321" s="545"/>
      <c r="AD321" s="546"/>
      <c r="AE321" s="547"/>
      <c r="AF321" s="545"/>
      <c r="AG321" s="545"/>
      <c r="AH321" s="545"/>
      <c r="AI321" s="546"/>
      <c r="AJ321" s="544"/>
      <c r="AK321" s="545"/>
      <c r="AL321" s="548"/>
      <c r="AM321" s="544"/>
      <c r="AN321" s="545"/>
      <c r="AO321" s="545"/>
      <c r="AP321" s="545"/>
      <c r="AQ321" s="546"/>
      <c r="AR321" s="547"/>
      <c r="AS321" s="545"/>
      <c r="AT321" s="548"/>
      <c r="AU321" s="547"/>
      <c r="AV321" s="545"/>
      <c r="AW321" s="545"/>
      <c r="AX321" s="545"/>
      <c r="AY321" s="548"/>
      <c r="AZ321" s="547"/>
      <c r="BA321" s="545"/>
      <c r="BB321" s="548"/>
      <c r="BC321" s="544"/>
      <c r="BD321" s="545"/>
      <c r="BE321" s="545"/>
      <c r="BF321" s="545"/>
      <c r="BG321" s="546"/>
      <c r="BH321" s="549"/>
      <c r="BI321" s="550"/>
      <c r="BJ321" s="550"/>
      <c r="BK321" s="545"/>
      <c r="BL321" s="551"/>
      <c r="BM321" s="552"/>
      <c r="BN321" s="550"/>
      <c r="BO321" s="548"/>
    </row>
    <row r="322" spans="3:67" ht="38.25" customHeight="1" x14ac:dyDescent="0.25">
      <c r="C322" s="497">
        <f t="shared" si="47"/>
        <v>315</v>
      </c>
      <c r="D322" s="372" t="s">
        <v>109</v>
      </c>
      <c r="E322" s="369">
        <v>2019</v>
      </c>
      <c r="F322" s="369" t="s">
        <v>2033</v>
      </c>
      <c r="G322" s="499">
        <v>43811</v>
      </c>
      <c r="H322" s="347"/>
      <c r="I322" s="499"/>
      <c r="J322" s="496"/>
      <c r="K322" s="217" t="s">
        <v>2032</v>
      </c>
      <c r="L322" s="500" t="s">
        <v>44</v>
      </c>
      <c r="M322" s="553" t="s">
        <v>194</v>
      </c>
      <c r="N322" s="217" t="s">
        <v>2038</v>
      </c>
      <c r="O322" s="553" t="s">
        <v>194</v>
      </c>
      <c r="P322" s="389" t="s">
        <v>47</v>
      </c>
      <c r="Q322" s="451" t="s">
        <v>2059</v>
      </c>
      <c r="R322" s="393"/>
      <c r="S322" s="556">
        <v>12</v>
      </c>
      <c r="T322" s="537" t="s">
        <v>2068</v>
      </c>
      <c r="U322" s="372" t="s">
        <v>77</v>
      </c>
      <c r="V322" s="391" t="s">
        <v>2077</v>
      </c>
      <c r="W322" s="222">
        <v>43831</v>
      </c>
      <c r="X322" s="223">
        <v>44195</v>
      </c>
      <c r="Y322" s="389"/>
      <c r="Z322" s="391"/>
      <c r="AA322" s="503">
        <f t="shared" si="44"/>
        <v>44195</v>
      </c>
      <c r="AB322" s="544"/>
      <c r="AC322" s="545"/>
      <c r="AD322" s="546"/>
      <c r="AE322" s="547"/>
      <c r="AF322" s="545"/>
      <c r="AG322" s="545"/>
      <c r="AH322" s="545"/>
      <c r="AI322" s="546"/>
      <c r="AJ322" s="544"/>
      <c r="AK322" s="545"/>
      <c r="AL322" s="548"/>
      <c r="AM322" s="544"/>
      <c r="AN322" s="545"/>
      <c r="AO322" s="545"/>
      <c r="AP322" s="545"/>
      <c r="AQ322" s="546"/>
      <c r="AR322" s="547"/>
      <c r="AS322" s="545"/>
      <c r="AT322" s="548"/>
      <c r="AU322" s="547"/>
      <c r="AV322" s="545"/>
      <c r="AW322" s="545"/>
      <c r="AX322" s="545"/>
      <c r="AY322" s="548"/>
      <c r="AZ322" s="547"/>
      <c r="BA322" s="545"/>
      <c r="BB322" s="548"/>
      <c r="BC322" s="544"/>
      <c r="BD322" s="545"/>
      <c r="BE322" s="545"/>
      <c r="BF322" s="545"/>
      <c r="BG322" s="546"/>
      <c r="BH322" s="549"/>
      <c r="BI322" s="550"/>
      <c r="BJ322" s="550"/>
      <c r="BK322" s="545"/>
      <c r="BL322" s="551"/>
      <c r="BM322" s="552"/>
      <c r="BN322" s="550"/>
      <c r="BO322" s="548"/>
    </row>
    <row r="323" spans="3:67" ht="38.25" customHeight="1" x14ac:dyDescent="0.25">
      <c r="C323" s="497">
        <f t="shared" si="47"/>
        <v>316</v>
      </c>
      <c r="D323" s="372"/>
      <c r="E323" s="384"/>
      <c r="F323" s="384"/>
      <c r="G323" s="499"/>
      <c r="H323" s="347"/>
      <c r="I323" s="499"/>
      <c r="J323" s="496"/>
      <c r="K323" s="509"/>
      <c r="L323" s="500"/>
      <c r="M323" s="510"/>
      <c r="N323" s="509"/>
      <c r="O323" s="509"/>
      <c r="P323" s="389"/>
      <c r="Q323" s="384"/>
      <c r="R323" s="384"/>
      <c r="S323" s="554"/>
      <c r="T323" s="384"/>
      <c r="U323" s="372"/>
      <c r="V323" s="391"/>
      <c r="W323" s="499"/>
      <c r="X323" s="499"/>
      <c r="Y323" s="389"/>
      <c r="Z323" s="391"/>
      <c r="AA323" s="503" t="str">
        <f t="shared" si="44"/>
        <v/>
      </c>
      <c r="AB323" s="386"/>
      <c r="AC323" s="384"/>
      <c r="AD323" s="387"/>
      <c r="AE323" s="383"/>
      <c r="AF323" s="384"/>
      <c r="AG323" s="384"/>
      <c r="AH323" s="384"/>
      <c r="AI323" s="387"/>
      <c r="AJ323" s="386"/>
      <c r="AK323" s="384"/>
      <c r="AL323" s="385"/>
      <c r="AM323" s="386"/>
      <c r="AN323" s="384"/>
      <c r="AO323" s="384"/>
      <c r="AP323" s="384"/>
      <c r="AQ323" s="387"/>
      <c r="AR323" s="383"/>
      <c r="AS323" s="384"/>
      <c r="AT323" s="385"/>
      <c r="AU323" s="383"/>
      <c r="AV323" s="384"/>
      <c r="AW323" s="384"/>
      <c r="AX323" s="384"/>
      <c r="AY323" s="385"/>
      <c r="AZ323" s="383"/>
      <c r="BA323" s="384"/>
      <c r="BB323" s="385"/>
      <c r="BC323" s="386"/>
      <c r="BD323" s="384"/>
      <c r="BE323" s="384"/>
      <c r="BF323" s="384"/>
      <c r="BG323" s="387"/>
      <c r="BH323" s="388"/>
      <c r="BI323" s="389"/>
      <c r="BJ323" s="391"/>
      <c r="BK323" s="384"/>
      <c r="BL323" s="399"/>
      <c r="BM323" s="390"/>
      <c r="BN323" s="391"/>
      <c r="BO323" s="385"/>
    </row>
    <row r="324" spans="3:67" ht="38.25" customHeight="1" x14ac:dyDescent="0.25">
      <c r="C324" s="497">
        <f t="shared" si="47"/>
        <v>317</v>
      </c>
      <c r="D324" s="372"/>
      <c r="E324" s="384"/>
      <c r="F324" s="384"/>
      <c r="G324" s="499"/>
      <c r="H324" s="347"/>
      <c r="I324" s="499"/>
      <c r="J324" s="496"/>
      <c r="K324" s="509"/>
      <c r="L324" s="500"/>
      <c r="M324" s="510"/>
      <c r="N324" s="509"/>
      <c r="O324" s="509"/>
      <c r="P324" s="389"/>
      <c r="Q324" s="384"/>
      <c r="R324" s="384"/>
      <c r="S324" s="384"/>
      <c r="T324" s="384"/>
      <c r="U324" s="372"/>
      <c r="V324" s="391"/>
      <c r="W324" s="499"/>
      <c r="X324" s="499"/>
      <c r="Y324" s="389"/>
      <c r="Z324" s="391"/>
      <c r="AA324" s="503" t="str">
        <f t="shared" si="44"/>
        <v/>
      </c>
      <c r="AB324" s="386"/>
      <c r="AC324" s="384"/>
      <c r="AD324" s="387"/>
      <c r="AE324" s="383"/>
      <c r="AF324" s="384"/>
      <c r="AG324" s="384"/>
      <c r="AH324" s="384"/>
      <c r="AI324" s="387"/>
      <c r="AJ324" s="386"/>
      <c r="AK324" s="384"/>
      <c r="AL324" s="385"/>
      <c r="AM324" s="386"/>
      <c r="AN324" s="384"/>
      <c r="AO324" s="384"/>
      <c r="AP324" s="384"/>
      <c r="AQ324" s="387"/>
      <c r="AR324" s="383"/>
      <c r="AS324" s="384"/>
      <c r="AT324" s="385"/>
      <c r="AU324" s="383"/>
      <c r="AV324" s="384"/>
      <c r="AW324" s="384"/>
      <c r="AX324" s="384"/>
      <c r="AY324" s="385"/>
      <c r="AZ324" s="383"/>
      <c r="BA324" s="384"/>
      <c r="BB324" s="385"/>
      <c r="BC324" s="386"/>
      <c r="BD324" s="384"/>
      <c r="BE324" s="384"/>
      <c r="BF324" s="384"/>
      <c r="BG324" s="387"/>
      <c r="BH324" s="388"/>
      <c r="BI324" s="389"/>
      <c r="BJ324" s="391"/>
      <c r="BK324" s="384"/>
      <c r="BL324" s="399"/>
      <c r="BM324" s="390"/>
      <c r="BN324" s="391"/>
      <c r="BO324" s="385"/>
    </row>
    <row r="325" spans="3:67" ht="38.25" customHeight="1" x14ac:dyDescent="0.25">
      <c r="C325" s="497">
        <f t="shared" si="47"/>
        <v>318</v>
      </c>
      <c r="D325" s="372"/>
      <c r="E325" s="384"/>
      <c r="F325" s="384"/>
      <c r="G325" s="499"/>
      <c r="H325" s="347"/>
      <c r="I325" s="499"/>
      <c r="J325" s="496"/>
      <c r="K325" s="509"/>
      <c r="L325" s="500"/>
      <c r="M325" s="510"/>
      <c r="N325" s="509"/>
      <c r="O325" s="509"/>
      <c r="P325" s="389"/>
      <c r="Q325" s="384"/>
      <c r="R325" s="384"/>
      <c r="S325" s="384"/>
      <c r="T325" s="384"/>
      <c r="U325" s="372"/>
      <c r="V325" s="391"/>
      <c r="W325" s="499"/>
      <c r="X325" s="499"/>
      <c r="Y325" s="389"/>
      <c r="Z325" s="391"/>
      <c r="AA325" s="503" t="str">
        <f t="shared" si="44"/>
        <v/>
      </c>
      <c r="AB325" s="386"/>
      <c r="AC325" s="384"/>
      <c r="AD325" s="387"/>
      <c r="AE325" s="383"/>
      <c r="AF325" s="384"/>
      <c r="AG325" s="384"/>
      <c r="AH325" s="384"/>
      <c r="AI325" s="387"/>
      <c r="AJ325" s="386"/>
      <c r="AK325" s="384"/>
      <c r="AL325" s="385"/>
      <c r="AM325" s="386"/>
      <c r="AN325" s="384"/>
      <c r="AO325" s="384"/>
      <c r="AP325" s="384"/>
      <c r="AQ325" s="387"/>
      <c r="AR325" s="383"/>
      <c r="AS325" s="384"/>
      <c r="AT325" s="385"/>
      <c r="AU325" s="383"/>
      <c r="AV325" s="384"/>
      <c r="AW325" s="384"/>
      <c r="AX325" s="384"/>
      <c r="AY325" s="385"/>
      <c r="AZ325" s="383"/>
      <c r="BA325" s="384"/>
      <c r="BB325" s="385"/>
      <c r="BC325" s="386"/>
      <c r="BD325" s="384"/>
      <c r="BE325" s="384"/>
      <c r="BF325" s="384"/>
      <c r="BG325" s="387"/>
      <c r="BH325" s="388"/>
      <c r="BI325" s="389"/>
      <c r="BJ325" s="391"/>
      <c r="BK325" s="384"/>
      <c r="BL325" s="399"/>
      <c r="BM325" s="390"/>
      <c r="BN325" s="391"/>
      <c r="BO325" s="385"/>
    </row>
    <row r="326" spans="3:67" ht="38.25" customHeight="1" x14ac:dyDescent="0.25">
      <c r="C326" s="497">
        <f t="shared" si="47"/>
        <v>319</v>
      </c>
      <c r="D326" s="372"/>
      <c r="E326" s="384"/>
      <c r="F326" s="384"/>
      <c r="G326" s="499"/>
      <c r="H326" s="347"/>
      <c r="I326" s="499"/>
      <c r="J326" s="496"/>
      <c r="K326" s="509"/>
      <c r="L326" s="500"/>
      <c r="M326" s="510"/>
      <c r="N326" s="509"/>
      <c r="O326" s="509"/>
      <c r="P326" s="389"/>
      <c r="Q326" s="384"/>
      <c r="R326" s="384"/>
      <c r="S326" s="384"/>
      <c r="T326" s="384"/>
      <c r="U326" s="372"/>
      <c r="V326" s="391"/>
      <c r="W326" s="499"/>
      <c r="X326" s="499"/>
      <c r="Y326" s="389"/>
      <c r="Z326" s="391"/>
      <c r="AA326" s="503" t="str">
        <f t="shared" si="44"/>
        <v/>
      </c>
      <c r="AB326" s="386"/>
      <c r="AC326" s="384"/>
      <c r="AD326" s="387"/>
      <c r="AE326" s="383"/>
      <c r="AF326" s="384"/>
      <c r="AG326" s="384"/>
      <c r="AH326" s="384"/>
      <c r="AI326" s="387"/>
      <c r="AJ326" s="386"/>
      <c r="AK326" s="384"/>
      <c r="AL326" s="385"/>
      <c r="AM326" s="386"/>
      <c r="AN326" s="384"/>
      <c r="AO326" s="384"/>
      <c r="AP326" s="384"/>
      <c r="AQ326" s="387"/>
      <c r="AR326" s="383"/>
      <c r="AS326" s="384"/>
      <c r="AT326" s="385"/>
      <c r="AU326" s="383"/>
      <c r="AV326" s="384"/>
      <c r="AW326" s="384"/>
      <c r="AX326" s="384"/>
      <c r="AY326" s="385"/>
      <c r="AZ326" s="383"/>
      <c r="BA326" s="384"/>
      <c r="BB326" s="385"/>
      <c r="BC326" s="386"/>
      <c r="BD326" s="384"/>
      <c r="BE326" s="384"/>
      <c r="BF326" s="384"/>
      <c r="BG326" s="387"/>
      <c r="BH326" s="388"/>
      <c r="BI326" s="389"/>
      <c r="BJ326" s="391"/>
      <c r="BK326" s="384"/>
      <c r="BL326" s="399"/>
      <c r="BM326" s="390"/>
      <c r="BN326" s="391"/>
      <c r="BO326" s="385"/>
    </row>
    <row r="327" spans="3:67" ht="38.25" customHeight="1" x14ac:dyDescent="0.25">
      <c r="C327" s="497">
        <f t="shared" si="47"/>
        <v>320</v>
      </c>
      <c r="D327" s="372"/>
      <c r="E327" s="384"/>
      <c r="F327" s="384"/>
      <c r="G327" s="499"/>
      <c r="H327" s="347"/>
      <c r="I327" s="499"/>
      <c r="J327" s="496"/>
      <c r="K327" s="509"/>
      <c r="L327" s="500"/>
      <c r="M327" s="510"/>
      <c r="N327" s="509"/>
      <c r="O327" s="509"/>
      <c r="P327" s="389"/>
      <c r="Q327" s="384"/>
      <c r="R327" s="384"/>
      <c r="S327" s="384"/>
      <c r="T327" s="384"/>
      <c r="U327" s="372"/>
      <c r="V327" s="391"/>
      <c r="W327" s="499"/>
      <c r="X327" s="499"/>
      <c r="Y327" s="389"/>
      <c r="Z327" s="391"/>
      <c r="AA327" s="503" t="str">
        <f t="shared" si="44"/>
        <v/>
      </c>
      <c r="AB327" s="386"/>
      <c r="AC327" s="384"/>
      <c r="AD327" s="387"/>
      <c r="AE327" s="383"/>
      <c r="AF327" s="384"/>
      <c r="AG327" s="384"/>
      <c r="AH327" s="384"/>
      <c r="AI327" s="387"/>
      <c r="AJ327" s="386"/>
      <c r="AK327" s="384"/>
      <c r="AL327" s="385"/>
      <c r="AM327" s="386"/>
      <c r="AN327" s="384"/>
      <c r="AO327" s="384"/>
      <c r="AP327" s="384"/>
      <c r="AQ327" s="387"/>
      <c r="AR327" s="383"/>
      <c r="AS327" s="384"/>
      <c r="AT327" s="385"/>
      <c r="AU327" s="383"/>
      <c r="AV327" s="384"/>
      <c r="AW327" s="384"/>
      <c r="AX327" s="384"/>
      <c r="AY327" s="385"/>
      <c r="AZ327" s="383"/>
      <c r="BA327" s="384"/>
      <c r="BB327" s="385"/>
      <c r="BC327" s="386"/>
      <c r="BD327" s="384"/>
      <c r="BE327" s="384"/>
      <c r="BF327" s="384"/>
      <c r="BG327" s="387"/>
      <c r="BH327" s="388"/>
      <c r="BI327" s="389"/>
      <c r="BJ327" s="391"/>
      <c r="BK327" s="384"/>
      <c r="BL327" s="399"/>
      <c r="BM327" s="390"/>
      <c r="BN327" s="391"/>
      <c r="BO327" s="385"/>
    </row>
    <row r="328" spans="3:67" ht="38.25" customHeight="1" x14ac:dyDescent="0.25">
      <c r="C328" s="497">
        <f t="shared" si="47"/>
        <v>321</v>
      </c>
      <c r="D328" s="372"/>
      <c r="E328" s="384"/>
      <c r="F328" s="384"/>
      <c r="G328" s="499"/>
      <c r="H328" s="347"/>
      <c r="I328" s="499"/>
      <c r="J328" s="496"/>
      <c r="K328" s="509"/>
      <c r="L328" s="500"/>
      <c r="M328" s="510"/>
      <c r="N328" s="509"/>
      <c r="O328" s="509"/>
      <c r="P328" s="389"/>
      <c r="Q328" s="384"/>
      <c r="R328" s="384"/>
      <c r="S328" s="384"/>
      <c r="T328" s="384"/>
      <c r="U328" s="372"/>
      <c r="V328" s="391"/>
      <c r="W328" s="499"/>
      <c r="X328" s="499"/>
      <c r="Y328" s="389"/>
      <c r="Z328" s="391"/>
      <c r="AA328" s="503" t="str">
        <f t="shared" si="44"/>
        <v/>
      </c>
      <c r="AB328" s="386"/>
      <c r="AC328" s="384"/>
      <c r="AD328" s="387"/>
      <c r="AE328" s="383"/>
      <c r="AF328" s="384"/>
      <c r="AG328" s="384"/>
      <c r="AH328" s="384"/>
      <c r="AI328" s="387"/>
      <c r="AJ328" s="386"/>
      <c r="AK328" s="384"/>
      <c r="AL328" s="385"/>
      <c r="AM328" s="386"/>
      <c r="AN328" s="384"/>
      <c r="AO328" s="384"/>
      <c r="AP328" s="384"/>
      <c r="AQ328" s="387"/>
      <c r="AR328" s="383"/>
      <c r="AS328" s="384"/>
      <c r="AT328" s="385"/>
      <c r="AU328" s="383"/>
      <c r="AV328" s="384"/>
      <c r="AW328" s="384"/>
      <c r="AX328" s="384"/>
      <c r="AY328" s="385"/>
      <c r="AZ328" s="383"/>
      <c r="BA328" s="384"/>
      <c r="BB328" s="385"/>
      <c r="BC328" s="386"/>
      <c r="BD328" s="384"/>
      <c r="BE328" s="384"/>
      <c r="BF328" s="384"/>
      <c r="BG328" s="387"/>
      <c r="BH328" s="388"/>
      <c r="BI328" s="389"/>
      <c r="BJ328" s="391"/>
      <c r="BK328" s="384"/>
      <c r="BL328" s="399"/>
      <c r="BM328" s="390"/>
      <c r="BN328" s="391"/>
      <c r="BO328" s="385"/>
    </row>
    <row r="329" spans="3:67" ht="38.25" customHeight="1" x14ac:dyDescent="0.25">
      <c r="C329" s="497">
        <f t="shared" si="47"/>
        <v>322</v>
      </c>
      <c r="D329" s="372"/>
      <c r="E329" s="384"/>
      <c r="F329" s="384"/>
      <c r="G329" s="499"/>
      <c r="H329" s="347"/>
      <c r="I329" s="499"/>
      <c r="J329" s="496"/>
      <c r="K329" s="509"/>
      <c r="L329" s="500"/>
      <c r="M329" s="510"/>
      <c r="N329" s="509"/>
      <c r="O329" s="509"/>
      <c r="P329" s="389"/>
      <c r="Q329" s="384"/>
      <c r="R329" s="384"/>
      <c r="S329" s="384"/>
      <c r="T329" s="384"/>
      <c r="U329" s="372"/>
      <c r="V329" s="391"/>
      <c r="W329" s="499"/>
      <c r="X329" s="499"/>
      <c r="Y329" s="389"/>
      <c r="Z329" s="391"/>
      <c r="AA329" s="503" t="str">
        <f t="shared" si="44"/>
        <v/>
      </c>
      <c r="AB329" s="386"/>
      <c r="AC329" s="384"/>
      <c r="AD329" s="387"/>
      <c r="AE329" s="383"/>
      <c r="AF329" s="384"/>
      <c r="AG329" s="384"/>
      <c r="AH329" s="384"/>
      <c r="AI329" s="387"/>
      <c r="AJ329" s="386"/>
      <c r="AK329" s="384"/>
      <c r="AL329" s="385"/>
      <c r="AM329" s="386"/>
      <c r="AN329" s="384"/>
      <c r="AO329" s="384"/>
      <c r="AP329" s="384"/>
      <c r="AQ329" s="387"/>
      <c r="AR329" s="383"/>
      <c r="AS329" s="384"/>
      <c r="AT329" s="385"/>
      <c r="AU329" s="383"/>
      <c r="AV329" s="384"/>
      <c r="AW329" s="384"/>
      <c r="AX329" s="384"/>
      <c r="AY329" s="385"/>
      <c r="AZ329" s="383"/>
      <c r="BA329" s="384"/>
      <c r="BB329" s="385"/>
      <c r="BC329" s="386"/>
      <c r="BD329" s="384"/>
      <c r="BE329" s="384"/>
      <c r="BF329" s="384"/>
      <c r="BG329" s="387"/>
      <c r="BH329" s="388"/>
      <c r="BI329" s="389"/>
      <c r="BJ329" s="391"/>
      <c r="BK329" s="384"/>
      <c r="BL329" s="399"/>
      <c r="BM329" s="390"/>
      <c r="BN329" s="391"/>
      <c r="BO329" s="385"/>
    </row>
    <row r="330" spans="3:67" ht="38.25" customHeight="1" x14ac:dyDescent="0.25">
      <c r="C330" s="497">
        <f t="shared" si="47"/>
        <v>323</v>
      </c>
      <c r="D330" s="372"/>
      <c r="E330" s="384"/>
      <c r="F330" s="384"/>
      <c r="G330" s="499"/>
      <c r="H330" s="347"/>
      <c r="I330" s="499"/>
      <c r="J330" s="496"/>
      <c r="K330" s="509"/>
      <c r="L330" s="500"/>
      <c r="M330" s="510"/>
      <c r="N330" s="509"/>
      <c r="O330" s="509"/>
      <c r="P330" s="389"/>
      <c r="Q330" s="384"/>
      <c r="R330" s="384"/>
      <c r="S330" s="384"/>
      <c r="T330" s="384"/>
      <c r="U330" s="372"/>
      <c r="V330" s="391"/>
      <c r="W330" s="499"/>
      <c r="X330" s="499"/>
      <c r="Y330" s="389"/>
      <c r="Z330" s="391"/>
      <c r="AA330" s="503" t="str">
        <f t="shared" ref="AA330:AA391" si="48">IF(X330="","",(X330+Z330))</f>
        <v/>
      </c>
      <c r="AB330" s="386"/>
      <c r="AC330" s="384"/>
      <c r="AD330" s="387"/>
      <c r="AE330" s="383"/>
      <c r="AF330" s="384"/>
      <c r="AG330" s="384"/>
      <c r="AH330" s="384"/>
      <c r="AI330" s="387"/>
      <c r="AJ330" s="386"/>
      <c r="AK330" s="384"/>
      <c r="AL330" s="385"/>
      <c r="AM330" s="386"/>
      <c r="AN330" s="384"/>
      <c r="AO330" s="384"/>
      <c r="AP330" s="384"/>
      <c r="AQ330" s="387"/>
      <c r="AR330" s="383"/>
      <c r="AS330" s="384"/>
      <c r="AT330" s="385"/>
      <c r="AU330" s="383"/>
      <c r="AV330" s="384"/>
      <c r="AW330" s="384"/>
      <c r="AX330" s="384"/>
      <c r="AY330" s="385"/>
      <c r="AZ330" s="383"/>
      <c r="BA330" s="384"/>
      <c r="BB330" s="385"/>
      <c r="BC330" s="386"/>
      <c r="BD330" s="384"/>
      <c r="BE330" s="384"/>
      <c r="BF330" s="384"/>
      <c r="BG330" s="387"/>
      <c r="BH330" s="388"/>
      <c r="BI330" s="389"/>
      <c r="BJ330" s="391"/>
      <c r="BK330" s="384"/>
      <c r="BL330" s="399"/>
      <c r="BM330" s="390"/>
      <c r="BN330" s="391"/>
      <c r="BO330" s="385"/>
    </row>
    <row r="331" spans="3:67" ht="38.25" customHeight="1" x14ac:dyDescent="0.25">
      <c r="C331" s="497">
        <f t="shared" si="47"/>
        <v>324</v>
      </c>
      <c r="D331" s="372"/>
      <c r="E331" s="384"/>
      <c r="F331" s="384"/>
      <c r="G331" s="499"/>
      <c r="H331" s="347"/>
      <c r="I331" s="499"/>
      <c r="J331" s="496"/>
      <c r="K331" s="509"/>
      <c r="L331" s="500"/>
      <c r="M331" s="510"/>
      <c r="N331" s="509"/>
      <c r="O331" s="509"/>
      <c r="P331" s="389"/>
      <c r="Q331" s="384"/>
      <c r="R331" s="384"/>
      <c r="S331" s="384"/>
      <c r="T331" s="384"/>
      <c r="U331" s="372"/>
      <c r="V331" s="391"/>
      <c r="W331" s="499"/>
      <c r="X331" s="499"/>
      <c r="Y331" s="389"/>
      <c r="Z331" s="391"/>
      <c r="AA331" s="503" t="str">
        <f t="shared" si="48"/>
        <v/>
      </c>
      <c r="AB331" s="386"/>
      <c r="AC331" s="384"/>
      <c r="AD331" s="387"/>
      <c r="AE331" s="383"/>
      <c r="AF331" s="384"/>
      <c r="AG331" s="384"/>
      <c r="AH331" s="384"/>
      <c r="AI331" s="387"/>
      <c r="AJ331" s="386"/>
      <c r="AK331" s="384"/>
      <c r="AL331" s="385"/>
      <c r="AM331" s="386"/>
      <c r="AN331" s="384"/>
      <c r="AO331" s="384"/>
      <c r="AP331" s="384"/>
      <c r="AQ331" s="387"/>
      <c r="AR331" s="383"/>
      <c r="AS331" s="384"/>
      <c r="AT331" s="385"/>
      <c r="AU331" s="383"/>
      <c r="AV331" s="384"/>
      <c r="AW331" s="384"/>
      <c r="AX331" s="384"/>
      <c r="AY331" s="385"/>
      <c r="AZ331" s="383"/>
      <c r="BA331" s="384"/>
      <c r="BB331" s="385"/>
      <c r="BC331" s="386"/>
      <c r="BD331" s="384"/>
      <c r="BE331" s="384"/>
      <c r="BF331" s="384"/>
      <c r="BG331" s="387"/>
      <c r="BH331" s="388"/>
      <c r="BI331" s="389"/>
      <c r="BJ331" s="391"/>
      <c r="BK331" s="384"/>
      <c r="BL331" s="399"/>
      <c r="BM331" s="390"/>
      <c r="BN331" s="391"/>
      <c r="BO331" s="385"/>
    </row>
    <row r="332" spans="3:67" ht="38.25" customHeight="1" x14ac:dyDescent="0.25">
      <c r="C332" s="497">
        <f t="shared" si="47"/>
        <v>325</v>
      </c>
      <c r="D332" s="372"/>
      <c r="E332" s="384"/>
      <c r="F332" s="384"/>
      <c r="G332" s="499"/>
      <c r="H332" s="347"/>
      <c r="I332" s="499"/>
      <c r="J332" s="496"/>
      <c r="K332" s="509"/>
      <c r="L332" s="500"/>
      <c r="M332" s="510"/>
      <c r="N332" s="509"/>
      <c r="O332" s="509"/>
      <c r="P332" s="389"/>
      <c r="Q332" s="384"/>
      <c r="R332" s="384"/>
      <c r="S332" s="384"/>
      <c r="T332" s="384"/>
      <c r="U332" s="372"/>
      <c r="V332" s="391"/>
      <c r="W332" s="499"/>
      <c r="X332" s="499"/>
      <c r="Y332" s="389"/>
      <c r="Z332" s="391"/>
      <c r="AA332" s="503" t="str">
        <f t="shared" si="48"/>
        <v/>
      </c>
      <c r="AB332" s="386"/>
      <c r="AC332" s="384"/>
      <c r="AD332" s="387"/>
      <c r="AE332" s="383"/>
      <c r="AF332" s="384"/>
      <c r="AG332" s="384"/>
      <c r="AH332" s="384"/>
      <c r="AI332" s="387"/>
      <c r="AJ332" s="386"/>
      <c r="AK332" s="384"/>
      <c r="AL332" s="385"/>
      <c r="AM332" s="386"/>
      <c r="AN332" s="384"/>
      <c r="AO332" s="384"/>
      <c r="AP332" s="384"/>
      <c r="AQ332" s="387"/>
      <c r="AR332" s="383"/>
      <c r="AS332" s="384"/>
      <c r="AT332" s="385"/>
      <c r="AU332" s="383"/>
      <c r="AV332" s="384"/>
      <c r="AW332" s="384"/>
      <c r="AX332" s="384"/>
      <c r="AY332" s="385"/>
      <c r="AZ332" s="383"/>
      <c r="BA332" s="384"/>
      <c r="BB332" s="385"/>
      <c r="BC332" s="386"/>
      <c r="BD332" s="384"/>
      <c r="BE332" s="384"/>
      <c r="BF332" s="384"/>
      <c r="BG332" s="387"/>
      <c r="BH332" s="388"/>
      <c r="BI332" s="389"/>
      <c r="BJ332" s="391"/>
      <c r="BK332" s="384"/>
      <c r="BL332" s="399"/>
      <c r="BM332" s="390"/>
      <c r="BN332" s="391"/>
      <c r="BO332" s="385"/>
    </row>
    <row r="333" spans="3:67" ht="38.25" customHeight="1" x14ac:dyDescent="0.25">
      <c r="C333" s="497">
        <f t="shared" si="47"/>
        <v>326</v>
      </c>
      <c r="D333" s="372"/>
      <c r="E333" s="384"/>
      <c r="F333" s="384"/>
      <c r="G333" s="499"/>
      <c r="H333" s="347"/>
      <c r="I333" s="499"/>
      <c r="J333" s="496"/>
      <c r="K333" s="509"/>
      <c r="L333" s="500"/>
      <c r="M333" s="510"/>
      <c r="N333" s="509"/>
      <c r="O333" s="509"/>
      <c r="P333" s="389"/>
      <c r="Q333" s="384"/>
      <c r="R333" s="384"/>
      <c r="S333" s="384"/>
      <c r="T333" s="384"/>
      <c r="U333" s="372"/>
      <c r="V333" s="391"/>
      <c r="W333" s="499"/>
      <c r="X333" s="499"/>
      <c r="Y333" s="389"/>
      <c r="Z333" s="391"/>
      <c r="AA333" s="503" t="str">
        <f t="shared" si="48"/>
        <v/>
      </c>
      <c r="AB333" s="386"/>
      <c r="AC333" s="384"/>
      <c r="AD333" s="387"/>
      <c r="AE333" s="383"/>
      <c r="AF333" s="384"/>
      <c r="AG333" s="384"/>
      <c r="AH333" s="384"/>
      <c r="AI333" s="387"/>
      <c r="AJ333" s="386"/>
      <c r="AK333" s="384"/>
      <c r="AL333" s="385"/>
      <c r="AM333" s="386"/>
      <c r="AN333" s="384"/>
      <c r="AO333" s="384"/>
      <c r="AP333" s="384"/>
      <c r="AQ333" s="387"/>
      <c r="AR333" s="383"/>
      <c r="AS333" s="384"/>
      <c r="AT333" s="385"/>
      <c r="AU333" s="383"/>
      <c r="AV333" s="384"/>
      <c r="AW333" s="384"/>
      <c r="AX333" s="384"/>
      <c r="AY333" s="385"/>
      <c r="AZ333" s="383"/>
      <c r="BA333" s="384"/>
      <c r="BB333" s="385"/>
      <c r="BC333" s="386"/>
      <c r="BD333" s="384"/>
      <c r="BE333" s="384"/>
      <c r="BF333" s="384"/>
      <c r="BG333" s="387"/>
      <c r="BH333" s="388"/>
      <c r="BI333" s="389"/>
      <c r="BJ333" s="391"/>
      <c r="BK333" s="384"/>
      <c r="BL333" s="399"/>
      <c r="BM333" s="390"/>
      <c r="BN333" s="391"/>
      <c r="BO333" s="385"/>
    </row>
    <row r="334" spans="3:67" ht="38.25" customHeight="1" x14ac:dyDescent="0.25">
      <c r="C334" s="497">
        <f t="shared" si="47"/>
        <v>327</v>
      </c>
      <c r="D334" s="372"/>
      <c r="E334" s="384"/>
      <c r="F334" s="384"/>
      <c r="G334" s="499"/>
      <c r="H334" s="347"/>
      <c r="I334" s="499"/>
      <c r="J334" s="496"/>
      <c r="K334" s="509"/>
      <c r="L334" s="500"/>
      <c r="M334" s="510"/>
      <c r="N334" s="509"/>
      <c r="O334" s="509"/>
      <c r="P334" s="389"/>
      <c r="Q334" s="384"/>
      <c r="R334" s="384"/>
      <c r="S334" s="384"/>
      <c r="T334" s="384"/>
      <c r="U334" s="372"/>
      <c r="V334" s="391"/>
      <c r="W334" s="499"/>
      <c r="X334" s="499"/>
      <c r="Y334" s="389"/>
      <c r="Z334" s="391"/>
      <c r="AA334" s="503" t="str">
        <f t="shared" si="48"/>
        <v/>
      </c>
      <c r="AB334" s="386"/>
      <c r="AC334" s="384"/>
      <c r="AD334" s="387"/>
      <c r="AE334" s="383"/>
      <c r="AF334" s="384"/>
      <c r="AG334" s="384"/>
      <c r="AH334" s="384"/>
      <c r="AI334" s="387"/>
      <c r="AJ334" s="386"/>
      <c r="AK334" s="384"/>
      <c r="AL334" s="385"/>
      <c r="AM334" s="386"/>
      <c r="AN334" s="384"/>
      <c r="AO334" s="384"/>
      <c r="AP334" s="384"/>
      <c r="AQ334" s="387"/>
      <c r="AR334" s="383"/>
      <c r="AS334" s="384"/>
      <c r="AT334" s="385"/>
      <c r="AU334" s="383"/>
      <c r="AV334" s="384"/>
      <c r="AW334" s="384"/>
      <c r="AX334" s="384"/>
      <c r="AY334" s="385"/>
      <c r="AZ334" s="383"/>
      <c r="BA334" s="384"/>
      <c r="BB334" s="385"/>
      <c r="BC334" s="386"/>
      <c r="BD334" s="384"/>
      <c r="BE334" s="384"/>
      <c r="BF334" s="384"/>
      <c r="BG334" s="387"/>
      <c r="BH334" s="388"/>
      <c r="BI334" s="389"/>
      <c r="BJ334" s="391"/>
      <c r="BK334" s="384"/>
      <c r="BL334" s="399"/>
      <c r="BM334" s="390"/>
      <c r="BN334" s="391"/>
      <c r="BO334" s="385"/>
    </row>
    <row r="335" spans="3:67" ht="38.25" customHeight="1" x14ac:dyDescent="0.25">
      <c r="C335" s="497">
        <f t="shared" si="47"/>
        <v>328</v>
      </c>
      <c r="D335" s="372"/>
      <c r="E335" s="384"/>
      <c r="F335" s="384"/>
      <c r="G335" s="499"/>
      <c r="H335" s="347"/>
      <c r="I335" s="499"/>
      <c r="J335" s="496"/>
      <c r="K335" s="509"/>
      <c r="L335" s="500"/>
      <c r="M335" s="510"/>
      <c r="N335" s="509"/>
      <c r="O335" s="509"/>
      <c r="P335" s="389"/>
      <c r="Q335" s="384"/>
      <c r="R335" s="384"/>
      <c r="S335" s="384"/>
      <c r="T335" s="384"/>
      <c r="U335" s="372"/>
      <c r="V335" s="391"/>
      <c r="W335" s="499"/>
      <c r="X335" s="499"/>
      <c r="Y335" s="389"/>
      <c r="Z335" s="391"/>
      <c r="AA335" s="503" t="str">
        <f t="shared" si="48"/>
        <v/>
      </c>
      <c r="AB335" s="386"/>
      <c r="AC335" s="384"/>
      <c r="AD335" s="387"/>
      <c r="AE335" s="383"/>
      <c r="AF335" s="384"/>
      <c r="AG335" s="384"/>
      <c r="AH335" s="384"/>
      <c r="AI335" s="387"/>
      <c r="AJ335" s="386"/>
      <c r="AK335" s="384"/>
      <c r="AL335" s="385"/>
      <c r="AM335" s="386"/>
      <c r="AN335" s="384"/>
      <c r="AO335" s="384"/>
      <c r="AP335" s="384"/>
      <c r="AQ335" s="387"/>
      <c r="AR335" s="383"/>
      <c r="AS335" s="384"/>
      <c r="AT335" s="385"/>
      <c r="AU335" s="383"/>
      <c r="AV335" s="384"/>
      <c r="AW335" s="384"/>
      <c r="AX335" s="384"/>
      <c r="AY335" s="385"/>
      <c r="AZ335" s="383"/>
      <c r="BA335" s="384"/>
      <c r="BB335" s="385"/>
      <c r="BC335" s="386"/>
      <c r="BD335" s="384"/>
      <c r="BE335" s="384"/>
      <c r="BF335" s="384"/>
      <c r="BG335" s="387"/>
      <c r="BH335" s="388"/>
      <c r="BI335" s="389"/>
      <c r="BJ335" s="391"/>
      <c r="BK335" s="384"/>
      <c r="BL335" s="399"/>
      <c r="BM335" s="390"/>
      <c r="BN335" s="391"/>
      <c r="BO335" s="385"/>
    </row>
    <row r="336" spans="3:67" ht="38.25" customHeight="1" x14ac:dyDescent="0.25">
      <c r="C336" s="497">
        <f t="shared" si="47"/>
        <v>329</v>
      </c>
      <c r="D336" s="372"/>
      <c r="E336" s="384"/>
      <c r="F336" s="384"/>
      <c r="G336" s="499"/>
      <c r="H336" s="347"/>
      <c r="I336" s="499"/>
      <c r="J336" s="496"/>
      <c r="K336" s="509"/>
      <c r="L336" s="500"/>
      <c r="M336" s="510"/>
      <c r="N336" s="509"/>
      <c r="O336" s="509"/>
      <c r="P336" s="389"/>
      <c r="Q336" s="384"/>
      <c r="R336" s="384"/>
      <c r="S336" s="384"/>
      <c r="T336" s="384"/>
      <c r="U336" s="372"/>
      <c r="V336" s="391"/>
      <c r="W336" s="499"/>
      <c r="X336" s="499"/>
      <c r="Y336" s="389"/>
      <c r="Z336" s="391"/>
      <c r="AA336" s="503" t="str">
        <f t="shared" si="48"/>
        <v/>
      </c>
      <c r="AB336" s="386"/>
      <c r="AC336" s="384"/>
      <c r="AD336" s="387"/>
      <c r="AE336" s="383"/>
      <c r="AF336" s="384"/>
      <c r="AG336" s="384"/>
      <c r="AH336" s="384"/>
      <c r="AI336" s="387"/>
      <c r="AJ336" s="386"/>
      <c r="AK336" s="384"/>
      <c r="AL336" s="385"/>
      <c r="AM336" s="386"/>
      <c r="AN336" s="384"/>
      <c r="AO336" s="384"/>
      <c r="AP336" s="384"/>
      <c r="AQ336" s="387"/>
      <c r="AR336" s="383"/>
      <c r="AS336" s="384"/>
      <c r="AT336" s="385"/>
      <c r="AU336" s="383"/>
      <c r="AV336" s="384"/>
      <c r="AW336" s="384"/>
      <c r="AX336" s="384"/>
      <c r="AY336" s="385"/>
      <c r="AZ336" s="383"/>
      <c r="BA336" s="384"/>
      <c r="BB336" s="385"/>
      <c r="BC336" s="386"/>
      <c r="BD336" s="384"/>
      <c r="BE336" s="384"/>
      <c r="BF336" s="384"/>
      <c r="BG336" s="387"/>
      <c r="BH336" s="388"/>
      <c r="BI336" s="389"/>
      <c r="BJ336" s="391"/>
      <c r="BK336" s="384"/>
      <c r="BL336" s="399"/>
      <c r="BM336" s="390"/>
      <c r="BN336" s="391"/>
      <c r="BO336" s="385"/>
    </row>
    <row r="337" spans="3:67" ht="38.25" customHeight="1" x14ac:dyDescent="0.25">
      <c r="C337" s="497">
        <f t="shared" si="47"/>
        <v>330</v>
      </c>
      <c r="D337" s="372"/>
      <c r="E337" s="384"/>
      <c r="F337" s="384"/>
      <c r="G337" s="499"/>
      <c r="H337" s="347"/>
      <c r="I337" s="499"/>
      <c r="J337" s="496"/>
      <c r="K337" s="509"/>
      <c r="L337" s="500"/>
      <c r="M337" s="510"/>
      <c r="N337" s="509"/>
      <c r="O337" s="509"/>
      <c r="P337" s="389"/>
      <c r="Q337" s="384"/>
      <c r="R337" s="384"/>
      <c r="S337" s="384"/>
      <c r="T337" s="384"/>
      <c r="U337" s="372"/>
      <c r="V337" s="391"/>
      <c r="W337" s="499"/>
      <c r="X337" s="499"/>
      <c r="Y337" s="389"/>
      <c r="Z337" s="391"/>
      <c r="AA337" s="503" t="str">
        <f t="shared" si="48"/>
        <v/>
      </c>
      <c r="AB337" s="386"/>
      <c r="AC337" s="384"/>
      <c r="AD337" s="387"/>
      <c r="AE337" s="383"/>
      <c r="AF337" s="384"/>
      <c r="AG337" s="384"/>
      <c r="AH337" s="384"/>
      <c r="AI337" s="387"/>
      <c r="AJ337" s="386"/>
      <c r="AK337" s="384"/>
      <c r="AL337" s="385"/>
      <c r="AM337" s="386"/>
      <c r="AN337" s="384"/>
      <c r="AO337" s="384"/>
      <c r="AP337" s="384"/>
      <c r="AQ337" s="387"/>
      <c r="AR337" s="383"/>
      <c r="AS337" s="384"/>
      <c r="AT337" s="385"/>
      <c r="AU337" s="383"/>
      <c r="AV337" s="384"/>
      <c r="AW337" s="384"/>
      <c r="AX337" s="384"/>
      <c r="AY337" s="385"/>
      <c r="AZ337" s="383"/>
      <c r="BA337" s="384"/>
      <c r="BB337" s="385"/>
      <c r="BC337" s="386"/>
      <c r="BD337" s="384"/>
      <c r="BE337" s="384"/>
      <c r="BF337" s="384"/>
      <c r="BG337" s="387"/>
      <c r="BH337" s="388"/>
      <c r="BI337" s="389"/>
      <c r="BJ337" s="391"/>
      <c r="BK337" s="384"/>
      <c r="BL337" s="399"/>
      <c r="BM337" s="390"/>
      <c r="BN337" s="391"/>
      <c r="BO337" s="385"/>
    </row>
    <row r="338" spans="3:67" ht="38.25" customHeight="1" x14ac:dyDescent="0.25">
      <c r="C338" s="497">
        <f t="shared" ref="C338:C401" si="49">1+C337</f>
        <v>331</v>
      </c>
      <c r="D338" s="372"/>
      <c r="E338" s="384"/>
      <c r="F338" s="384"/>
      <c r="G338" s="499"/>
      <c r="H338" s="347"/>
      <c r="I338" s="499"/>
      <c r="J338" s="496"/>
      <c r="K338" s="509"/>
      <c r="L338" s="500"/>
      <c r="M338" s="510"/>
      <c r="N338" s="509"/>
      <c r="O338" s="509"/>
      <c r="P338" s="389"/>
      <c r="Q338" s="384"/>
      <c r="R338" s="384"/>
      <c r="S338" s="384"/>
      <c r="T338" s="384"/>
      <c r="U338" s="372"/>
      <c r="V338" s="391"/>
      <c r="W338" s="499"/>
      <c r="X338" s="499"/>
      <c r="Y338" s="389"/>
      <c r="Z338" s="391"/>
      <c r="AA338" s="503" t="str">
        <f t="shared" si="48"/>
        <v/>
      </c>
      <c r="AB338" s="386"/>
      <c r="AC338" s="384"/>
      <c r="AD338" s="387"/>
      <c r="AE338" s="383"/>
      <c r="AF338" s="384"/>
      <c r="AG338" s="384"/>
      <c r="AH338" s="384"/>
      <c r="AI338" s="387"/>
      <c r="AJ338" s="386"/>
      <c r="AK338" s="384"/>
      <c r="AL338" s="385"/>
      <c r="AM338" s="386"/>
      <c r="AN338" s="384"/>
      <c r="AO338" s="384"/>
      <c r="AP338" s="384"/>
      <c r="AQ338" s="387"/>
      <c r="AR338" s="383"/>
      <c r="AS338" s="384"/>
      <c r="AT338" s="385"/>
      <c r="AU338" s="383"/>
      <c r="AV338" s="384"/>
      <c r="AW338" s="384"/>
      <c r="AX338" s="384"/>
      <c r="AY338" s="385"/>
      <c r="AZ338" s="383"/>
      <c r="BA338" s="384"/>
      <c r="BB338" s="385"/>
      <c r="BC338" s="386"/>
      <c r="BD338" s="384"/>
      <c r="BE338" s="384"/>
      <c r="BF338" s="384"/>
      <c r="BG338" s="387"/>
      <c r="BH338" s="388"/>
      <c r="BI338" s="389"/>
      <c r="BJ338" s="391"/>
      <c r="BK338" s="384"/>
      <c r="BL338" s="399"/>
      <c r="BM338" s="390"/>
      <c r="BN338" s="391"/>
      <c r="BO338" s="385"/>
    </row>
    <row r="339" spans="3:67" ht="38.25" customHeight="1" x14ac:dyDescent="0.25">
      <c r="C339" s="497">
        <f t="shared" si="49"/>
        <v>332</v>
      </c>
      <c r="D339" s="372"/>
      <c r="E339" s="384"/>
      <c r="F339" s="384"/>
      <c r="G339" s="499"/>
      <c r="H339" s="347"/>
      <c r="I339" s="499"/>
      <c r="J339" s="496"/>
      <c r="K339" s="509"/>
      <c r="L339" s="500"/>
      <c r="M339" s="510"/>
      <c r="N339" s="509"/>
      <c r="O339" s="509"/>
      <c r="P339" s="389"/>
      <c r="Q339" s="384"/>
      <c r="R339" s="384"/>
      <c r="S339" s="384"/>
      <c r="T339" s="384"/>
      <c r="U339" s="372"/>
      <c r="V339" s="391"/>
      <c r="W339" s="499"/>
      <c r="X339" s="499"/>
      <c r="Y339" s="389"/>
      <c r="Z339" s="391"/>
      <c r="AA339" s="503" t="str">
        <f t="shared" si="48"/>
        <v/>
      </c>
      <c r="AB339" s="386"/>
      <c r="AC339" s="384"/>
      <c r="AD339" s="387"/>
      <c r="AE339" s="383"/>
      <c r="AF339" s="384"/>
      <c r="AG339" s="384"/>
      <c r="AH339" s="384"/>
      <c r="AI339" s="387"/>
      <c r="AJ339" s="386"/>
      <c r="AK339" s="384"/>
      <c r="AL339" s="385"/>
      <c r="AM339" s="386"/>
      <c r="AN339" s="384"/>
      <c r="AO339" s="384"/>
      <c r="AP339" s="384"/>
      <c r="AQ339" s="387"/>
      <c r="AR339" s="383"/>
      <c r="AS339" s="384"/>
      <c r="AT339" s="385"/>
      <c r="AU339" s="383"/>
      <c r="AV339" s="384"/>
      <c r="AW339" s="384"/>
      <c r="AX339" s="384"/>
      <c r="AY339" s="385"/>
      <c r="AZ339" s="383"/>
      <c r="BA339" s="384"/>
      <c r="BB339" s="385"/>
      <c r="BC339" s="386"/>
      <c r="BD339" s="384"/>
      <c r="BE339" s="384"/>
      <c r="BF339" s="384"/>
      <c r="BG339" s="387"/>
      <c r="BH339" s="388"/>
      <c r="BI339" s="389"/>
      <c r="BJ339" s="391"/>
      <c r="BK339" s="384"/>
      <c r="BL339" s="399"/>
      <c r="BM339" s="390"/>
      <c r="BN339" s="391"/>
      <c r="BO339" s="385"/>
    </row>
    <row r="340" spans="3:67" ht="38.25" customHeight="1" x14ac:dyDescent="0.25">
      <c r="C340" s="497">
        <f t="shared" si="49"/>
        <v>333</v>
      </c>
      <c r="D340" s="372"/>
      <c r="E340" s="384"/>
      <c r="F340" s="384"/>
      <c r="G340" s="499"/>
      <c r="H340" s="347"/>
      <c r="I340" s="499"/>
      <c r="J340" s="496"/>
      <c r="K340" s="509"/>
      <c r="L340" s="500"/>
      <c r="M340" s="510"/>
      <c r="N340" s="509"/>
      <c r="O340" s="509"/>
      <c r="P340" s="389"/>
      <c r="Q340" s="384"/>
      <c r="R340" s="384"/>
      <c r="S340" s="384"/>
      <c r="T340" s="384"/>
      <c r="U340" s="372"/>
      <c r="V340" s="391"/>
      <c r="W340" s="499"/>
      <c r="X340" s="499"/>
      <c r="Y340" s="389"/>
      <c r="Z340" s="391"/>
      <c r="AA340" s="503" t="str">
        <f t="shared" si="48"/>
        <v/>
      </c>
      <c r="AB340" s="386"/>
      <c r="AC340" s="384"/>
      <c r="AD340" s="387"/>
      <c r="AE340" s="383"/>
      <c r="AF340" s="384"/>
      <c r="AG340" s="384"/>
      <c r="AH340" s="384"/>
      <c r="AI340" s="387"/>
      <c r="AJ340" s="386"/>
      <c r="AK340" s="384"/>
      <c r="AL340" s="385"/>
      <c r="AM340" s="386"/>
      <c r="AN340" s="384"/>
      <c r="AO340" s="384"/>
      <c r="AP340" s="384"/>
      <c r="AQ340" s="387"/>
      <c r="AR340" s="383"/>
      <c r="AS340" s="384"/>
      <c r="AT340" s="385"/>
      <c r="AU340" s="383"/>
      <c r="AV340" s="384"/>
      <c r="AW340" s="384"/>
      <c r="AX340" s="384"/>
      <c r="AY340" s="385"/>
      <c r="AZ340" s="383"/>
      <c r="BA340" s="384"/>
      <c r="BB340" s="385"/>
      <c r="BC340" s="386"/>
      <c r="BD340" s="384"/>
      <c r="BE340" s="384"/>
      <c r="BF340" s="384"/>
      <c r="BG340" s="387"/>
      <c r="BH340" s="388"/>
      <c r="BI340" s="389"/>
      <c r="BJ340" s="391"/>
      <c r="BK340" s="384"/>
      <c r="BL340" s="399"/>
      <c r="BM340" s="390"/>
      <c r="BN340" s="391"/>
      <c r="BO340" s="385"/>
    </row>
    <row r="341" spans="3:67" ht="38.25" customHeight="1" x14ac:dyDescent="0.25">
      <c r="C341" s="497">
        <f t="shared" si="49"/>
        <v>334</v>
      </c>
      <c r="D341" s="372"/>
      <c r="E341" s="384"/>
      <c r="F341" s="384"/>
      <c r="G341" s="499"/>
      <c r="H341" s="347"/>
      <c r="I341" s="499"/>
      <c r="J341" s="496"/>
      <c r="K341" s="509"/>
      <c r="L341" s="500"/>
      <c r="M341" s="510"/>
      <c r="N341" s="509"/>
      <c r="O341" s="509"/>
      <c r="P341" s="389"/>
      <c r="Q341" s="384"/>
      <c r="R341" s="384"/>
      <c r="S341" s="384"/>
      <c r="T341" s="384"/>
      <c r="U341" s="372"/>
      <c r="V341" s="391"/>
      <c r="W341" s="499"/>
      <c r="X341" s="499"/>
      <c r="Y341" s="389"/>
      <c r="Z341" s="391"/>
      <c r="AA341" s="503" t="str">
        <f t="shared" si="48"/>
        <v/>
      </c>
      <c r="AB341" s="386"/>
      <c r="AC341" s="384"/>
      <c r="AD341" s="387"/>
      <c r="AE341" s="383"/>
      <c r="AF341" s="384"/>
      <c r="AG341" s="384"/>
      <c r="AH341" s="384"/>
      <c r="AI341" s="387"/>
      <c r="AJ341" s="386"/>
      <c r="AK341" s="384"/>
      <c r="AL341" s="385"/>
      <c r="AM341" s="386"/>
      <c r="AN341" s="384"/>
      <c r="AO341" s="384"/>
      <c r="AP341" s="384"/>
      <c r="AQ341" s="387"/>
      <c r="AR341" s="383"/>
      <c r="AS341" s="384"/>
      <c r="AT341" s="385"/>
      <c r="AU341" s="383"/>
      <c r="AV341" s="384"/>
      <c r="AW341" s="384"/>
      <c r="AX341" s="384"/>
      <c r="AY341" s="385"/>
      <c r="AZ341" s="383"/>
      <c r="BA341" s="384"/>
      <c r="BB341" s="385"/>
      <c r="BC341" s="386"/>
      <c r="BD341" s="384"/>
      <c r="BE341" s="384"/>
      <c r="BF341" s="384"/>
      <c r="BG341" s="387"/>
      <c r="BH341" s="388"/>
      <c r="BI341" s="389"/>
      <c r="BJ341" s="391"/>
      <c r="BK341" s="384"/>
      <c r="BL341" s="399"/>
      <c r="BM341" s="390"/>
      <c r="BN341" s="391"/>
      <c r="BO341" s="385"/>
    </row>
    <row r="342" spans="3:67" ht="38.25" customHeight="1" x14ac:dyDescent="0.25">
      <c r="C342" s="497">
        <f t="shared" si="49"/>
        <v>335</v>
      </c>
      <c r="D342" s="372"/>
      <c r="E342" s="384"/>
      <c r="F342" s="384"/>
      <c r="G342" s="499"/>
      <c r="H342" s="347"/>
      <c r="I342" s="499"/>
      <c r="J342" s="496"/>
      <c r="K342" s="509"/>
      <c r="L342" s="500"/>
      <c r="M342" s="510"/>
      <c r="N342" s="509"/>
      <c r="O342" s="509"/>
      <c r="P342" s="389"/>
      <c r="Q342" s="384"/>
      <c r="R342" s="384"/>
      <c r="S342" s="384"/>
      <c r="T342" s="384"/>
      <c r="U342" s="372"/>
      <c r="V342" s="391"/>
      <c r="W342" s="499"/>
      <c r="X342" s="499"/>
      <c r="Y342" s="389"/>
      <c r="Z342" s="391"/>
      <c r="AA342" s="503" t="str">
        <f t="shared" si="48"/>
        <v/>
      </c>
      <c r="AB342" s="386"/>
      <c r="AC342" s="384"/>
      <c r="AD342" s="387"/>
      <c r="AE342" s="383"/>
      <c r="AF342" s="384"/>
      <c r="AG342" s="384"/>
      <c r="AH342" s="384"/>
      <c r="AI342" s="387"/>
      <c r="AJ342" s="386"/>
      <c r="AK342" s="384"/>
      <c r="AL342" s="385"/>
      <c r="AM342" s="386"/>
      <c r="AN342" s="384"/>
      <c r="AO342" s="384"/>
      <c r="AP342" s="384"/>
      <c r="AQ342" s="387"/>
      <c r="AR342" s="383"/>
      <c r="AS342" s="384"/>
      <c r="AT342" s="385"/>
      <c r="AU342" s="383"/>
      <c r="AV342" s="384"/>
      <c r="AW342" s="384"/>
      <c r="AX342" s="384"/>
      <c r="AY342" s="385"/>
      <c r="AZ342" s="383"/>
      <c r="BA342" s="384"/>
      <c r="BB342" s="385"/>
      <c r="BC342" s="386"/>
      <c r="BD342" s="384"/>
      <c r="BE342" s="384"/>
      <c r="BF342" s="384"/>
      <c r="BG342" s="387"/>
      <c r="BH342" s="388"/>
      <c r="BI342" s="389"/>
      <c r="BJ342" s="391"/>
      <c r="BK342" s="384"/>
      <c r="BL342" s="399"/>
      <c r="BM342" s="390"/>
      <c r="BN342" s="391"/>
      <c r="BO342" s="385"/>
    </row>
    <row r="343" spans="3:67" ht="38.25" customHeight="1" x14ac:dyDescent="0.25">
      <c r="C343" s="497">
        <f t="shared" si="49"/>
        <v>336</v>
      </c>
      <c r="D343" s="372"/>
      <c r="E343" s="384"/>
      <c r="F343" s="384"/>
      <c r="G343" s="499"/>
      <c r="H343" s="347"/>
      <c r="I343" s="499"/>
      <c r="J343" s="496"/>
      <c r="K343" s="509"/>
      <c r="L343" s="500"/>
      <c r="M343" s="510"/>
      <c r="N343" s="509"/>
      <c r="O343" s="509"/>
      <c r="P343" s="389"/>
      <c r="Q343" s="384"/>
      <c r="R343" s="384"/>
      <c r="S343" s="384"/>
      <c r="T343" s="384"/>
      <c r="U343" s="372"/>
      <c r="V343" s="391"/>
      <c r="W343" s="499"/>
      <c r="X343" s="499"/>
      <c r="Y343" s="389"/>
      <c r="Z343" s="391"/>
      <c r="AA343" s="503" t="str">
        <f t="shared" si="48"/>
        <v/>
      </c>
      <c r="AB343" s="386"/>
      <c r="AC343" s="384"/>
      <c r="AD343" s="387"/>
      <c r="AE343" s="383"/>
      <c r="AF343" s="384"/>
      <c r="AG343" s="384"/>
      <c r="AH343" s="384"/>
      <c r="AI343" s="387"/>
      <c r="AJ343" s="386"/>
      <c r="AK343" s="384"/>
      <c r="AL343" s="385"/>
      <c r="AM343" s="386"/>
      <c r="AN343" s="384"/>
      <c r="AO343" s="384"/>
      <c r="AP343" s="384"/>
      <c r="AQ343" s="387"/>
      <c r="AR343" s="383"/>
      <c r="AS343" s="384"/>
      <c r="AT343" s="385"/>
      <c r="AU343" s="383"/>
      <c r="AV343" s="384"/>
      <c r="AW343" s="384"/>
      <c r="AX343" s="384"/>
      <c r="AY343" s="385"/>
      <c r="AZ343" s="383"/>
      <c r="BA343" s="384"/>
      <c r="BB343" s="385"/>
      <c r="BC343" s="386"/>
      <c r="BD343" s="384"/>
      <c r="BE343" s="384"/>
      <c r="BF343" s="384"/>
      <c r="BG343" s="387"/>
      <c r="BH343" s="388"/>
      <c r="BI343" s="389"/>
      <c r="BJ343" s="391"/>
      <c r="BK343" s="384"/>
      <c r="BL343" s="399"/>
      <c r="BM343" s="390"/>
      <c r="BN343" s="391"/>
      <c r="BO343" s="385"/>
    </row>
    <row r="344" spans="3:67" ht="38.25" customHeight="1" x14ac:dyDescent="0.25">
      <c r="C344" s="497">
        <f t="shared" si="49"/>
        <v>337</v>
      </c>
      <c r="D344" s="372"/>
      <c r="E344" s="384"/>
      <c r="F344" s="384"/>
      <c r="G344" s="499"/>
      <c r="H344" s="347"/>
      <c r="I344" s="499"/>
      <c r="J344" s="496"/>
      <c r="K344" s="509"/>
      <c r="L344" s="500"/>
      <c r="M344" s="510"/>
      <c r="N344" s="509"/>
      <c r="O344" s="509"/>
      <c r="P344" s="389"/>
      <c r="Q344" s="384"/>
      <c r="R344" s="384"/>
      <c r="S344" s="384"/>
      <c r="T344" s="384"/>
      <c r="U344" s="372"/>
      <c r="V344" s="391"/>
      <c r="W344" s="499"/>
      <c r="X344" s="499"/>
      <c r="Y344" s="389"/>
      <c r="Z344" s="391"/>
      <c r="AA344" s="503" t="str">
        <f t="shared" si="48"/>
        <v/>
      </c>
      <c r="AB344" s="386"/>
      <c r="AC344" s="384"/>
      <c r="AD344" s="387"/>
      <c r="AE344" s="383"/>
      <c r="AF344" s="384"/>
      <c r="AG344" s="384"/>
      <c r="AH344" s="384"/>
      <c r="AI344" s="387"/>
      <c r="AJ344" s="386"/>
      <c r="AK344" s="384"/>
      <c r="AL344" s="385"/>
      <c r="AM344" s="386"/>
      <c r="AN344" s="384"/>
      <c r="AO344" s="384"/>
      <c r="AP344" s="384"/>
      <c r="AQ344" s="387"/>
      <c r="AR344" s="383"/>
      <c r="AS344" s="384"/>
      <c r="AT344" s="385"/>
      <c r="AU344" s="383"/>
      <c r="AV344" s="384"/>
      <c r="AW344" s="384"/>
      <c r="AX344" s="384"/>
      <c r="AY344" s="385"/>
      <c r="AZ344" s="383"/>
      <c r="BA344" s="384"/>
      <c r="BB344" s="385"/>
      <c r="BC344" s="386"/>
      <c r="BD344" s="384"/>
      <c r="BE344" s="384"/>
      <c r="BF344" s="384"/>
      <c r="BG344" s="387"/>
      <c r="BH344" s="388"/>
      <c r="BI344" s="389"/>
      <c r="BJ344" s="391"/>
      <c r="BK344" s="384"/>
      <c r="BL344" s="399"/>
      <c r="BM344" s="390"/>
      <c r="BN344" s="391"/>
      <c r="BO344" s="385"/>
    </row>
    <row r="345" spans="3:67" ht="38.25" customHeight="1" x14ac:dyDescent="0.25">
      <c r="C345" s="497">
        <f t="shared" si="49"/>
        <v>338</v>
      </c>
      <c r="D345" s="372"/>
      <c r="E345" s="384"/>
      <c r="F345" s="384"/>
      <c r="G345" s="499"/>
      <c r="H345" s="347"/>
      <c r="I345" s="499"/>
      <c r="J345" s="496"/>
      <c r="K345" s="509"/>
      <c r="L345" s="500"/>
      <c r="M345" s="510"/>
      <c r="N345" s="509"/>
      <c r="O345" s="509"/>
      <c r="P345" s="389"/>
      <c r="Q345" s="384"/>
      <c r="R345" s="384"/>
      <c r="S345" s="384"/>
      <c r="T345" s="384"/>
      <c r="U345" s="372"/>
      <c r="V345" s="391"/>
      <c r="W345" s="499"/>
      <c r="X345" s="499"/>
      <c r="Y345" s="389"/>
      <c r="Z345" s="391"/>
      <c r="AA345" s="503" t="str">
        <f t="shared" si="48"/>
        <v/>
      </c>
      <c r="AB345" s="386"/>
      <c r="AC345" s="384"/>
      <c r="AD345" s="387"/>
      <c r="AE345" s="383"/>
      <c r="AF345" s="384"/>
      <c r="AG345" s="384"/>
      <c r="AH345" s="384"/>
      <c r="AI345" s="387"/>
      <c r="AJ345" s="386"/>
      <c r="AK345" s="384"/>
      <c r="AL345" s="385"/>
      <c r="AM345" s="386"/>
      <c r="AN345" s="384"/>
      <c r="AO345" s="384"/>
      <c r="AP345" s="384"/>
      <c r="AQ345" s="387"/>
      <c r="AR345" s="383"/>
      <c r="AS345" s="384"/>
      <c r="AT345" s="385"/>
      <c r="AU345" s="383"/>
      <c r="AV345" s="384"/>
      <c r="AW345" s="384"/>
      <c r="AX345" s="384"/>
      <c r="AY345" s="385"/>
      <c r="AZ345" s="383"/>
      <c r="BA345" s="384"/>
      <c r="BB345" s="385"/>
      <c r="BC345" s="386"/>
      <c r="BD345" s="384"/>
      <c r="BE345" s="384"/>
      <c r="BF345" s="384"/>
      <c r="BG345" s="387"/>
      <c r="BH345" s="388"/>
      <c r="BI345" s="389"/>
      <c r="BJ345" s="391"/>
      <c r="BK345" s="384"/>
      <c r="BL345" s="399"/>
      <c r="BM345" s="390"/>
      <c r="BN345" s="391"/>
      <c r="BO345" s="385"/>
    </row>
    <row r="346" spans="3:67" ht="38.25" customHeight="1" x14ac:dyDescent="0.25">
      <c r="C346" s="497">
        <f t="shared" si="49"/>
        <v>339</v>
      </c>
      <c r="D346" s="372"/>
      <c r="E346" s="384"/>
      <c r="F346" s="384"/>
      <c r="G346" s="499"/>
      <c r="H346" s="347"/>
      <c r="I346" s="499"/>
      <c r="J346" s="496"/>
      <c r="K346" s="509"/>
      <c r="L346" s="500"/>
      <c r="M346" s="510"/>
      <c r="N346" s="509"/>
      <c r="O346" s="509"/>
      <c r="P346" s="389"/>
      <c r="Q346" s="384"/>
      <c r="R346" s="384"/>
      <c r="S346" s="384"/>
      <c r="T346" s="384"/>
      <c r="U346" s="372"/>
      <c r="V346" s="391"/>
      <c r="W346" s="499"/>
      <c r="X346" s="499"/>
      <c r="Y346" s="389"/>
      <c r="Z346" s="391"/>
      <c r="AA346" s="503" t="str">
        <f t="shared" si="48"/>
        <v/>
      </c>
      <c r="AB346" s="386"/>
      <c r="AC346" s="384"/>
      <c r="AD346" s="387"/>
      <c r="AE346" s="383"/>
      <c r="AF346" s="384"/>
      <c r="AG346" s="384"/>
      <c r="AH346" s="384"/>
      <c r="AI346" s="387"/>
      <c r="AJ346" s="386"/>
      <c r="AK346" s="384"/>
      <c r="AL346" s="385"/>
      <c r="AM346" s="386"/>
      <c r="AN346" s="384"/>
      <c r="AO346" s="384"/>
      <c r="AP346" s="384"/>
      <c r="AQ346" s="387"/>
      <c r="AR346" s="383"/>
      <c r="AS346" s="384"/>
      <c r="AT346" s="385"/>
      <c r="AU346" s="383"/>
      <c r="AV346" s="384"/>
      <c r="AW346" s="384"/>
      <c r="AX346" s="384"/>
      <c r="AY346" s="385"/>
      <c r="AZ346" s="383"/>
      <c r="BA346" s="384"/>
      <c r="BB346" s="385"/>
      <c r="BC346" s="386"/>
      <c r="BD346" s="384"/>
      <c r="BE346" s="384"/>
      <c r="BF346" s="384"/>
      <c r="BG346" s="387"/>
      <c r="BH346" s="388"/>
      <c r="BI346" s="389"/>
      <c r="BJ346" s="391"/>
      <c r="BK346" s="384"/>
      <c r="BL346" s="399"/>
      <c r="BM346" s="390"/>
      <c r="BN346" s="391"/>
      <c r="BO346" s="385"/>
    </row>
    <row r="347" spans="3:67" ht="38.25" customHeight="1" x14ac:dyDescent="0.25">
      <c r="C347" s="497">
        <f t="shared" si="49"/>
        <v>340</v>
      </c>
      <c r="D347" s="372"/>
      <c r="E347" s="384"/>
      <c r="F347" s="384"/>
      <c r="G347" s="499"/>
      <c r="H347" s="347"/>
      <c r="I347" s="499"/>
      <c r="J347" s="496"/>
      <c r="K347" s="509"/>
      <c r="L347" s="500"/>
      <c r="M347" s="510"/>
      <c r="N347" s="509"/>
      <c r="O347" s="509"/>
      <c r="P347" s="389"/>
      <c r="Q347" s="384"/>
      <c r="R347" s="384"/>
      <c r="S347" s="384"/>
      <c r="T347" s="384"/>
      <c r="U347" s="372"/>
      <c r="V347" s="391"/>
      <c r="W347" s="499"/>
      <c r="X347" s="499"/>
      <c r="Y347" s="389"/>
      <c r="Z347" s="391"/>
      <c r="AA347" s="503" t="str">
        <f t="shared" si="48"/>
        <v/>
      </c>
      <c r="AB347" s="386"/>
      <c r="AC347" s="384"/>
      <c r="AD347" s="387"/>
      <c r="AE347" s="383"/>
      <c r="AF347" s="384"/>
      <c r="AG347" s="384"/>
      <c r="AH347" s="384"/>
      <c r="AI347" s="387"/>
      <c r="AJ347" s="386"/>
      <c r="AK347" s="384"/>
      <c r="AL347" s="385"/>
      <c r="AM347" s="386"/>
      <c r="AN347" s="384"/>
      <c r="AO347" s="384"/>
      <c r="AP347" s="384"/>
      <c r="AQ347" s="387"/>
      <c r="AR347" s="383"/>
      <c r="AS347" s="384"/>
      <c r="AT347" s="385"/>
      <c r="AU347" s="383"/>
      <c r="AV347" s="384"/>
      <c r="AW347" s="384"/>
      <c r="AX347" s="384"/>
      <c r="AY347" s="385"/>
      <c r="AZ347" s="383"/>
      <c r="BA347" s="384"/>
      <c r="BB347" s="385"/>
      <c r="BC347" s="386"/>
      <c r="BD347" s="384"/>
      <c r="BE347" s="384"/>
      <c r="BF347" s="384"/>
      <c r="BG347" s="387"/>
      <c r="BH347" s="388"/>
      <c r="BI347" s="389"/>
      <c r="BJ347" s="391"/>
      <c r="BK347" s="384"/>
      <c r="BL347" s="399"/>
      <c r="BM347" s="390"/>
      <c r="BN347" s="391"/>
      <c r="BO347" s="385"/>
    </row>
    <row r="348" spans="3:67" ht="38.25" customHeight="1" x14ac:dyDescent="0.25">
      <c r="C348" s="497">
        <f t="shared" si="49"/>
        <v>341</v>
      </c>
      <c r="D348" s="372"/>
      <c r="E348" s="384"/>
      <c r="F348" s="384"/>
      <c r="G348" s="499"/>
      <c r="H348" s="347"/>
      <c r="I348" s="499"/>
      <c r="J348" s="496"/>
      <c r="K348" s="509"/>
      <c r="L348" s="500"/>
      <c r="M348" s="510"/>
      <c r="N348" s="509"/>
      <c r="O348" s="509"/>
      <c r="P348" s="389"/>
      <c r="Q348" s="384"/>
      <c r="R348" s="384"/>
      <c r="S348" s="384"/>
      <c r="T348" s="384"/>
      <c r="U348" s="372"/>
      <c r="V348" s="391"/>
      <c r="W348" s="499"/>
      <c r="X348" s="499"/>
      <c r="Y348" s="389"/>
      <c r="Z348" s="391"/>
      <c r="AA348" s="503" t="str">
        <f t="shared" si="48"/>
        <v/>
      </c>
      <c r="AB348" s="386"/>
      <c r="AC348" s="384"/>
      <c r="AD348" s="387"/>
      <c r="AE348" s="383"/>
      <c r="AF348" s="384"/>
      <c r="AG348" s="384"/>
      <c r="AH348" s="384"/>
      <c r="AI348" s="387"/>
      <c r="AJ348" s="386"/>
      <c r="AK348" s="384"/>
      <c r="AL348" s="385"/>
      <c r="AM348" s="386"/>
      <c r="AN348" s="384"/>
      <c r="AO348" s="384"/>
      <c r="AP348" s="384"/>
      <c r="AQ348" s="387"/>
      <c r="AR348" s="383"/>
      <c r="AS348" s="384"/>
      <c r="AT348" s="385"/>
      <c r="AU348" s="383"/>
      <c r="AV348" s="384"/>
      <c r="AW348" s="384"/>
      <c r="AX348" s="384"/>
      <c r="AY348" s="385"/>
      <c r="AZ348" s="383"/>
      <c r="BA348" s="384"/>
      <c r="BB348" s="385"/>
      <c r="BC348" s="386"/>
      <c r="BD348" s="384"/>
      <c r="BE348" s="384"/>
      <c r="BF348" s="384"/>
      <c r="BG348" s="387"/>
      <c r="BH348" s="388"/>
      <c r="BI348" s="389"/>
      <c r="BJ348" s="391"/>
      <c r="BK348" s="384"/>
      <c r="BL348" s="399"/>
      <c r="BM348" s="390"/>
      <c r="BN348" s="391"/>
      <c r="BO348" s="385"/>
    </row>
    <row r="349" spans="3:67" ht="38.25" customHeight="1" x14ac:dyDescent="0.25">
      <c r="C349" s="497">
        <f t="shared" si="49"/>
        <v>342</v>
      </c>
      <c r="D349" s="372"/>
      <c r="E349" s="384"/>
      <c r="F349" s="384"/>
      <c r="G349" s="499"/>
      <c r="H349" s="347"/>
      <c r="I349" s="499"/>
      <c r="J349" s="496"/>
      <c r="K349" s="509"/>
      <c r="L349" s="500"/>
      <c r="M349" s="510"/>
      <c r="N349" s="509"/>
      <c r="O349" s="509"/>
      <c r="P349" s="389"/>
      <c r="Q349" s="384"/>
      <c r="R349" s="384"/>
      <c r="S349" s="384"/>
      <c r="T349" s="384"/>
      <c r="U349" s="372"/>
      <c r="V349" s="391"/>
      <c r="W349" s="499"/>
      <c r="X349" s="499"/>
      <c r="Y349" s="389"/>
      <c r="Z349" s="391"/>
      <c r="AA349" s="503" t="str">
        <f t="shared" si="48"/>
        <v/>
      </c>
      <c r="AB349" s="386"/>
      <c r="AC349" s="384"/>
      <c r="AD349" s="387"/>
      <c r="AE349" s="383"/>
      <c r="AF349" s="384"/>
      <c r="AG349" s="384"/>
      <c r="AH349" s="384"/>
      <c r="AI349" s="387"/>
      <c r="AJ349" s="386"/>
      <c r="AK349" s="384"/>
      <c r="AL349" s="385"/>
      <c r="AM349" s="386"/>
      <c r="AN349" s="384"/>
      <c r="AO349" s="384"/>
      <c r="AP349" s="384"/>
      <c r="AQ349" s="387"/>
      <c r="AR349" s="383"/>
      <c r="AS349" s="384"/>
      <c r="AT349" s="385"/>
      <c r="AU349" s="383"/>
      <c r="AV349" s="384"/>
      <c r="AW349" s="384"/>
      <c r="AX349" s="384"/>
      <c r="AY349" s="385"/>
      <c r="AZ349" s="383"/>
      <c r="BA349" s="384"/>
      <c r="BB349" s="385"/>
      <c r="BC349" s="386"/>
      <c r="BD349" s="384"/>
      <c r="BE349" s="384"/>
      <c r="BF349" s="384"/>
      <c r="BG349" s="387"/>
      <c r="BH349" s="388"/>
      <c r="BI349" s="389"/>
      <c r="BJ349" s="391"/>
      <c r="BK349" s="384"/>
      <c r="BL349" s="399"/>
      <c r="BM349" s="390"/>
      <c r="BN349" s="391"/>
      <c r="BO349" s="385"/>
    </row>
    <row r="350" spans="3:67" ht="38.25" customHeight="1" x14ac:dyDescent="0.25">
      <c r="C350" s="497">
        <f t="shared" si="49"/>
        <v>343</v>
      </c>
      <c r="D350" s="372"/>
      <c r="E350" s="384"/>
      <c r="F350" s="384"/>
      <c r="G350" s="499"/>
      <c r="H350" s="347"/>
      <c r="I350" s="499"/>
      <c r="J350" s="496"/>
      <c r="K350" s="509"/>
      <c r="L350" s="500"/>
      <c r="M350" s="510"/>
      <c r="N350" s="509"/>
      <c r="O350" s="509"/>
      <c r="P350" s="389"/>
      <c r="Q350" s="384"/>
      <c r="R350" s="384"/>
      <c r="S350" s="384"/>
      <c r="T350" s="384"/>
      <c r="U350" s="372"/>
      <c r="V350" s="391"/>
      <c r="W350" s="499"/>
      <c r="X350" s="499"/>
      <c r="Y350" s="389"/>
      <c r="Z350" s="391"/>
      <c r="AA350" s="503" t="str">
        <f t="shared" si="48"/>
        <v/>
      </c>
      <c r="AB350" s="386"/>
      <c r="AC350" s="384"/>
      <c r="AD350" s="387"/>
      <c r="AE350" s="383"/>
      <c r="AF350" s="384"/>
      <c r="AG350" s="384"/>
      <c r="AH350" s="384"/>
      <c r="AI350" s="387"/>
      <c r="AJ350" s="386"/>
      <c r="AK350" s="384"/>
      <c r="AL350" s="385"/>
      <c r="AM350" s="386"/>
      <c r="AN350" s="384"/>
      <c r="AO350" s="384"/>
      <c r="AP350" s="384"/>
      <c r="AQ350" s="387"/>
      <c r="AR350" s="383"/>
      <c r="AS350" s="384"/>
      <c r="AT350" s="385"/>
      <c r="AU350" s="383"/>
      <c r="AV350" s="384"/>
      <c r="AW350" s="384"/>
      <c r="AX350" s="384"/>
      <c r="AY350" s="385"/>
      <c r="AZ350" s="383"/>
      <c r="BA350" s="384"/>
      <c r="BB350" s="385"/>
      <c r="BC350" s="386"/>
      <c r="BD350" s="384"/>
      <c r="BE350" s="384"/>
      <c r="BF350" s="384"/>
      <c r="BG350" s="387"/>
      <c r="BH350" s="388"/>
      <c r="BI350" s="389"/>
      <c r="BJ350" s="391"/>
      <c r="BK350" s="384"/>
      <c r="BL350" s="399"/>
      <c r="BM350" s="390"/>
      <c r="BN350" s="391"/>
      <c r="BO350" s="385"/>
    </row>
    <row r="351" spans="3:67" ht="38.25" customHeight="1" x14ac:dyDescent="0.25">
      <c r="C351" s="497">
        <f t="shared" si="49"/>
        <v>344</v>
      </c>
      <c r="D351" s="372"/>
      <c r="E351" s="384"/>
      <c r="F351" s="384"/>
      <c r="G351" s="499"/>
      <c r="H351" s="347"/>
      <c r="I351" s="499"/>
      <c r="J351" s="496"/>
      <c r="K351" s="509"/>
      <c r="L351" s="500"/>
      <c r="M351" s="510"/>
      <c r="N351" s="509"/>
      <c r="O351" s="509"/>
      <c r="P351" s="389"/>
      <c r="Q351" s="384"/>
      <c r="R351" s="384"/>
      <c r="S351" s="384"/>
      <c r="T351" s="384"/>
      <c r="U351" s="372"/>
      <c r="V351" s="391"/>
      <c r="W351" s="499"/>
      <c r="X351" s="499"/>
      <c r="Y351" s="389"/>
      <c r="Z351" s="391"/>
      <c r="AA351" s="503" t="str">
        <f t="shared" si="48"/>
        <v/>
      </c>
      <c r="AB351" s="386"/>
      <c r="AC351" s="384"/>
      <c r="AD351" s="387"/>
      <c r="AE351" s="383"/>
      <c r="AF351" s="384"/>
      <c r="AG351" s="384"/>
      <c r="AH351" s="384"/>
      <c r="AI351" s="387"/>
      <c r="AJ351" s="386"/>
      <c r="AK351" s="384"/>
      <c r="AL351" s="385"/>
      <c r="AM351" s="386"/>
      <c r="AN351" s="384"/>
      <c r="AO351" s="384"/>
      <c r="AP351" s="384"/>
      <c r="AQ351" s="387"/>
      <c r="AR351" s="383"/>
      <c r="AS351" s="384"/>
      <c r="AT351" s="385"/>
      <c r="AU351" s="383"/>
      <c r="AV351" s="384"/>
      <c r="AW351" s="384"/>
      <c r="AX351" s="384"/>
      <c r="AY351" s="385"/>
      <c r="AZ351" s="383"/>
      <c r="BA351" s="384"/>
      <c r="BB351" s="385"/>
      <c r="BC351" s="386"/>
      <c r="BD351" s="384"/>
      <c r="BE351" s="384"/>
      <c r="BF351" s="384"/>
      <c r="BG351" s="387"/>
      <c r="BH351" s="388"/>
      <c r="BI351" s="389"/>
      <c r="BJ351" s="391"/>
      <c r="BK351" s="384"/>
      <c r="BL351" s="399"/>
      <c r="BM351" s="390"/>
      <c r="BN351" s="391"/>
      <c r="BO351" s="385"/>
    </row>
    <row r="352" spans="3:67" ht="38.25" customHeight="1" x14ac:dyDescent="0.25">
      <c r="C352" s="497">
        <f t="shared" si="49"/>
        <v>345</v>
      </c>
      <c r="D352" s="372"/>
      <c r="E352" s="384"/>
      <c r="F352" s="384"/>
      <c r="G352" s="499"/>
      <c r="H352" s="347"/>
      <c r="I352" s="499"/>
      <c r="J352" s="496"/>
      <c r="K352" s="509"/>
      <c r="L352" s="500"/>
      <c r="M352" s="510"/>
      <c r="N352" s="509"/>
      <c r="O352" s="509"/>
      <c r="P352" s="389"/>
      <c r="Q352" s="384"/>
      <c r="R352" s="384"/>
      <c r="S352" s="384"/>
      <c r="T352" s="384"/>
      <c r="U352" s="372"/>
      <c r="V352" s="391"/>
      <c r="W352" s="499"/>
      <c r="X352" s="499"/>
      <c r="Y352" s="389"/>
      <c r="Z352" s="391"/>
      <c r="AA352" s="503" t="str">
        <f t="shared" si="48"/>
        <v/>
      </c>
      <c r="AB352" s="386"/>
      <c r="AC352" s="384"/>
      <c r="AD352" s="387"/>
      <c r="AE352" s="383"/>
      <c r="AF352" s="384"/>
      <c r="AG352" s="384"/>
      <c r="AH352" s="384"/>
      <c r="AI352" s="387"/>
      <c r="AJ352" s="386"/>
      <c r="AK352" s="384"/>
      <c r="AL352" s="385"/>
      <c r="AM352" s="386"/>
      <c r="AN352" s="384"/>
      <c r="AO352" s="384"/>
      <c r="AP352" s="384"/>
      <c r="AQ352" s="387"/>
      <c r="AR352" s="383"/>
      <c r="AS352" s="384"/>
      <c r="AT352" s="385"/>
      <c r="AU352" s="383"/>
      <c r="AV352" s="384"/>
      <c r="AW352" s="384"/>
      <c r="AX352" s="384"/>
      <c r="AY352" s="385"/>
      <c r="AZ352" s="383"/>
      <c r="BA352" s="384"/>
      <c r="BB352" s="385"/>
      <c r="BC352" s="386"/>
      <c r="BD352" s="384"/>
      <c r="BE352" s="384"/>
      <c r="BF352" s="384"/>
      <c r="BG352" s="387"/>
      <c r="BH352" s="388"/>
      <c r="BI352" s="389"/>
      <c r="BJ352" s="391"/>
      <c r="BK352" s="384"/>
      <c r="BL352" s="399"/>
      <c r="BM352" s="390"/>
      <c r="BN352" s="391"/>
      <c r="BO352" s="385"/>
    </row>
    <row r="353" spans="3:67" ht="38.25" customHeight="1" x14ac:dyDescent="0.25">
      <c r="C353" s="497">
        <f t="shared" si="49"/>
        <v>346</v>
      </c>
      <c r="D353" s="372"/>
      <c r="E353" s="384"/>
      <c r="F353" s="384"/>
      <c r="G353" s="499"/>
      <c r="H353" s="347"/>
      <c r="I353" s="499"/>
      <c r="J353" s="496"/>
      <c r="K353" s="509"/>
      <c r="L353" s="500"/>
      <c r="M353" s="510"/>
      <c r="N353" s="509"/>
      <c r="O353" s="509"/>
      <c r="P353" s="389"/>
      <c r="Q353" s="384"/>
      <c r="R353" s="384"/>
      <c r="S353" s="384"/>
      <c r="T353" s="384"/>
      <c r="U353" s="372"/>
      <c r="V353" s="391"/>
      <c r="W353" s="499"/>
      <c r="X353" s="499"/>
      <c r="Y353" s="389"/>
      <c r="Z353" s="391"/>
      <c r="AA353" s="503" t="str">
        <f t="shared" si="48"/>
        <v/>
      </c>
      <c r="AB353" s="386"/>
      <c r="AC353" s="384"/>
      <c r="AD353" s="387"/>
      <c r="AE353" s="383"/>
      <c r="AF353" s="384"/>
      <c r="AG353" s="384"/>
      <c r="AH353" s="384"/>
      <c r="AI353" s="387"/>
      <c r="AJ353" s="386"/>
      <c r="AK353" s="384"/>
      <c r="AL353" s="385"/>
      <c r="AM353" s="386"/>
      <c r="AN353" s="384"/>
      <c r="AO353" s="384"/>
      <c r="AP353" s="384"/>
      <c r="AQ353" s="387"/>
      <c r="AR353" s="383"/>
      <c r="AS353" s="384"/>
      <c r="AT353" s="385"/>
      <c r="AU353" s="383"/>
      <c r="AV353" s="384"/>
      <c r="AW353" s="384"/>
      <c r="AX353" s="384"/>
      <c r="AY353" s="385"/>
      <c r="AZ353" s="383"/>
      <c r="BA353" s="384"/>
      <c r="BB353" s="385"/>
      <c r="BC353" s="386"/>
      <c r="BD353" s="384"/>
      <c r="BE353" s="384"/>
      <c r="BF353" s="384"/>
      <c r="BG353" s="387"/>
      <c r="BH353" s="388"/>
      <c r="BI353" s="389"/>
      <c r="BJ353" s="391"/>
      <c r="BK353" s="384"/>
      <c r="BL353" s="399"/>
      <c r="BM353" s="390"/>
      <c r="BN353" s="391"/>
      <c r="BO353" s="385"/>
    </row>
    <row r="354" spans="3:67" ht="38.25" customHeight="1" x14ac:dyDescent="0.25">
      <c r="C354" s="497">
        <f t="shared" si="49"/>
        <v>347</v>
      </c>
      <c r="D354" s="372"/>
      <c r="E354" s="384"/>
      <c r="F354" s="384"/>
      <c r="G354" s="499"/>
      <c r="H354" s="347"/>
      <c r="I354" s="499"/>
      <c r="J354" s="496"/>
      <c r="K354" s="509"/>
      <c r="L354" s="500"/>
      <c r="M354" s="510"/>
      <c r="N354" s="509"/>
      <c r="O354" s="509"/>
      <c r="P354" s="389"/>
      <c r="Q354" s="384"/>
      <c r="R354" s="384"/>
      <c r="S354" s="384"/>
      <c r="T354" s="384"/>
      <c r="U354" s="372"/>
      <c r="V354" s="391"/>
      <c r="W354" s="499"/>
      <c r="X354" s="499"/>
      <c r="Y354" s="389"/>
      <c r="Z354" s="391"/>
      <c r="AA354" s="503" t="str">
        <f t="shared" si="48"/>
        <v/>
      </c>
      <c r="AB354" s="386"/>
      <c r="AC354" s="384"/>
      <c r="AD354" s="387"/>
      <c r="AE354" s="383"/>
      <c r="AF354" s="384"/>
      <c r="AG354" s="384"/>
      <c r="AH354" s="384"/>
      <c r="AI354" s="387"/>
      <c r="AJ354" s="386"/>
      <c r="AK354" s="384"/>
      <c r="AL354" s="385"/>
      <c r="AM354" s="386"/>
      <c r="AN354" s="384"/>
      <c r="AO354" s="384"/>
      <c r="AP354" s="384"/>
      <c r="AQ354" s="387"/>
      <c r="AR354" s="383"/>
      <c r="AS354" s="384"/>
      <c r="AT354" s="385"/>
      <c r="AU354" s="383"/>
      <c r="AV354" s="384"/>
      <c r="AW354" s="384"/>
      <c r="AX354" s="384"/>
      <c r="AY354" s="385"/>
      <c r="AZ354" s="383"/>
      <c r="BA354" s="384"/>
      <c r="BB354" s="385"/>
      <c r="BC354" s="386"/>
      <c r="BD354" s="384"/>
      <c r="BE354" s="384"/>
      <c r="BF354" s="384"/>
      <c r="BG354" s="387"/>
      <c r="BH354" s="388"/>
      <c r="BI354" s="389"/>
      <c r="BJ354" s="391"/>
      <c r="BK354" s="384"/>
      <c r="BL354" s="399"/>
      <c r="BM354" s="390"/>
      <c r="BN354" s="391"/>
      <c r="BO354" s="385"/>
    </row>
    <row r="355" spans="3:67" ht="38.25" customHeight="1" x14ac:dyDescent="0.25">
      <c r="C355" s="497">
        <f t="shared" si="49"/>
        <v>348</v>
      </c>
      <c r="D355" s="372"/>
      <c r="E355" s="384"/>
      <c r="F355" s="384"/>
      <c r="G355" s="499"/>
      <c r="H355" s="347"/>
      <c r="I355" s="499"/>
      <c r="J355" s="496"/>
      <c r="K355" s="509"/>
      <c r="L355" s="500"/>
      <c r="M355" s="510"/>
      <c r="N355" s="509"/>
      <c r="O355" s="509"/>
      <c r="P355" s="389"/>
      <c r="Q355" s="384"/>
      <c r="R355" s="384"/>
      <c r="S355" s="384"/>
      <c r="T355" s="384"/>
      <c r="U355" s="372"/>
      <c r="V355" s="391"/>
      <c r="W355" s="499"/>
      <c r="X355" s="499"/>
      <c r="Y355" s="389"/>
      <c r="Z355" s="391"/>
      <c r="AA355" s="503" t="str">
        <f t="shared" si="48"/>
        <v/>
      </c>
      <c r="AB355" s="386"/>
      <c r="AC355" s="384"/>
      <c r="AD355" s="387"/>
      <c r="AE355" s="383"/>
      <c r="AF355" s="384"/>
      <c r="AG355" s="384"/>
      <c r="AH355" s="384"/>
      <c r="AI355" s="387"/>
      <c r="AJ355" s="386"/>
      <c r="AK355" s="384"/>
      <c r="AL355" s="385"/>
      <c r="AM355" s="386"/>
      <c r="AN355" s="384"/>
      <c r="AO355" s="384"/>
      <c r="AP355" s="384"/>
      <c r="AQ355" s="387"/>
      <c r="AR355" s="383"/>
      <c r="AS355" s="384"/>
      <c r="AT355" s="385"/>
      <c r="AU355" s="383"/>
      <c r="AV355" s="384"/>
      <c r="AW355" s="384"/>
      <c r="AX355" s="384"/>
      <c r="AY355" s="385"/>
      <c r="AZ355" s="383"/>
      <c r="BA355" s="384"/>
      <c r="BB355" s="385"/>
      <c r="BC355" s="386"/>
      <c r="BD355" s="384"/>
      <c r="BE355" s="384"/>
      <c r="BF355" s="384"/>
      <c r="BG355" s="387"/>
      <c r="BH355" s="388"/>
      <c r="BI355" s="389"/>
      <c r="BJ355" s="391"/>
      <c r="BK355" s="384"/>
      <c r="BL355" s="399"/>
      <c r="BM355" s="390"/>
      <c r="BN355" s="391"/>
      <c r="BO355" s="385"/>
    </row>
    <row r="356" spans="3:67" ht="38.25" customHeight="1" x14ac:dyDescent="0.25">
      <c r="C356" s="497">
        <f t="shared" si="49"/>
        <v>349</v>
      </c>
      <c r="D356" s="372"/>
      <c r="E356" s="384"/>
      <c r="F356" s="384"/>
      <c r="G356" s="499"/>
      <c r="H356" s="347"/>
      <c r="I356" s="499"/>
      <c r="J356" s="496"/>
      <c r="K356" s="509"/>
      <c r="L356" s="500"/>
      <c r="M356" s="510"/>
      <c r="N356" s="509"/>
      <c r="O356" s="509"/>
      <c r="P356" s="389"/>
      <c r="Q356" s="384"/>
      <c r="R356" s="384"/>
      <c r="S356" s="384"/>
      <c r="T356" s="384"/>
      <c r="U356" s="372"/>
      <c r="V356" s="391"/>
      <c r="W356" s="499"/>
      <c r="X356" s="499"/>
      <c r="Y356" s="389"/>
      <c r="Z356" s="391"/>
      <c r="AA356" s="503" t="str">
        <f t="shared" si="48"/>
        <v/>
      </c>
      <c r="AB356" s="386"/>
      <c r="AC356" s="384"/>
      <c r="AD356" s="387"/>
      <c r="AE356" s="383"/>
      <c r="AF356" s="384"/>
      <c r="AG356" s="384"/>
      <c r="AH356" s="384"/>
      <c r="AI356" s="387"/>
      <c r="AJ356" s="386"/>
      <c r="AK356" s="384"/>
      <c r="AL356" s="385"/>
      <c r="AM356" s="386"/>
      <c r="AN356" s="384"/>
      <c r="AO356" s="384"/>
      <c r="AP356" s="384"/>
      <c r="AQ356" s="387"/>
      <c r="AR356" s="383"/>
      <c r="AS356" s="384"/>
      <c r="AT356" s="385"/>
      <c r="AU356" s="383"/>
      <c r="AV356" s="384"/>
      <c r="AW356" s="384"/>
      <c r="AX356" s="384"/>
      <c r="AY356" s="385"/>
      <c r="AZ356" s="383"/>
      <c r="BA356" s="384"/>
      <c r="BB356" s="385"/>
      <c r="BC356" s="386"/>
      <c r="BD356" s="384"/>
      <c r="BE356" s="384"/>
      <c r="BF356" s="384"/>
      <c r="BG356" s="387"/>
      <c r="BH356" s="388"/>
      <c r="BI356" s="389"/>
      <c r="BJ356" s="391"/>
      <c r="BK356" s="384"/>
      <c r="BL356" s="399"/>
      <c r="BM356" s="390"/>
      <c r="BN356" s="391"/>
      <c r="BO356" s="385"/>
    </row>
    <row r="357" spans="3:67" ht="38.25" customHeight="1" x14ac:dyDescent="0.25">
      <c r="C357" s="497">
        <f t="shared" si="49"/>
        <v>350</v>
      </c>
      <c r="D357" s="372"/>
      <c r="E357" s="384"/>
      <c r="F357" s="384"/>
      <c r="G357" s="499"/>
      <c r="H357" s="347"/>
      <c r="I357" s="499"/>
      <c r="J357" s="496"/>
      <c r="K357" s="509"/>
      <c r="L357" s="500"/>
      <c r="M357" s="510"/>
      <c r="N357" s="509"/>
      <c r="O357" s="509"/>
      <c r="P357" s="389"/>
      <c r="Q357" s="384"/>
      <c r="R357" s="384"/>
      <c r="S357" s="384"/>
      <c r="T357" s="384"/>
      <c r="U357" s="372"/>
      <c r="V357" s="391"/>
      <c r="W357" s="499"/>
      <c r="X357" s="499"/>
      <c r="Y357" s="389"/>
      <c r="Z357" s="391"/>
      <c r="AA357" s="503" t="str">
        <f t="shared" si="48"/>
        <v/>
      </c>
      <c r="AB357" s="386"/>
      <c r="AC357" s="384"/>
      <c r="AD357" s="387"/>
      <c r="AE357" s="383"/>
      <c r="AF357" s="384"/>
      <c r="AG357" s="384"/>
      <c r="AH357" s="384"/>
      <c r="AI357" s="387"/>
      <c r="AJ357" s="386"/>
      <c r="AK357" s="384"/>
      <c r="AL357" s="385"/>
      <c r="AM357" s="386"/>
      <c r="AN357" s="384"/>
      <c r="AO357" s="384"/>
      <c r="AP357" s="384"/>
      <c r="AQ357" s="387"/>
      <c r="AR357" s="383"/>
      <c r="AS357" s="384"/>
      <c r="AT357" s="385"/>
      <c r="AU357" s="383"/>
      <c r="AV357" s="384"/>
      <c r="AW357" s="384"/>
      <c r="AX357" s="384"/>
      <c r="AY357" s="385"/>
      <c r="AZ357" s="383"/>
      <c r="BA357" s="384"/>
      <c r="BB357" s="385"/>
      <c r="BC357" s="386"/>
      <c r="BD357" s="384"/>
      <c r="BE357" s="384"/>
      <c r="BF357" s="384"/>
      <c r="BG357" s="387"/>
      <c r="BH357" s="388"/>
      <c r="BI357" s="389"/>
      <c r="BJ357" s="391"/>
      <c r="BK357" s="384"/>
      <c r="BL357" s="399"/>
      <c r="BM357" s="390"/>
      <c r="BN357" s="391"/>
      <c r="BO357" s="385"/>
    </row>
    <row r="358" spans="3:67" ht="38.25" customHeight="1" x14ac:dyDescent="0.25">
      <c r="C358" s="497">
        <f t="shared" si="49"/>
        <v>351</v>
      </c>
      <c r="D358" s="372"/>
      <c r="E358" s="384"/>
      <c r="F358" s="384"/>
      <c r="G358" s="499"/>
      <c r="H358" s="347"/>
      <c r="I358" s="499"/>
      <c r="J358" s="496"/>
      <c r="K358" s="509"/>
      <c r="L358" s="500"/>
      <c r="M358" s="510"/>
      <c r="N358" s="509"/>
      <c r="O358" s="509"/>
      <c r="P358" s="389"/>
      <c r="Q358" s="384"/>
      <c r="R358" s="384"/>
      <c r="S358" s="384"/>
      <c r="T358" s="384"/>
      <c r="U358" s="372"/>
      <c r="V358" s="391"/>
      <c r="W358" s="499"/>
      <c r="X358" s="499"/>
      <c r="Y358" s="389"/>
      <c r="Z358" s="391"/>
      <c r="AA358" s="503" t="str">
        <f t="shared" si="48"/>
        <v/>
      </c>
      <c r="AB358" s="386"/>
      <c r="AC358" s="384"/>
      <c r="AD358" s="387"/>
      <c r="AE358" s="383"/>
      <c r="AF358" s="384"/>
      <c r="AG358" s="384"/>
      <c r="AH358" s="384"/>
      <c r="AI358" s="387"/>
      <c r="AJ358" s="386"/>
      <c r="AK358" s="384"/>
      <c r="AL358" s="385"/>
      <c r="AM358" s="386"/>
      <c r="AN358" s="384"/>
      <c r="AO358" s="384"/>
      <c r="AP358" s="384"/>
      <c r="AQ358" s="387"/>
      <c r="AR358" s="383"/>
      <c r="AS358" s="384"/>
      <c r="AT358" s="385"/>
      <c r="AU358" s="383"/>
      <c r="AV358" s="384"/>
      <c r="AW358" s="384"/>
      <c r="AX358" s="384"/>
      <c r="AY358" s="385"/>
      <c r="AZ358" s="383"/>
      <c r="BA358" s="384"/>
      <c r="BB358" s="385"/>
      <c r="BC358" s="386"/>
      <c r="BD358" s="384"/>
      <c r="BE358" s="384"/>
      <c r="BF358" s="384"/>
      <c r="BG358" s="387"/>
      <c r="BH358" s="388"/>
      <c r="BI358" s="389"/>
      <c r="BJ358" s="391"/>
      <c r="BK358" s="384"/>
      <c r="BL358" s="399"/>
      <c r="BM358" s="390"/>
      <c r="BN358" s="391"/>
      <c r="BO358" s="385"/>
    </row>
    <row r="359" spans="3:67" ht="38.25" customHeight="1" x14ac:dyDescent="0.25">
      <c r="C359" s="497">
        <f t="shared" si="49"/>
        <v>352</v>
      </c>
      <c r="D359" s="372"/>
      <c r="E359" s="384"/>
      <c r="F359" s="384"/>
      <c r="G359" s="499"/>
      <c r="H359" s="347"/>
      <c r="I359" s="499"/>
      <c r="J359" s="496"/>
      <c r="K359" s="509"/>
      <c r="L359" s="500"/>
      <c r="M359" s="510"/>
      <c r="N359" s="509"/>
      <c r="O359" s="509"/>
      <c r="P359" s="389"/>
      <c r="Q359" s="384"/>
      <c r="R359" s="384"/>
      <c r="S359" s="384"/>
      <c r="T359" s="384"/>
      <c r="U359" s="372"/>
      <c r="V359" s="391"/>
      <c r="W359" s="499"/>
      <c r="X359" s="499"/>
      <c r="Y359" s="389"/>
      <c r="Z359" s="391"/>
      <c r="AA359" s="503" t="str">
        <f t="shared" si="48"/>
        <v/>
      </c>
      <c r="AB359" s="386"/>
      <c r="AC359" s="384"/>
      <c r="AD359" s="387"/>
      <c r="AE359" s="383"/>
      <c r="AF359" s="384"/>
      <c r="AG359" s="384"/>
      <c r="AH359" s="384"/>
      <c r="AI359" s="387"/>
      <c r="AJ359" s="386"/>
      <c r="AK359" s="384"/>
      <c r="AL359" s="385"/>
      <c r="AM359" s="386"/>
      <c r="AN359" s="384"/>
      <c r="AO359" s="384"/>
      <c r="AP359" s="384"/>
      <c r="AQ359" s="387"/>
      <c r="AR359" s="383"/>
      <c r="AS359" s="384"/>
      <c r="AT359" s="385"/>
      <c r="AU359" s="383"/>
      <c r="AV359" s="384"/>
      <c r="AW359" s="384"/>
      <c r="AX359" s="384"/>
      <c r="AY359" s="385"/>
      <c r="AZ359" s="383"/>
      <c r="BA359" s="384"/>
      <c r="BB359" s="385"/>
      <c r="BC359" s="386"/>
      <c r="BD359" s="384"/>
      <c r="BE359" s="384"/>
      <c r="BF359" s="384"/>
      <c r="BG359" s="387"/>
      <c r="BH359" s="388"/>
      <c r="BI359" s="389"/>
      <c r="BJ359" s="391"/>
      <c r="BK359" s="384"/>
      <c r="BL359" s="399"/>
      <c r="BM359" s="390"/>
      <c r="BN359" s="391"/>
      <c r="BO359" s="385"/>
    </row>
    <row r="360" spans="3:67" ht="38.25" customHeight="1" x14ac:dyDescent="0.25">
      <c r="C360" s="497">
        <f t="shared" si="49"/>
        <v>353</v>
      </c>
      <c r="D360" s="372"/>
      <c r="E360" s="384"/>
      <c r="F360" s="384"/>
      <c r="G360" s="499"/>
      <c r="H360" s="347"/>
      <c r="I360" s="499"/>
      <c r="J360" s="496"/>
      <c r="K360" s="509"/>
      <c r="L360" s="500"/>
      <c r="M360" s="510"/>
      <c r="N360" s="509"/>
      <c r="O360" s="509"/>
      <c r="P360" s="389"/>
      <c r="Q360" s="384"/>
      <c r="R360" s="384"/>
      <c r="S360" s="384"/>
      <c r="T360" s="384"/>
      <c r="U360" s="372"/>
      <c r="V360" s="391"/>
      <c r="W360" s="499"/>
      <c r="X360" s="499"/>
      <c r="Y360" s="389"/>
      <c r="Z360" s="391"/>
      <c r="AA360" s="503" t="str">
        <f t="shared" si="48"/>
        <v/>
      </c>
      <c r="AB360" s="386"/>
      <c r="AC360" s="384"/>
      <c r="AD360" s="387"/>
      <c r="AE360" s="383"/>
      <c r="AF360" s="384"/>
      <c r="AG360" s="384"/>
      <c r="AH360" s="384"/>
      <c r="AI360" s="387"/>
      <c r="AJ360" s="386"/>
      <c r="AK360" s="384"/>
      <c r="AL360" s="385"/>
      <c r="AM360" s="386"/>
      <c r="AN360" s="384"/>
      <c r="AO360" s="384"/>
      <c r="AP360" s="384"/>
      <c r="AQ360" s="387"/>
      <c r="AR360" s="383"/>
      <c r="AS360" s="384"/>
      <c r="AT360" s="385"/>
      <c r="AU360" s="383"/>
      <c r="AV360" s="384"/>
      <c r="AW360" s="384"/>
      <c r="AX360" s="384"/>
      <c r="AY360" s="385"/>
      <c r="AZ360" s="383"/>
      <c r="BA360" s="384"/>
      <c r="BB360" s="385"/>
      <c r="BC360" s="386"/>
      <c r="BD360" s="384"/>
      <c r="BE360" s="384"/>
      <c r="BF360" s="384"/>
      <c r="BG360" s="387"/>
      <c r="BH360" s="388"/>
      <c r="BI360" s="389"/>
      <c r="BJ360" s="391"/>
      <c r="BK360" s="384"/>
      <c r="BL360" s="399"/>
      <c r="BM360" s="390"/>
      <c r="BN360" s="391"/>
      <c r="BO360" s="385"/>
    </row>
    <row r="361" spans="3:67" ht="38.25" customHeight="1" x14ac:dyDescent="0.25">
      <c r="C361" s="497">
        <f t="shared" si="49"/>
        <v>354</v>
      </c>
      <c r="D361" s="372"/>
      <c r="E361" s="384"/>
      <c r="F361" s="384"/>
      <c r="G361" s="499"/>
      <c r="H361" s="347"/>
      <c r="I361" s="499"/>
      <c r="J361" s="496"/>
      <c r="K361" s="509"/>
      <c r="L361" s="500"/>
      <c r="M361" s="510"/>
      <c r="N361" s="509"/>
      <c r="O361" s="509"/>
      <c r="P361" s="389"/>
      <c r="Q361" s="384"/>
      <c r="R361" s="384"/>
      <c r="S361" s="384"/>
      <c r="T361" s="384"/>
      <c r="U361" s="372"/>
      <c r="V361" s="391"/>
      <c r="W361" s="499"/>
      <c r="X361" s="499"/>
      <c r="Y361" s="389"/>
      <c r="Z361" s="391"/>
      <c r="AA361" s="503" t="str">
        <f t="shared" si="48"/>
        <v/>
      </c>
      <c r="AB361" s="386"/>
      <c r="AC361" s="384"/>
      <c r="AD361" s="387"/>
      <c r="AE361" s="383"/>
      <c r="AF361" s="384"/>
      <c r="AG361" s="384"/>
      <c r="AH361" s="384"/>
      <c r="AI361" s="387"/>
      <c r="AJ361" s="386"/>
      <c r="AK361" s="384"/>
      <c r="AL361" s="385"/>
      <c r="AM361" s="386"/>
      <c r="AN361" s="384"/>
      <c r="AO361" s="384"/>
      <c r="AP361" s="384"/>
      <c r="AQ361" s="387"/>
      <c r="AR361" s="383"/>
      <c r="AS361" s="384"/>
      <c r="AT361" s="385"/>
      <c r="AU361" s="383"/>
      <c r="AV361" s="384"/>
      <c r="AW361" s="384"/>
      <c r="AX361" s="384"/>
      <c r="AY361" s="385"/>
      <c r="AZ361" s="383"/>
      <c r="BA361" s="384"/>
      <c r="BB361" s="385"/>
      <c r="BC361" s="386"/>
      <c r="BD361" s="384"/>
      <c r="BE361" s="384"/>
      <c r="BF361" s="384"/>
      <c r="BG361" s="387"/>
      <c r="BH361" s="388"/>
      <c r="BI361" s="389"/>
      <c r="BJ361" s="391"/>
      <c r="BK361" s="384"/>
      <c r="BL361" s="399"/>
      <c r="BM361" s="390"/>
      <c r="BN361" s="391"/>
      <c r="BO361" s="385"/>
    </row>
    <row r="362" spans="3:67" ht="38.25" customHeight="1" x14ac:dyDescent="0.25">
      <c r="C362" s="497">
        <f t="shared" si="49"/>
        <v>355</v>
      </c>
      <c r="D362" s="372"/>
      <c r="E362" s="384"/>
      <c r="F362" s="384"/>
      <c r="G362" s="499"/>
      <c r="H362" s="347"/>
      <c r="I362" s="499"/>
      <c r="J362" s="496"/>
      <c r="K362" s="509"/>
      <c r="L362" s="500"/>
      <c r="M362" s="510"/>
      <c r="N362" s="509"/>
      <c r="O362" s="509"/>
      <c r="P362" s="389"/>
      <c r="Q362" s="384"/>
      <c r="R362" s="384"/>
      <c r="S362" s="384"/>
      <c r="T362" s="384"/>
      <c r="U362" s="372"/>
      <c r="V362" s="391"/>
      <c r="W362" s="499"/>
      <c r="X362" s="499"/>
      <c r="Y362" s="389"/>
      <c r="Z362" s="391"/>
      <c r="AA362" s="503" t="str">
        <f t="shared" si="48"/>
        <v/>
      </c>
      <c r="AB362" s="386"/>
      <c r="AC362" s="384"/>
      <c r="AD362" s="387"/>
      <c r="AE362" s="383"/>
      <c r="AF362" s="384"/>
      <c r="AG362" s="384"/>
      <c r="AH362" s="384"/>
      <c r="AI362" s="387"/>
      <c r="AJ362" s="386"/>
      <c r="AK362" s="384"/>
      <c r="AL362" s="385"/>
      <c r="AM362" s="386"/>
      <c r="AN362" s="384"/>
      <c r="AO362" s="384"/>
      <c r="AP362" s="384"/>
      <c r="AQ362" s="387"/>
      <c r="AR362" s="383"/>
      <c r="AS362" s="384"/>
      <c r="AT362" s="385"/>
      <c r="AU362" s="383"/>
      <c r="AV362" s="384"/>
      <c r="AW362" s="384"/>
      <c r="AX362" s="384"/>
      <c r="AY362" s="385"/>
      <c r="AZ362" s="383"/>
      <c r="BA362" s="384"/>
      <c r="BB362" s="385"/>
      <c r="BC362" s="386"/>
      <c r="BD362" s="384"/>
      <c r="BE362" s="384"/>
      <c r="BF362" s="384"/>
      <c r="BG362" s="387"/>
      <c r="BH362" s="388"/>
      <c r="BI362" s="389"/>
      <c r="BJ362" s="391"/>
      <c r="BK362" s="384"/>
      <c r="BL362" s="399"/>
      <c r="BM362" s="390"/>
      <c r="BN362" s="391"/>
      <c r="BO362" s="385"/>
    </row>
    <row r="363" spans="3:67" ht="38.25" customHeight="1" x14ac:dyDescent="0.25">
      <c r="C363" s="497">
        <f t="shared" si="49"/>
        <v>356</v>
      </c>
      <c r="D363" s="372"/>
      <c r="E363" s="384"/>
      <c r="F363" s="384"/>
      <c r="G363" s="499"/>
      <c r="H363" s="347"/>
      <c r="I363" s="499"/>
      <c r="J363" s="496"/>
      <c r="K363" s="509"/>
      <c r="L363" s="500"/>
      <c r="M363" s="510"/>
      <c r="N363" s="509"/>
      <c r="O363" s="509"/>
      <c r="P363" s="389"/>
      <c r="Q363" s="384"/>
      <c r="R363" s="384"/>
      <c r="S363" s="384"/>
      <c r="T363" s="384"/>
      <c r="U363" s="372"/>
      <c r="V363" s="391"/>
      <c r="W363" s="499"/>
      <c r="X363" s="499"/>
      <c r="Y363" s="389"/>
      <c r="Z363" s="391"/>
      <c r="AA363" s="503" t="str">
        <f t="shared" si="48"/>
        <v/>
      </c>
      <c r="AB363" s="386"/>
      <c r="AC363" s="384"/>
      <c r="AD363" s="387"/>
      <c r="AE363" s="383"/>
      <c r="AF363" s="384"/>
      <c r="AG363" s="384"/>
      <c r="AH363" s="384"/>
      <c r="AI363" s="387"/>
      <c r="AJ363" s="386"/>
      <c r="AK363" s="384"/>
      <c r="AL363" s="385"/>
      <c r="AM363" s="386"/>
      <c r="AN363" s="384"/>
      <c r="AO363" s="384"/>
      <c r="AP363" s="384"/>
      <c r="AQ363" s="387"/>
      <c r="AR363" s="383"/>
      <c r="AS363" s="384"/>
      <c r="AT363" s="385"/>
      <c r="AU363" s="383"/>
      <c r="AV363" s="384"/>
      <c r="AW363" s="384"/>
      <c r="AX363" s="384"/>
      <c r="AY363" s="385"/>
      <c r="AZ363" s="383"/>
      <c r="BA363" s="384"/>
      <c r="BB363" s="385"/>
      <c r="BC363" s="386"/>
      <c r="BD363" s="384"/>
      <c r="BE363" s="384"/>
      <c r="BF363" s="384"/>
      <c r="BG363" s="387"/>
      <c r="BH363" s="388"/>
      <c r="BI363" s="389"/>
      <c r="BJ363" s="391"/>
      <c r="BK363" s="384"/>
      <c r="BL363" s="399"/>
      <c r="BM363" s="390"/>
      <c r="BN363" s="391"/>
      <c r="BO363" s="385"/>
    </row>
    <row r="364" spans="3:67" ht="38.25" customHeight="1" x14ac:dyDescent="0.25">
      <c r="C364" s="497">
        <f t="shared" si="49"/>
        <v>357</v>
      </c>
      <c r="D364" s="372"/>
      <c r="E364" s="384"/>
      <c r="F364" s="384"/>
      <c r="G364" s="499"/>
      <c r="H364" s="347"/>
      <c r="I364" s="499"/>
      <c r="J364" s="496"/>
      <c r="K364" s="509"/>
      <c r="L364" s="500"/>
      <c r="M364" s="510"/>
      <c r="N364" s="509"/>
      <c r="O364" s="509"/>
      <c r="P364" s="389"/>
      <c r="Q364" s="384"/>
      <c r="R364" s="384"/>
      <c r="S364" s="384"/>
      <c r="T364" s="384"/>
      <c r="U364" s="372"/>
      <c r="V364" s="391"/>
      <c r="W364" s="499"/>
      <c r="X364" s="499"/>
      <c r="Y364" s="389"/>
      <c r="Z364" s="391"/>
      <c r="AA364" s="503" t="str">
        <f t="shared" si="48"/>
        <v/>
      </c>
      <c r="AB364" s="386"/>
      <c r="AC364" s="384"/>
      <c r="AD364" s="387"/>
      <c r="AE364" s="383"/>
      <c r="AF364" s="384"/>
      <c r="AG364" s="384"/>
      <c r="AH364" s="384"/>
      <c r="AI364" s="387"/>
      <c r="AJ364" s="386"/>
      <c r="AK364" s="384"/>
      <c r="AL364" s="385"/>
      <c r="AM364" s="386"/>
      <c r="AN364" s="384"/>
      <c r="AO364" s="384"/>
      <c r="AP364" s="384"/>
      <c r="AQ364" s="387"/>
      <c r="AR364" s="383"/>
      <c r="AS364" s="384"/>
      <c r="AT364" s="385"/>
      <c r="AU364" s="383"/>
      <c r="AV364" s="384"/>
      <c r="AW364" s="384"/>
      <c r="AX364" s="384"/>
      <c r="AY364" s="385"/>
      <c r="AZ364" s="383"/>
      <c r="BA364" s="384"/>
      <c r="BB364" s="385"/>
      <c r="BC364" s="386"/>
      <c r="BD364" s="384"/>
      <c r="BE364" s="384"/>
      <c r="BF364" s="384"/>
      <c r="BG364" s="387"/>
      <c r="BH364" s="388"/>
      <c r="BI364" s="389"/>
      <c r="BJ364" s="391"/>
      <c r="BK364" s="384"/>
      <c r="BL364" s="399"/>
      <c r="BM364" s="390"/>
      <c r="BN364" s="391"/>
      <c r="BO364" s="385"/>
    </row>
    <row r="365" spans="3:67" ht="38.25" customHeight="1" x14ac:dyDescent="0.25">
      <c r="C365" s="497">
        <f t="shared" si="49"/>
        <v>358</v>
      </c>
      <c r="D365" s="372"/>
      <c r="E365" s="384"/>
      <c r="F365" s="384"/>
      <c r="G365" s="499"/>
      <c r="H365" s="347"/>
      <c r="I365" s="499"/>
      <c r="J365" s="496"/>
      <c r="K365" s="509"/>
      <c r="L365" s="500"/>
      <c r="M365" s="510"/>
      <c r="N365" s="509"/>
      <c r="O365" s="509"/>
      <c r="P365" s="389"/>
      <c r="Q365" s="384"/>
      <c r="R365" s="384"/>
      <c r="S365" s="384"/>
      <c r="T365" s="384"/>
      <c r="U365" s="372"/>
      <c r="V365" s="391"/>
      <c r="W365" s="499"/>
      <c r="X365" s="499"/>
      <c r="Y365" s="389"/>
      <c r="Z365" s="391"/>
      <c r="AA365" s="503" t="str">
        <f t="shared" si="48"/>
        <v/>
      </c>
      <c r="AB365" s="386"/>
      <c r="AC365" s="384"/>
      <c r="AD365" s="387"/>
      <c r="AE365" s="383"/>
      <c r="AF365" s="384"/>
      <c r="AG365" s="384"/>
      <c r="AH365" s="384"/>
      <c r="AI365" s="387"/>
      <c r="AJ365" s="386"/>
      <c r="AK365" s="384"/>
      <c r="AL365" s="385"/>
      <c r="AM365" s="386"/>
      <c r="AN365" s="384"/>
      <c r="AO365" s="384"/>
      <c r="AP365" s="384"/>
      <c r="AQ365" s="387"/>
      <c r="AR365" s="383"/>
      <c r="AS365" s="384"/>
      <c r="AT365" s="385"/>
      <c r="AU365" s="383"/>
      <c r="AV365" s="384"/>
      <c r="AW365" s="384"/>
      <c r="AX365" s="384"/>
      <c r="AY365" s="385"/>
      <c r="AZ365" s="383"/>
      <c r="BA365" s="384"/>
      <c r="BB365" s="385"/>
      <c r="BC365" s="386"/>
      <c r="BD365" s="384"/>
      <c r="BE365" s="384"/>
      <c r="BF365" s="384"/>
      <c r="BG365" s="387"/>
      <c r="BH365" s="388"/>
      <c r="BI365" s="389"/>
      <c r="BJ365" s="391"/>
      <c r="BK365" s="384"/>
      <c r="BL365" s="399"/>
      <c r="BM365" s="390"/>
      <c r="BN365" s="391"/>
      <c r="BO365" s="385"/>
    </row>
    <row r="366" spans="3:67" ht="38.25" customHeight="1" x14ac:dyDescent="0.25">
      <c r="C366" s="497">
        <f t="shared" si="49"/>
        <v>359</v>
      </c>
      <c r="D366" s="372"/>
      <c r="E366" s="384"/>
      <c r="F366" s="384"/>
      <c r="G366" s="499"/>
      <c r="H366" s="347"/>
      <c r="I366" s="499"/>
      <c r="J366" s="496"/>
      <c r="K366" s="509"/>
      <c r="L366" s="500"/>
      <c r="M366" s="510"/>
      <c r="N366" s="509"/>
      <c r="O366" s="509"/>
      <c r="P366" s="389"/>
      <c r="Q366" s="384"/>
      <c r="R366" s="384"/>
      <c r="S366" s="384"/>
      <c r="T366" s="384"/>
      <c r="U366" s="372"/>
      <c r="V366" s="391"/>
      <c r="W366" s="499"/>
      <c r="X366" s="499"/>
      <c r="Y366" s="389"/>
      <c r="Z366" s="391"/>
      <c r="AA366" s="503" t="str">
        <f t="shared" si="48"/>
        <v/>
      </c>
      <c r="AB366" s="386"/>
      <c r="AC366" s="384"/>
      <c r="AD366" s="387"/>
      <c r="AE366" s="383"/>
      <c r="AF366" s="384"/>
      <c r="AG366" s="384"/>
      <c r="AH366" s="384"/>
      <c r="AI366" s="387"/>
      <c r="AJ366" s="386"/>
      <c r="AK366" s="384"/>
      <c r="AL366" s="385"/>
      <c r="AM366" s="386"/>
      <c r="AN366" s="384"/>
      <c r="AO366" s="384"/>
      <c r="AP366" s="384"/>
      <c r="AQ366" s="387"/>
      <c r="AR366" s="383"/>
      <c r="AS366" s="384"/>
      <c r="AT366" s="385"/>
      <c r="AU366" s="383"/>
      <c r="AV366" s="384"/>
      <c r="AW366" s="384"/>
      <c r="AX366" s="384"/>
      <c r="AY366" s="385"/>
      <c r="AZ366" s="383"/>
      <c r="BA366" s="384"/>
      <c r="BB366" s="385"/>
      <c r="BC366" s="386"/>
      <c r="BD366" s="384"/>
      <c r="BE366" s="384"/>
      <c r="BF366" s="384"/>
      <c r="BG366" s="387"/>
      <c r="BH366" s="388"/>
      <c r="BI366" s="389"/>
      <c r="BJ366" s="391"/>
      <c r="BK366" s="384"/>
      <c r="BL366" s="399"/>
      <c r="BM366" s="390"/>
      <c r="BN366" s="391"/>
      <c r="BO366" s="385"/>
    </row>
    <row r="367" spans="3:67" ht="38.25" customHeight="1" x14ac:dyDescent="0.25">
      <c r="C367" s="497">
        <f t="shared" si="49"/>
        <v>360</v>
      </c>
      <c r="D367" s="372"/>
      <c r="E367" s="384"/>
      <c r="F367" s="384"/>
      <c r="G367" s="499"/>
      <c r="H367" s="347"/>
      <c r="I367" s="499"/>
      <c r="J367" s="496"/>
      <c r="K367" s="509"/>
      <c r="L367" s="500"/>
      <c r="M367" s="510"/>
      <c r="N367" s="509"/>
      <c r="O367" s="509"/>
      <c r="P367" s="389"/>
      <c r="Q367" s="384"/>
      <c r="R367" s="384"/>
      <c r="S367" s="384"/>
      <c r="T367" s="384"/>
      <c r="U367" s="372"/>
      <c r="V367" s="391"/>
      <c r="W367" s="499"/>
      <c r="X367" s="499"/>
      <c r="Y367" s="389"/>
      <c r="Z367" s="391"/>
      <c r="AA367" s="503" t="str">
        <f t="shared" si="48"/>
        <v/>
      </c>
      <c r="AB367" s="386"/>
      <c r="AC367" s="384"/>
      <c r="AD367" s="387"/>
      <c r="AE367" s="383"/>
      <c r="AF367" s="384"/>
      <c r="AG367" s="384"/>
      <c r="AH367" s="384"/>
      <c r="AI367" s="387"/>
      <c r="AJ367" s="386"/>
      <c r="AK367" s="384"/>
      <c r="AL367" s="385"/>
      <c r="AM367" s="386"/>
      <c r="AN367" s="384"/>
      <c r="AO367" s="384"/>
      <c r="AP367" s="384"/>
      <c r="AQ367" s="387"/>
      <c r="AR367" s="383"/>
      <c r="AS367" s="384"/>
      <c r="AT367" s="385"/>
      <c r="AU367" s="383"/>
      <c r="AV367" s="384"/>
      <c r="AW367" s="384"/>
      <c r="AX367" s="384"/>
      <c r="AY367" s="385"/>
      <c r="AZ367" s="383"/>
      <c r="BA367" s="384"/>
      <c r="BB367" s="385"/>
      <c r="BC367" s="386"/>
      <c r="BD367" s="384"/>
      <c r="BE367" s="384"/>
      <c r="BF367" s="384"/>
      <c r="BG367" s="387"/>
      <c r="BH367" s="388"/>
      <c r="BI367" s="389"/>
      <c r="BJ367" s="391"/>
      <c r="BK367" s="384"/>
      <c r="BL367" s="399"/>
      <c r="BM367" s="390"/>
      <c r="BN367" s="391"/>
      <c r="BO367" s="385"/>
    </row>
    <row r="368" spans="3:67" ht="38.25" customHeight="1" x14ac:dyDescent="0.25">
      <c r="C368" s="497">
        <f t="shared" si="49"/>
        <v>361</v>
      </c>
      <c r="D368" s="372"/>
      <c r="E368" s="384"/>
      <c r="F368" s="384"/>
      <c r="G368" s="499"/>
      <c r="H368" s="347"/>
      <c r="I368" s="499"/>
      <c r="J368" s="496"/>
      <c r="K368" s="509"/>
      <c r="L368" s="500"/>
      <c r="M368" s="510"/>
      <c r="N368" s="509"/>
      <c r="O368" s="509"/>
      <c r="P368" s="389"/>
      <c r="Q368" s="384"/>
      <c r="R368" s="384"/>
      <c r="S368" s="384"/>
      <c r="T368" s="384"/>
      <c r="U368" s="372"/>
      <c r="V368" s="391"/>
      <c r="W368" s="499"/>
      <c r="X368" s="499"/>
      <c r="Y368" s="389"/>
      <c r="Z368" s="391"/>
      <c r="AA368" s="503" t="str">
        <f t="shared" si="48"/>
        <v/>
      </c>
      <c r="AB368" s="386"/>
      <c r="AC368" s="384"/>
      <c r="AD368" s="387"/>
      <c r="AE368" s="383"/>
      <c r="AF368" s="384"/>
      <c r="AG368" s="384"/>
      <c r="AH368" s="384"/>
      <c r="AI368" s="387"/>
      <c r="AJ368" s="386"/>
      <c r="AK368" s="384"/>
      <c r="AL368" s="385"/>
      <c r="AM368" s="386"/>
      <c r="AN368" s="384"/>
      <c r="AO368" s="384"/>
      <c r="AP368" s="384"/>
      <c r="AQ368" s="387"/>
      <c r="AR368" s="383"/>
      <c r="AS368" s="384"/>
      <c r="AT368" s="385"/>
      <c r="AU368" s="383"/>
      <c r="AV368" s="384"/>
      <c r="AW368" s="384"/>
      <c r="AX368" s="384"/>
      <c r="AY368" s="385"/>
      <c r="AZ368" s="383"/>
      <c r="BA368" s="384"/>
      <c r="BB368" s="385"/>
      <c r="BC368" s="386"/>
      <c r="BD368" s="384"/>
      <c r="BE368" s="384"/>
      <c r="BF368" s="384"/>
      <c r="BG368" s="387"/>
      <c r="BH368" s="388"/>
      <c r="BI368" s="389"/>
      <c r="BJ368" s="391"/>
      <c r="BK368" s="384"/>
      <c r="BL368" s="399"/>
      <c r="BM368" s="390"/>
      <c r="BN368" s="391"/>
      <c r="BO368" s="385"/>
    </row>
    <row r="369" spans="3:67" ht="38.25" customHeight="1" x14ac:dyDescent="0.25">
      <c r="C369" s="497">
        <f t="shared" si="49"/>
        <v>362</v>
      </c>
      <c r="D369" s="372"/>
      <c r="E369" s="384"/>
      <c r="F369" s="384"/>
      <c r="G369" s="499"/>
      <c r="H369" s="347"/>
      <c r="I369" s="499"/>
      <c r="J369" s="496"/>
      <c r="K369" s="509"/>
      <c r="L369" s="500"/>
      <c r="M369" s="510"/>
      <c r="N369" s="509"/>
      <c r="O369" s="509"/>
      <c r="P369" s="389"/>
      <c r="Q369" s="384"/>
      <c r="R369" s="384"/>
      <c r="S369" s="384"/>
      <c r="T369" s="384"/>
      <c r="U369" s="372"/>
      <c r="V369" s="391"/>
      <c r="W369" s="499"/>
      <c r="X369" s="499"/>
      <c r="Y369" s="389"/>
      <c r="Z369" s="391"/>
      <c r="AA369" s="503" t="str">
        <f t="shared" si="48"/>
        <v/>
      </c>
      <c r="AB369" s="386"/>
      <c r="AC369" s="384"/>
      <c r="AD369" s="387"/>
      <c r="AE369" s="383"/>
      <c r="AF369" s="384"/>
      <c r="AG369" s="384"/>
      <c r="AH369" s="384"/>
      <c r="AI369" s="387"/>
      <c r="AJ369" s="386"/>
      <c r="AK369" s="384"/>
      <c r="AL369" s="385"/>
      <c r="AM369" s="386"/>
      <c r="AN369" s="384"/>
      <c r="AO369" s="384"/>
      <c r="AP369" s="384"/>
      <c r="AQ369" s="387"/>
      <c r="AR369" s="383"/>
      <c r="AS369" s="384"/>
      <c r="AT369" s="385"/>
      <c r="AU369" s="383"/>
      <c r="AV369" s="384"/>
      <c r="AW369" s="384"/>
      <c r="AX369" s="384"/>
      <c r="AY369" s="385"/>
      <c r="AZ369" s="383"/>
      <c r="BA369" s="384"/>
      <c r="BB369" s="385"/>
      <c r="BC369" s="386"/>
      <c r="BD369" s="384"/>
      <c r="BE369" s="384"/>
      <c r="BF369" s="384"/>
      <c r="BG369" s="387"/>
      <c r="BH369" s="388"/>
      <c r="BI369" s="389"/>
      <c r="BJ369" s="391"/>
      <c r="BK369" s="384"/>
      <c r="BL369" s="399"/>
      <c r="BM369" s="390"/>
      <c r="BN369" s="391"/>
      <c r="BO369" s="385"/>
    </row>
    <row r="370" spans="3:67" ht="38.25" customHeight="1" x14ac:dyDescent="0.25">
      <c r="C370" s="497">
        <f t="shared" si="49"/>
        <v>363</v>
      </c>
      <c r="D370" s="372"/>
      <c r="E370" s="384"/>
      <c r="F370" s="384"/>
      <c r="G370" s="499"/>
      <c r="H370" s="347"/>
      <c r="I370" s="499"/>
      <c r="J370" s="496"/>
      <c r="K370" s="509"/>
      <c r="L370" s="500"/>
      <c r="M370" s="510"/>
      <c r="N370" s="509"/>
      <c r="O370" s="509"/>
      <c r="P370" s="389"/>
      <c r="Q370" s="384"/>
      <c r="R370" s="384"/>
      <c r="S370" s="384"/>
      <c r="T370" s="384"/>
      <c r="U370" s="372"/>
      <c r="V370" s="391"/>
      <c r="W370" s="499"/>
      <c r="X370" s="499"/>
      <c r="Y370" s="389"/>
      <c r="Z370" s="391"/>
      <c r="AA370" s="503" t="str">
        <f t="shared" si="48"/>
        <v/>
      </c>
      <c r="AB370" s="386"/>
      <c r="AC370" s="384"/>
      <c r="AD370" s="387"/>
      <c r="AE370" s="383"/>
      <c r="AF370" s="384"/>
      <c r="AG370" s="384"/>
      <c r="AH370" s="384"/>
      <c r="AI370" s="387"/>
      <c r="AJ370" s="386"/>
      <c r="AK370" s="384"/>
      <c r="AL370" s="385"/>
      <c r="AM370" s="386"/>
      <c r="AN370" s="384"/>
      <c r="AO370" s="384"/>
      <c r="AP370" s="384"/>
      <c r="AQ370" s="387"/>
      <c r="AR370" s="383"/>
      <c r="AS370" s="384"/>
      <c r="AT370" s="385"/>
      <c r="AU370" s="383"/>
      <c r="AV370" s="384"/>
      <c r="AW370" s="384"/>
      <c r="AX370" s="384"/>
      <c r="AY370" s="385"/>
      <c r="AZ370" s="383"/>
      <c r="BA370" s="384"/>
      <c r="BB370" s="385"/>
      <c r="BC370" s="386"/>
      <c r="BD370" s="384"/>
      <c r="BE370" s="384"/>
      <c r="BF370" s="384"/>
      <c r="BG370" s="387"/>
      <c r="BH370" s="388"/>
      <c r="BI370" s="389"/>
      <c r="BJ370" s="391"/>
      <c r="BK370" s="384"/>
      <c r="BL370" s="399"/>
      <c r="BM370" s="390"/>
      <c r="BN370" s="391"/>
      <c r="BO370" s="385"/>
    </row>
    <row r="371" spans="3:67" ht="38.25" customHeight="1" x14ac:dyDescent="0.25">
      <c r="C371" s="497">
        <f t="shared" si="49"/>
        <v>364</v>
      </c>
      <c r="D371" s="372"/>
      <c r="E371" s="384"/>
      <c r="F371" s="384"/>
      <c r="G371" s="499"/>
      <c r="H371" s="347"/>
      <c r="I371" s="499"/>
      <c r="J371" s="496"/>
      <c r="K371" s="509"/>
      <c r="L371" s="500"/>
      <c r="M371" s="510"/>
      <c r="N371" s="509"/>
      <c r="O371" s="509"/>
      <c r="P371" s="389"/>
      <c r="Q371" s="384"/>
      <c r="R371" s="384"/>
      <c r="S371" s="384"/>
      <c r="T371" s="384"/>
      <c r="U371" s="372"/>
      <c r="V371" s="391"/>
      <c r="W371" s="499"/>
      <c r="X371" s="499"/>
      <c r="Y371" s="389"/>
      <c r="Z371" s="391"/>
      <c r="AA371" s="503" t="str">
        <f t="shared" si="48"/>
        <v/>
      </c>
      <c r="AB371" s="386"/>
      <c r="AC371" s="384"/>
      <c r="AD371" s="387"/>
      <c r="AE371" s="383"/>
      <c r="AF371" s="384"/>
      <c r="AG371" s="384"/>
      <c r="AH371" s="384"/>
      <c r="AI371" s="387"/>
      <c r="AJ371" s="386"/>
      <c r="AK371" s="384"/>
      <c r="AL371" s="385"/>
      <c r="AM371" s="386"/>
      <c r="AN371" s="384"/>
      <c r="AO371" s="384"/>
      <c r="AP371" s="384"/>
      <c r="AQ371" s="387"/>
      <c r="AR371" s="383"/>
      <c r="AS371" s="384"/>
      <c r="AT371" s="385"/>
      <c r="AU371" s="383"/>
      <c r="AV371" s="384"/>
      <c r="AW371" s="384"/>
      <c r="AX371" s="384"/>
      <c r="AY371" s="385"/>
      <c r="AZ371" s="383"/>
      <c r="BA371" s="384"/>
      <c r="BB371" s="385"/>
      <c r="BC371" s="386"/>
      <c r="BD371" s="384"/>
      <c r="BE371" s="384"/>
      <c r="BF371" s="384"/>
      <c r="BG371" s="387"/>
      <c r="BH371" s="388"/>
      <c r="BI371" s="389"/>
      <c r="BJ371" s="391"/>
      <c r="BK371" s="384"/>
      <c r="BL371" s="399"/>
      <c r="BM371" s="390"/>
      <c r="BN371" s="391"/>
      <c r="BO371" s="385"/>
    </row>
    <row r="372" spans="3:67" ht="38.25" customHeight="1" x14ac:dyDescent="0.25">
      <c r="C372" s="497">
        <f t="shared" si="49"/>
        <v>365</v>
      </c>
      <c r="D372" s="372"/>
      <c r="E372" s="384"/>
      <c r="F372" s="384"/>
      <c r="G372" s="499"/>
      <c r="H372" s="347"/>
      <c r="I372" s="499"/>
      <c r="J372" s="496"/>
      <c r="K372" s="509"/>
      <c r="L372" s="500"/>
      <c r="M372" s="510"/>
      <c r="N372" s="509"/>
      <c r="O372" s="509"/>
      <c r="P372" s="389"/>
      <c r="Q372" s="384"/>
      <c r="R372" s="384"/>
      <c r="S372" s="384"/>
      <c r="T372" s="384"/>
      <c r="U372" s="372"/>
      <c r="V372" s="391"/>
      <c r="W372" s="499"/>
      <c r="X372" s="499"/>
      <c r="Y372" s="389"/>
      <c r="Z372" s="391"/>
      <c r="AA372" s="503" t="str">
        <f t="shared" si="48"/>
        <v/>
      </c>
      <c r="AB372" s="386"/>
      <c r="AC372" s="384"/>
      <c r="AD372" s="387"/>
      <c r="AE372" s="383"/>
      <c r="AF372" s="384"/>
      <c r="AG372" s="384"/>
      <c r="AH372" s="384"/>
      <c r="AI372" s="387"/>
      <c r="AJ372" s="386"/>
      <c r="AK372" s="384"/>
      <c r="AL372" s="385"/>
      <c r="AM372" s="386"/>
      <c r="AN372" s="384"/>
      <c r="AO372" s="384"/>
      <c r="AP372" s="384"/>
      <c r="AQ372" s="387"/>
      <c r="AR372" s="383"/>
      <c r="AS372" s="384"/>
      <c r="AT372" s="385"/>
      <c r="AU372" s="383"/>
      <c r="AV372" s="384"/>
      <c r="AW372" s="384"/>
      <c r="AX372" s="384"/>
      <c r="AY372" s="385"/>
      <c r="AZ372" s="383"/>
      <c r="BA372" s="384"/>
      <c r="BB372" s="385"/>
      <c r="BC372" s="386"/>
      <c r="BD372" s="384"/>
      <c r="BE372" s="384"/>
      <c r="BF372" s="384"/>
      <c r="BG372" s="387"/>
      <c r="BH372" s="388"/>
      <c r="BI372" s="389"/>
      <c r="BJ372" s="391"/>
      <c r="BK372" s="384"/>
      <c r="BL372" s="399"/>
      <c r="BM372" s="390"/>
      <c r="BN372" s="391"/>
      <c r="BO372" s="385"/>
    </row>
    <row r="373" spans="3:67" ht="38.25" customHeight="1" x14ac:dyDescent="0.25">
      <c r="C373" s="497">
        <f t="shared" si="49"/>
        <v>366</v>
      </c>
      <c r="D373" s="372"/>
      <c r="E373" s="384"/>
      <c r="F373" s="384"/>
      <c r="G373" s="499"/>
      <c r="H373" s="347"/>
      <c r="I373" s="499"/>
      <c r="J373" s="496"/>
      <c r="K373" s="509"/>
      <c r="L373" s="500"/>
      <c r="M373" s="510"/>
      <c r="N373" s="509"/>
      <c r="O373" s="509"/>
      <c r="P373" s="389"/>
      <c r="Q373" s="384"/>
      <c r="R373" s="384"/>
      <c r="S373" s="384"/>
      <c r="T373" s="384"/>
      <c r="U373" s="372"/>
      <c r="V373" s="391"/>
      <c r="W373" s="499"/>
      <c r="X373" s="499"/>
      <c r="Y373" s="389"/>
      <c r="Z373" s="391"/>
      <c r="AA373" s="503" t="str">
        <f t="shared" si="48"/>
        <v/>
      </c>
      <c r="AB373" s="386"/>
      <c r="AC373" s="384"/>
      <c r="AD373" s="387"/>
      <c r="AE373" s="383"/>
      <c r="AF373" s="384"/>
      <c r="AG373" s="384"/>
      <c r="AH373" s="384"/>
      <c r="AI373" s="387"/>
      <c r="AJ373" s="386"/>
      <c r="AK373" s="384"/>
      <c r="AL373" s="385"/>
      <c r="AM373" s="386"/>
      <c r="AN373" s="384"/>
      <c r="AO373" s="384"/>
      <c r="AP373" s="384"/>
      <c r="AQ373" s="387"/>
      <c r="AR373" s="383"/>
      <c r="AS373" s="384"/>
      <c r="AT373" s="385"/>
      <c r="AU373" s="383"/>
      <c r="AV373" s="384"/>
      <c r="AW373" s="384"/>
      <c r="AX373" s="384"/>
      <c r="AY373" s="385"/>
      <c r="AZ373" s="383"/>
      <c r="BA373" s="384"/>
      <c r="BB373" s="385"/>
      <c r="BC373" s="386"/>
      <c r="BD373" s="384"/>
      <c r="BE373" s="384"/>
      <c r="BF373" s="384"/>
      <c r="BG373" s="387"/>
      <c r="BH373" s="388"/>
      <c r="BI373" s="389"/>
      <c r="BJ373" s="391"/>
      <c r="BK373" s="384"/>
      <c r="BL373" s="399"/>
      <c r="BM373" s="390"/>
      <c r="BN373" s="391"/>
      <c r="BO373" s="385"/>
    </row>
    <row r="374" spans="3:67" ht="38.25" customHeight="1" x14ac:dyDescent="0.25">
      <c r="C374" s="497">
        <f t="shared" si="49"/>
        <v>367</v>
      </c>
      <c r="D374" s="372"/>
      <c r="E374" s="384"/>
      <c r="F374" s="384"/>
      <c r="G374" s="499"/>
      <c r="H374" s="347"/>
      <c r="I374" s="499"/>
      <c r="J374" s="496"/>
      <c r="K374" s="509"/>
      <c r="L374" s="500"/>
      <c r="M374" s="510"/>
      <c r="N374" s="509"/>
      <c r="O374" s="509"/>
      <c r="P374" s="389"/>
      <c r="Q374" s="384"/>
      <c r="R374" s="384"/>
      <c r="S374" s="384"/>
      <c r="T374" s="384"/>
      <c r="U374" s="372"/>
      <c r="V374" s="391"/>
      <c r="W374" s="499"/>
      <c r="X374" s="499"/>
      <c r="Y374" s="389"/>
      <c r="Z374" s="391"/>
      <c r="AA374" s="503" t="str">
        <f t="shared" si="48"/>
        <v/>
      </c>
      <c r="AB374" s="386"/>
      <c r="AC374" s="384"/>
      <c r="AD374" s="387"/>
      <c r="AE374" s="383"/>
      <c r="AF374" s="384"/>
      <c r="AG374" s="384"/>
      <c r="AH374" s="384"/>
      <c r="AI374" s="387"/>
      <c r="AJ374" s="386"/>
      <c r="AK374" s="384"/>
      <c r="AL374" s="385"/>
      <c r="AM374" s="386"/>
      <c r="AN374" s="384"/>
      <c r="AO374" s="384"/>
      <c r="AP374" s="384"/>
      <c r="AQ374" s="387"/>
      <c r="AR374" s="383"/>
      <c r="AS374" s="384"/>
      <c r="AT374" s="385"/>
      <c r="AU374" s="383"/>
      <c r="AV374" s="384"/>
      <c r="AW374" s="384"/>
      <c r="AX374" s="384"/>
      <c r="AY374" s="385"/>
      <c r="AZ374" s="383"/>
      <c r="BA374" s="384"/>
      <c r="BB374" s="385"/>
      <c r="BC374" s="386"/>
      <c r="BD374" s="384"/>
      <c r="BE374" s="384"/>
      <c r="BF374" s="384"/>
      <c r="BG374" s="387"/>
      <c r="BH374" s="388"/>
      <c r="BI374" s="389"/>
      <c r="BJ374" s="391"/>
      <c r="BK374" s="384"/>
      <c r="BL374" s="399"/>
      <c r="BM374" s="390"/>
      <c r="BN374" s="391"/>
      <c r="BO374" s="385"/>
    </row>
    <row r="375" spans="3:67" ht="38.25" customHeight="1" x14ac:dyDescent="0.25">
      <c r="C375" s="497">
        <f t="shared" si="49"/>
        <v>368</v>
      </c>
      <c r="D375" s="372"/>
      <c r="E375" s="384"/>
      <c r="F375" s="384"/>
      <c r="G375" s="499"/>
      <c r="H375" s="347"/>
      <c r="I375" s="499"/>
      <c r="J375" s="496"/>
      <c r="K375" s="509"/>
      <c r="L375" s="500"/>
      <c r="M375" s="510"/>
      <c r="N375" s="509"/>
      <c r="O375" s="509"/>
      <c r="P375" s="389"/>
      <c r="Q375" s="384"/>
      <c r="R375" s="384"/>
      <c r="S375" s="384"/>
      <c r="T375" s="384"/>
      <c r="U375" s="372"/>
      <c r="V375" s="391"/>
      <c r="W375" s="499"/>
      <c r="X375" s="499"/>
      <c r="Y375" s="389"/>
      <c r="Z375" s="391"/>
      <c r="AA375" s="503" t="str">
        <f t="shared" si="48"/>
        <v/>
      </c>
      <c r="AB375" s="386"/>
      <c r="AC375" s="384"/>
      <c r="AD375" s="387"/>
      <c r="AE375" s="383"/>
      <c r="AF375" s="384"/>
      <c r="AG375" s="384"/>
      <c r="AH375" s="384"/>
      <c r="AI375" s="387"/>
      <c r="AJ375" s="386"/>
      <c r="AK375" s="384"/>
      <c r="AL375" s="385"/>
      <c r="AM375" s="386"/>
      <c r="AN375" s="384"/>
      <c r="AO375" s="384"/>
      <c r="AP375" s="384"/>
      <c r="AQ375" s="387"/>
      <c r="AR375" s="383"/>
      <c r="AS375" s="384"/>
      <c r="AT375" s="385"/>
      <c r="AU375" s="383"/>
      <c r="AV375" s="384"/>
      <c r="AW375" s="384"/>
      <c r="AX375" s="384"/>
      <c r="AY375" s="385"/>
      <c r="AZ375" s="383"/>
      <c r="BA375" s="384"/>
      <c r="BB375" s="385"/>
      <c r="BC375" s="386"/>
      <c r="BD375" s="384"/>
      <c r="BE375" s="384"/>
      <c r="BF375" s="384"/>
      <c r="BG375" s="387"/>
      <c r="BH375" s="388"/>
      <c r="BI375" s="389"/>
      <c r="BJ375" s="391"/>
      <c r="BK375" s="384"/>
      <c r="BL375" s="399"/>
      <c r="BM375" s="390"/>
      <c r="BN375" s="391"/>
      <c r="BO375" s="385"/>
    </row>
    <row r="376" spans="3:67" ht="38.25" customHeight="1" x14ac:dyDescent="0.25">
      <c r="C376" s="497">
        <f t="shared" si="49"/>
        <v>369</v>
      </c>
      <c r="D376" s="372"/>
      <c r="E376" s="384"/>
      <c r="F376" s="384"/>
      <c r="G376" s="499"/>
      <c r="H376" s="347"/>
      <c r="I376" s="499"/>
      <c r="J376" s="496"/>
      <c r="K376" s="509"/>
      <c r="L376" s="500"/>
      <c r="M376" s="510"/>
      <c r="N376" s="509"/>
      <c r="O376" s="509"/>
      <c r="P376" s="389"/>
      <c r="Q376" s="384"/>
      <c r="R376" s="384"/>
      <c r="S376" s="384"/>
      <c r="T376" s="384"/>
      <c r="U376" s="372"/>
      <c r="V376" s="391"/>
      <c r="W376" s="499"/>
      <c r="X376" s="499"/>
      <c r="Y376" s="389"/>
      <c r="Z376" s="391"/>
      <c r="AA376" s="503" t="str">
        <f t="shared" si="48"/>
        <v/>
      </c>
      <c r="AB376" s="386"/>
      <c r="AC376" s="384"/>
      <c r="AD376" s="387"/>
      <c r="AE376" s="383"/>
      <c r="AF376" s="384"/>
      <c r="AG376" s="384"/>
      <c r="AH376" s="384"/>
      <c r="AI376" s="387"/>
      <c r="AJ376" s="386"/>
      <c r="AK376" s="384"/>
      <c r="AL376" s="385"/>
      <c r="AM376" s="386"/>
      <c r="AN376" s="384"/>
      <c r="AO376" s="384"/>
      <c r="AP376" s="384"/>
      <c r="AQ376" s="387"/>
      <c r="AR376" s="383"/>
      <c r="AS376" s="384"/>
      <c r="AT376" s="385"/>
      <c r="AU376" s="383"/>
      <c r="AV376" s="384"/>
      <c r="AW376" s="384"/>
      <c r="AX376" s="384"/>
      <c r="AY376" s="385"/>
      <c r="AZ376" s="383"/>
      <c r="BA376" s="384"/>
      <c r="BB376" s="385"/>
      <c r="BC376" s="386"/>
      <c r="BD376" s="384"/>
      <c r="BE376" s="384"/>
      <c r="BF376" s="384"/>
      <c r="BG376" s="387"/>
      <c r="BH376" s="388"/>
      <c r="BI376" s="389"/>
      <c r="BJ376" s="391"/>
      <c r="BK376" s="384"/>
      <c r="BL376" s="399"/>
      <c r="BM376" s="390"/>
      <c r="BN376" s="391"/>
      <c r="BO376" s="385"/>
    </row>
    <row r="377" spans="3:67" ht="38.25" customHeight="1" x14ac:dyDescent="0.25">
      <c r="C377" s="497">
        <f t="shared" si="49"/>
        <v>370</v>
      </c>
      <c r="D377" s="372"/>
      <c r="E377" s="384"/>
      <c r="F377" s="384"/>
      <c r="G377" s="499"/>
      <c r="H377" s="347"/>
      <c r="I377" s="499"/>
      <c r="J377" s="496"/>
      <c r="K377" s="509"/>
      <c r="L377" s="500"/>
      <c r="M377" s="510"/>
      <c r="N377" s="509"/>
      <c r="O377" s="509"/>
      <c r="P377" s="389"/>
      <c r="Q377" s="384"/>
      <c r="R377" s="384"/>
      <c r="S377" s="384"/>
      <c r="T377" s="384"/>
      <c r="U377" s="372"/>
      <c r="V377" s="391"/>
      <c r="W377" s="499"/>
      <c r="X377" s="499"/>
      <c r="Y377" s="389"/>
      <c r="Z377" s="391"/>
      <c r="AA377" s="503" t="str">
        <f t="shared" si="48"/>
        <v/>
      </c>
      <c r="AB377" s="386"/>
      <c r="AC377" s="384"/>
      <c r="AD377" s="387"/>
      <c r="AE377" s="383"/>
      <c r="AF377" s="384"/>
      <c r="AG377" s="384"/>
      <c r="AH377" s="384"/>
      <c r="AI377" s="387"/>
      <c r="AJ377" s="386"/>
      <c r="AK377" s="384"/>
      <c r="AL377" s="385"/>
      <c r="AM377" s="386"/>
      <c r="AN377" s="384"/>
      <c r="AO377" s="384"/>
      <c r="AP377" s="384"/>
      <c r="AQ377" s="387"/>
      <c r="AR377" s="383"/>
      <c r="AS377" s="384"/>
      <c r="AT377" s="385"/>
      <c r="AU377" s="383"/>
      <c r="AV377" s="384"/>
      <c r="AW377" s="384"/>
      <c r="AX377" s="384"/>
      <c r="AY377" s="385"/>
      <c r="AZ377" s="383"/>
      <c r="BA377" s="384"/>
      <c r="BB377" s="385"/>
      <c r="BC377" s="386"/>
      <c r="BD377" s="384"/>
      <c r="BE377" s="384"/>
      <c r="BF377" s="384"/>
      <c r="BG377" s="387"/>
      <c r="BH377" s="388"/>
      <c r="BI377" s="389"/>
      <c r="BJ377" s="391"/>
      <c r="BK377" s="384"/>
      <c r="BL377" s="399"/>
      <c r="BM377" s="390"/>
      <c r="BN377" s="391"/>
      <c r="BO377" s="385"/>
    </row>
    <row r="378" spans="3:67" ht="38.25" customHeight="1" x14ac:dyDescent="0.25">
      <c r="C378" s="497">
        <f t="shared" si="49"/>
        <v>371</v>
      </c>
      <c r="D378" s="372"/>
      <c r="E378" s="384"/>
      <c r="F378" s="384"/>
      <c r="G378" s="499"/>
      <c r="H378" s="347"/>
      <c r="I378" s="499"/>
      <c r="J378" s="496"/>
      <c r="K378" s="509"/>
      <c r="L378" s="500"/>
      <c r="M378" s="510"/>
      <c r="N378" s="509"/>
      <c r="O378" s="509"/>
      <c r="P378" s="389"/>
      <c r="Q378" s="384"/>
      <c r="R378" s="384"/>
      <c r="S378" s="384"/>
      <c r="T378" s="384"/>
      <c r="U378" s="372"/>
      <c r="V378" s="391"/>
      <c r="W378" s="499"/>
      <c r="X378" s="499"/>
      <c r="Y378" s="389"/>
      <c r="Z378" s="391"/>
      <c r="AA378" s="503" t="str">
        <f t="shared" si="48"/>
        <v/>
      </c>
      <c r="AB378" s="386"/>
      <c r="AC378" s="384"/>
      <c r="AD378" s="387"/>
      <c r="AE378" s="383"/>
      <c r="AF378" s="384"/>
      <c r="AG378" s="384"/>
      <c r="AH378" s="384"/>
      <c r="AI378" s="387"/>
      <c r="AJ378" s="386"/>
      <c r="AK378" s="384"/>
      <c r="AL378" s="385"/>
      <c r="AM378" s="386"/>
      <c r="AN378" s="384"/>
      <c r="AO378" s="384"/>
      <c r="AP378" s="384"/>
      <c r="AQ378" s="387"/>
      <c r="AR378" s="383"/>
      <c r="AS378" s="384"/>
      <c r="AT378" s="385"/>
      <c r="AU378" s="383"/>
      <c r="AV378" s="384"/>
      <c r="AW378" s="384"/>
      <c r="AX378" s="384"/>
      <c r="AY378" s="385"/>
      <c r="AZ378" s="383"/>
      <c r="BA378" s="384"/>
      <c r="BB378" s="385"/>
      <c r="BC378" s="386"/>
      <c r="BD378" s="384"/>
      <c r="BE378" s="384"/>
      <c r="BF378" s="384"/>
      <c r="BG378" s="387"/>
      <c r="BH378" s="388"/>
      <c r="BI378" s="389"/>
      <c r="BJ378" s="391"/>
      <c r="BK378" s="384"/>
      <c r="BL378" s="399"/>
      <c r="BM378" s="390"/>
      <c r="BN378" s="391"/>
      <c r="BO378" s="385"/>
    </row>
    <row r="379" spans="3:67" ht="38.25" customHeight="1" x14ac:dyDescent="0.25">
      <c r="C379" s="497">
        <f t="shared" si="49"/>
        <v>372</v>
      </c>
      <c r="D379" s="372"/>
      <c r="E379" s="384"/>
      <c r="F379" s="384"/>
      <c r="G379" s="499"/>
      <c r="H379" s="347"/>
      <c r="I379" s="499"/>
      <c r="J379" s="496"/>
      <c r="K379" s="509"/>
      <c r="L379" s="500"/>
      <c r="M379" s="510"/>
      <c r="N379" s="509"/>
      <c r="O379" s="509"/>
      <c r="P379" s="389"/>
      <c r="Q379" s="384"/>
      <c r="R379" s="384"/>
      <c r="S379" s="384"/>
      <c r="T379" s="384"/>
      <c r="U379" s="372"/>
      <c r="V379" s="391"/>
      <c r="W379" s="499"/>
      <c r="X379" s="499"/>
      <c r="Y379" s="389"/>
      <c r="Z379" s="391"/>
      <c r="AA379" s="503" t="str">
        <f t="shared" si="48"/>
        <v/>
      </c>
      <c r="AB379" s="386"/>
      <c r="AC379" s="384"/>
      <c r="AD379" s="387"/>
      <c r="AE379" s="383"/>
      <c r="AF379" s="384"/>
      <c r="AG379" s="384"/>
      <c r="AH379" s="384"/>
      <c r="AI379" s="387"/>
      <c r="AJ379" s="386"/>
      <c r="AK379" s="384"/>
      <c r="AL379" s="385"/>
      <c r="AM379" s="386"/>
      <c r="AN379" s="384"/>
      <c r="AO379" s="384"/>
      <c r="AP379" s="384"/>
      <c r="AQ379" s="387"/>
      <c r="AR379" s="383"/>
      <c r="AS379" s="384"/>
      <c r="AT379" s="385"/>
      <c r="AU379" s="383"/>
      <c r="AV379" s="384"/>
      <c r="AW379" s="384"/>
      <c r="AX379" s="384"/>
      <c r="AY379" s="385"/>
      <c r="AZ379" s="383"/>
      <c r="BA379" s="384"/>
      <c r="BB379" s="385"/>
      <c r="BC379" s="386"/>
      <c r="BD379" s="384"/>
      <c r="BE379" s="384"/>
      <c r="BF379" s="384"/>
      <c r="BG379" s="387"/>
      <c r="BH379" s="388"/>
      <c r="BI379" s="389"/>
      <c r="BJ379" s="391"/>
      <c r="BK379" s="384"/>
      <c r="BL379" s="399"/>
      <c r="BM379" s="390"/>
      <c r="BN379" s="391"/>
      <c r="BO379" s="385"/>
    </row>
    <row r="380" spans="3:67" ht="38.25" customHeight="1" x14ac:dyDescent="0.25">
      <c r="C380" s="497">
        <f t="shared" si="49"/>
        <v>373</v>
      </c>
      <c r="D380" s="372"/>
      <c r="E380" s="384"/>
      <c r="F380" s="384"/>
      <c r="G380" s="499"/>
      <c r="H380" s="347"/>
      <c r="I380" s="499"/>
      <c r="J380" s="496"/>
      <c r="K380" s="509"/>
      <c r="L380" s="500"/>
      <c r="M380" s="510"/>
      <c r="N380" s="509"/>
      <c r="O380" s="509"/>
      <c r="P380" s="389"/>
      <c r="Q380" s="384"/>
      <c r="R380" s="384"/>
      <c r="S380" s="384"/>
      <c r="T380" s="384"/>
      <c r="U380" s="372"/>
      <c r="V380" s="391"/>
      <c r="W380" s="499"/>
      <c r="X380" s="499"/>
      <c r="Y380" s="389"/>
      <c r="Z380" s="391"/>
      <c r="AA380" s="503" t="str">
        <f t="shared" si="48"/>
        <v/>
      </c>
      <c r="AB380" s="386"/>
      <c r="AC380" s="384"/>
      <c r="AD380" s="387"/>
      <c r="AE380" s="383"/>
      <c r="AF380" s="384"/>
      <c r="AG380" s="384"/>
      <c r="AH380" s="384"/>
      <c r="AI380" s="387"/>
      <c r="AJ380" s="386"/>
      <c r="AK380" s="384"/>
      <c r="AL380" s="385"/>
      <c r="AM380" s="386"/>
      <c r="AN380" s="384"/>
      <c r="AO380" s="384"/>
      <c r="AP380" s="384"/>
      <c r="AQ380" s="387"/>
      <c r="AR380" s="383"/>
      <c r="AS380" s="384"/>
      <c r="AT380" s="385"/>
      <c r="AU380" s="383"/>
      <c r="AV380" s="384"/>
      <c r="AW380" s="384"/>
      <c r="AX380" s="384"/>
      <c r="AY380" s="385"/>
      <c r="AZ380" s="383"/>
      <c r="BA380" s="384"/>
      <c r="BB380" s="385"/>
      <c r="BC380" s="386"/>
      <c r="BD380" s="384"/>
      <c r="BE380" s="384"/>
      <c r="BF380" s="384"/>
      <c r="BG380" s="387"/>
      <c r="BH380" s="388"/>
      <c r="BI380" s="389"/>
      <c r="BJ380" s="391"/>
      <c r="BK380" s="384"/>
      <c r="BL380" s="399"/>
      <c r="BM380" s="390"/>
      <c r="BN380" s="391"/>
      <c r="BO380" s="385"/>
    </row>
    <row r="381" spans="3:67" ht="38.25" customHeight="1" x14ac:dyDescent="0.25">
      <c r="C381" s="497">
        <f t="shared" si="49"/>
        <v>374</v>
      </c>
      <c r="D381" s="372"/>
      <c r="E381" s="384"/>
      <c r="F381" s="384"/>
      <c r="G381" s="499"/>
      <c r="H381" s="347"/>
      <c r="I381" s="499"/>
      <c r="J381" s="496"/>
      <c r="K381" s="509"/>
      <c r="L381" s="500"/>
      <c r="M381" s="510"/>
      <c r="N381" s="509"/>
      <c r="O381" s="509"/>
      <c r="P381" s="389"/>
      <c r="Q381" s="384"/>
      <c r="R381" s="384"/>
      <c r="S381" s="384"/>
      <c r="T381" s="384"/>
      <c r="U381" s="372"/>
      <c r="V381" s="391"/>
      <c r="W381" s="499"/>
      <c r="X381" s="499"/>
      <c r="Y381" s="389"/>
      <c r="Z381" s="391"/>
      <c r="AA381" s="503" t="str">
        <f t="shared" si="48"/>
        <v/>
      </c>
      <c r="AB381" s="386"/>
      <c r="AC381" s="384"/>
      <c r="AD381" s="387"/>
      <c r="AE381" s="383"/>
      <c r="AF381" s="384"/>
      <c r="AG381" s="384"/>
      <c r="AH381" s="384"/>
      <c r="AI381" s="387"/>
      <c r="AJ381" s="386"/>
      <c r="AK381" s="384"/>
      <c r="AL381" s="385"/>
      <c r="AM381" s="386"/>
      <c r="AN381" s="384"/>
      <c r="AO381" s="384"/>
      <c r="AP381" s="384"/>
      <c r="AQ381" s="387"/>
      <c r="AR381" s="383"/>
      <c r="AS381" s="384"/>
      <c r="AT381" s="385"/>
      <c r="AU381" s="383"/>
      <c r="AV381" s="384"/>
      <c r="AW381" s="384"/>
      <c r="AX381" s="384"/>
      <c r="AY381" s="385"/>
      <c r="AZ381" s="383"/>
      <c r="BA381" s="384"/>
      <c r="BB381" s="385"/>
      <c r="BC381" s="386"/>
      <c r="BD381" s="384"/>
      <c r="BE381" s="384"/>
      <c r="BF381" s="384"/>
      <c r="BG381" s="387"/>
      <c r="BH381" s="388"/>
      <c r="BI381" s="389"/>
      <c r="BJ381" s="391"/>
      <c r="BK381" s="384"/>
      <c r="BL381" s="399"/>
      <c r="BM381" s="390"/>
      <c r="BN381" s="391"/>
      <c r="BO381" s="385"/>
    </row>
    <row r="382" spans="3:67" ht="38.25" customHeight="1" x14ac:dyDescent="0.25">
      <c r="C382" s="497">
        <f t="shared" si="49"/>
        <v>375</v>
      </c>
      <c r="D382" s="372"/>
      <c r="E382" s="384"/>
      <c r="F382" s="384"/>
      <c r="G382" s="499"/>
      <c r="H382" s="347"/>
      <c r="I382" s="499"/>
      <c r="J382" s="496"/>
      <c r="K382" s="509"/>
      <c r="L382" s="500"/>
      <c r="M382" s="510"/>
      <c r="N382" s="509"/>
      <c r="O382" s="509"/>
      <c r="P382" s="389"/>
      <c r="Q382" s="384"/>
      <c r="R382" s="384"/>
      <c r="S382" s="384"/>
      <c r="T382" s="384"/>
      <c r="U382" s="372"/>
      <c r="V382" s="391"/>
      <c r="W382" s="499"/>
      <c r="X382" s="499"/>
      <c r="Y382" s="389"/>
      <c r="Z382" s="391"/>
      <c r="AA382" s="503" t="str">
        <f t="shared" si="48"/>
        <v/>
      </c>
      <c r="AB382" s="386"/>
      <c r="AC382" s="384"/>
      <c r="AD382" s="387"/>
      <c r="AE382" s="383"/>
      <c r="AF382" s="384"/>
      <c r="AG382" s="384"/>
      <c r="AH382" s="384"/>
      <c r="AI382" s="387"/>
      <c r="AJ382" s="386"/>
      <c r="AK382" s="384"/>
      <c r="AL382" s="385"/>
      <c r="AM382" s="386"/>
      <c r="AN382" s="384"/>
      <c r="AO382" s="384"/>
      <c r="AP382" s="384"/>
      <c r="AQ382" s="387"/>
      <c r="AR382" s="383"/>
      <c r="AS382" s="384"/>
      <c r="AT382" s="385"/>
      <c r="AU382" s="383"/>
      <c r="AV382" s="384"/>
      <c r="AW382" s="384"/>
      <c r="AX382" s="384"/>
      <c r="AY382" s="385"/>
      <c r="AZ382" s="383"/>
      <c r="BA382" s="384"/>
      <c r="BB382" s="385"/>
      <c r="BC382" s="386"/>
      <c r="BD382" s="384"/>
      <c r="BE382" s="384"/>
      <c r="BF382" s="384"/>
      <c r="BG382" s="387"/>
      <c r="BH382" s="388"/>
      <c r="BI382" s="389"/>
      <c r="BJ382" s="391"/>
      <c r="BK382" s="384"/>
      <c r="BL382" s="399"/>
      <c r="BM382" s="390"/>
      <c r="BN382" s="391"/>
      <c r="BO382" s="385"/>
    </row>
    <row r="383" spans="3:67" ht="38.25" customHeight="1" x14ac:dyDescent="0.25">
      <c r="C383" s="497">
        <f t="shared" si="49"/>
        <v>376</v>
      </c>
      <c r="D383" s="372"/>
      <c r="E383" s="384"/>
      <c r="F383" s="384"/>
      <c r="G383" s="499"/>
      <c r="H383" s="347"/>
      <c r="I383" s="499"/>
      <c r="J383" s="496"/>
      <c r="K383" s="509"/>
      <c r="L383" s="500"/>
      <c r="M383" s="510"/>
      <c r="N383" s="509"/>
      <c r="O383" s="509"/>
      <c r="P383" s="389"/>
      <c r="Q383" s="384"/>
      <c r="R383" s="384"/>
      <c r="S383" s="384"/>
      <c r="T383" s="384"/>
      <c r="U383" s="372"/>
      <c r="V383" s="391"/>
      <c r="W383" s="499"/>
      <c r="X383" s="499"/>
      <c r="Y383" s="389"/>
      <c r="Z383" s="391"/>
      <c r="AA383" s="503" t="str">
        <f t="shared" si="48"/>
        <v/>
      </c>
      <c r="AB383" s="386"/>
      <c r="AC383" s="384"/>
      <c r="AD383" s="387"/>
      <c r="AE383" s="383"/>
      <c r="AF383" s="384"/>
      <c r="AG383" s="384"/>
      <c r="AH383" s="384"/>
      <c r="AI383" s="387"/>
      <c r="AJ383" s="386"/>
      <c r="AK383" s="384"/>
      <c r="AL383" s="385"/>
      <c r="AM383" s="386"/>
      <c r="AN383" s="384"/>
      <c r="AO383" s="384"/>
      <c r="AP383" s="384"/>
      <c r="AQ383" s="387"/>
      <c r="AR383" s="383"/>
      <c r="AS383" s="384"/>
      <c r="AT383" s="385"/>
      <c r="AU383" s="383"/>
      <c r="AV383" s="384"/>
      <c r="AW383" s="384"/>
      <c r="AX383" s="384"/>
      <c r="AY383" s="385"/>
      <c r="AZ383" s="383"/>
      <c r="BA383" s="384"/>
      <c r="BB383" s="385"/>
      <c r="BC383" s="386"/>
      <c r="BD383" s="384"/>
      <c r="BE383" s="384"/>
      <c r="BF383" s="384"/>
      <c r="BG383" s="387"/>
      <c r="BH383" s="388"/>
      <c r="BI383" s="389"/>
      <c r="BJ383" s="391"/>
      <c r="BK383" s="384"/>
      <c r="BL383" s="399"/>
      <c r="BM383" s="390"/>
      <c r="BN383" s="391"/>
      <c r="BO383" s="385"/>
    </row>
    <row r="384" spans="3:67" ht="38.25" customHeight="1" x14ac:dyDescent="0.25">
      <c r="C384" s="497">
        <f t="shared" si="49"/>
        <v>377</v>
      </c>
      <c r="D384" s="372"/>
      <c r="E384" s="384"/>
      <c r="F384" s="384"/>
      <c r="G384" s="499"/>
      <c r="H384" s="347"/>
      <c r="I384" s="499"/>
      <c r="J384" s="496"/>
      <c r="K384" s="509"/>
      <c r="L384" s="500"/>
      <c r="M384" s="510"/>
      <c r="N384" s="509"/>
      <c r="O384" s="509"/>
      <c r="P384" s="389"/>
      <c r="Q384" s="384"/>
      <c r="R384" s="384"/>
      <c r="S384" s="384"/>
      <c r="T384" s="384"/>
      <c r="U384" s="372"/>
      <c r="V384" s="391"/>
      <c r="W384" s="499"/>
      <c r="X384" s="499"/>
      <c r="Y384" s="389"/>
      <c r="Z384" s="391"/>
      <c r="AA384" s="503" t="str">
        <f t="shared" si="48"/>
        <v/>
      </c>
      <c r="AB384" s="386"/>
      <c r="AC384" s="384"/>
      <c r="AD384" s="387"/>
      <c r="AE384" s="383"/>
      <c r="AF384" s="384"/>
      <c r="AG384" s="384"/>
      <c r="AH384" s="384"/>
      <c r="AI384" s="387"/>
      <c r="AJ384" s="386"/>
      <c r="AK384" s="384"/>
      <c r="AL384" s="385"/>
      <c r="AM384" s="386"/>
      <c r="AN384" s="384"/>
      <c r="AO384" s="384"/>
      <c r="AP384" s="384"/>
      <c r="AQ384" s="387"/>
      <c r="AR384" s="383"/>
      <c r="AS384" s="384"/>
      <c r="AT384" s="385"/>
      <c r="AU384" s="383"/>
      <c r="AV384" s="384"/>
      <c r="AW384" s="384"/>
      <c r="AX384" s="384"/>
      <c r="AY384" s="385"/>
      <c r="AZ384" s="383"/>
      <c r="BA384" s="384"/>
      <c r="BB384" s="385"/>
      <c r="BC384" s="386"/>
      <c r="BD384" s="384"/>
      <c r="BE384" s="384"/>
      <c r="BF384" s="384"/>
      <c r="BG384" s="387"/>
      <c r="BH384" s="388"/>
      <c r="BI384" s="389"/>
      <c r="BJ384" s="391"/>
      <c r="BK384" s="384"/>
      <c r="BL384" s="399"/>
      <c r="BM384" s="390"/>
      <c r="BN384" s="391"/>
      <c r="BO384" s="385"/>
    </row>
    <row r="385" spans="3:67" ht="38.25" customHeight="1" x14ac:dyDescent="0.25">
      <c r="C385" s="497">
        <f t="shared" si="49"/>
        <v>378</v>
      </c>
      <c r="D385" s="372"/>
      <c r="E385" s="384"/>
      <c r="F385" s="384"/>
      <c r="G385" s="499"/>
      <c r="H385" s="347"/>
      <c r="I385" s="499"/>
      <c r="J385" s="496"/>
      <c r="K385" s="509"/>
      <c r="L385" s="500"/>
      <c r="M385" s="510"/>
      <c r="N385" s="509"/>
      <c r="O385" s="509"/>
      <c r="P385" s="389"/>
      <c r="Q385" s="384"/>
      <c r="R385" s="384"/>
      <c r="S385" s="384"/>
      <c r="T385" s="384"/>
      <c r="U385" s="372"/>
      <c r="V385" s="391"/>
      <c r="W385" s="499"/>
      <c r="X385" s="499"/>
      <c r="Y385" s="389"/>
      <c r="Z385" s="391"/>
      <c r="AA385" s="503" t="str">
        <f t="shared" si="48"/>
        <v/>
      </c>
      <c r="AB385" s="386"/>
      <c r="AC385" s="384"/>
      <c r="AD385" s="387"/>
      <c r="AE385" s="383"/>
      <c r="AF385" s="384"/>
      <c r="AG385" s="384"/>
      <c r="AH385" s="384"/>
      <c r="AI385" s="387"/>
      <c r="AJ385" s="386"/>
      <c r="AK385" s="384"/>
      <c r="AL385" s="385"/>
      <c r="AM385" s="386"/>
      <c r="AN385" s="384"/>
      <c r="AO385" s="384"/>
      <c r="AP385" s="384"/>
      <c r="AQ385" s="387"/>
      <c r="AR385" s="383"/>
      <c r="AS385" s="384"/>
      <c r="AT385" s="385"/>
      <c r="AU385" s="383"/>
      <c r="AV385" s="384"/>
      <c r="AW385" s="384"/>
      <c r="AX385" s="384"/>
      <c r="AY385" s="385"/>
      <c r="AZ385" s="383"/>
      <c r="BA385" s="384"/>
      <c r="BB385" s="385"/>
      <c r="BC385" s="386"/>
      <c r="BD385" s="384"/>
      <c r="BE385" s="384"/>
      <c r="BF385" s="384"/>
      <c r="BG385" s="387"/>
      <c r="BH385" s="388"/>
      <c r="BI385" s="389"/>
      <c r="BJ385" s="391"/>
      <c r="BK385" s="384"/>
      <c r="BL385" s="399"/>
      <c r="BM385" s="390"/>
      <c r="BN385" s="391"/>
      <c r="BO385" s="385"/>
    </row>
    <row r="386" spans="3:67" ht="38.25" customHeight="1" x14ac:dyDescent="0.25">
      <c r="C386" s="497">
        <f t="shared" si="49"/>
        <v>379</v>
      </c>
      <c r="D386" s="372"/>
      <c r="E386" s="384"/>
      <c r="F386" s="384"/>
      <c r="G386" s="499"/>
      <c r="H386" s="347"/>
      <c r="I386" s="499"/>
      <c r="J386" s="496"/>
      <c r="K386" s="509"/>
      <c r="L386" s="500"/>
      <c r="M386" s="510"/>
      <c r="N386" s="509"/>
      <c r="O386" s="509"/>
      <c r="P386" s="389"/>
      <c r="Q386" s="384"/>
      <c r="R386" s="384"/>
      <c r="S386" s="384"/>
      <c r="T386" s="384"/>
      <c r="U386" s="372"/>
      <c r="V386" s="391"/>
      <c r="W386" s="499"/>
      <c r="X386" s="499"/>
      <c r="Y386" s="389"/>
      <c r="Z386" s="391"/>
      <c r="AA386" s="503" t="str">
        <f t="shared" si="48"/>
        <v/>
      </c>
      <c r="AB386" s="386"/>
      <c r="AC386" s="384"/>
      <c r="AD386" s="387"/>
      <c r="AE386" s="383"/>
      <c r="AF386" s="384"/>
      <c r="AG386" s="384"/>
      <c r="AH386" s="384"/>
      <c r="AI386" s="387"/>
      <c r="AJ386" s="386"/>
      <c r="AK386" s="384"/>
      <c r="AL386" s="385"/>
      <c r="AM386" s="386"/>
      <c r="AN386" s="384"/>
      <c r="AO386" s="384"/>
      <c r="AP386" s="384"/>
      <c r="AQ386" s="387"/>
      <c r="AR386" s="383"/>
      <c r="AS386" s="384"/>
      <c r="AT386" s="385"/>
      <c r="AU386" s="383"/>
      <c r="AV386" s="384"/>
      <c r="AW386" s="384"/>
      <c r="AX386" s="384"/>
      <c r="AY386" s="385"/>
      <c r="AZ386" s="383"/>
      <c r="BA386" s="384"/>
      <c r="BB386" s="385"/>
      <c r="BC386" s="386"/>
      <c r="BD386" s="384"/>
      <c r="BE386" s="384"/>
      <c r="BF386" s="384"/>
      <c r="BG386" s="387"/>
      <c r="BH386" s="388"/>
      <c r="BI386" s="389"/>
      <c r="BJ386" s="391"/>
      <c r="BK386" s="384"/>
      <c r="BL386" s="399"/>
      <c r="BM386" s="390"/>
      <c r="BN386" s="391"/>
      <c r="BO386" s="385"/>
    </row>
    <row r="387" spans="3:67" ht="38.25" customHeight="1" x14ac:dyDescent="0.25">
      <c r="C387" s="497">
        <f t="shared" si="49"/>
        <v>380</v>
      </c>
      <c r="D387" s="372"/>
      <c r="E387" s="384"/>
      <c r="F387" s="384"/>
      <c r="G387" s="499"/>
      <c r="H387" s="347"/>
      <c r="I387" s="499"/>
      <c r="J387" s="496"/>
      <c r="K387" s="509"/>
      <c r="L387" s="500"/>
      <c r="M387" s="510"/>
      <c r="N387" s="509"/>
      <c r="O387" s="509"/>
      <c r="P387" s="389"/>
      <c r="Q387" s="384"/>
      <c r="R387" s="384"/>
      <c r="S387" s="384"/>
      <c r="T387" s="384"/>
      <c r="U387" s="372"/>
      <c r="V387" s="391"/>
      <c r="W387" s="499"/>
      <c r="X387" s="499"/>
      <c r="Y387" s="389"/>
      <c r="Z387" s="391"/>
      <c r="AA387" s="503" t="str">
        <f t="shared" si="48"/>
        <v/>
      </c>
      <c r="AB387" s="386"/>
      <c r="AC387" s="384"/>
      <c r="AD387" s="387"/>
      <c r="AE387" s="383"/>
      <c r="AF387" s="384"/>
      <c r="AG387" s="384"/>
      <c r="AH387" s="384"/>
      <c r="AI387" s="387"/>
      <c r="AJ387" s="386"/>
      <c r="AK387" s="384"/>
      <c r="AL387" s="385"/>
      <c r="AM387" s="386"/>
      <c r="AN387" s="384"/>
      <c r="AO387" s="384"/>
      <c r="AP387" s="384"/>
      <c r="AQ387" s="387"/>
      <c r="AR387" s="383"/>
      <c r="AS387" s="384"/>
      <c r="AT387" s="385"/>
      <c r="AU387" s="383"/>
      <c r="AV387" s="384"/>
      <c r="AW387" s="384"/>
      <c r="AX387" s="384"/>
      <c r="AY387" s="385"/>
      <c r="AZ387" s="383"/>
      <c r="BA387" s="384"/>
      <c r="BB387" s="385"/>
      <c r="BC387" s="386"/>
      <c r="BD387" s="384"/>
      <c r="BE387" s="384"/>
      <c r="BF387" s="384"/>
      <c r="BG387" s="387"/>
      <c r="BH387" s="388"/>
      <c r="BI387" s="389"/>
      <c r="BJ387" s="391"/>
      <c r="BK387" s="384"/>
      <c r="BL387" s="399"/>
      <c r="BM387" s="390"/>
      <c r="BN387" s="391"/>
      <c r="BO387" s="385"/>
    </row>
    <row r="388" spans="3:67" ht="38.25" customHeight="1" x14ac:dyDescent="0.25">
      <c r="C388" s="497">
        <f t="shared" si="49"/>
        <v>381</v>
      </c>
      <c r="D388" s="372"/>
      <c r="E388" s="384"/>
      <c r="F388" s="384"/>
      <c r="G388" s="499"/>
      <c r="H388" s="347"/>
      <c r="I388" s="499"/>
      <c r="J388" s="496"/>
      <c r="K388" s="509"/>
      <c r="L388" s="500"/>
      <c r="M388" s="510"/>
      <c r="N388" s="509"/>
      <c r="O388" s="509"/>
      <c r="P388" s="389"/>
      <c r="Q388" s="384"/>
      <c r="R388" s="384"/>
      <c r="S388" s="384"/>
      <c r="T388" s="384"/>
      <c r="U388" s="372"/>
      <c r="V388" s="391"/>
      <c r="W388" s="499"/>
      <c r="X388" s="499"/>
      <c r="Y388" s="389"/>
      <c r="Z388" s="391"/>
      <c r="AA388" s="503" t="str">
        <f t="shared" si="48"/>
        <v/>
      </c>
      <c r="AB388" s="386"/>
      <c r="AC388" s="384"/>
      <c r="AD388" s="387"/>
      <c r="AE388" s="383"/>
      <c r="AF388" s="384"/>
      <c r="AG388" s="384"/>
      <c r="AH388" s="384"/>
      <c r="AI388" s="387"/>
      <c r="AJ388" s="386"/>
      <c r="AK388" s="384"/>
      <c r="AL388" s="385"/>
      <c r="AM388" s="386"/>
      <c r="AN388" s="384"/>
      <c r="AO388" s="384"/>
      <c r="AP388" s="384"/>
      <c r="AQ388" s="387"/>
      <c r="AR388" s="383"/>
      <c r="AS388" s="384"/>
      <c r="AT388" s="385"/>
      <c r="AU388" s="383"/>
      <c r="AV388" s="384"/>
      <c r="AW388" s="384"/>
      <c r="AX388" s="384"/>
      <c r="AY388" s="385"/>
      <c r="AZ388" s="383"/>
      <c r="BA388" s="384"/>
      <c r="BB388" s="385"/>
      <c r="BC388" s="386"/>
      <c r="BD388" s="384"/>
      <c r="BE388" s="384"/>
      <c r="BF388" s="384"/>
      <c r="BG388" s="387"/>
      <c r="BH388" s="388"/>
      <c r="BI388" s="389"/>
      <c r="BJ388" s="391"/>
      <c r="BK388" s="384"/>
      <c r="BL388" s="399"/>
      <c r="BM388" s="390"/>
      <c r="BN388" s="391"/>
      <c r="BO388" s="385"/>
    </row>
    <row r="389" spans="3:67" ht="38.25" customHeight="1" x14ac:dyDescent="0.25">
      <c r="C389" s="497">
        <f t="shared" si="49"/>
        <v>382</v>
      </c>
      <c r="D389" s="372"/>
      <c r="E389" s="384"/>
      <c r="F389" s="384"/>
      <c r="G389" s="499"/>
      <c r="H389" s="347"/>
      <c r="I389" s="499"/>
      <c r="J389" s="496"/>
      <c r="K389" s="509"/>
      <c r="L389" s="500"/>
      <c r="M389" s="510"/>
      <c r="N389" s="509"/>
      <c r="O389" s="509"/>
      <c r="P389" s="389"/>
      <c r="Q389" s="384"/>
      <c r="R389" s="384"/>
      <c r="S389" s="384"/>
      <c r="T389" s="384"/>
      <c r="U389" s="372"/>
      <c r="V389" s="391"/>
      <c r="W389" s="499"/>
      <c r="X389" s="499"/>
      <c r="Y389" s="389"/>
      <c r="Z389" s="391"/>
      <c r="AA389" s="503" t="str">
        <f t="shared" si="48"/>
        <v/>
      </c>
      <c r="AB389" s="386"/>
      <c r="AC389" s="384"/>
      <c r="AD389" s="387"/>
      <c r="AE389" s="383"/>
      <c r="AF389" s="384"/>
      <c r="AG389" s="384"/>
      <c r="AH389" s="384"/>
      <c r="AI389" s="387"/>
      <c r="AJ389" s="386"/>
      <c r="AK389" s="384"/>
      <c r="AL389" s="385"/>
      <c r="AM389" s="386"/>
      <c r="AN389" s="384"/>
      <c r="AO389" s="384"/>
      <c r="AP389" s="384"/>
      <c r="AQ389" s="387"/>
      <c r="AR389" s="383"/>
      <c r="AS389" s="384"/>
      <c r="AT389" s="385"/>
      <c r="AU389" s="383"/>
      <c r="AV389" s="384"/>
      <c r="AW389" s="384"/>
      <c r="AX389" s="384"/>
      <c r="AY389" s="385"/>
      <c r="AZ389" s="383"/>
      <c r="BA389" s="384"/>
      <c r="BB389" s="385"/>
      <c r="BC389" s="386"/>
      <c r="BD389" s="384"/>
      <c r="BE389" s="384"/>
      <c r="BF389" s="384"/>
      <c r="BG389" s="387"/>
      <c r="BH389" s="388"/>
      <c r="BI389" s="389"/>
      <c r="BJ389" s="391"/>
      <c r="BK389" s="384"/>
      <c r="BL389" s="399"/>
      <c r="BM389" s="390"/>
      <c r="BN389" s="391"/>
      <c r="BO389" s="385"/>
    </row>
    <row r="390" spans="3:67" ht="38.25" customHeight="1" x14ac:dyDescent="0.25">
      <c r="C390" s="497">
        <f t="shared" si="49"/>
        <v>383</v>
      </c>
      <c r="D390" s="372"/>
      <c r="E390" s="384"/>
      <c r="F390" s="384"/>
      <c r="G390" s="499"/>
      <c r="H390" s="347"/>
      <c r="I390" s="499"/>
      <c r="J390" s="496"/>
      <c r="K390" s="509"/>
      <c r="L390" s="500"/>
      <c r="M390" s="510"/>
      <c r="N390" s="509"/>
      <c r="O390" s="509"/>
      <c r="P390" s="389"/>
      <c r="Q390" s="384"/>
      <c r="R390" s="384"/>
      <c r="S390" s="384"/>
      <c r="T390" s="384"/>
      <c r="U390" s="372"/>
      <c r="V390" s="391"/>
      <c r="W390" s="499"/>
      <c r="X390" s="499"/>
      <c r="Y390" s="389"/>
      <c r="Z390" s="391"/>
      <c r="AA390" s="503" t="str">
        <f t="shared" si="48"/>
        <v/>
      </c>
      <c r="AB390" s="386"/>
      <c r="AC390" s="384"/>
      <c r="AD390" s="387"/>
      <c r="AE390" s="383"/>
      <c r="AF390" s="384"/>
      <c r="AG390" s="384"/>
      <c r="AH390" s="384"/>
      <c r="AI390" s="387"/>
      <c r="AJ390" s="386"/>
      <c r="AK390" s="384"/>
      <c r="AL390" s="385"/>
      <c r="AM390" s="386"/>
      <c r="AN390" s="384"/>
      <c r="AO390" s="384"/>
      <c r="AP390" s="384"/>
      <c r="AQ390" s="387"/>
      <c r="AR390" s="383"/>
      <c r="AS390" s="384"/>
      <c r="AT390" s="385"/>
      <c r="AU390" s="383"/>
      <c r="AV390" s="384"/>
      <c r="AW390" s="384"/>
      <c r="AX390" s="384"/>
      <c r="AY390" s="385"/>
      <c r="AZ390" s="383"/>
      <c r="BA390" s="384"/>
      <c r="BB390" s="385"/>
      <c r="BC390" s="386"/>
      <c r="BD390" s="384"/>
      <c r="BE390" s="384"/>
      <c r="BF390" s="384"/>
      <c r="BG390" s="387"/>
      <c r="BH390" s="388"/>
      <c r="BI390" s="389"/>
      <c r="BJ390" s="391"/>
      <c r="BK390" s="384"/>
      <c r="BL390" s="399"/>
      <c r="BM390" s="390"/>
      <c r="BN390" s="391"/>
      <c r="BO390" s="385"/>
    </row>
    <row r="391" spans="3:67" ht="38.25" customHeight="1" x14ac:dyDescent="0.25">
      <c r="C391" s="497">
        <f t="shared" si="49"/>
        <v>384</v>
      </c>
      <c r="D391" s="372"/>
      <c r="E391" s="384"/>
      <c r="F391" s="384"/>
      <c r="G391" s="499"/>
      <c r="H391" s="347"/>
      <c r="I391" s="499"/>
      <c r="J391" s="496"/>
      <c r="K391" s="509"/>
      <c r="L391" s="500"/>
      <c r="M391" s="510"/>
      <c r="N391" s="509"/>
      <c r="O391" s="509"/>
      <c r="P391" s="389"/>
      <c r="Q391" s="384"/>
      <c r="R391" s="384"/>
      <c r="S391" s="384"/>
      <c r="T391" s="384"/>
      <c r="U391" s="372"/>
      <c r="V391" s="391"/>
      <c r="W391" s="499"/>
      <c r="X391" s="499"/>
      <c r="Y391" s="389"/>
      <c r="Z391" s="391"/>
      <c r="AA391" s="503" t="str">
        <f t="shared" si="48"/>
        <v/>
      </c>
      <c r="AB391" s="386"/>
      <c r="AC391" s="384"/>
      <c r="AD391" s="387"/>
      <c r="AE391" s="383"/>
      <c r="AF391" s="384"/>
      <c r="AG391" s="384"/>
      <c r="AH391" s="384"/>
      <c r="AI391" s="387"/>
      <c r="AJ391" s="386"/>
      <c r="AK391" s="384"/>
      <c r="AL391" s="385"/>
      <c r="AM391" s="386"/>
      <c r="AN391" s="384"/>
      <c r="AO391" s="384"/>
      <c r="AP391" s="384"/>
      <c r="AQ391" s="387"/>
      <c r="AR391" s="383"/>
      <c r="AS391" s="384"/>
      <c r="AT391" s="385"/>
      <c r="AU391" s="383"/>
      <c r="AV391" s="384"/>
      <c r="AW391" s="384"/>
      <c r="AX391" s="384"/>
      <c r="AY391" s="385"/>
      <c r="AZ391" s="383"/>
      <c r="BA391" s="384"/>
      <c r="BB391" s="385"/>
      <c r="BC391" s="386"/>
      <c r="BD391" s="384"/>
      <c r="BE391" s="384"/>
      <c r="BF391" s="384"/>
      <c r="BG391" s="387"/>
      <c r="BH391" s="388"/>
      <c r="BI391" s="389"/>
      <c r="BJ391" s="391"/>
      <c r="BK391" s="384"/>
      <c r="BL391" s="399"/>
      <c r="BM391" s="390"/>
      <c r="BN391" s="391"/>
      <c r="BO391" s="385"/>
    </row>
    <row r="392" spans="3:67" ht="38.25" customHeight="1" x14ac:dyDescent="0.25">
      <c r="C392" s="497">
        <f t="shared" si="49"/>
        <v>385</v>
      </c>
      <c r="D392" s="372"/>
      <c r="E392" s="384"/>
      <c r="F392" s="384"/>
      <c r="G392" s="499"/>
      <c r="H392" s="347"/>
      <c r="I392" s="499"/>
      <c r="J392" s="496"/>
      <c r="K392" s="509"/>
      <c r="L392" s="500"/>
      <c r="M392" s="510"/>
      <c r="N392" s="509"/>
      <c r="O392" s="509"/>
      <c r="P392" s="389"/>
      <c r="Q392" s="384"/>
      <c r="R392" s="384"/>
      <c r="S392" s="384"/>
      <c r="T392" s="384"/>
      <c r="U392" s="372"/>
      <c r="V392" s="391"/>
      <c r="W392" s="499"/>
      <c r="X392" s="499"/>
      <c r="Y392" s="389"/>
      <c r="Z392" s="391"/>
      <c r="AA392" s="503" t="str">
        <f>IF(X392="","",(X392+Z392))</f>
        <v/>
      </c>
      <c r="AB392" s="386"/>
      <c r="AC392" s="384"/>
      <c r="AD392" s="387"/>
      <c r="AE392" s="383"/>
      <c r="AF392" s="384"/>
      <c r="AG392" s="384"/>
      <c r="AH392" s="384"/>
      <c r="AI392" s="387"/>
      <c r="AJ392" s="386"/>
      <c r="AK392" s="384"/>
      <c r="AL392" s="385"/>
      <c r="AM392" s="386"/>
      <c r="AN392" s="384"/>
      <c r="AO392" s="384"/>
      <c r="AP392" s="384"/>
      <c r="AQ392" s="387"/>
      <c r="AR392" s="383"/>
      <c r="AS392" s="384"/>
      <c r="AT392" s="385"/>
      <c r="AU392" s="383"/>
      <c r="AV392" s="384"/>
      <c r="AW392" s="384"/>
      <c r="AX392" s="384"/>
      <c r="AY392" s="385"/>
      <c r="AZ392" s="383"/>
      <c r="BA392" s="384"/>
      <c r="BB392" s="385"/>
      <c r="BC392" s="386"/>
      <c r="BD392" s="384"/>
      <c r="BE392" s="384"/>
      <c r="BF392" s="384"/>
      <c r="BG392" s="387"/>
      <c r="BH392" s="388"/>
      <c r="BI392" s="389"/>
      <c r="BJ392" s="391"/>
      <c r="BK392" s="384"/>
      <c r="BL392" s="399"/>
      <c r="BM392" s="390"/>
      <c r="BN392" s="391"/>
      <c r="BO392" s="385"/>
    </row>
    <row r="393" spans="3:67" ht="38.25" customHeight="1" x14ac:dyDescent="0.25">
      <c r="C393" s="497">
        <f t="shared" si="49"/>
        <v>386</v>
      </c>
      <c r="D393" s="372"/>
      <c r="E393" s="384"/>
      <c r="F393" s="384"/>
      <c r="G393" s="499"/>
      <c r="H393" s="347"/>
      <c r="I393" s="499"/>
      <c r="J393" s="496"/>
      <c r="K393" s="509"/>
      <c r="L393" s="500"/>
      <c r="M393" s="510"/>
      <c r="N393" s="509"/>
      <c r="O393" s="509"/>
      <c r="P393" s="389"/>
      <c r="Q393" s="384"/>
      <c r="R393" s="384"/>
      <c r="S393" s="384"/>
      <c r="T393" s="384"/>
      <c r="U393" s="372"/>
      <c r="V393" s="391"/>
      <c r="W393" s="499"/>
      <c r="X393" s="499"/>
      <c r="Y393" s="389"/>
      <c r="Z393" s="391"/>
      <c r="AA393" s="503" t="str">
        <f t="shared" ref="AA393:AA456" si="50">IF(X393="","",(X393+Z393))</f>
        <v/>
      </c>
      <c r="AB393" s="386"/>
      <c r="AC393" s="384"/>
      <c r="AD393" s="387"/>
      <c r="AE393" s="383"/>
      <c r="AF393" s="384"/>
      <c r="AG393" s="384"/>
      <c r="AH393" s="384"/>
      <c r="AI393" s="387"/>
      <c r="AJ393" s="386"/>
      <c r="AK393" s="384"/>
      <c r="AL393" s="385"/>
      <c r="AM393" s="386"/>
      <c r="AN393" s="384"/>
      <c r="AO393" s="384"/>
      <c r="AP393" s="384"/>
      <c r="AQ393" s="387"/>
      <c r="AR393" s="383"/>
      <c r="AS393" s="384"/>
      <c r="AT393" s="385"/>
      <c r="AU393" s="383"/>
      <c r="AV393" s="384"/>
      <c r="AW393" s="384"/>
      <c r="AX393" s="384"/>
      <c r="AY393" s="385"/>
      <c r="AZ393" s="383"/>
      <c r="BA393" s="384"/>
      <c r="BB393" s="385"/>
      <c r="BC393" s="386"/>
      <c r="BD393" s="384"/>
      <c r="BE393" s="384"/>
      <c r="BF393" s="384"/>
      <c r="BG393" s="387"/>
      <c r="BH393" s="388"/>
      <c r="BI393" s="389"/>
      <c r="BJ393" s="391"/>
      <c r="BK393" s="384"/>
      <c r="BL393" s="399"/>
      <c r="BM393" s="390"/>
      <c r="BN393" s="391"/>
      <c r="BO393" s="385"/>
    </row>
    <row r="394" spans="3:67" ht="38.25" customHeight="1" x14ac:dyDescent="0.25">
      <c r="C394" s="497">
        <f t="shared" si="49"/>
        <v>387</v>
      </c>
      <c r="D394" s="372"/>
      <c r="E394" s="384"/>
      <c r="F394" s="384"/>
      <c r="G394" s="499"/>
      <c r="H394" s="347"/>
      <c r="I394" s="499"/>
      <c r="J394" s="496"/>
      <c r="K394" s="509"/>
      <c r="L394" s="500"/>
      <c r="M394" s="510"/>
      <c r="N394" s="509"/>
      <c r="O394" s="509"/>
      <c r="P394" s="389"/>
      <c r="Q394" s="384"/>
      <c r="R394" s="384"/>
      <c r="S394" s="384"/>
      <c r="T394" s="384"/>
      <c r="U394" s="372"/>
      <c r="V394" s="391"/>
      <c r="W394" s="499"/>
      <c r="X394" s="499"/>
      <c r="Y394" s="389"/>
      <c r="Z394" s="391"/>
      <c r="AA394" s="503" t="str">
        <f t="shared" si="50"/>
        <v/>
      </c>
      <c r="AB394" s="386"/>
      <c r="AC394" s="384"/>
      <c r="AD394" s="387"/>
      <c r="AE394" s="383"/>
      <c r="AF394" s="384"/>
      <c r="AG394" s="384"/>
      <c r="AH394" s="384"/>
      <c r="AI394" s="387"/>
      <c r="AJ394" s="386"/>
      <c r="AK394" s="384"/>
      <c r="AL394" s="385"/>
      <c r="AM394" s="386"/>
      <c r="AN394" s="384"/>
      <c r="AO394" s="384"/>
      <c r="AP394" s="384"/>
      <c r="AQ394" s="387"/>
      <c r="AR394" s="383"/>
      <c r="AS394" s="384"/>
      <c r="AT394" s="385"/>
      <c r="AU394" s="383"/>
      <c r="AV394" s="384"/>
      <c r="AW394" s="384"/>
      <c r="AX394" s="384"/>
      <c r="AY394" s="385"/>
      <c r="AZ394" s="383"/>
      <c r="BA394" s="384"/>
      <c r="BB394" s="385"/>
      <c r="BC394" s="386"/>
      <c r="BD394" s="384"/>
      <c r="BE394" s="384"/>
      <c r="BF394" s="384"/>
      <c r="BG394" s="387"/>
      <c r="BH394" s="388"/>
      <c r="BI394" s="389"/>
      <c r="BJ394" s="391"/>
      <c r="BK394" s="384"/>
      <c r="BL394" s="399"/>
      <c r="BM394" s="390"/>
      <c r="BN394" s="391"/>
      <c r="BO394" s="385"/>
    </row>
    <row r="395" spans="3:67" ht="38.25" customHeight="1" x14ac:dyDescent="0.25">
      <c r="C395" s="497">
        <f t="shared" si="49"/>
        <v>388</v>
      </c>
      <c r="D395" s="372"/>
      <c r="E395" s="384"/>
      <c r="F395" s="384"/>
      <c r="G395" s="499"/>
      <c r="H395" s="347"/>
      <c r="I395" s="499"/>
      <c r="J395" s="496"/>
      <c r="K395" s="509"/>
      <c r="L395" s="500"/>
      <c r="M395" s="510"/>
      <c r="N395" s="509"/>
      <c r="O395" s="509"/>
      <c r="P395" s="389"/>
      <c r="Q395" s="384"/>
      <c r="R395" s="384"/>
      <c r="S395" s="384"/>
      <c r="T395" s="384"/>
      <c r="U395" s="372"/>
      <c r="V395" s="391"/>
      <c r="W395" s="499"/>
      <c r="X395" s="499"/>
      <c r="Y395" s="389"/>
      <c r="Z395" s="391"/>
      <c r="AA395" s="503" t="str">
        <f t="shared" si="50"/>
        <v/>
      </c>
      <c r="AB395" s="386"/>
      <c r="AC395" s="384"/>
      <c r="AD395" s="387"/>
      <c r="AE395" s="383"/>
      <c r="AF395" s="384"/>
      <c r="AG395" s="384"/>
      <c r="AH395" s="384"/>
      <c r="AI395" s="387"/>
      <c r="AJ395" s="386"/>
      <c r="AK395" s="384"/>
      <c r="AL395" s="385"/>
      <c r="AM395" s="386"/>
      <c r="AN395" s="384"/>
      <c r="AO395" s="384"/>
      <c r="AP395" s="384"/>
      <c r="AQ395" s="387"/>
      <c r="AR395" s="383"/>
      <c r="AS395" s="384"/>
      <c r="AT395" s="385"/>
      <c r="AU395" s="383"/>
      <c r="AV395" s="384"/>
      <c r="AW395" s="384"/>
      <c r="AX395" s="384"/>
      <c r="AY395" s="385"/>
      <c r="AZ395" s="383"/>
      <c r="BA395" s="384"/>
      <c r="BB395" s="385"/>
      <c r="BC395" s="386"/>
      <c r="BD395" s="384"/>
      <c r="BE395" s="384"/>
      <c r="BF395" s="384"/>
      <c r="BG395" s="387"/>
      <c r="BH395" s="388"/>
      <c r="BI395" s="389"/>
      <c r="BJ395" s="391"/>
      <c r="BK395" s="384"/>
      <c r="BL395" s="399"/>
      <c r="BM395" s="390"/>
      <c r="BN395" s="391"/>
      <c r="BO395" s="385"/>
    </row>
    <row r="396" spans="3:67" ht="38.25" customHeight="1" x14ac:dyDescent="0.25">
      <c r="C396" s="497">
        <f t="shared" si="49"/>
        <v>389</v>
      </c>
      <c r="D396" s="372"/>
      <c r="E396" s="384"/>
      <c r="F396" s="384"/>
      <c r="G396" s="499"/>
      <c r="H396" s="347"/>
      <c r="I396" s="499"/>
      <c r="J396" s="496"/>
      <c r="K396" s="509"/>
      <c r="L396" s="500"/>
      <c r="M396" s="510"/>
      <c r="N396" s="509"/>
      <c r="O396" s="509"/>
      <c r="P396" s="389"/>
      <c r="Q396" s="384"/>
      <c r="R396" s="384"/>
      <c r="S396" s="384"/>
      <c r="T396" s="384"/>
      <c r="U396" s="372"/>
      <c r="V396" s="391"/>
      <c r="W396" s="499"/>
      <c r="X396" s="499"/>
      <c r="Y396" s="389"/>
      <c r="Z396" s="391"/>
      <c r="AA396" s="503" t="str">
        <f t="shared" si="50"/>
        <v/>
      </c>
      <c r="AB396" s="386"/>
      <c r="AC396" s="384"/>
      <c r="AD396" s="387"/>
      <c r="AE396" s="383"/>
      <c r="AF396" s="384"/>
      <c r="AG396" s="384"/>
      <c r="AH396" s="384"/>
      <c r="AI396" s="387"/>
      <c r="AJ396" s="386"/>
      <c r="AK396" s="384"/>
      <c r="AL396" s="385"/>
      <c r="AM396" s="386"/>
      <c r="AN396" s="384"/>
      <c r="AO396" s="384"/>
      <c r="AP396" s="384"/>
      <c r="AQ396" s="387"/>
      <c r="AR396" s="383"/>
      <c r="AS396" s="384"/>
      <c r="AT396" s="385"/>
      <c r="AU396" s="383"/>
      <c r="AV396" s="384"/>
      <c r="AW396" s="384"/>
      <c r="AX396" s="384"/>
      <c r="AY396" s="385"/>
      <c r="AZ396" s="383"/>
      <c r="BA396" s="384"/>
      <c r="BB396" s="385"/>
      <c r="BC396" s="386"/>
      <c r="BD396" s="384"/>
      <c r="BE396" s="384"/>
      <c r="BF396" s="384"/>
      <c r="BG396" s="387"/>
      <c r="BH396" s="388"/>
      <c r="BI396" s="389"/>
      <c r="BJ396" s="391"/>
      <c r="BK396" s="384"/>
      <c r="BL396" s="399"/>
      <c r="BM396" s="390"/>
      <c r="BN396" s="391"/>
      <c r="BO396" s="385"/>
    </row>
    <row r="397" spans="3:67" ht="38.25" customHeight="1" x14ac:dyDescent="0.25">
      <c r="C397" s="497">
        <f t="shared" si="49"/>
        <v>390</v>
      </c>
      <c r="D397" s="372"/>
      <c r="E397" s="384"/>
      <c r="F397" s="384"/>
      <c r="G397" s="499"/>
      <c r="H397" s="347"/>
      <c r="I397" s="499"/>
      <c r="J397" s="496"/>
      <c r="K397" s="509"/>
      <c r="L397" s="500"/>
      <c r="M397" s="510"/>
      <c r="N397" s="509"/>
      <c r="O397" s="509"/>
      <c r="P397" s="389"/>
      <c r="Q397" s="384"/>
      <c r="R397" s="384"/>
      <c r="S397" s="384"/>
      <c r="T397" s="384"/>
      <c r="U397" s="372"/>
      <c r="V397" s="391"/>
      <c r="W397" s="499"/>
      <c r="X397" s="499"/>
      <c r="Y397" s="389"/>
      <c r="Z397" s="391"/>
      <c r="AA397" s="503" t="str">
        <f t="shared" si="50"/>
        <v/>
      </c>
      <c r="AB397" s="386"/>
      <c r="AC397" s="384"/>
      <c r="AD397" s="387"/>
      <c r="AE397" s="383"/>
      <c r="AF397" s="384"/>
      <c r="AG397" s="384"/>
      <c r="AH397" s="384"/>
      <c r="AI397" s="387"/>
      <c r="AJ397" s="386"/>
      <c r="AK397" s="384"/>
      <c r="AL397" s="385"/>
      <c r="AM397" s="386"/>
      <c r="AN397" s="384"/>
      <c r="AO397" s="384"/>
      <c r="AP397" s="384"/>
      <c r="AQ397" s="387"/>
      <c r="AR397" s="383"/>
      <c r="AS397" s="384"/>
      <c r="AT397" s="385"/>
      <c r="AU397" s="383"/>
      <c r="AV397" s="384"/>
      <c r="AW397" s="384"/>
      <c r="AX397" s="384"/>
      <c r="AY397" s="385"/>
      <c r="AZ397" s="383"/>
      <c r="BA397" s="384"/>
      <c r="BB397" s="385"/>
      <c r="BC397" s="386"/>
      <c r="BD397" s="384"/>
      <c r="BE397" s="384"/>
      <c r="BF397" s="384"/>
      <c r="BG397" s="387"/>
      <c r="BH397" s="388"/>
      <c r="BI397" s="389"/>
      <c r="BJ397" s="391"/>
      <c r="BK397" s="384"/>
      <c r="BL397" s="399"/>
      <c r="BM397" s="390"/>
      <c r="BN397" s="391"/>
      <c r="BO397" s="385"/>
    </row>
    <row r="398" spans="3:67" ht="38.25" customHeight="1" x14ac:dyDescent="0.25">
      <c r="C398" s="497">
        <f t="shared" si="49"/>
        <v>391</v>
      </c>
      <c r="D398" s="372"/>
      <c r="E398" s="384"/>
      <c r="F398" s="384"/>
      <c r="G398" s="499"/>
      <c r="H398" s="347"/>
      <c r="I398" s="499"/>
      <c r="J398" s="496"/>
      <c r="K398" s="509"/>
      <c r="L398" s="500"/>
      <c r="M398" s="510"/>
      <c r="N398" s="509"/>
      <c r="O398" s="509"/>
      <c r="P398" s="389"/>
      <c r="Q398" s="384"/>
      <c r="R398" s="384"/>
      <c r="S398" s="384"/>
      <c r="T398" s="384"/>
      <c r="U398" s="372"/>
      <c r="V398" s="391"/>
      <c r="W398" s="499"/>
      <c r="X398" s="499"/>
      <c r="Y398" s="389"/>
      <c r="Z398" s="391"/>
      <c r="AA398" s="503" t="str">
        <f t="shared" si="50"/>
        <v/>
      </c>
      <c r="AB398" s="386"/>
      <c r="AC398" s="384"/>
      <c r="AD398" s="387"/>
      <c r="AE398" s="383"/>
      <c r="AF398" s="384"/>
      <c r="AG398" s="384"/>
      <c r="AH398" s="384"/>
      <c r="AI398" s="387"/>
      <c r="AJ398" s="386"/>
      <c r="AK398" s="384"/>
      <c r="AL398" s="385"/>
      <c r="AM398" s="386"/>
      <c r="AN398" s="384"/>
      <c r="AO398" s="384"/>
      <c r="AP398" s="384"/>
      <c r="AQ398" s="387"/>
      <c r="AR398" s="383"/>
      <c r="AS398" s="384"/>
      <c r="AT398" s="385"/>
      <c r="AU398" s="383"/>
      <c r="AV398" s="384"/>
      <c r="AW398" s="384"/>
      <c r="AX398" s="384"/>
      <c r="AY398" s="385"/>
      <c r="AZ398" s="383"/>
      <c r="BA398" s="384"/>
      <c r="BB398" s="385"/>
      <c r="BC398" s="386"/>
      <c r="BD398" s="384"/>
      <c r="BE398" s="384"/>
      <c r="BF398" s="384"/>
      <c r="BG398" s="387"/>
      <c r="BH398" s="388"/>
      <c r="BI398" s="389"/>
      <c r="BJ398" s="391"/>
      <c r="BK398" s="384"/>
      <c r="BL398" s="399"/>
      <c r="BM398" s="390"/>
      <c r="BN398" s="391"/>
      <c r="BO398" s="385"/>
    </row>
    <row r="399" spans="3:67" ht="38.25" customHeight="1" x14ac:dyDescent="0.25">
      <c r="C399" s="497">
        <f t="shared" si="49"/>
        <v>392</v>
      </c>
      <c r="D399" s="372"/>
      <c r="E399" s="384"/>
      <c r="F399" s="384"/>
      <c r="G399" s="499"/>
      <c r="H399" s="347"/>
      <c r="I399" s="499"/>
      <c r="J399" s="496"/>
      <c r="K399" s="509"/>
      <c r="L399" s="500"/>
      <c r="M399" s="510"/>
      <c r="N399" s="509"/>
      <c r="O399" s="509"/>
      <c r="P399" s="389"/>
      <c r="Q399" s="384"/>
      <c r="R399" s="384"/>
      <c r="S399" s="384"/>
      <c r="T399" s="384"/>
      <c r="U399" s="372"/>
      <c r="V399" s="391"/>
      <c r="W399" s="499"/>
      <c r="X399" s="499"/>
      <c r="Y399" s="389"/>
      <c r="Z399" s="391"/>
      <c r="AA399" s="503" t="str">
        <f t="shared" si="50"/>
        <v/>
      </c>
      <c r="AB399" s="386"/>
      <c r="AC399" s="384"/>
      <c r="AD399" s="387"/>
      <c r="AE399" s="383"/>
      <c r="AF399" s="384"/>
      <c r="AG399" s="384"/>
      <c r="AH399" s="384"/>
      <c r="AI399" s="387"/>
      <c r="AJ399" s="386"/>
      <c r="AK399" s="384"/>
      <c r="AL399" s="385"/>
      <c r="AM399" s="386"/>
      <c r="AN399" s="384"/>
      <c r="AO399" s="384"/>
      <c r="AP399" s="384"/>
      <c r="AQ399" s="387"/>
      <c r="AR399" s="383"/>
      <c r="AS399" s="384"/>
      <c r="AT399" s="385"/>
      <c r="AU399" s="383"/>
      <c r="AV399" s="384"/>
      <c r="AW399" s="384"/>
      <c r="AX399" s="384"/>
      <c r="AY399" s="385"/>
      <c r="AZ399" s="383"/>
      <c r="BA399" s="384"/>
      <c r="BB399" s="385"/>
      <c r="BC399" s="386"/>
      <c r="BD399" s="384"/>
      <c r="BE399" s="384"/>
      <c r="BF399" s="384"/>
      <c r="BG399" s="387"/>
      <c r="BH399" s="388"/>
      <c r="BI399" s="389"/>
      <c r="BJ399" s="391"/>
      <c r="BK399" s="384"/>
      <c r="BL399" s="399"/>
      <c r="BM399" s="390"/>
      <c r="BN399" s="391"/>
      <c r="BO399" s="385"/>
    </row>
    <row r="400" spans="3:67" ht="38.25" customHeight="1" x14ac:dyDescent="0.25">
      <c r="C400" s="497">
        <f t="shared" si="49"/>
        <v>393</v>
      </c>
      <c r="D400" s="372"/>
      <c r="E400" s="384"/>
      <c r="F400" s="384"/>
      <c r="G400" s="499"/>
      <c r="H400" s="347"/>
      <c r="I400" s="499"/>
      <c r="J400" s="496"/>
      <c r="K400" s="509"/>
      <c r="L400" s="500"/>
      <c r="M400" s="510"/>
      <c r="N400" s="509"/>
      <c r="O400" s="509"/>
      <c r="P400" s="389"/>
      <c r="Q400" s="384"/>
      <c r="R400" s="384"/>
      <c r="S400" s="384"/>
      <c r="T400" s="384"/>
      <c r="U400" s="372"/>
      <c r="V400" s="391"/>
      <c r="W400" s="499"/>
      <c r="X400" s="499"/>
      <c r="Y400" s="389"/>
      <c r="Z400" s="391"/>
      <c r="AA400" s="503" t="str">
        <f t="shared" si="50"/>
        <v/>
      </c>
      <c r="AB400" s="386"/>
      <c r="AC400" s="384"/>
      <c r="AD400" s="387"/>
      <c r="AE400" s="383"/>
      <c r="AF400" s="384"/>
      <c r="AG400" s="384"/>
      <c r="AH400" s="384"/>
      <c r="AI400" s="387"/>
      <c r="AJ400" s="386"/>
      <c r="AK400" s="384"/>
      <c r="AL400" s="385"/>
      <c r="AM400" s="386"/>
      <c r="AN400" s="384"/>
      <c r="AO400" s="384"/>
      <c r="AP400" s="384"/>
      <c r="AQ400" s="387"/>
      <c r="AR400" s="383"/>
      <c r="AS400" s="384"/>
      <c r="AT400" s="385"/>
      <c r="AU400" s="383"/>
      <c r="AV400" s="384"/>
      <c r="AW400" s="384"/>
      <c r="AX400" s="384"/>
      <c r="AY400" s="385"/>
      <c r="AZ400" s="383"/>
      <c r="BA400" s="384"/>
      <c r="BB400" s="385"/>
      <c r="BC400" s="386"/>
      <c r="BD400" s="384"/>
      <c r="BE400" s="384"/>
      <c r="BF400" s="384"/>
      <c r="BG400" s="387"/>
      <c r="BH400" s="388"/>
      <c r="BI400" s="389"/>
      <c r="BJ400" s="391"/>
      <c r="BK400" s="384"/>
      <c r="BL400" s="399"/>
      <c r="BM400" s="390"/>
      <c r="BN400" s="391"/>
      <c r="BO400" s="385"/>
    </row>
    <row r="401" spans="3:67" ht="38.25" customHeight="1" x14ac:dyDescent="0.25">
      <c r="C401" s="497">
        <f t="shared" si="49"/>
        <v>394</v>
      </c>
      <c r="D401" s="372"/>
      <c r="E401" s="384"/>
      <c r="F401" s="384"/>
      <c r="G401" s="499"/>
      <c r="H401" s="347"/>
      <c r="I401" s="499"/>
      <c r="J401" s="496"/>
      <c r="K401" s="509"/>
      <c r="L401" s="500"/>
      <c r="M401" s="510"/>
      <c r="N401" s="509"/>
      <c r="O401" s="509"/>
      <c r="P401" s="389"/>
      <c r="Q401" s="384"/>
      <c r="R401" s="384"/>
      <c r="S401" s="384"/>
      <c r="T401" s="384"/>
      <c r="U401" s="372"/>
      <c r="V401" s="391"/>
      <c r="W401" s="499"/>
      <c r="X401" s="499"/>
      <c r="Y401" s="389"/>
      <c r="Z401" s="391"/>
      <c r="AA401" s="503" t="str">
        <f t="shared" si="50"/>
        <v/>
      </c>
      <c r="AB401" s="386"/>
      <c r="AC401" s="384"/>
      <c r="AD401" s="387"/>
      <c r="AE401" s="383"/>
      <c r="AF401" s="384"/>
      <c r="AG401" s="384"/>
      <c r="AH401" s="384"/>
      <c r="AI401" s="387"/>
      <c r="AJ401" s="386"/>
      <c r="AK401" s="384"/>
      <c r="AL401" s="385"/>
      <c r="AM401" s="386"/>
      <c r="AN401" s="384"/>
      <c r="AO401" s="384"/>
      <c r="AP401" s="384"/>
      <c r="AQ401" s="387"/>
      <c r="AR401" s="383"/>
      <c r="AS401" s="384"/>
      <c r="AT401" s="385"/>
      <c r="AU401" s="383"/>
      <c r="AV401" s="384"/>
      <c r="AW401" s="384"/>
      <c r="AX401" s="384"/>
      <c r="AY401" s="385"/>
      <c r="AZ401" s="383"/>
      <c r="BA401" s="384"/>
      <c r="BB401" s="385"/>
      <c r="BC401" s="386"/>
      <c r="BD401" s="384"/>
      <c r="BE401" s="384"/>
      <c r="BF401" s="384"/>
      <c r="BG401" s="387"/>
      <c r="BH401" s="388"/>
      <c r="BI401" s="389"/>
      <c r="BJ401" s="391"/>
      <c r="BK401" s="384"/>
      <c r="BL401" s="399"/>
      <c r="BM401" s="390"/>
      <c r="BN401" s="391"/>
      <c r="BO401" s="385"/>
    </row>
    <row r="402" spans="3:67" ht="38.25" customHeight="1" x14ac:dyDescent="0.25">
      <c r="C402" s="497">
        <f t="shared" ref="C402:C465" si="51">1+C401</f>
        <v>395</v>
      </c>
      <c r="D402" s="372"/>
      <c r="E402" s="384"/>
      <c r="F402" s="384"/>
      <c r="G402" s="499"/>
      <c r="H402" s="347"/>
      <c r="I402" s="499"/>
      <c r="J402" s="496"/>
      <c r="K402" s="509"/>
      <c r="L402" s="500"/>
      <c r="M402" s="510"/>
      <c r="N402" s="509"/>
      <c r="O402" s="509"/>
      <c r="P402" s="389"/>
      <c r="Q402" s="384"/>
      <c r="R402" s="384"/>
      <c r="S402" s="384"/>
      <c r="T402" s="384"/>
      <c r="U402" s="372"/>
      <c r="V402" s="391"/>
      <c r="W402" s="499"/>
      <c r="X402" s="499"/>
      <c r="Y402" s="389"/>
      <c r="Z402" s="391"/>
      <c r="AA402" s="503" t="str">
        <f t="shared" si="50"/>
        <v/>
      </c>
      <c r="AB402" s="386"/>
      <c r="AC402" s="384"/>
      <c r="AD402" s="387"/>
      <c r="AE402" s="383"/>
      <c r="AF402" s="384"/>
      <c r="AG402" s="384"/>
      <c r="AH402" s="384"/>
      <c r="AI402" s="387"/>
      <c r="AJ402" s="386"/>
      <c r="AK402" s="384"/>
      <c r="AL402" s="385"/>
      <c r="AM402" s="386"/>
      <c r="AN402" s="384"/>
      <c r="AO402" s="384"/>
      <c r="AP402" s="384"/>
      <c r="AQ402" s="387"/>
      <c r="AR402" s="383"/>
      <c r="AS402" s="384"/>
      <c r="AT402" s="385"/>
      <c r="AU402" s="383"/>
      <c r="AV402" s="384"/>
      <c r="AW402" s="384"/>
      <c r="AX402" s="384"/>
      <c r="AY402" s="385"/>
      <c r="AZ402" s="383"/>
      <c r="BA402" s="384"/>
      <c r="BB402" s="385"/>
      <c r="BC402" s="386"/>
      <c r="BD402" s="384"/>
      <c r="BE402" s="384"/>
      <c r="BF402" s="384"/>
      <c r="BG402" s="387"/>
      <c r="BH402" s="388"/>
      <c r="BI402" s="389"/>
      <c r="BJ402" s="391"/>
      <c r="BK402" s="384"/>
      <c r="BL402" s="399"/>
      <c r="BM402" s="390"/>
      <c r="BN402" s="391"/>
      <c r="BO402" s="385"/>
    </row>
    <row r="403" spans="3:67" ht="38.25" customHeight="1" x14ac:dyDescent="0.25">
      <c r="C403" s="497">
        <f t="shared" si="51"/>
        <v>396</v>
      </c>
      <c r="D403" s="372"/>
      <c r="E403" s="384"/>
      <c r="F403" s="384"/>
      <c r="G403" s="499"/>
      <c r="H403" s="347"/>
      <c r="I403" s="499"/>
      <c r="J403" s="496"/>
      <c r="K403" s="509"/>
      <c r="L403" s="500"/>
      <c r="M403" s="510"/>
      <c r="N403" s="509"/>
      <c r="O403" s="509"/>
      <c r="P403" s="389"/>
      <c r="Q403" s="384"/>
      <c r="R403" s="384"/>
      <c r="S403" s="384"/>
      <c r="T403" s="384"/>
      <c r="U403" s="372"/>
      <c r="V403" s="391"/>
      <c r="W403" s="499"/>
      <c r="X403" s="499"/>
      <c r="Y403" s="389"/>
      <c r="Z403" s="391"/>
      <c r="AA403" s="503" t="str">
        <f t="shared" si="50"/>
        <v/>
      </c>
      <c r="AB403" s="386"/>
      <c r="AC403" s="384"/>
      <c r="AD403" s="387"/>
      <c r="AE403" s="383"/>
      <c r="AF403" s="384"/>
      <c r="AG403" s="384"/>
      <c r="AH403" s="384"/>
      <c r="AI403" s="387"/>
      <c r="AJ403" s="386"/>
      <c r="AK403" s="384"/>
      <c r="AL403" s="385"/>
      <c r="AM403" s="386"/>
      <c r="AN403" s="384"/>
      <c r="AO403" s="384"/>
      <c r="AP403" s="384"/>
      <c r="AQ403" s="387"/>
      <c r="AR403" s="383"/>
      <c r="AS403" s="384"/>
      <c r="AT403" s="385"/>
      <c r="AU403" s="383"/>
      <c r="AV403" s="384"/>
      <c r="AW403" s="384"/>
      <c r="AX403" s="384"/>
      <c r="AY403" s="385"/>
      <c r="AZ403" s="383"/>
      <c r="BA403" s="384"/>
      <c r="BB403" s="385"/>
      <c r="BC403" s="386"/>
      <c r="BD403" s="384"/>
      <c r="BE403" s="384"/>
      <c r="BF403" s="384"/>
      <c r="BG403" s="387"/>
      <c r="BH403" s="388"/>
      <c r="BI403" s="389"/>
      <c r="BJ403" s="391"/>
      <c r="BK403" s="384"/>
      <c r="BL403" s="399"/>
      <c r="BM403" s="390"/>
      <c r="BN403" s="391"/>
      <c r="BO403" s="385"/>
    </row>
    <row r="404" spans="3:67" ht="38.25" customHeight="1" x14ac:dyDescent="0.25">
      <c r="C404" s="497">
        <f t="shared" si="51"/>
        <v>397</v>
      </c>
      <c r="D404" s="372"/>
      <c r="E404" s="384"/>
      <c r="F404" s="384"/>
      <c r="G404" s="499"/>
      <c r="H404" s="347"/>
      <c r="I404" s="499"/>
      <c r="J404" s="496"/>
      <c r="K404" s="509"/>
      <c r="L404" s="500"/>
      <c r="M404" s="510"/>
      <c r="N404" s="509"/>
      <c r="O404" s="509"/>
      <c r="P404" s="389"/>
      <c r="Q404" s="384"/>
      <c r="R404" s="384"/>
      <c r="S404" s="384"/>
      <c r="T404" s="384"/>
      <c r="U404" s="372"/>
      <c r="V404" s="391"/>
      <c r="W404" s="499"/>
      <c r="X404" s="499"/>
      <c r="Y404" s="389"/>
      <c r="Z404" s="391"/>
      <c r="AA404" s="503" t="str">
        <f t="shared" si="50"/>
        <v/>
      </c>
      <c r="AB404" s="386"/>
      <c r="AC404" s="384"/>
      <c r="AD404" s="387"/>
      <c r="AE404" s="383"/>
      <c r="AF404" s="384"/>
      <c r="AG404" s="384"/>
      <c r="AH404" s="384"/>
      <c r="AI404" s="387"/>
      <c r="AJ404" s="386"/>
      <c r="AK404" s="384"/>
      <c r="AL404" s="385"/>
      <c r="AM404" s="386"/>
      <c r="AN404" s="384"/>
      <c r="AO404" s="384"/>
      <c r="AP404" s="384"/>
      <c r="AQ404" s="387"/>
      <c r="AR404" s="383"/>
      <c r="AS404" s="384"/>
      <c r="AT404" s="385"/>
      <c r="AU404" s="383"/>
      <c r="AV404" s="384"/>
      <c r="AW404" s="384"/>
      <c r="AX404" s="384"/>
      <c r="AY404" s="385"/>
      <c r="AZ404" s="383"/>
      <c r="BA404" s="384"/>
      <c r="BB404" s="385"/>
      <c r="BC404" s="386"/>
      <c r="BD404" s="384"/>
      <c r="BE404" s="384"/>
      <c r="BF404" s="384"/>
      <c r="BG404" s="387"/>
      <c r="BH404" s="388"/>
      <c r="BI404" s="389"/>
      <c r="BJ404" s="391"/>
      <c r="BK404" s="384"/>
      <c r="BL404" s="399"/>
      <c r="BM404" s="390"/>
      <c r="BN404" s="391"/>
      <c r="BO404" s="385"/>
    </row>
    <row r="405" spans="3:67" ht="38.25" customHeight="1" x14ac:dyDescent="0.25">
      <c r="C405" s="497">
        <f t="shared" si="51"/>
        <v>398</v>
      </c>
      <c r="D405" s="372"/>
      <c r="E405" s="384"/>
      <c r="F405" s="384"/>
      <c r="G405" s="499"/>
      <c r="H405" s="347"/>
      <c r="I405" s="499"/>
      <c r="J405" s="496"/>
      <c r="K405" s="509"/>
      <c r="L405" s="500"/>
      <c r="M405" s="510"/>
      <c r="N405" s="509"/>
      <c r="O405" s="509"/>
      <c r="P405" s="389"/>
      <c r="Q405" s="384"/>
      <c r="R405" s="384"/>
      <c r="S405" s="384"/>
      <c r="T405" s="384"/>
      <c r="U405" s="372"/>
      <c r="V405" s="391"/>
      <c r="W405" s="499"/>
      <c r="X405" s="499"/>
      <c r="Y405" s="389"/>
      <c r="Z405" s="391"/>
      <c r="AA405" s="503" t="str">
        <f t="shared" si="50"/>
        <v/>
      </c>
      <c r="AB405" s="386"/>
      <c r="AC405" s="384"/>
      <c r="AD405" s="387"/>
      <c r="AE405" s="383"/>
      <c r="AF405" s="384"/>
      <c r="AG405" s="384"/>
      <c r="AH405" s="384"/>
      <c r="AI405" s="387"/>
      <c r="AJ405" s="386"/>
      <c r="AK405" s="384"/>
      <c r="AL405" s="385"/>
      <c r="AM405" s="386"/>
      <c r="AN405" s="384"/>
      <c r="AO405" s="384"/>
      <c r="AP405" s="384"/>
      <c r="AQ405" s="387"/>
      <c r="AR405" s="383"/>
      <c r="AS405" s="384"/>
      <c r="AT405" s="385"/>
      <c r="AU405" s="383"/>
      <c r="AV405" s="384"/>
      <c r="AW405" s="384"/>
      <c r="AX405" s="384"/>
      <c r="AY405" s="385"/>
      <c r="AZ405" s="383"/>
      <c r="BA405" s="384"/>
      <c r="BB405" s="385"/>
      <c r="BC405" s="386"/>
      <c r="BD405" s="384"/>
      <c r="BE405" s="384"/>
      <c r="BF405" s="384"/>
      <c r="BG405" s="387"/>
      <c r="BH405" s="388"/>
      <c r="BI405" s="389"/>
      <c r="BJ405" s="391"/>
      <c r="BK405" s="384"/>
      <c r="BL405" s="399"/>
      <c r="BM405" s="390"/>
      <c r="BN405" s="391"/>
      <c r="BO405" s="385"/>
    </row>
    <row r="406" spans="3:67" ht="38.25" customHeight="1" x14ac:dyDescent="0.25">
      <c r="C406" s="497">
        <f t="shared" si="51"/>
        <v>399</v>
      </c>
      <c r="D406" s="372"/>
      <c r="E406" s="384"/>
      <c r="F406" s="384"/>
      <c r="G406" s="499"/>
      <c r="H406" s="347"/>
      <c r="I406" s="499"/>
      <c r="J406" s="496"/>
      <c r="K406" s="509"/>
      <c r="L406" s="500"/>
      <c r="M406" s="510"/>
      <c r="N406" s="509"/>
      <c r="O406" s="509"/>
      <c r="P406" s="389"/>
      <c r="Q406" s="384"/>
      <c r="R406" s="384"/>
      <c r="S406" s="384"/>
      <c r="T406" s="384"/>
      <c r="U406" s="372"/>
      <c r="V406" s="391"/>
      <c r="W406" s="499"/>
      <c r="X406" s="499"/>
      <c r="Y406" s="389"/>
      <c r="Z406" s="391"/>
      <c r="AA406" s="503" t="str">
        <f t="shared" si="50"/>
        <v/>
      </c>
      <c r="AB406" s="386"/>
      <c r="AC406" s="384"/>
      <c r="AD406" s="387"/>
      <c r="AE406" s="383"/>
      <c r="AF406" s="384"/>
      <c r="AG406" s="384"/>
      <c r="AH406" s="384"/>
      <c r="AI406" s="387"/>
      <c r="AJ406" s="386"/>
      <c r="AK406" s="384"/>
      <c r="AL406" s="385"/>
      <c r="AM406" s="386"/>
      <c r="AN406" s="384"/>
      <c r="AO406" s="384"/>
      <c r="AP406" s="384"/>
      <c r="AQ406" s="387"/>
      <c r="AR406" s="383"/>
      <c r="AS406" s="384"/>
      <c r="AT406" s="385"/>
      <c r="AU406" s="383"/>
      <c r="AV406" s="384"/>
      <c r="AW406" s="384"/>
      <c r="AX406" s="384"/>
      <c r="AY406" s="385"/>
      <c r="AZ406" s="383"/>
      <c r="BA406" s="384"/>
      <c r="BB406" s="385"/>
      <c r="BC406" s="386"/>
      <c r="BD406" s="384"/>
      <c r="BE406" s="384"/>
      <c r="BF406" s="384"/>
      <c r="BG406" s="387"/>
      <c r="BH406" s="388"/>
      <c r="BI406" s="389"/>
      <c r="BJ406" s="391"/>
      <c r="BK406" s="384"/>
      <c r="BL406" s="399"/>
      <c r="BM406" s="390"/>
      <c r="BN406" s="391"/>
      <c r="BO406" s="385"/>
    </row>
    <row r="407" spans="3:67" ht="38.25" customHeight="1" x14ac:dyDescent="0.25">
      <c r="C407" s="497">
        <f t="shared" si="51"/>
        <v>400</v>
      </c>
      <c r="D407" s="372"/>
      <c r="E407" s="384"/>
      <c r="F407" s="384"/>
      <c r="G407" s="499"/>
      <c r="H407" s="347"/>
      <c r="I407" s="499"/>
      <c r="J407" s="496"/>
      <c r="K407" s="509"/>
      <c r="L407" s="500"/>
      <c r="M407" s="510"/>
      <c r="N407" s="509"/>
      <c r="O407" s="509"/>
      <c r="P407" s="389"/>
      <c r="Q407" s="384"/>
      <c r="R407" s="384"/>
      <c r="S407" s="384"/>
      <c r="T407" s="384"/>
      <c r="U407" s="372"/>
      <c r="V407" s="391"/>
      <c r="W407" s="499"/>
      <c r="X407" s="499"/>
      <c r="Y407" s="389"/>
      <c r="Z407" s="391"/>
      <c r="AA407" s="503" t="str">
        <f t="shared" si="50"/>
        <v/>
      </c>
      <c r="AB407" s="386"/>
      <c r="AC407" s="384"/>
      <c r="AD407" s="387"/>
      <c r="AE407" s="383"/>
      <c r="AF407" s="384"/>
      <c r="AG407" s="384"/>
      <c r="AH407" s="384"/>
      <c r="AI407" s="387"/>
      <c r="AJ407" s="386"/>
      <c r="AK407" s="384"/>
      <c r="AL407" s="385"/>
      <c r="AM407" s="386"/>
      <c r="AN407" s="384"/>
      <c r="AO407" s="384"/>
      <c r="AP407" s="384"/>
      <c r="AQ407" s="387"/>
      <c r="AR407" s="383"/>
      <c r="AS407" s="384"/>
      <c r="AT407" s="385"/>
      <c r="AU407" s="383"/>
      <c r="AV407" s="384"/>
      <c r="AW407" s="384"/>
      <c r="AX407" s="384"/>
      <c r="AY407" s="385"/>
      <c r="AZ407" s="383"/>
      <c r="BA407" s="384"/>
      <c r="BB407" s="385"/>
      <c r="BC407" s="386"/>
      <c r="BD407" s="384"/>
      <c r="BE407" s="384"/>
      <c r="BF407" s="384"/>
      <c r="BG407" s="387"/>
      <c r="BH407" s="388"/>
      <c r="BI407" s="389"/>
      <c r="BJ407" s="391"/>
      <c r="BK407" s="384"/>
      <c r="BL407" s="399"/>
      <c r="BM407" s="390"/>
      <c r="BN407" s="391"/>
      <c r="BO407" s="385"/>
    </row>
    <row r="408" spans="3:67" ht="38.25" customHeight="1" x14ac:dyDescent="0.25">
      <c r="C408" s="497">
        <f t="shared" si="51"/>
        <v>401</v>
      </c>
      <c r="D408" s="372"/>
      <c r="E408" s="384"/>
      <c r="F408" s="384"/>
      <c r="G408" s="499"/>
      <c r="H408" s="347"/>
      <c r="I408" s="499"/>
      <c r="J408" s="496"/>
      <c r="K408" s="509"/>
      <c r="L408" s="500"/>
      <c r="M408" s="510"/>
      <c r="N408" s="509"/>
      <c r="O408" s="509"/>
      <c r="P408" s="389"/>
      <c r="Q408" s="384"/>
      <c r="R408" s="384"/>
      <c r="S408" s="384"/>
      <c r="T408" s="384"/>
      <c r="U408" s="372"/>
      <c r="V408" s="391"/>
      <c r="W408" s="499"/>
      <c r="X408" s="499"/>
      <c r="Y408" s="389"/>
      <c r="Z408" s="391"/>
      <c r="AA408" s="503" t="str">
        <f t="shared" si="50"/>
        <v/>
      </c>
      <c r="AB408" s="386"/>
      <c r="AC408" s="384"/>
      <c r="AD408" s="387"/>
      <c r="AE408" s="383"/>
      <c r="AF408" s="384"/>
      <c r="AG408" s="384"/>
      <c r="AH408" s="384"/>
      <c r="AI408" s="387"/>
      <c r="AJ408" s="386"/>
      <c r="AK408" s="384"/>
      <c r="AL408" s="385"/>
      <c r="AM408" s="386"/>
      <c r="AN408" s="384"/>
      <c r="AO408" s="384"/>
      <c r="AP408" s="384"/>
      <c r="AQ408" s="387"/>
      <c r="AR408" s="383"/>
      <c r="AS408" s="384"/>
      <c r="AT408" s="385"/>
      <c r="AU408" s="383"/>
      <c r="AV408" s="384"/>
      <c r="AW408" s="384"/>
      <c r="AX408" s="384"/>
      <c r="AY408" s="385"/>
      <c r="AZ408" s="383"/>
      <c r="BA408" s="384"/>
      <c r="BB408" s="385"/>
      <c r="BC408" s="386"/>
      <c r="BD408" s="384"/>
      <c r="BE408" s="384"/>
      <c r="BF408" s="384"/>
      <c r="BG408" s="387"/>
      <c r="BH408" s="388"/>
      <c r="BI408" s="389"/>
      <c r="BJ408" s="391"/>
      <c r="BK408" s="384"/>
      <c r="BL408" s="399"/>
      <c r="BM408" s="390"/>
      <c r="BN408" s="391"/>
      <c r="BO408" s="385"/>
    </row>
    <row r="409" spans="3:67" ht="38.25" customHeight="1" x14ac:dyDescent="0.25">
      <c r="C409" s="497">
        <f t="shared" si="51"/>
        <v>402</v>
      </c>
      <c r="D409" s="372"/>
      <c r="E409" s="384"/>
      <c r="F409" s="384"/>
      <c r="G409" s="499"/>
      <c r="H409" s="347"/>
      <c r="I409" s="499"/>
      <c r="J409" s="496"/>
      <c r="K409" s="509"/>
      <c r="L409" s="500"/>
      <c r="M409" s="510"/>
      <c r="N409" s="509"/>
      <c r="O409" s="509"/>
      <c r="P409" s="389"/>
      <c r="Q409" s="384"/>
      <c r="R409" s="384"/>
      <c r="S409" s="384"/>
      <c r="T409" s="384"/>
      <c r="U409" s="372"/>
      <c r="V409" s="391"/>
      <c r="W409" s="499"/>
      <c r="X409" s="499"/>
      <c r="Y409" s="389"/>
      <c r="Z409" s="391"/>
      <c r="AA409" s="503" t="str">
        <f t="shared" si="50"/>
        <v/>
      </c>
      <c r="AB409" s="386"/>
      <c r="AC409" s="384"/>
      <c r="AD409" s="387"/>
      <c r="AE409" s="383"/>
      <c r="AF409" s="384"/>
      <c r="AG409" s="384"/>
      <c r="AH409" s="384"/>
      <c r="AI409" s="387"/>
      <c r="AJ409" s="386"/>
      <c r="AK409" s="384"/>
      <c r="AL409" s="385"/>
      <c r="AM409" s="386"/>
      <c r="AN409" s="384"/>
      <c r="AO409" s="384"/>
      <c r="AP409" s="384"/>
      <c r="AQ409" s="387"/>
      <c r="AR409" s="383"/>
      <c r="AS409" s="384"/>
      <c r="AT409" s="385"/>
      <c r="AU409" s="383"/>
      <c r="AV409" s="384"/>
      <c r="AW409" s="384"/>
      <c r="AX409" s="384"/>
      <c r="AY409" s="385"/>
      <c r="AZ409" s="383"/>
      <c r="BA409" s="384"/>
      <c r="BB409" s="385"/>
      <c r="BC409" s="386"/>
      <c r="BD409" s="384"/>
      <c r="BE409" s="384"/>
      <c r="BF409" s="384"/>
      <c r="BG409" s="387"/>
      <c r="BH409" s="388"/>
      <c r="BI409" s="389"/>
      <c r="BJ409" s="391"/>
      <c r="BK409" s="384"/>
      <c r="BL409" s="399"/>
      <c r="BM409" s="390"/>
      <c r="BN409" s="391"/>
      <c r="BO409" s="385"/>
    </row>
    <row r="410" spans="3:67" ht="38.25" customHeight="1" x14ac:dyDescent="0.25">
      <c r="C410" s="497">
        <f t="shared" si="51"/>
        <v>403</v>
      </c>
      <c r="D410" s="372"/>
      <c r="E410" s="384"/>
      <c r="F410" s="384"/>
      <c r="G410" s="499"/>
      <c r="H410" s="347"/>
      <c r="I410" s="499"/>
      <c r="J410" s="496"/>
      <c r="K410" s="509"/>
      <c r="L410" s="500"/>
      <c r="M410" s="510"/>
      <c r="N410" s="509"/>
      <c r="O410" s="509"/>
      <c r="P410" s="389"/>
      <c r="Q410" s="384"/>
      <c r="R410" s="384"/>
      <c r="S410" s="384"/>
      <c r="T410" s="384"/>
      <c r="U410" s="372"/>
      <c r="V410" s="391"/>
      <c r="W410" s="499"/>
      <c r="X410" s="499"/>
      <c r="Y410" s="389"/>
      <c r="Z410" s="391"/>
      <c r="AA410" s="503" t="str">
        <f t="shared" si="50"/>
        <v/>
      </c>
      <c r="AB410" s="386"/>
      <c r="AC410" s="384"/>
      <c r="AD410" s="387"/>
      <c r="AE410" s="383"/>
      <c r="AF410" s="384"/>
      <c r="AG410" s="384"/>
      <c r="AH410" s="384"/>
      <c r="AI410" s="387"/>
      <c r="AJ410" s="386"/>
      <c r="AK410" s="384"/>
      <c r="AL410" s="385"/>
      <c r="AM410" s="386"/>
      <c r="AN410" s="384"/>
      <c r="AO410" s="384"/>
      <c r="AP410" s="384"/>
      <c r="AQ410" s="387"/>
      <c r="AR410" s="383"/>
      <c r="AS410" s="384"/>
      <c r="AT410" s="385"/>
      <c r="AU410" s="383"/>
      <c r="AV410" s="384"/>
      <c r="AW410" s="384"/>
      <c r="AX410" s="384"/>
      <c r="AY410" s="385"/>
      <c r="AZ410" s="383"/>
      <c r="BA410" s="384"/>
      <c r="BB410" s="385"/>
      <c r="BC410" s="386"/>
      <c r="BD410" s="384"/>
      <c r="BE410" s="384"/>
      <c r="BF410" s="384"/>
      <c r="BG410" s="387"/>
      <c r="BH410" s="388"/>
      <c r="BI410" s="389"/>
      <c r="BJ410" s="391"/>
      <c r="BK410" s="384"/>
      <c r="BL410" s="399"/>
      <c r="BM410" s="390"/>
      <c r="BN410" s="391"/>
      <c r="BO410" s="385"/>
    </row>
    <row r="411" spans="3:67" ht="38.25" customHeight="1" x14ac:dyDescent="0.25">
      <c r="C411" s="497">
        <f t="shared" si="51"/>
        <v>404</v>
      </c>
      <c r="D411" s="372"/>
      <c r="E411" s="384"/>
      <c r="F411" s="384"/>
      <c r="G411" s="499"/>
      <c r="H411" s="347"/>
      <c r="I411" s="499"/>
      <c r="J411" s="496"/>
      <c r="K411" s="509"/>
      <c r="L411" s="500"/>
      <c r="M411" s="510"/>
      <c r="N411" s="509"/>
      <c r="O411" s="509"/>
      <c r="P411" s="389"/>
      <c r="Q411" s="384"/>
      <c r="R411" s="384"/>
      <c r="S411" s="384"/>
      <c r="T411" s="384"/>
      <c r="U411" s="372"/>
      <c r="V411" s="391"/>
      <c r="W411" s="499"/>
      <c r="X411" s="499"/>
      <c r="Y411" s="389"/>
      <c r="Z411" s="391"/>
      <c r="AA411" s="503" t="str">
        <f t="shared" si="50"/>
        <v/>
      </c>
      <c r="AB411" s="386"/>
      <c r="AC411" s="384"/>
      <c r="AD411" s="387"/>
      <c r="AE411" s="383"/>
      <c r="AF411" s="384"/>
      <c r="AG411" s="384"/>
      <c r="AH411" s="384"/>
      <c r="AI411" s="387"/>
      <c r="AJ411" s="386"/>
      <c r="AK411" s="384"/>
      <c r="AL411" s="385"/>
      <c r="AM411" s="386"/>
      <c r="AN411" s="384"/>
      <c r="AO411" s="384"/>
      <c r="AP411" s="384"/>
      <c r="AQ411" s="387"/>
      <c r="AR411" s="383"/>
      <c r="AS411" s="384"/>
      <c r="AT411" s="385"/>
      <c r="AU411" s="383"/>
      <c r="AV411" s="384"/>
      <c r="AW411" s="384"/>
      <c r="AX411" s="384"/>
      <c r="AY411" s="385"/>
      <c r="AZ411" s="383"/>
      <c r="BA411" s="384"/>
      <c r="BB411" s="385"/>
      <c r="BC411" s="386"/>
      <c r="BD411" s="384"/>
      <c r="BE411" s="384"/>
      <c r="BF411" s="384"/>
      <c r="BG411" s="387"/>
      <c r="BH411" s="388"/>
      <c r="BI411" s="389"/>
      <c r="BJ411" s="391"/>
      <c r="BK411" s="384"/>
      <c r="BL411" s="399"/>
      <c r="BM411" s="390"/>
      <c r="BN411" s="391"/>
      <c r="BO411" s="385"/>
    </row>
    <row r="412" spans="3:67" ht="38.25" customHeight="1" x14ac:dyDescent="0.25">
      <c r="C412" s="497">
        <f t="shared" si="51"/>
        <v>405</v>
      </c>
      <c r="D412" s="372"/>
      <c r="E412" s="384"/>
      <c r="F412" s="384"/>
      <c r="G412" s="499"/>
      <c r="H412" s="347"/>
      <c r="I412" s="499"/>
      <c r="J412" s="496"/>
      <c r="K412" s="509"/>
      <c r="L412" s="500"/>
      <c r="M412" s="510"/>
      <c r="N412" s="509"/>
      <c r="O412" s="509"/>
      <c r="P412" s="389"/>
      <c r="Q412" s="384"/>
      <c r="R412" s="384"/>
      <c r="S412" s="384"/>
      <c r="T412" s="384"/>
      <c r="U412" s="372"/>
      <c r="V412" s="391"/>
      <c r="W412" s="499"/>
      <c r="X412" s="499"/>
      <c r="Y412" s="389"/>
      <c r="Z412" s="391"/>
      <c r="AA412" s="503" t="str">
        <f t="shared" si="50"/>
        <v/>
      </c>
      <c r="AB412" s="386"/>
      <c r="AC412" s="384"/>
      <c r="AD412" s="387"/>
      <c r="AE412" s="383"/>
      <c r="AF412" s="384"/>
      <c r="AG412" s="384"/>
      <c r="AH412" s="384"/>
      <c r="AI412" s="387"/>
      <c r="AJ412" s="386"/>
      <c r="AK412" s="384"/>
      <c r="AL412" s="385"/>
      <c r="AM412" s="386"/>
      <c r="AN412" s="384"/>
      <c r="AO412" s="384"/>
      <c r="AP412" s="384"/>
      <c r="AQ412" s="387"/>
      <c r="AR412" s="383"/>
      <c r="AS412" s="384"/>
      <c r="AT412" s="385"/>
      <c r="AU412" s="383"/>
      <c r="AV412" s="384"/>
      <c r="AW412" s="384"/>
      <c r="AX412" s="384"/>
      <c r="AY412" s="385"/>
      <c r="AZ412" s="383"/>
      <c r="BA412" s="384"/>
      <c r="BB412" s="385"/>
      <c r="BC412" s="386"/>
      <c r="BD412" s="384"/>
      <c r="BE412" s="384"/>
      <c r="BF412" s="384"/>
      <c r="BG412" s="387"/>
      <c r="BH412" s="388"/>
      <c r="BI412" s="389"/>
      <c r="BJ412" s="391"/>
      <c r="BK412" s="384"/>
      <c r="BL412" s="399"/>
      <c r="BM412" s="390"/>
      <c r="BN412" s="391"/>
      <c r="BO412" s="385"/>
    </row>
    <row r="413" spans="3:67" ht="38.25" customHeight="1" x14ac:dyDescent="0.25">
      <c r="C413" s="497">
        <f t="shared" si="51"/>
        <v>406</v>
      </c>
      <c r="D413" s="372"/>
      <c r="E413" s="384"/>
      <c r="F413" s="384"/>
      <c r="G413" s="499"/>
      <c r="H413" s="347"/>
      <c r="I413" s="499"/>
      <c r="J413" s="496"/>
      <c r="K413" s="509"/>
      <c r="L413" s="500"/>
      <c r="M413" s="510"/>
      <c r="N413" s="509"/>
      <c r="O413" s="509"/>
      <c r="P413" s="389"/>
      <c r="Q413" s="384"/>
      <c r="R413" s="384"/>
      <c r="S413" s="384"/>
      <c r="T413" s="384"/>
      <c r="U413" s="372"/>
      <c r="V413" s="391"/>
      <c r="W413" s="499"/>
      <c r="X413" s="499"/>
      <c r="Y413" s="389"/>
      <c r="Z413" s="391"/>
      <c r="AA413" s="503" t="str">
        <f t="shared" si="50"/>
        <v/>
      </c>
      <c r="AB413" s="386"/>
      <c r="AC413" s="384"/>
      <c r="AD413" s="387"/>
      <c r="AE413" s="383"/>
      <c r="AF413" s="384"/>
      <c r="AG413" s="384"/>
      <c r="AH413" s="384"/>
      <c r="AI413" s="387"/>
      <c r="AJ413" s="386"/>
      <c r="AK413" s="384"/>
      <c r="AL413" s="385"/>
      <c r="AM413" s="386"/>
      <c r="AN413" s="384"/>
      <c r="AO413" s="384"/>
      <c r="AP413" s="384"/>
      <c r="AQ413" s="387"/>
      <c r="AR413" s="383"/>
      <c r="AS413" s="384"/>
      <c r="AT413" s="385"/>
      <c r="AU413" s="383"/>
      <c r="AV413" s="384"/>
      <c r="AW413" s="384"/>
      <c r="AX413" s="384"/>
      <c r="AY413" s="385"/>
      <c r="AZ413" s="383"/>
      <c r="BA413" s="384"/>
      <c r="BB413" s="385"/>
      <c r="BC413" s="386"/>
      <c r="BD413" s="384"/>
      <c r="BE413" s="384"/>
      <c r="BF413" s="384"/>
      <c r="BG413" s="387"/>
      <c r="BH413" s="388"/>
      <c r="BI413" s="389"/>
      <c r="BJ413" s="391"/>
      <c r="BK413" s="384"/>
      <c r="BL413" s="399"/>
      <c r="BM413" s="390"/>
      <c r="BN413" s="391"/>
      <c r="BO413" s="385"/>
    </row>
    <row r="414" spans="3:67" ht="38.25" customHeight="1" x14ac:dyDescent="0.25">
      <c r="C414" s="497">
        <f t="shared" si="51"/>
        <v>407</v>
      </c>
      <c r="D414" s="372"/>
      <c r="E414" s="384"/>
      <c r="F414" s="384"/>
      <c r="G414" s="499"/>
      <c r="H414" s="347"/>
      <c r="I414" s="499"/>
      <c r="J414" s="496"/>
      <c r="K414" s="509"/>
      <c r="L414" s="500"/>
      <c r="M414" s="510"/>
      <c r="N414" s="509"/>
      <c r="O414" s="509"/>
      <c r="P414" s="389"/>
      <c r="Q414" s="384"/>
      <c r="R414" s="384"/>
      <c r="S414" s="384"/>
      <c r="T414" s="384"/>
      <c r="U414" s="372"/>
      <c r="V414" s="391"/>
      <c r="W414" s="499"/>
      <c r="X414" s="499"/>
      <c r="Y414" s="389"/>
      <c r="Z414" s="391"/>
      <c r="AA414" s="503" t="str">
        <f t="shared" si="50"/>
        <v/>
      </c>
      <c r="AB414" s="386"/>
      <c r="AC414" s="384"/>
      <c r="AD414" s="387"/>
      <c r="AE414" s="383"/>
      <c r="AF414" s="384"/>
      <c r="AG414" s="384"/>
      <c r="AH414" s="384"/>
      <c r="AI414" s="387"/>
      <c r="AJ414" s="386"/>
      <c r="AK414" s="384"/>
      <c r="AL414" s="385"/>
      <c r="AM414" s="386"/>
      <c r="AN414" s="384"/>
      <c r="AO414" s="384"/>
      <c r="AP414" s="384"/>
      <c r="AQ414" s="387"/>
      <c r="AR414" s="383"/>
      <c r="AS414" s="384"/>
      <c r="AT414" s="385"/>
      <c r="AU414" s="383"/>
      <c r="AV414" s="384"/>
      <c r="AW414" s="384"/>
      <c r="AX414" s="384"/>
      <c r="AY414" s="385"/>
      <c r="AZ414" s="383"/>
      <c r="BA414" s="384"/>
      <c r="BB414" s="385"/>
      <c r="BC414" s="386"/>
      <c r="BD414" s="384"/>
      <c r="BE414" s="384"/>
      <c r="BF414" s="384"/>
      <c r="BG414" s="387"/>
      <c r="BH414" s="388"/>
      <c r="BI414" s="389"/>
      <c r="BJ414" s="391"/>
      <c r="BK414" s="384"/>
      <c r="BL414" s="399"/>
      <c r="BM414" s="390"/>
      <c r="BN414" s="391"/>
      <c r="BO414" s="385"/>
    </row>
    <row r="415" spans="3:67" ht="38.25" customHeight="1" x14ac:dyDescent="0.25">
      <c r="C415" s="497">
        <f t="shared" si="51"/>
        <v>408</v>
      </c>
      <c r="D415" s="372"/>
      <c r="E415" s="384"/>
      <c r="F415" s="384"/>
      <c r="G415" s="499"/>
      <c r="H415" s="347"/>
      <c r="I415" s="499"/>
      <c r="J415" s="496"/>
      <c r="K415" s="509"/>
      <c r="L415" s="500"/>
      <c r="M415" s="510"/>
      <c r="N415" s="509"/>
      <c r="O415" s="509"/>
      <c r="P415" s="389"/>
      <c r="Q415" s="384"/>
      <c r="R415" s="384"/>
      <c r="S415" s="384"/>
      <c r="T415" s="384"/>
      <c r="U415" s="372"/>
      <c r="V415" s="391"/>
      <c r="W415" s="499"/>
      <c r="X415" s="499"/>
      <c r="Y415" s="389"/>
      <c r="Z415" s="391"/>
      <c r="AA415" s="503" t="str">
        <f t="shared" si="50"/>
        <v/>
      </c>
      <c r="AB415" s="386"/>
      <c r="AC415" s="384"/>
      <c r="AD415" s="387"/>
      <c r="AE415" s="383"/>
      <c r="AF415" s="384"/>
      <c r="AG415" s="384"/>
      <c r="AH415" s="384"/>
      <c r="AI415" s="387"/>
      <c r="AJ415" s="386"/>
      <c r="AK415" s="384"/>
      <c r="AL415" s="385"/>
      <c r="AM415" s="386"/>
      <c r="AN415" s="384"/>
      <c r="AO415" s="384"/>
      <c r="AP415" s="384"/>
      <c r="AQ415" s="387"/>
      <c r="AR415" s="383"/>
      <c r="AS415" s="384"/>
      <c r="AT415" s="385"/>
      <c r="AU415" s="383"/>
      <c r="AV415" s="384"/>
      <c r="AW415" s="384"/>
      <c r="AX415" s="384"/>
      <c r="AY415" s="385"/>
      <c r="AZ415" s="383"/>
      <c r="BA415" s="384"/>
      <c r="BB415" s="385"/>
      <c r="BC415" s="386"/>
      <c r="BD415" s="384"/>
      <c r="BE415" s="384"/>
      <c r="BF415" s="384"/>
      <c r="BG415" s="387"/>
      <c r="BH415" s="388"/>
      <c r="BI415" s="389"/>
      <c r="BJ415" s="391"/>
      <c r="BK415" s="384"/>
      <c r="BL415" s="399"/>
      <c r="BM415" s="390"/>
      <c r="BN415" s="391"/>
      <c r="BO415" s="385"/>
    </row>
    <row r="416" spans="3:67" ht="38.25" customHeight="1" x14ac:dyDescent="0.25">
      <c r="C416" s="497">
        <f t="shared" si="51"/>
        <v>409</v>
      </c>
      <c r="D416" s="372"/>
      <c r="E416" s="384"/>
      <c r="F416" s="384"/>
      <c r="G416" s="499"/>
      <c r="H416" s="347"/>
      <c r="I416" s="499"/>
      <c r="J416" s="496"/>
      <c r="K416" s="509"/>
      <c r="L416" s="500"/>
      <c r="M416" s="510"/>
      <c r="N416" s="509"/>
      <c r="O416" s="509"/>
      <c r="P416" s="389"/>
      <c r="Q416" s="384"/>
      <c r="R416" s="384"/>
      <c r="S416" s="384"/>
      <c r="T416" s="384"/>
      <c r="U416" s="372"/>
      <c r="V416" s="391"/>
      <c r="W416" s="499"/>
      <c r="X416" s="499"/>
      <c r="Y416" s="389"/>
      <c r="Z416" s="391"/>
      <c r="AA416" s="503" t="str">
        <f t="shared" si="50"/>
        <v/>
      </c>
      <c r="AB416" s="386"/>
      <c r="AC416" s="384"/>
      <c r="AD416" s="387"/>
      <c r="AE416" s="383"/>
      <c r="AF416" s="384"/>
      <c r="AG416" s="384"/>
      <c r="AH416" s="384"/>
      <c r="AI416" s="387"/>
      <c r="AJ416" s="386"/>
      <c r="AK416" s="384"/>
      <c r="AL416" s="385"/>
      <c r="AM416" s="386"/>
      <c r="AN416" s="384"/>
      <c r="AO416" s="384"/>
      <c r="AP416" s="384"/>
      <c r="AQ416" s="387"/>
      <c r="AR416" s="383"/>
      <c r="AS416" s="384"/>
      <c r="AT416" s="385"/>
      <c r="AU416" s="383"/>
      <c r="AV416" s="384"/>
      <c r="AW416" s="384"/>
      <c r="AX416" s="384"/>
      <c r="AY416" s="385"/>
      <c r="AZ416" s="383"/>
      <c r="BA416" s="384"/>
      <c r="BB416" s="385"/>
      <c r="BC416" s="386"/>
      <c r="BD416" s="384"/>
      <c r="BE416" s="384"/>
      <c r="BF416" s="384"/>
      <c r="BG416" s="387"/>
      <c r="BH416" s="388"/>
      <c r="BI416" s="389"/>
      <c r="BJ416" s="391"/>
      <c r="BK416" s="384"/>
      <c r="BL416" s="399"/>
      <c r="BM416" s="390"/>
      <c r="BN416" s="391"/>
      <c r="BO416" s="385"/>
    </row>
    <row r="417" spans="3:67" ht="38.25" customHeight="1" x14ac:dyDescent="0.25">
      <c r="C417" s="497">
        <f t="shared" si="51"/>
        <v>410</v>
      </c>
      <c r="D417" s="372"/>
      <c r="E417" s="384"/>
      <c r="F417" s="384"/>
      <c r="G417" s="499"/>
      <c r="H417" s="347"/>
      <c r="I417" s="499"/>
      <c r="J417" s="496"/>
      <c r="K417" s="509"/>
      <c r="L417" s="500"/>
      <c r="M417" s="510"/>
      <c r="N417" s="509"/>
      <c r="O417" s="509"/>
      <c r="P417" s="389"/>
      <c r="Q417" s="384"/>
      <c r="R417" s="384"/>
      <c r="S417" s="384"/>
      <c r="T417" s="384"/>
      <c r="U417" s="372"/>
      <c r="V417" s="391"/>
      <c r="W417" s="499"/>
      <c r="X417" s="499"/>
      <c r="Y417" s="389"/>
      <c r="Z417" s="391"/>
      <c r="AA417" s="503" t="str">
        <f t="shared" si="50"/>
        <v/>
      </c>
      <c r="AB417" s="386"/>
      <c r="AC417" s="384"/>
      <c r="AD417" s="387"/>
      <c r="AE417" s="383"/>
      <c r="AF417" s="384"/>
      <c r="AG417" s="384"/>
      <c r="AH417" s="384"/>
      <c r="AI417" s="387"/>
      <c r="AJ417" s="386"/>
      <c r="AK417" s="384"/>
      <c r="AL417" s="385"/>
      <c r="AM417" s="386"/>
      <c r="AN417" s="384"/>
      <c r="AO417" s="384"/>
      <c r="AP417" s="384"/>
      <c r="AQ417" s="387"/>
      <c r="AR417" s="383"/>
      <c r="AS417" s="384"/>
      <c r="AT417" s="385"/>
      <c r="AU417" s="383"/>
      <c r="AV417" s="384"/>
      <c r="AW417" s="384"/>
      <c r="AX417" s="384"/>
      <c r="AY417" s="385"/>
      <c r="AZ417" s="383"/>
      <c r="BA417" s="384"/>
      <c r="BB417" s="385"/>
      <c r="BC417" s="386"/>
      <c r="BD417" s="384"/>
      <c r="BE417" s="384"/>
      <c r="BF417" s="384"/>
      <c r="BG417" s="387"/>
      <c r="BH417" s="388"/>
      <c r="BI417" s="389"/>
      <c r="BJ417" s="391"/>
      <c r="BK417" s="384"/>
      <c r="BL417" s="399"/>
      <c r="BM417" s="390"/>
      <c r="BN417" s="391"/>
      <c r="BO417" s="385"/>
    </row>
    <row r="418" spans="3:67" ht="38.25" customHeight="1" x14ac:dyDescent="0.25">
      <c r="C418" s="497">
        <f t="shared" si="51"/>
        <v>411</v>
      </c>
      <c r="D418" s="372"/>
      <c r="E418" s="384"/>
      <c r="F418" s="384"/>
      <c r="G418" s="499"/>
      <c r="H418" s="347"/>
      <c r="I418" s="499"/>
      <c r="J418" s="496"/>
      <c r="K418" s="509"/>
      <c r="L418" s="500"/>
      <c r="M418" s="510"/>
      <c r="N418" s="509"/>
      <c r="O418" s="509"/>
      <c r="P418" s="389"/>
      <c r="Q418" s="384"/>
      <c r="R418" s="384"/>
      <c r="S418" s="384"/>
      <c r="T418" s="384"/>
      <c r="U418" s="372"/>
      <c r="V418" s="391"/>
      <c r="W418" s="499"/>
      <c r="X418" s="499"/>
      <c r="Y418" s="389"/>
      <c r="Z418" s="391"/>
      <c r="AA418" s="503" t="str">
        <f t="shared" si="50"/>
        <v/>
      </c>
      <c r="AB418" s="386"/>
      <c r="AC418" s="384"/>
      <c r="AD418" s="387"/>
      <c r="AE418" s="383"/>
      <c r="AF418" s="384"/>
      <c r="AG418" s="384"/>
      <c r="AH418" s="384"/>
      <c r="AI418" s="387"/>
      <c r="AJ418" s="386"/>
      <c r="AK418" s="384"/>
      <c r="AL418" s="385"/>
      <c r="AM418" s="386"/>
      <c r="AN418" s="384"/>
      <c r="AO418" s="384"/>
      <c r="AP418" s="384"/>
      <c r="AQ418" s="387"/>
      <c r="AR418" s="383"/>
      <c r="AS418" s="384"/>
      <c r="AT418" s="385"/>
      <c r="AU418" s="383"/>
      <c r="AV418" s="384"/>
      <c r="AW418" s="384"/>
      <c r="AX418" s="384"/>
      <c r="AY418" s="385"/>
      <c r="AZ418" s="383"/>
      <c r="BA418" s="384"/>
      <c r="BB418" s="385"/>
      <c r="BC418" s="386"/>
      <c r="BD418" s="384"/>
      <c r="BE418" s="384"/>
      <c r="BF418" s="384"/>
      <c r="BG418" s="387"/>
      <c r="BH418" s="388"/>
      <c r="BI418" s="389"/>
      <c r="BJ418" s="391"/>
      <c r="BK418" s="384"/>
      <c r="BL418" s="399"/>
      <c r="BM418" s="390"/>
      <c r="BN418" s="391"/>
      <c r="BO418" s="385"/>
    </row>
    <row r="419" spans="3:67" ht="38.25" customHeight="1" x14ac:dyDescent="0.25">
      <c r="C419" s="497">
        <f t="shared" si="51"/>
        <v>412</v>
      </c>
      <c r="D419" s="372"/>
      <c r="E419" s="384"/>
      <c r="F419" s="384"/>
      <c r="G419" s="499"/>
      <c r="H419" s="347"/>
      <c r="I419" s="499"/>
      <c r="J419" s="496"/>
      <c r="K419" s="509"/>
      <c r="L419" s="500"/>
      <c r="M419" s="510"/>
      <c r="N419" s="509"/>
      <c r="O419" s="509"/>
      <c r="P419" s="389"/>
      <c r="Q419" s="384"/>
      <c r="R419" s="384"/>
      <c r="S419" s="384"/>
      <c r="T419" s="384"/>
      <c r="U419" s="372"/>
      <c r="V419" s="391"/>
      <c r="W419" s="499"/>
      <c r="X419" s="499"/>
      <c r="Y419" s="389"/>
      <c r="Z419" s="391"/>
      <c r="AA419" s="503" t="str">
        <f t="shared" si="50"/>
        <v/>
      </c>
      <c r="AB419" s="386"/>
      <c r="AC419" s="384"/>
      <c r="AD419" s="387"/>
      <c r="AE419" s="383"/>
      <c r="AF419" s="384"/>
      <c r="AG419" s="384"/>
      <c r="AH419" s="384"/>
      <c r="AI419" s="387"/>
      <c r="AJ419" s="386"/>
      <c r="AK419" s="384"/>
      <c r="AL419" s="385"/>
      <c r="AM419" s="386"/>
      <c r="AN419" s="384"/>
      <c r="AO419" s="384"/>
      <c r="AP419" s="384"/>
      <c r="AQ419" s="387"/>
      <c r="AR419" s="383"/>
      <c r="AS419" s="384"/>
      <c r="AT419" s="385"/>
      <c r="AU419" s="383"/>
      <c r="AV419" s="384"/>
      <c r="AW419" s="384"/>
      <c r="AX419" s="384"/>
      <c r="AY419" s="385"/>
      <c r="AZ419" s="383"/>
      <c r="BA419" s="384"/>
      <c r="BB419" s="385"/>
      <c r="BC419" s="386"/>
      <c r="BD419" s="384"/>
      <c r="BE419" s="384"/>
      <c r="BF419" s="384"/>
      <c r="BG419" s="387"/>
      <c r="BH419" s="388"/>
      <c r="BI419" s="389"/>
      <c r="BJ419" s="391"/>
      <c r="BK419" s="384"/>
      <c r="BL419" s="399"/>
      <c r="BM419" s="390"/>
      <c r="BN419" s="391"/>
      <c r="BO419" s="385"/>
    </row>
    <row r="420" spans="3:67" ht="38.25" customHeight="1" x14ac:dyDescent="0.25">
      <c r="C420" s="497">
        <f t="shared" si="51"/>
        <v>413</v>
      </c>
      <c r="D420" s="372"/>
      <c r="E420" s="384"/>
      <c r="F420" s="384"/>
      <c r="G420" s="499"/>
      <c r="H420" s="347"/>
      <c r="I420" s="499"/>
      <c r="J420" s="496"/>
      <c r="K420" s="509"/>
      <c r="L420" s="500"/>
      <c r="M420" s="510"/>
      <c r="N420" s="509"/>
      <c r="O420" s="509"/>
      <c r="P420" s="389"/>
      <c r="Q420" s="384"/>
      <c r="R420" s="384"/>
      <c r="S420" s="384"/>
      <c r="T420" s="384"/>
      <c r="U420" s="372"/>
      <c r="V420" s="391"/>
      <c r="W420" s="499"/>
      <c r="X420" s="499"/>
      <c r="Y420" s="389"/>
      <c r="Z420" s="391"/>
      <c r="AA420" s="503" t="str">
        <f t="shared" si="50"/>
        <v/>
      </c>
      <c r="AB420" s="386"/>
      <c r="AC420" s="384"/>
      <c r="AD420" s="387"/>
      <c r="AE420" s="383"/>
      <c r="AF420" s="384"/>
      <c r="AG420" s="384"/>
      <c r="AH420" s="384"/>
      <c r="AI420" s="387"/>
      <c r="AJ420" s="386"/>
      <c r="AK420" s="384"/>
      <c r="AL420" s="385"/>
      <c r="AM420" s="386"/>
      <c r="AN420" s="384"/>
      <c r="AO420" s="384"/>
      <c r="AP420" s="384"/>
      <c r="AQ420" s="387"/>
      <c r="AR420" s="383"/>
      <c r="AS420" s="384"/>
      <c r="AT420" s="385"/>
      <c r="AU420" s="383"/>
      <c r="AV420" s="384"/>
      <c r="AW420" s="384"/>
      <c r="AX420" s="384"/>
      <c r="AY420" s="385"/>
      <c r="AZ420" s="383"/>
      <c r="BA420" s="384"/>
      <c r="BB420" s="385"/>
      <c r="BC420" s="386"/>
      <c r="BD420" s="384"/>
      <c r="BE420" s="384"/>
      <c r="BF420" s="384"/>
      <c r="BG420" s="387"/>
      <c r="BH420" s="388"/>
      <c r="BI420" s="389"/>
      <c r="BJ420" s="391"/>
      <c r="BK420" s="384"/>
      <c r="BL420" s="399"/>
      <c r="BM420" s="390"/>
      <c r="BN420" s="391"/>
      <c r="BO420" s="385"/>
    </row>
    <row r="421" spans="3:67" ht="38.25" customHeight="1" x14ac:dyDescent="0.25">
      <c r="C421" s="497">
        <f t="shared" si="51"/>
        <v>414</v>
      </c>
      <c r="D421" s="372"/>
      <c r="E421" s="384"/>
      <c r="F421" s="384"/>
      <c r="G421" s="499"/>
      <c r="H421" s="347"/>
      <c r="I421" s="499"/>
      <c r="J421" s="496"/>
      <c r="K421" s="509"/>
      <c r="L421" s="500"/>
      <c r="M421" s="510"/>
      <c r="N421" s="509"/>
      <c r="O421" s="509"/>
      <c r="P421" s="389"/>
      <c r="Q421" s="384"/>
      <c r="R421" s="384"/>
      <c r="S421" s="384"/>
      <c r="T421" s="384"/>
      <c r="U421" s="372"/>
      <c r="V421" s="391"/>
      <c r="W421" s="499"/>
      <c r="X421" s="499"/>
      <c r="Y421" s="389"/>
      <c r="Z421" s="391"/>
      <c r="AA421" s="503" t="str">
        <f t="shared" si="50"/>
        <v/>
      </c>
      <c r="AB421" s="386"/>
      <c r="AC421" s="384"/>
      <c r="AD421" s="387"/>
      <c r="AE421" s="383"/>
      <c r="AF421" s="384"/>
      <c r="AG421" s="384"/>
      <c r="AH421" s="384"/>
      <c r="AI421" s="387"/>
      <c r="AJ421" s="386"/>
      <c r="AK421" s="384"/>
      <c r="AL421" s="385"/>
      <c r="AM421" s="386"/>
      <c r="AN421" s="384"/>
      <c r="AO421" s="384"/>
      <c r="AP421" s="384"/>
      <c r="AQ421" s="387"/>
      <c r="AR421" s="383"/>
      <c r="AS421" s="384"/>
      <c r="AT421" s="385"/>
      <c r="AU421" s="383"/>
      <c r="AV421" s="384"/>
      <c r="AW421" s="384"/>
      <c r="AX421" s="384"/>
      <c r="AY421" s="385"/>
      <c r="AZ421" s="383"/>
      <c r="BA421" s="384"/>
      <c r="BB421" s="385"/>
      <c r="BC421" s="386"/>
      <c r="BD421" s="384"/>
      <c r="BE421" s="384"/>
      <c r="BF421" s="384"/>
      <c r="BG421" s="387"/>
      <c r="BH421" s="388"/>
      <c r="BI421" s="389"/>
      <c r="BJ421" s="391"/>
      <c r="BK421" s="384"/>
      <c r="BL421" s="399"/>
      <c r="BM421" s="390"/>
      <c r="BN421" s="391"/>
      <c r="BO421" s="385"/>
    </row>
    <row r="422" spans="3:67" ht="38.25" customHeight="1" x14ac:dyDescent="0.25">
      <c r="C422" s="497">
        <f t="shared" si="51"/>
        <v>415</v>
      </c>
      <c r="D422" s="372"/>
      <c r="E422" s="384"/>
      <c r="F422" s="384"/>
      <c r="G422" s="499"/>
      <c r="H422" s="347"/>
      <c r="I422" s="499"/>
      <c r="J422" s="496"/>
      <c r="K422" s="509"/>
      <c r="L422" s="500"/>
      <c r="M422" s="510"/>
      <c r="N422" s="509"/>
      <c r="O422" s="509"/>
      <c r="P422" s="389"/>
      <c r="Q422" s="384"/>
      <c r="R422" s="384"/>
      <c r="S422" s="384"/>
      <c r="T422" s="384"/>
      <c r="U422" s="372"/>
      <c r="V422" s="391"/>
      <c r="W422" s="499"/>
      <c r="X422" s="499"/>
      <c r="Y422" s="389"/>
      <c r="Z422" s="391"/>
      <c r="AA422" s="503" t="str">
        <f t="shared" si="50"/>
        <v/>
      </c>
      <c r="AB422" s="386"/>
      <c r="AC422" s="384"/>
      <c r="AD422" s="387"/>
      <c r="AE422" s="383"/>
      <c r="AF422" s="384"/>
      <c r="AG422" s="384"/>
      <c r="AH422" s="384"/>
      <c r="AI422" s="387"/>
      <c r="AJ422" s="386"/>
      <c r="AK422" s="384"/>
      <c r="AL422" s="385"/>
      <c r="AM422" s="386"/>
      <c r="AN422" s="384"/>
      <c r="AO422" s="384"/>
      <c r="AP422" s="384"/>
      <c r="AQ422" s="387"/>
      <c r="AR422" s="383"/>
      <c r="AS422" s="384"/>
      <c r="AT422" s="385"/>
      <c r="AU422" s="383"/>
      <c r="AV422" s="384"/>
      <c r="AW422" s="384"/>
      <c r="AX422" s="384"/>
      <c r="AY422" s="385"/>
      <c r="AZ422" s="383"/>
      <c r="BA422" s="384"/>
      <c r="BB422" s="385"/>
      <c r="BC422" s="386"/>
      <c r="BD422" s="384"/>
      <c r="BE422" s="384"/>
      <c r="BF422" s="384"/>
      <c r="BG422" s="387"/>
      <c r="BH422" s="388"/>
      <c r="BI422" s="389"/>
      <c r="BJ422" s="391"/>
      <c r="BK422" s="384"/>
      <c r="BL422" s="399"/>
      <c r="BM422" s="390"/>
      <c r="BN422" s="391"/>
      <c r="BO422" s="385"/>
    </row>
    <row r="423" spans="3:67" ht="38.25" customHeight="1" x14ac:dyDescent="0.25">
      <c r="C423" s="497">
        <f t="shared" si="51"/>
        <v>416</v>
      </c>
      <c r="D423" s="372"/>
      <c r="E423" s="384"/>
      <c r="F423" s="384"/>
      <c r="G423" s="499"/>
      <c r="H423" s="347"/>
      <c r="I423" s="499"/>
      <c r="J423" s="496"/>
      <c r="K423" s="509"/>
      <c r="L423" s="500"/>
      <c r="M423" s="510"/>
      <c r="N423" s="509"/>
      <c r="O423" s="509"/>
      <c r="P423" s="389"/>
      <c r="Q423" s="384"/>
      <c r="R423" s="384"/>
      <c r="S423" s="384"/>
      <c r="T423" s="384"/>
      <c r="U423" s="372"/>
      <c r="V423" s="391"/>
      <c r="W423" s="499"/>
      <c r="X423" s="499"/>
      <c r="Y423" s="389"/>
      <c r="Z423" s="391"/>
      <c r="AA423" s="503" t="str">
        <f t="shared" si="50"/>
        <v/>
      </c>
      <c r="AB423" s="386"/>
      <c r="AC423" s="384"/>
      <c r="AD423" s="387"/>
      <c r="AE423" s="383"/>
      <c r="AF423" s="384"/>
      <c r="AG423" s="384"/>
      <c r="AH423" s="384"/>
      <c r="AI423" s="387"/>
      <c r="AJ423" s="386"/>
      <c r="AK423" s="384"/>
      <c r="AL423" s="385"/>
      <c r="AM423" s="386"/>
      <c r="AN423" s="384"/>
      <c r="AO423" s="384"/>
      <c r="AP423" s="384"/>
      <c r="AQ423" s="387"/>
      <c r="AR423" s="383"/>
      <c r="AS423" s="384"/>
      <c r="AT423" s="385"/>
      <c r="AU423" s="383"/>
      <c r="AV423" s="384"/>
      <c r="AW423" s="384"/>
      <c r="AX423" s="384"/>
      <c r="AY423" s="385"/>
      <c r="AZ423" s="383"/>
      <c r="BA423" s="384"/>
      <c r="BB423" s="385"/>
      <c r="BC423" s="386"/>
      <c r="BD423" s="384"/>
      <c r="BE423" s="384"/>
      <c r="BF423" s="384"/>
      <c r="BG423" s="387"/>
      <c r="BH423" s="388"/>
      <c r="BI423" s="389"/>
      <c r="BJ423" s="391"/>
      <c r="BK423" s="384"/>
      <c r="BL423" s="399"/>
      <c r="BM423" s="390"/>
      <c r="BN423" s="391"/>
      <c r="BO423" s="385"/>
    </row>
    <row r="424" spans="3:67" ht="38.25" customHeight="1" x14ac:dyDescent="0.25">
      <c r="C424" s="497">
        <f t="shared" si="51"/>
        <v>417</v>
      </c>
      <c r="D424" s="372"/>
      <c r="E424" s="384"/>
      <c r="F424" s="384"/>
      <c r="G424" s="499"/>
      <c r="H424" s="347"/>
      <c r="I424" s="499"/>
      <c r="J424" s="496"/>
      <c r="K424" s="509"/>
      <c r="L424" s="500"/>
      <c r="M424" s="510"/>
      <c r="N424" s="509"/>
      <c r="O424" s="509"/>
      <c r="P424" s="389"/>
      <c r="Q424" s="384"/>
      <c r="R424" s="384"/>
      <c r="S424" s="384"/>
      <c r="T424" s="384"/>
      <c r="U424" s="372"/>
      <c r="V424" s="391"/>
      <c r="W424" s="499"/>
      <c r="X424" s="499"/>
      <c r="Y424" s="389"/>
      <c r="Z424" s="391"/>
      <c r="AA424" s="503" t="str">
        <f t="shared" si="50"/>
        <v/>
      </c>
      <c r="AB424" s="386"/>
      <c r="AC424" s="384"/>
      <c r="AD424" s="387"/>
      <c r="AE424" s="383"/>
      <c r="AF424" s="384"/>
      <c r="AG424" s="384"/>
      <c r="AH424" s="384"/>
      <c r="AI424" s="387"/>
      <c r="AJ424" s="386"/>
      <c r="AK424" s="384"/>
      <c r="AL424" s="385"/>
      <c r="AM424" s="386"/>
      <c r="AN424" s="384"/>
      <c r="AO424" s="384"/>
      <c r="AP424" s="384"/>
      <c r="AQ424" s="387"/>
      <c r="AR424" s="383"/>
      <c r="AS424" s="384"/>
      <c r="AT424" s="385"/>
      <c r="AU424" s="383"/>
      <c r="AV424" s="384"/>
      <c r="AW424" s="384"/>
      <c r="AX424" s="384"/>
      <c r="AY424" s="385"/>
      <c r="AZ424" s="383"/>
      <c r="BA424" s="384"/>
      <c r="BB424" s="385"/>
      <c r="BC424" s="386"/>
      <c r="BD424" s="384"/>
      <c r="BE424" s="384"/>
      <c r="BF424" s="384"/>
      <c r="BG424" s="387"/>
      <c r="BH424" s="388"/>
      <c r="BI424" s="389"/>
      <c r="BJ424" s="391"/>
      <c r="BK424" s="384"/>
      <c r="BL424" s="399"/>
      <c r="BM424" s="390"/>
      <c r="BN424" s="391"/>
      <c r="BO424" s="385"/>
    </row>
    <row r="425" spans="3:67" ht="38.25" customHeight="1" x14ac:dyDescent="0.25">
      <c r="C425" s="497">
        <f t="shared" si="51"/>
        <v>418</v>
      </c>
      <c r="D425" s="372"/>
      <c r="E425" s="384"/>
      <c r="F425" s="384"/>
      <c r="G425" s="499"/>
      <c r="H425" s="347"/>
      <c r="I425" s="499"/>
      <c r="J425" s="496"/>
      <c r="K425" s="509"/>
      <c r="L425" s="500"/>
      <c r="M425" s="510"/>
      <c r="N425" s="509"/>
      <c r="O425" s="509"/>
      <c r="P425" s="389"/>
      <c r="Q425" s="384"/>
      <c r="R425" s="384"/>
      <c r="S425" s="384"/>
      <c r="T425" s="384"/>
      <c r="U425" s="372"/>
      <c r="V425" s="391"/>
      <c r="W425" s="499"/>
      <c r="X425" s="499"/>
      <c r="Y425" s="389"/>
      <c r="Z425" s="391"/>
      <c r="AA425" s="503" t="str">
        <f t="shared" si="50"/>
        <v/>
      </c>
      <c r="AB425" s="386"/>
      <c r="AC425" s="384"/>
      <c r="AD425" s="387"/>
      <c r="AE425" s="383"/>
      <c r="AF425" s="384"/>
      <c r="AG425" s="384"/>
      <c r="AH425" s="384"/>
      <c r="AI425" s="387"/>
      <c r="AJ425" s="386"/>
      <c r="AK425" s="384"/>
      <c r="AL425" s="385"/>
      <c r="AM425" s="386"/>
      <c r="AN425" s="384"/>
      <c r="AO425" s="384"/>
      <c r="AP425" s="384"/>
      <c r="AQ425" s="387"/>
      <c r="AR425" s="383"/>
      <c r="AS425" s="384"/>
      <c r="AT425" s="385"/>
      <c r="AU425" s="383"/>
      <c r="AV425" s="384"/>
      <c r="AW425" s="384"/>
      <c r="AX425" s="384"/>
      <c r="AY425" s="385"/>
      <c r="AZ425" s="383"/>
      <c r="BA425" s="384"/>
      <c r="BB425" s="385"/>
      <c r="BC425" s="386"/>
      <c r="BD425" s="384"/>
      <c r="BE425" s="384"/>
      <c r="BF425" s="384"/>
      <c r="BG425" s="387"/>
      <c r="BH425" s="388"/>
      <c r="BI425" s="389"/>
      <c r="BJ425" s="391"/>
      <c r="BK425" s="384"/>
      <c r="BL425" s="399"/>
      <c r="BM425" s="390"/>
      <c r="BN425" s="391"/>
      <c r="BO425" s="385"/>
    </row>
    <row r="426" spans="3:67" ht="38.25" customHeight="1" x14ac:dyDescent="0.25">
      <c r="C426" s="497">
        <f t="shared" si="51"/>
        <v>419</v>
      </c>
      <c r="D426" s="372"/>
      <c r="E426" s="384"/>
      <c r="F426" s="384"/>
      <c r="G426" s="499"/>
      <c r="H426" s="347"/>
      <c r="I426" s="499"/>
      <c r="J426" s="496"/>
      <c r="K426" s="509"/>
      <c r="L426" s="500"/>
      <c r="M426" s="510"/>
      <c r="N426" s="509"/>
      <c r="O426" s="509"/>
      <c r="P426" s="389"/>
      <c r="Q426" s="384"/>
      <c r="R426" s="384"/>
      <c r="S426" s="384"/>
      <c r="T426" s="384"/>
      <c r="U426" s="372"/>
      <c r="V426" s="391"/>
      <c r="W426" s="499"/>
      <c r="X426" s="499"/>
      <c r="Y426" s="389"/>
      <c r="Z426" s="391"/>
      <c r="AA426" s="503" t="str">
        <f t="shared" si="50"/>
        <v/>
      </c>
      <c r="AB426" s="386"/>
      <c r="AC426" s="384"/>
      <c r="AD426" s="387"/>
      <c r="AE426" s="383"/>
      <c r="AF426" s="384"/>
      <c r="AG426" s="384"/>
      <c r="AH426" s="384"/>
      <c r="AI426" s="387"/>
      <c r="AJ426" s="386"/>
      <c r="AK426" s="384"/>
      <c r="AL426" s="385"/>
      <c r="AM426" s="386"/>
      <c r="AN426" s="384"/>
      <c r="AO426" s="384"/>
      <c r="AP426" s="384"/>
      <c r="AQ426" s="387"/>
      <c r="AR426" s="383"/>
      <c r="AS426" s="384"/>
      <c r="AT426" s="385"/>
      <c r="AU426" s="383"/>
      <c r="AV426" s="384"/>
      <c r="AW426" s="384"/>
      <c r="AX426" s="384"/>
      <c r="AY426" s="385"/>
      <c r="AZ426" s="383"/>
      <c r="BA426" s="384"/>
      <c r="BB426" s="385"/>
      <c r="BC426" s="386"/>
      <c r="BD426" s="384"/>
      <c r="BE426" s="384"/>
      <c r="BF426" s="384"/>
      <c r="BG426" s="387"/>
      <c r="BH426" s="388"/>
      <c r="BI426" s="389"/>
      <c r="BJ426" s="391"/>
      <c r="BK426" s="384"/>
      <c r="BL426" s="399"/>
      <c r="BM426" s="390"/>
      <c r="BN426" s="391"/>
      <c r="BO426" s="385"/>
    </row>
    <row r="427" spans="3:67" ht="38.25" customHeight="1" x14ac:dyDescent="0.25">
      <c r="C427" s="497">
        <f t="shared" si="51"/>
        <v>420</v>
      </c>
      <c r="D427" s="372"/>
      <c r="E427" s="384"/>
      <c r="F427" s="384"/>
      <c r="G427" s="499"/>
      <c r="H427" s="347"/>
      <c r="I427" s="499"/>
      <c r="J427" s="496"/>
      <c r="K427" s="509"/>
      <c r="L427" s="500"/>
      <c r="M427" s="510"/>
      <c r="N427" s="509"/>
      <c r="O427" s="509"/>
      <c r="P427" s="389"/>
      <c r="Q427" s="384"/>
      <c r="R427" s="384"/>
      <c r="S427" s="384"/>
      <c r="T427" s="384"/>
      <c r="U427" s="372"/>
      <c r="V427" s="391"/>
      <c r="W427" s="499"/>
      <c r="X427" s="499"/>
      <c r="Y427" s="389"/>
      <c r="Z427" s="391"/>
      <c r="AA427" s="503" t="str">
        <f t="shared" si="50"/>
        <v/>
      </c>
      <c r="AB427" s="386"/>
      <c r="AC427" s="384"/>
      <c r="AD427" s="387"/>
      <c r="AE427" s="383"/>
      <c r="AF427" s="384"/>
      <c r="AG427" s="384"/>
      <c r="AH427" s="384"/>
      <c r="AI427" s="387"/>
      <c r="AJ427" s="386"/>
      <c r="AK427" s="384"/>
      <c r="AL427" s="385"/>
      <c r="AM427" s="386"/>
      <c r="AN427" s="384"/>
      <c r="AO427" s="384"/>
      <c r="AP427" s="384"/>
      <c r="AQ427" s="387"/>
      <c r="AR427" s="383"/>
      <c r="AS427" s="384"/>
      <c r="AT427" s="385"/>
      <c r="AU427" s="383"/>
      <c r="AV427" s="384"/>
      <c r="AW427" s="384"/>
      <c r="AX427" s="384"/>
      <c r="AY427" s="385"/>
      <c r="AZ427" s="383"/>
      <c r="BA427" s="384"/>
      <c r="BB427" s="385"/>
      <c r="BC427" s="386"/>
      <c r="BD427" s="384"/>
      <c r="BE427" s="384"/>
      <c r="BF427" s="384"/>
      <c r="BG427" s="387"/>
      <c r="BH427" s="388"/>
      <c r="BI427" s="389"/>
      <c r="BJ427" s="391"/>
      <c r="BK427" s="384"/>
      <c r="BL427" s="399"/>
      <c r="BM427" s="390"/>
      <c r="BN427" s="391"/>
      <c r="BO427" s="385"/>
    </row>
    <row r="428" spans="3:67" ht="38.25" customHeight="1" x14ac:dyDescent="0.25">
      <c r="C428" s="497">
        <f t="shared" si="51"/>
        <v>421</v>
      </c>
      <c r="D428" s="372"/>
      <c r="E428" s="384"/>
      <c r="F428" s="384"/>
      <c r="G428" s="499"/>
      <c r="H428" s="347"/>
      <c r="I428" s="499"/>
      <c r="J428" s="496"/>
      <c r="K428" s="509"/>
      <c r="L428" s="500"/>
      <c r="M428" s="510"/>
      <c r="N428" s="509"/>
      <c r="O428" s="509"/>
      <c r="P428" s="389"/>
      <c r="Q428" s="384"/>
      <c r="R428" s="384"/>
      <c r="S428" s="384"/>
      <c r="T428" s="384"/>
      <c r="U428" s="372"/>
      <c r="V428" s="391"/>
      <c r="W428" s="499"/>
      <c r="X428" s="499"/>
      <c r="Y428" s="389"/>
      <c r="Z428" s="391"/>
      <c r="AA428" s="503" t="str">
        <f t="shared" si="50"/>
        <v/>
      </c>
      <c r="AB428" s="386"/>
      <c r="AC428" s="384"/>
      <c r="AD428" s="387"/>
      <c r="AE428" s="383"/>
      <c r="AF428" s="384"/>
      <c r="AG428" s="384"/>
      <c r="AH428" s="384"/>
      <c r="AI428" s="387"/>
      <c r="AJ428" s="386"/>
      <c r="AK428" s="384"/>
      <c r="AL428" s="385"/>
      <c r="AM428" s="386"/>
      <c r="AN428" s="384"/>
      <c r="AO428" s="384"/>
      <c r="AP428" s="384"/>
      <c r="AQ428" s="387"/>
      <c r="AR428" s="383"/>
      <c r="AS428" s="384"/>
      <c r="AT428" s="385"/>
      <c r="AU428" s="383"/>
      <c r="AV428" s="384"/>
      <c r="AW428" s="384"/>
      <c r="AX428" s="384"/>
      <c r="AY428" s="385"/>
      <c r="AZ428" s="383"/>
      <c r="BA428" s="384"/>
      <c r="BB428" s="385"/>
      <c r="BC428" s="386"/>
      <c r="BD428" s="384"/>
      <c r="BE428" s="384"/>
      <c r="BF428" s="384"/>
      <c r="BG428" s="387"/>
      <c r="BH428" s="388"/>
      <c r="BI428" s="389"/>
      <c r="BJ428" s="391"/>
      <c r="BK428" s="384"/>
      <c r="BL428" s="399"/>
      <c r="BM428" s="390"/>
      <c r="BN428" s="391"/>
      <c r="BO428" s="385"/>
    </row>
    <row r="429" spans="3:67" ht="38.25" customHeight="1" x14ac:dyDescent="0.25">
      <c r="C429" s="497">
        <f t="shared" si="51"/>
        <v>422</v>
      </c>
      <c r="D429" s="372"/>
      <c r="E429" s="384"/>
      <c r="F429" s="384"/>
      <c r="G429" s="499"/>
      <c r="H429" s="347"/>
      <c r="I429" s="499"/>
      <c r="J429" s="496"/>
      <c r="K429" s="509"/>
      <c r="L429" s="500"/>
      <c r="M429" s="510"/>
      <c r="N429" s="509"/>
      <c r="O429" s="509"/>
      <c r="P429" s="389"/>
      <c r="Q429" s="384"/>
      <c r="R429" s="384"/>
      <c r="S429" s="384"/>
      <c r="T429" s="384"/>
      <c r="U429" s="372"/>
      <c r="V429" s="391"/>
      <c r="W429" s="499"/>
      <c r="X429" s="499"/>
      <c r="Y429" s="389"/>
      <c r="Z429" s="391"/>
      <c r="AA429" s="503" t="str">
        <f t="shared" si="50"/>
        <v/>
      </c>
      <c r="AB429" s="386"/>
      <c r="AC429" s="384"/>
      <c r="AD429" s="387"/>
      <c r="AE429" s="383"/>
      <c r="AF429" s="384"/>
      <c r="AG429" s="384"/>
      <c r="AH429" s="384"/>
      <c r="AI429" s="387"/>
      <c r="AJ429" s="386"/>
      <c r="AK429" s="384"/>
      <c r="AL429" s="385"/>
      <c r="AM429" s="386"/>
      <c r="AN429" s="384"/>
      <c r="AO429" s="384"/>
      <c r="AP429" s="384"/>
      <c r="AQ429" s="387"/>
      <c r="AR429" s="383"/>
      <c r="AS429" s="384"/>
      <c r="AT429" s="385"/>
      <c r="AU429" s="383"/>
      <c r="AV429" s="384"/>
      <c r="AW429" s="384"/>
      <c r="AX429" s="384"/>
      <c r="AY429" s="385"/>
      <c r="AZ429" s="383"/>
      <c r="BA429" s="384"/>
      <c r="BB429" s="385"/>
      <c r="BC429" s="386"/>
      <c r="BD429" s="384"/>
      <c r="BE429" s="384"/>
      <c r="BF429" s="384"/>
      <c r="BG429" s="387"/>
      <c r="BH429" s="388"/>
      <c r="BI429" s="389"/>
      <c r="BJ429" s="391"/>
      <c r="BK429" s="384"/>
      <c r="BL429" s="399"/>
      <c r="BM429" s="390"/>
      <c r="BN429" s="391"/>
      <c r="BO429" s="385"/>
    </row>
    <row r="430" spans="3:67" ht="38.25" customHeight="1" x14ac:dyDescent="0.25">
      <c r="C430" s="497">
        <f t="shared" si="51"/>
        <v>423</v>
      </c>
      <c r="D430" s="372"/>
      <c r="E430" s="384"/>
      <c r="F430" s="384"/>
      <c r="G430" s="499"/>
      <c r="H430" s="347"/>
      <c r="I430" s="499"/>
      <c r="J430" s="496"/>
      <c r="K430" s="509"/>
      <c r="L430" s="500"/>
      <c r="M430" s="510"/>
      <c r="N430" s="509"/>
      <c r="O430" s="509"/>
      <c r="P430" s="389"/>
      <c r="Q430" s="384"/>
      <c r="R430" s="384"/>
      <c r="S430" s="384"/>
      <c r="T430" s="384"/>
      <c r="U430" s="372"/>
      <c r="V430" s="391"/>
      <c r="W430" s="499"/>
      <c r="X430" s="499"/>
      <c r="Y430" s="389"/>
      <c r="Z430" s="391"/>
      <c r="AA430" s="503" t="str">
        <f t="shared" si="50"/>
        <v/>
      </c>
      <c r="AB430" s="386"/>
      <c r="AC430" s="384"/>
      <c r="AD430" s="387"/>
      <c r="AE430" s="383"/>
      <c r="AF430" s="384"/>
      <c r="AG430" s="384"/>
      <c r="AH430" s="384"/>
      <c r="AI430" s="387"/>
      <c r="AJ430" s="386"/>
      <c r="AK430" s="384"/>
      <c r="AL430" s="385"/>
      <c r="AM430" s="386"/>
      <c r="AN430" s="384"/>
      <c r="AO430" s="384"/>
      <c r="AP430" s="384"/>
      <c r="AQ430" s="387"/>
      <c r="AR430" s="383"/>
      <c r="AS430" s="384"/>
      <c r="AT430" s="385"/>
      <c r="AU430" s="383"/>
      <c r="AV430" s="384"/>
      <c r="AW430" s="384"/>
      <c r="AX430" s="384"/>
      <c r="AY430" s="385"/>
      <c r="AZ430" s="383"/>
      <c r="BA430" s="384"/>
      <c r="BB430" s="385"/>
      <c r="BC430" s="386"/>
      <c r="BD430" s="384"/>
      <c r="BE430" s="384"/>
      <c r="BF430" s="384"/>
      <c r="BG430" s="387"/>
      <c r="BH430" s="388"/>
      <c r="BI430" s="389"/>
      <c r="BJ430" s="391"/>
      <c r="BK430" s="384"/>
      <c r="BL430" s="399"/>
      <c r="BM430" s="390"/>
      <c r="BN430" s="391"/>
      <c r="BO430" s="385"/>
    </row>
    <row r="431" spans="3:67" ht="38.25" customHeight="1" x14ac:dyDescent="0.25">
      <c r="C431" s="497">
        <f t="shared" si="51"/>
        <v>424</v>
      </c>
      <c r="D431" s="372"/>
      <c r="E431" s="384"/>
      <c r="F431" s="384"/>
      <c r="G431" s="499"/>
      <c r="H431" s="347"/>
      <c r="I431" s="499"/>
      <c r="J431" s="496"/>
      <c r="K431" s="509"/>
      <c r="L431" s="500"/>
      <c r="M431" s="510"/>
      <c r="N431" s="509"/>
      <c r="O431" s="509"/>
      <c r="P431" s="389"/>
      <c r="Q431" s="384"/>
      <c r="R431" s="384"/>
      <c r="S431" s="384"/>
      <c r="T431" s="384"/>
      <c r="U431" s="372"/>
      <c r="V431" s="391"/>
      <c r="W431" s="499"/>
      <c r="X431" s="499"/>
      <c r="Y431" s="389"/>
      <c r="Z431" s="391"/>
      <c r="AA431" s="503" t="str">
        <f t="shared" si="50"/>
        <v/>
      </c>
      <c r="AB431" s="386"/>
      <c r="AC431" s="384"/>
      <c r="AD431" s="387"/>
      <c r="AE431" s="383"/>
      <c r="AF431" s="384"/>
      <c r="AG431" s="384"/>
      <c r="AH431" s="384"/>
      <c r="AI431" s="387"/>
      <c r="AJ431" s="386"/>
      <c r="AK431" s="384"/>
      <c r="AL431" s="385"/>
      <c r="AM431" s="386"/>
      <c r="AN431" s="384"/>
      <c r="AO431" s="384"/>
      <c r="AP431" s="384"/>
      <c r="AQ431" s="387"/>
      <c r="AR431" s="383"/>
      <c r="AS431" s="384"/>
      <c r="AT431" s="385"/>
      <c r="AU431" s="383"/>
      <c r="AV431" s="384"/>
      <c r="AW431" s="384"/>
      <c r="AX431" s="384"/>
      <c r="AY431" s="385"/>
      <c r="AZ431" s="383"/>
      <c r="BA431" s="384"/>
      <c r="BB431" s="385"/>
      <c r="BC431" s="386"/>
      <c r="BD431" s="384"/>
      <c r="BE431" s="384"/>
      <c r="BF431" s="384"/>
      <c r="BG431" s="387"/>
      <c r="BH431" s="388"/>
      <c r="BI431" s="389"/>
      <c r="BJ431" s="391"/>
      <c r="BK431" s="384"/>
      <c r="BL431" s="399"/>
      <c r="BM431" s="390"/>
      <c r="BN431" s="391"/>
      <c r="BO431" s="385"/>
    </row>
    <row r="432" spans="3:67" ht="38.25" customHeight="1" x14ac:dyDescent="0.25">
      <c r="C432" s="497">
        <f t="shared" si="51"/>
        <v>425</v>
      </c>
      <c r="D432" s="372"/>
      <c r="E432" s="384"/>
      <c r="F432" s="384"/>
      <c r="G432" s="499"/>
      <c r="H432" s="347"/>
      <c r="I432" s="499"/>
      <c r="J432" s="496"/>
      <c r="K432" s="509"/>
      <c r="L432" s="500"/>
      <c r="M432" s="510"/>
      <c r="N432" s="509"/>
      <c r="O432" s="509"/>
      <c r="P432" s="389"/>
      <c r="Q432" s="384"/>
      <c r="R432" s="384"/>
      <c r="S432" s="384"/>
      <c r="T432" s="384"/>
      <c r="U432" s="372"/>
      <c r="V432" s="391"/>
      <c r="W432" s="499"/>
      <c r="X432" s="499"/>
      <c r="Y432" s="389"/>
      <c r="Z432" s="391"/>
      <c r="AA432" s="503" t="str">
        <f t="shared" si="50"/>
        <v/>
      </c>
      <c r="AB432" s="386"/>
      <c r="AC432" s="384"/>
      <c r="AD432" s="387"/>
      <c r="AE432" s="383"/>
      <c r="AF432" s="384"/>
      <c r="AG432" s="384"/>
      <c r="AH432" s="384"/>
      <c r="AI432" s="387"/>
      <c r="AJ432" s="386"/>
      <c r="AK432" s="384"/>
      <c r="AL432" s="385"/>
      <c r="AM432" s="386"/>
      <c r="AN432" s="384"/>
      <c r="AO432" s="384"/>
      <c r="AP432" s="384"/>
      <c r="AQ432" s="387"/>
      <c r="AR432" s="383"/>
      <c r="AS432" s="384"/>
      <c r="AT432" s="385"/>
      <c r="AU432" s="383"/>
      <c r="AV432" s="384"/>
      <c r="AW432" s="384"/>
      <c r="AX432" s="384"/>
      <c r="AY432" s="385"/>
      <c r="AZ432" s="383"/>
      <c r="BA432" s="384"/>
      <c r="BB432" s="385"/>
      <c r="BC432" s="386"/>
      <c r="BD432" s="384"/>
      <c r="BE432" s="384"/>
      <c r="BF432" s="384"/>
      <c r="BG432" s="387"/>
      <c r="BH432" s="388"/>
      <c r="BI432" s="389"/>
      <c r="BJ432" s="391"/>
      <c r="BK432" s="384"/>
      <c r="BL432" s="399"/>
      <c r="BM432" s="390"/>
      <c r="BN432" s="391"/>
      <c r="BO432" s="385"/>
    </row>
    <row r="433" spans="3:67" ht="38.25" customHeight="1" x14ac:dyDescent="0.25">
      <c r="C433" s="497">
        <f t="shared" si="51"/>
        <v>426</v>
      </c>
      <c r="D433" s="372"/>
      <c r="E433" s="384"/>
      <c r="F433" s="384"/>
      <c r="G433" s="499"/>
      <c r="H433" s="347"/>
      <c r="I433" s="499"/>
      <c r="J433" s="496"/>
      <c r="K433" s="509"/>
      <c r="L433" s="500"/>
      <c r="M433" s="510"/>
      <c r="N433" s="509"/>
      <c r="O433" s="509"/>
      <c r="P433" s="389"/>
      <c r="Q433" s="384"/>
      <c r="R433" s="384"/>
      <c r="S433" s="384"/>
      <c r="T433" s="384"/>
      <c r="U433" s="372"/>
      <c r="V433" s="391"/>
      <c r="W433" s="499"/>
      <c r="X433" s="499"/>
      <c r="Y433" s="389"/>
      <c r="Z433" s="391"/>
      <c r="AA433" s="503" t="str">
        <f t="shared" si="50"/>
        <v/>
      </c>
      <c r="AB433" s="386"/>
      <c r="AC433" s="384"/>
      <c r="AD433" s="387"/>
      <c r="AE433" s="383"/>
      <c r="AF433" s="384"/>
      <c r="AG433" s="384"/>
      <c r="AH433" s="384"/>
      <c r="AI433" s="387"/>
      <c r="AJ433" s="386"/>
      <c r="AK433" s="384"/>
      <c r="AL433" s="385"/>
      <c r="AM433" s="386"/>
      <c r="AN433" s="384"/>
      <c r="AO433" s="384"/>
      <c r="AP433" s="384"/>
      <c r="AQ433" s="387"/>
      <c r="AR433" s="383"/>
      <c r="AS433" s="384"/>
      <c r="AT433" s="385"/>
      <c r="AU433" s="383"/>
      <c r="AV433" s="384"/>
      <c r="AW433" s="384"/>
      <c r="AX433" s="384"/>
      <c r="AY433" s="385"/>
      <c r="AZ433" s="383"/>
      <c r="BA433" s="384"/>
      <c r="BB433" s="385"/>
      <c r="BC433" s="386"/>
      <c r="BD433" s="384"/>
      <c r="BE433" s="384"/>
      <c r="BF433" s="384"/>
      <c r="BG433" s="387"/>
      <c r="BH433" s="388"/>
      <c r="BI433" s="389"/>
      <c r="BJ433" s="391"/>
      <c r="BK433" s="384"/>
      <c r="BL433" s="399"/>
      <c r="BM433" s="390"/>
      <c r="BN433" s="391"/>
      <c r="BO433" s="385"/>
    </row>
    <row r="434" spans="3:67" ht="38.25" customHeight="1" x14ac:dyDescent="0.25">
      <c r="C434" s="497">
        <f t="shared" si="51"/>
        <v>427</v>
      </c>
      <c r="D434" s="372"/>
      <c r="E434" s="384"/>
      <c r="F434" s="384"/>
      <c r="G434" s="499"/>
      <c r="H434" s="347"/>
      <c r="I434" s="499"/>
      <c r="J434" s="496"/>
      <c r="K434" s="509"/>
      <c r="L434" s="500"/>
      <c r="M434" s="510"/>
      <c r="N434" s="509"/>
      <c r="O434" s="509"/>
      <c r="P434" s="389"/>
      <c r="Q434" s="384"/>
      <c r="R434" s="384"/>
      <c r="S434" s="384"/>
      <c r="T434" s="384"/>
      <c r="U434" s="372"/>
      <c r="V434" s="391"/>
      <c r="W434" s="499"/>
      <c r="X434" s="499"/>
      <c r="Y434" s="389"/>
      <c r="Z434" s="391"/>
      <c r="AA434" s="503" t="str">
        <f t="shared" si="50"/>
        <v/>
      </c>
      <c r="AB434" s="386"/>
      <c r="AC434" s="384"/>
      <c r="AD434" s="387"/>
      <c r="AE434" s="383"/>
      <c r="AF434" s="384"/>
      <c r="AG434" s="384"/>
      <c r="AH434" s="384"/>
      <c r="AI434" s="387"/>
      <c r="AJ434" s="386"/>
      <c r="AK434" s="384"/>
      <c r="AL434" s="385"/>
      <c r="AM434" s="386"/>
      <c r="AN434" s="384"/>
      <c r="AO434" s="384"/>
      <c r="AP434" s="384"/>
      <c r="AQ434" s="387"/>
      <c r="AR434" s="383"/>
      <c r="AS434" s="384"/>
      <c r="AT434" s="385"/>
      <c r="AU434" s="383"/>
      <c r="AV434" s="384"/>
      <c r="AW434" s="384"/>
      <c r="AX434" s="384"/>
      <c r="AY434" s="385"/>
      <c r="AZ434" s="383"/>
      <c r="BA434" s="384"/>
      <c r="BB434" s="385"/>
      <c r="BC434" s="386"/>
      <c r="BD434" s="384"/>
      <c r="BE434" s="384"/>
      <c r="BF434" s="384"/>
      <c r="BG434" s="387"/>
      <c r="BH434" s="388"/>
      <c r="BI434" s="389"/>
      <c r="BJ434" s="391"/>
      <c r="BK434" s="384"/>
      <c r="BL434" s="399"/>
      <c r="BM434" s="390"/>
      <c r="BN434" s="391"/>
      <c r="BO434" s="385"/>
    </row>
    <row r="435" spans="3:67" ht="38.25" customHeight="1" x14ac:dyDescent="0.25">
      <c r="C435" s="497">
        <f t="shared" si="51"/>
        <v>428</v>
      </c>
      <c r="D435" s="372"/>
      <c r="E435" s="384"/>
      <c r="F435" s="384"/>
      <c r="G435" s="499"/>
      <c r="H435" s="347"/>
      <c r="I435" s="499"/>
      <c r="J435" s="496"/>
      <c r="K435" s="509"/>
      <c r="L435" s="500"/>
      <c r="M435" s="510"/>
      <c r="N435" s="509"/>
      <c r="O435" s="509"/>
      <c r="P435" s="389"/>
      <c r="Q435" s="384"/>
      <c r="R435" s="384"/>
      <c r="S435" s="384"/>
      <c r="T435" s="384"/>
      <c r="U435" s="372"/>
      <c r="V435" s="391"/>
      <c r="W435" s="499"/>
      <c r="X435" s="499"/>
      <c r="Y435" s="389"/>
      <c r="Z435" s="391"/>
      <c r="AA435" s="503" t="str">
        <f t="shared" si="50"/>
        <v/>
      </c>
      <c r="AB435" s="386"/>
      <c r="AC435" s="384"/>
      <c r="AD435" s="387"/>
      <c r="AE435" s="383"/>
      <c r="AF435" s="384"/>
      <c r="AG435" s="384"/>
      <c r="AH435" s="384"/>
      <c r="AI435" s="387"/>
      <c r="AJ435" s="386"/>
      <c r="AK435" s="384"/>
      <c r="AL435" s="385"/>
      <c r="AM435" s="386"/>
      <c r="AN435" s="384"/>
      <c r="AO435" s="384"/>
      <c r="AP435" s="384"/>
      <c r="AQ435" s="387"/>
      <c r="AR435" s="383"/>
      <c r="AS435" s="384"/>
      <c r="AT435" s="385"/>
      <c r="AU435" s="383"/>
      <c r="AV435" s="384"/>
      <c r="AW435" s="384"/>
      <c r="AX435" s="384"/>
      <c r="AY435" s="385"/>
      <c r="AZ435" s="383"/>
      <c r="BA435" s="384"/>
      <c r="BB435" s="385"/>
      <c r="BC435" s="386"/>
      <c r="BD435" s="384"/>
      <c r="BE435" s="384"/>
      <c r="BF435" s="384"/>
      <c r="BG435" s="387"/>
      <c r="BH435" s="388"/>
      <c r="BI435" s="389"/>
      <c r="BJ435" s="391"/>
      <c r="BK435" s="384"/>
      <c r="BL435" s="399"/>
      <c r="BM435" s="390"/>
      <c r="BN435" s="391"/>
      <c r="BO435" s="385"/>
    </row>
    <row r="436" spans="3:67" ht="38.25" customHeight="1" x14ac:dyDescent="0.25">
      <c r="C436" s="497">
        <f t="shared" si="51"/>
        <v>429</v>
      </c>
      <c r="D436" s="372"/>
      <c r="E436" s="384"/>
      <c r="F436" s="384"/>
      <c r="G436" s="499"/>
      <c r="H436" s="347"/>
      <c r="I436" s="499"/>
      <c r="J436" s="496"/>
      <c r="K436" s="509"/>
      <c r="L436" s="500"/>
      <c r="M436" s="510"/>
      <c r="N436" s="509"/>
      <c r="O436" s="509"/>
      <c r="P436" s="389"/>
      <c r="Q436" s="384"/>
      <c r="R436" s="384"/>
      <c r="S436" s="384"/>
      <c r="T436" s="384"/>
      <c r="U436" s="372"/>
      <c r="V436" s="391"/>
      <c r="W436" s="499"/>
      <c r="X436" s="499"/>
      <c r="Y436" s="389"/>
      <c r="Z436" s="391"/>
      <c r="AA436" s="503" t="str">
        <f t="shared" si="50"/>
        <v/>
      </c>
      <c r="AB436" s="386"/>
      <c r="AC436" s="384"/>
      <c r="AD436" s="387"/>
      <c r="AE436" s="383"/>
      <c r="AF436" s="384"/>
      <c r="AG436" s="384"/>
      <c r="AH436" s="384"/>
      <c r="AI436" s="387"/>
      <c r="AJ436" s="386"/>
      <c r="AK436" s="384"/>
      <c r="AL436" s="385"/>
      <c r="AM436" s="386"/>
      <c r="AN436" s="384"/>
      <c r="AO436" s="384"/>
      <c r="AP436" s="384"/>
      <c r="AQ436" s="387"/>
      <c r="AR436" s="383"/>
      <c r="AS436" s="384"/>
      <c r="AT436" s="385"/>
      <c r="AU436" s="383"/>
      <c r="AV436" s="384"/>
      <c r="AW436" s="384"/>
      <c r="AX436" s="384"/>
      <c r="AY436" s="385"/>
      <c r="AZ436" s="383"/>
      <c r="BA436" s="384"/>
      <c r="BB436" s="385"/>
      <c r="BC436" s="386"/>
      <c r="BD436" s="384"/>
      <c r="BE436" s="384"/>
      <c r="BF436" s="384"/>
      <c r="BG436" s="387"/>
      <c r="BH436" s="388"/>
      <c r="BI436" s="389"/>
      <c r="BJ436" s="391"/>
      <c r="BK436" s="384"/>
      <c r="BL436" s="399"/>
      <c r="BM436" s="390"/>
      <c r="BN436" s="391"/>
      <c r="BO436" s="385"/>
    </row>
    <row r="437" spans="3:67" ht="38.25" customHeight="1" x14ac:dyDescent="0.25">
      <c r="C437" s="497">
        <f t="shared" si="51"/>
        <v>430</v>
      </c>
      <c r="D437" s="372"/>
      <c r="E437" s="384"/>
      <c r="F437" s="384"/>
      <c r="G437" s="499"/>
      <c r="H437" s="347"/>
      <c r="I437" s="499"/>
      <c r="J437" s="496"/>
      <c r="K437" s="509"/>
      <c r="L437" s="500"/>
      <c r="M437" s="510"/>
      <c r="N437" s="509"/>
      <c r="O437" s="509"/>
      <c r="P437" s="389"/>
      <c r="Q437" s="384"/>
      <c r="R437" s="384"/>
      <c r="S437" s="384"/>
      <c r="T437" s="384"/>
      <c r="U437" s="372"/>
      <c r="V437" s="391"/>
      <c r="W437" s="499"/>
      <c r="X437" s="499"/>
      <c r="Y437" s="389"/>
      <c r="Z437" s="391"/>
      <c r="AA437" s="503" t="str">
        <f t="shared" si="50"/>
        <v/>
      </c>
      <c r="AB437" s="386"/>
      <c r="AC437" s="384"/>
      <c r="AD437" s="387"/>
      <c r="AE437" s="383"/>
      <c r="AF437" s="384"/>
      <c r="AG437" s="384"/>
      <c r="AH437" s="384"/>
      <c r="AI437" s="387"/>
      <c r="AJ437" s="386"/>
      <c r="AK437" s="384"/>
      <c r="AL437" s="385"/>
      <c r="AM437" s="386"/>
      <c r="AN437" s="384"/>
      <c r="AO437" s="384"/>
      <c r="AP437" s="384"/>
      <c r="AQ437" s="387"/>
      <c r="AR437" s="383"/>
      <c r="AS437" s="384"/>
      <c r="AT437" s="385"/>
      <c r="AU437" s="383"/>
      <c r="AV437" s="384"/>
      <c r="AW437" s="384"/>
      <c r="AX437" s="384"/>
      <c r="AY437" s="385"/>
      <c r="AZ437" s="383"/>
      <c r="BA437" s="384"/>
      <c r="BB437" s="385"/>
      <c r="BC437" s="386"/>
      <c r="BD437" s="384"/>
      <c r="BE437" s="384"/>
      <c r="BF437" s="384"/>
      <c r="BG437" s="387"/>
      <c r="BH437" s="388"/>
      <c r="BI437" s="389"/>
      <c r="BJ437" s="391"/>
      <c r="BK437" s="384"/>
      <c r="BL437" s="399"/>
      <c r="BM437" s="390"/>
      <c r="BN437" s="391"/>
      <c r="BO437" s="385"/>
    </row>
    <row r="438" spans="3:67" ht="38.25" customHeight="1" x14ac:dyDescent="0.25">
      <c r="C438" s="497">
        <f t="shared" si="51"/>
        <v>431</v>
      </c>
      <c r="D438" s="372"/>
      <c r="E438" s="384"/>
      <c r="F438" s="384"/>
      <c r="G438" s="499"/>
      <c r="H438" s="347"/>
      <c r="I438" s="499"/>
      <c r="J438" s="496"/>
      <c r="K438" s="509"/>
      <c r="L438" s="500"/>
      <c r="M438" s="510"/>
      <c r="N438" s="509"/>
      <c r="O438" s="509"/>
      <c r="P438" s="389"/>
      <c r="Q438" s="384"/>
      <c r="R438" s="384"/>
      <c r="S438" s="384"/>
      <c r="T438" s="384"/>
      <c r="U438" s="372"/>
      <c r="V438" s="391"/>
      <c r="W438" s="499"/>
      <c r="X438" s="499"/>
      <c r="Y438" s="389"/>
      <c r="Z438" s="391"/>
      <c r="AA438" s="503" t="str">
        <f t="shared" si="50"/>
        <v/>
      </c>
      <c r="AB438" s="386"/>
      <c r="AC438" s="384"/>
      <c r="AD438" s="387"/>
      <c r="AE438" s="383"/>
      <c r="AF438" s="384"/>
      <c r="AG438" s="384"/>
      <c r="AH438" s="384"/>
      <c r="AI438" s="387"/>
      <c r="AJ438" s="386"/>
      <c r="AK438" s="384"/>
      <c r="AL438" s="385"/>
      <c r="AM438" s="386"/>
      <c r="AN438" s="384"/>
      <c r="AO438" s="384"/>
      <c r="AP438" s="384"/>
      <c r="AQ438" s="387"/>
      <c r="AR438" s="383"/>
      <c r="AS438" s="384"/>
      <c r="AT438" s="385"/>
      <c r="AU438" s="383"/>
      <c r="AV438" s="384"/>
      <c r="AW438" s="384"/>
      <c r="AX438" s="384"/>
      <c r="AY438" s="385"/>
      <c r="AZ438" s="383"/>
      <c r="BA438" s="384"/>
      <c r="BB438" s="385"/>
      <c r="BC438" s="386"/>
      <c r="BD438" s="384"/>
      <c r="BE438" s="384"/>
      <c r="BF438" s="384"/>
      <c r="BG438" s="387"/>
      <c r="BH438" s="388"/>
      <c r="BI438" s="389"/>
      <c r="BJ438" s="391"/>
      <c r="BK438" s="384"/>
      <c r="BL438" s="399"/>
      <c r="BM438" s="390"/>
      <c r="BN438" s="391"/>
      <c r="BO438" s="385"/>
    </row>
    <row r="439" spans="3:67" ht="38.25" customHeight="1" x14ac:dyDescent="0.25">
      <c r="C439" s="497">
        <f t="shared" si="51"/>
        <v>432</v>
      </c>
      <c r="D439" s="372"/>
      <c r="E439" s="384"/>
      <c r="F439" s="384"/>
      <c r="G439" s="499"/>
      <c r="H439" s="347"/>
      <c r="I439" s="499"/>
      <c r="J439" s="496"/>
      <c r="K439" s="509"/>
      <c r="L439" s="500"/>
      <c r="M439" s="510"/>
      <c r="N439" s="509"/>
      <c r="O439" s="509"/>
      <c r="P439" s="389"/>
      <c r="Q439" s="384"/>
      <c r="R439" s="384"/>
      <c r="S439" s="384"/>
      <c r="T439" s="384"/>
      <c r="U439" s="372"/>
      <c r="V439" s="391"/>
      <c r="W439" s="499"/>
      <c r="X439" s="499"/>
      <c r="Y439" s="389"/>
      <c r="Z439" s="391"/>
      <c r="AA439" s="503" t="str">
        <f t="shared" si="50"/>
        <v/>
      </c>
      <c r="AB439" s="386"/>
      <c r="AC439" s="384"/>
      <c r="AD439" s="387"/>
      <c r="AE439" s="383"/>
      <c r="AF439" s="384"/>
      <c r="AG439" s="384"/>
      <c r="AH439" s="384"/>
      <c r="AI439" s="387"/>
      <c r="AJ439" s="386"/>
      <c r="AK439" s="384"/>
      <c r="AL439" s="385"/>
      <c r="AM439" s="386"/>
      <c r="AN439" s="384"/>
      <c r="AO439" s="384"/>
      <c r="AP439" s="384"/>
      <c r="AQ439" s="387"/>
      <c r="AR439" s="383"/>
      <c r="AS439" s="384"/>
      <c r="AT439" s="385"/>
      <c r="AU439" s="383"/>
      <c r="AV439" s="384"/>
      <c r="AW439" s="384"/>
      <c r="AX439" s="384"/>
      <c r="AY439" s="385"/>
      <c r="AZ439" s="383"/>
      <c r="BA439" s="384"/>
      <c r="BB439" s="385"/>
      <c r="BC439" s="386"/>
      <c r="BD439" s="384"/>
      <c r="BE439" s="384"/>
      <c r="BF439" s="384"/>
      <c r="BG439" s="387"/>
      <c r="BH439" s="388"/>
      <c r="BI439" s="389"/>
      <c r="BJ439" s="391"/>
      <c r="BK439" s="384"/>
      <c r="BL439" s="399"/>
      <c r="BM439" s="390"/>
      <c r="BN439" s="391"/>
      <c r="BO439" s="385"/>
    </row>
    <row r="440" spans="3:67" ht="38.25" customHeight="1" x14ac:dyDescent="0.25">
      <c r="C440" s="497">
        <f t="shared" si="51"/>
        <v>433</v>
      </c>
      <c r="D440" s="372"/>
      <c r="E440" s="384"/>
      <c r="F440" s="384"/>
      <c r="G440" s="499"/>
      <c r="H440" s="347"/>
      <c r="I440" s="499"/>
      <c r="J440" s="496"/>
      <c r="K440" s="509"/>
      <c r="L440" s="500"/>
      <c r="M440" s="510"/>
      <c r="N440" s="509"/>
      <c r="O440" s="509"/>
      <c r="P440" s="389"/>
      <c r="Q440" s="384"/>
      <c r="R440" s="384"/>
      <c r="S440" s="384"/>
      <c r="T440" s="384"/>
      <c r="U440" s="372"/>
      <c r="V440" s="391"/>
      <c r="W440" s="499"/>
      <c r="X440" s="499"/>
      <c r="Y440" s="389"/>
      <c r="Z440" s="391"/>
      <c r="AA440" s="503" t="str">
        <f t="shared" si="50"/>
        <v/>
      </c>
      <c r="AB440" s="386"/>
      <c r="AC440" s="384"/>
      <c r="AD440" s="387"/>
      <c r="AE440" s="383"/>
      <c r="AF440" s="384"/>
      <c r="AG440" s="384"/>
      <c r="AH440" s="384"/>
      <c r="AI440" s="387"/>
      <c r="AJ440" s="386"/>
      <c r="AK440" s="384"/>
      <c r="AL440" s="385"/>
      <c r="AM440" s="386"/>
      <c r="AN440" s="384"/>
      <c r="AO440" s="384"/>
      <c r="AP440" s="384"/>
      <c r="AQ440" s="387"/>
      <c r="AR440" s="383"/>
      <c r="AS440" s="384"/>
      <c r="AT440" s="385"/>
      <c r="AU440" s="383"/>
      <c r="AV440" s="384"/>
      <c r="AW440" s="384"/>
      <c r="AX440" s="384"/>
      <c r="AY440" s="385"/>
      <c r="AZ440" s="383"/>
      <c r="BA440" s="384"/>
      <c r="BB440" s="385"/>
      <c r="BC440" s="386"/>
      <c r="BD440" s="384"/>
      <c r="BE440" s="384"/>
      <c r="BF440" s="384"/>
      <c r="BG440" s="387"/>
      <c r="BH440" s="388"/>
      <c r="BI440" s="389"/>
      <c r="BJ440" s="391"/>
      <c r="BK440" s="384"/>
      <c r="BL440" s="399"/>
      <c r="BM440" s="390"/>
      <c r="BN440" s="391"/>
      <c r="BO440" s="385"/>
    </row>
    <row r="441" spans="3:67" ht="38.25" customHeight="1" x14ac:dyDescent="0.25">
      <c r="C441" s="497">
        <f t="shared" si="51"/>
        <v>434</v>
      </c>
      <c r="D441" s="372"/>
      <c r="E441" s="384"/>
      <c r="F441" s="384"/>
      <c r="G441" s="499"/>
      <c r="H441" s="347"/>
      <c r="I441" s="499"/>
      <c r="J441" s="496"/>
      <c r="K441" s="509"/>
      <c r="L441" s="500"/>
      <c r="M441" s="510"/>
      <c r="N441" s="509"/>
      <c r="O441" s="509"/>
      <c r="P441" s="389"/>
      <c r="Q441" s="384"/>
      <c r="R441" s="384"/>
      <c r="S441" s="384"/>
      <c r="T441" s="384"/>
      <c r="U441" s="372"/>
      <c r="V441" s="391"/>
      <c r="W441" s="499"/>
      <c r="X441" s="499"/>
      <c r="Y441" s="389"/>
      <c r="Z441" s="391"/>
      <c r="AA441" s="503" t="str">
        <f t="shared" si="50"/>
        <v/>
      </c>
      <c r="AB441" s="386"/>
      <c r="AC441" s="384"/>
      <c r="AD441" s="387"/>
      <c r="AE441" s="383"/>
      <c r="AF441" s="384"/>
      <c r="AG441" s="384"/>
      <c r="AH441" s="384"/>
      <c r="AI441" s="387"/>
      <c r="AJ441" s="386"/>
      <c r="AK441" s="384"/>
      <c r="AL441" s="385"/>
      <c r="AM441" s="386"/>
      <c r="AN441" s="384"/>
      <c r="AO441" s="384"/>
      <c r="AP441" s="384"/>
      <c r="AQ441" s="387"/>
      <c r="AR441" s="383"/>
      <c r="AS441" s="384"/>
      <c r="AT441" s="385"/>
      <c r="AU441" s="383"/>
      <c r="AV441" s="384"/>
      <c r="AW441" s="384"/>
      <c r="AX441" s="384"/>
      <c r="AY441" s="385"/>
      <c r="AZ441" s="383"/>
      <c r="BA441" s="384"/>
      <c r="BB441" s="385"/>
      <c r="BC441" s="386"/>
      <c r="BD441" s="384"/>
      <c r="BE441" s="384"/>
      <c r="BF441" s="384"/>
      <c r="BG441" s="387"/>
      <c r="BH441" s="388"/>
      <c r="BI441" s="389"/>
      <c r="BJ441" s="391"/>
      <c r="BK441" s="384"/>
      <c r="BL441" s="399"/>
      <c r="BM441" s="390"/>
      <c r="BN441" s="391"/>
      <c r="BO441" s="385"/>
    </row>
    <row r="442" spans="3:67" ht="38.25" customHeight="1" x14ac:dyDescent="0.25">
      <c r="C442" s="497">
        <f t="shared" si="51"/>
        <v>435</v>
      </c>
      <c r="D442" s="372"/>
      <c r="E442" s="384"/>
      <c r="F442" s="384"/>
      <c r="G442" s="499"/>
      <c r="H442" s="347"/>
      <c r="I442" s="499"/>
      <c r="J442" s="496"/>
      <c r="K442" s="509"/>
      <c r="L442" s="500"/>
      <c r="M442" s="510"/>
      <c r="N442" s="509"/>
      <c r="O442" s="509"/>
      <c r="P442" s="389"/>
      <c r="Q442" s="384"/>
      <c r="R442" s="384"/>
      <c r="S442" s="384"/>
      <c r="T442" s="384"/>
      <c r="U442" s="372"/>
      <c r="V442" s="391"/>
      <c r="W442" s="499"/>
      <c r="X442" s="499"/>
      <c r="Y442" s="389"/>
      <c r="Z442" s="391"/>
      <c r="AA442" s="503" t="str">
        <f t="shared" si="50"/>
        <v/>
      </c>
      <c r="AB442" s="386"/>
      <c r="AC442" s="384"/>
      <c r="AD442" s="387"/>
      <c r="AE442" s="383"/>
      <c r="AF442" s="384"/>
      <c r="AG442" s="384"/>
      <c r="AH442" s="384"/>
      <c r="AI442" s="387"/>
      <c r="AJ442" s="386"/>
      <c r="AK442" s="384"/>
      <c r="AL442" s="385"/>
      <c r="AM442" s="386"/>
      <c r="AN442" s="384"/>
      <c r="AO442" s="384"/>
      <c r="AP442" s="384"/>
      <c r="AQ442" s="387"/>
      <c r="AR442" s="383"/>
      <c r="AS442" s="384"/>
      <c r="AT442" s="385"/>
      <c r="AU442" s="383"/>
      <c r="AV442" s="384"/>
      <c r="AW442" s="384"/>
      <c r="AX442" s="384"/>
      <c r="AY442" s="385"/>
      <c r="AZ442" s="383"/>
      <c r="BA442" s="384"/>
      <c r="BB442" s="385"/>
      <c r="BC442" s="386"/>
      <c r="BD442" s="384"/>
      <c r="BE442" s="384"/>
      <c r="BF442" s="384"/>
      <c r="BG442" s="387"/>
      <c r="BH442" s="388"/>
      <c r="BI442" s="389"/>
      <c r="BJ442" s="391"/>
      <c r="BK442" s="384"/>
      <c r="BL442" s="399"/>
      <c r="BM442" s="390"/>
      <c r="BN442" s="391"/>
      <c r="BO442" s="385"/>
    </row>
    <row r="443" spans="3:67" ht="38.25" customHeight="1" x14ac:dyDescent="0.25">
      <c r="C443" s="497">
        <f t="shared" si="51"/>
        <v>436</v>
      </c>
      <c r="D443" s="372"/>
      <c r="E443" s="384"/>
      <c r="F443" s="384"/>
      <c r="G443" s="499"/>
      <c r="H443" s="347"/>
      <c r="I443" s="499"/>
      <c r="J443" s="496"/>
      <c r="K443" s="509"/>
      <c r="L443" s="500"/>
      <c r="M443" s="510"/>
      <c r="N443" s="509"/>
      <c r="O443" s="509"/>
      <c r="P443" s="389"/>
      <c r="Q443" s="384"/>
      <c r="R443" s="384"/>
      <c r="S443" s="384"/>
      <c r="T443" s="384"/>
      <c r="U443" s="372"/>
      <c r="V443" s="391"/>
      <c r="W443" s="499"/>
      <c r="X443" s="499"/>
      <c r="Y443" s="389"/>
      <c r="Z443" s="391"/>
      <c r="AA443" s="503" t="str">
        <f t="shared" si="50"/>
        <v/>
      </c>
      <c r="AB443" s="386"/>
      <c r="AC443" s="384"/>
      <c r="AD443" s="387"/>
      <c r="AE443" s="383"/>
      <c r="AF443" s="384"/>
      <c r="AG443" s="384"/>
      <c r="AH443" s="384"/>
      <c r="AI443" s="387"/>
      <c r="AJ443" s="386"/>
      <c r="AK443" s="384"/>
      <c r="AL443" s="385"/>
      <c r="AM443" s="386"/>
      <c r="AN443" s="384"/>
      <c r="AO443" s="384"/>
      <c r="AP443" s="384"/>
      <c r="AQ443" s="387"/>
      <c r="AR443" s="383"/>
      <c r="AS443" s="384"/>
      <c r="AT443" s="385"/>
      <c r="AU443" s="383"/>
      <c r="AV443" s="384"/>
      <c r="AW443" s="384"/>
      <c r="AX443" s="384"/>
      <c r="AY443" s="385"/>
      <c r="AZ443" s="383"/>
      <c r="BA443" s="384"/>
      <c r="BB443" s="385"/>
      <c r="BC443" s="386"/>
      <c r="BD443" s="384"/>
      <c r="BE443" s="384"/>
      <c r="BF443" s="384"/>
      <c r="BG443" s="387"/>
      <c r="BH443" s="388"/>
      <c r="BI443" s="389"/>
      <c r="BJ443" s="391"/>
      <c r="BK443" s="384"/>
      <c r="BL443" s="399"/>
      <c r="BM443" s="390"/>
      <c r="BN443" s="391"/>
      <c r="BO443" s="385"/>
    </row>
    <row r="444" spans="3:67" ht="38.25" customHeight="1" x14ac:dyDescent="0.25">
      <c r="C444" s="497">
        <f t="shared" si="51"/>
        <v>437</v>
      </c>
      <c r="D444" s="372"/>
      <c r="E444" s="384"/>
      <c r="F444" s="384"/>
      <c r="G444" s="499"/>
      <c r="H444" s="347"/>
      <c r="I444" s="499"/>
      <c r="J444" s="496"/>
      <c r="K444" s="509"/>
      <c r="L444" s="500"/>
      <c r="M444" s="510"/>
      <c r="N444" s="509"/>
      <c r="O444" s="509"/>
      <c r="P444" s="389"/>
      <c r="Q444" s="384"/>
      <c r="R444" s="384"/>
      <c r="S444" s="384"/>
      <c r="T444" s="384"/>
      <c r="U444" s="372"/>
      <c r="V444" s="391"/>
      <c r="W444" s="499"/>
      <c r="X444" s="499"/>
      <c r="Y444" s="389"/>
      <c r="Z444" s="391"/>
      <c r="AA444" s="503" t="str">
        <f t="shared" si="50"/>
        <v/>
      </c>
      <c r="AB444" s="386"/>
      <c r="AC444" s="384"/>
      <c r="AD444" s="387"/>
      <c r="AE444" s="383"/>
      <c r="AF444" s="384"/>
      <c r="AG444" s="384"/>
      <c r="AH444" s="384"/>
      <c r="AI444" s="387"/>
      <c r="AJ444" s="386"/>
      <c r="AK444" s="384"/>
      <c r="AL444" s="385"/>
      <c r="AM444" s="386"/>
      <c r="AN444" s="384"/>
      <c r="AO444" s="384"/>
      <c r="AP444" s="384"/>
      <c r="AQ444" s="387"/>
      <c r="AR444" s="383"/>
      <c r="AS444" s="384"/>
      <c r="AT444" s="385"/>
      <c r="AU444" s="383"/>
      <c r="AV444" s="384"/>
      <c r="AW444" s="384"/>
      <c r="AX444" s="384"/>
      <c r="AY444" s="385"/>
      <c r="AZ444" s="383"/>
      <c r="BA444" s="384"/>
      <c r="BB444" s="385"/>
      <c r="BC444" s="386"/>
      <c r="BD444" s="384"/>
      <c r="BE444" s="384"/>
      <c r="BF444" s="384"/>
      <c r="BG444" s="387"/>
      <c r="BH444" s="388"/>
      <c r="BI444" s="389"/>
      <c r="BJ444" s="391"/>
      <c r="BK444" s="384"/>
      <c r="BL444" s="399"/>
      <c r="BM444" s="390"/>
      <c r="BN444" s="391"/>
      <c r="BO444" s="385"/>
    </row>
    <row r="445" spans="3:67" ht="38.25" customHeight="1" x14ac:dyDescent="0.25">
      <c r="C445" s="497">
        <f t="shared" si="51"/>
        <v>438</v>
      </c>
      <c r="D445" s="372"/>
      <c r="E445" s="384"/>
      <c r="F445" s="384"/>
      <c r="G445" s="499"/>
      <c r="H445" s="347"/>
      <c r="I445" s="499"/>
      <c r="J445" s="496"/>
      <c r="K445" s="509"/>
      <c r="L445" s="500"/>
      <c r="M445" s="510"/>
      <c r="N445" s="509"/>
      <c r="O445" s="509"/>
      <c r="P445" s="389"/>
      <c r="Q445" s="384"/>
      <c r="R445" s="384"/>
      <c r="S445" s="384"/>
      <c r="T445" s="384"/>
      <c r="U445" s="372"/>
      <c r="V445" s="391"/>
      <c r="W445" s="499"/>
      <c r="X445" s="499"/>
      <c r="Y445" s="389"/>
      <c r="Z445" s="391"/>
      <c r="AA445" s="503" t="str">
        <f t="shared" si="50"/>
        <v/>
      </c>
      <c r="AB445" s="386"/>
      <c r="AC445" s="384"/>
      <c r="AD445" s="387"/>
      <c r="AE445" s="383"/>
      <c r="AF445" s="384"/>
      <c r="AG445" s="384"/>
      <c r="AH445" s="384"/>
      <c r="AI445" s="387"/>
      <c r="AJ445" s="386"/>
      <c r="AK445" s="384"/>
      <c r="AL445" s="385"/>
      <c r="AM445" s="386"/>
      <c r="AN445" s="384"/>
      <c r="AO445" s="384"/>
      <c r="AP445" s="384"/>
      <c r="AQ445" s="387"/>
      <c r="AR445" s="383"/>
      <c r="AS445" s="384"/>
      <c r="AT445" s="385"/>
      <c r="AU445" s="383"/>
      <c r="AV445" s="384"/>
      <c r="AW445" s="384"/>
      <c r="AX445" s="384"/>
      <c r="AY445" s="385"/>
      <c r="AZ445" s="383"/>
      <c r="BA445" s="384"/>
      <c r="BB445" s="385"/>
      <c r="BC445" s="386"/>
      <c r="BD445" s="384"/>
      <c r="BE445" s="384"/>
      <c r="BF445" s="384"/>
      <c r="BG445" s="387"/>
      <c r="BH445" s="388"/>
      <c r="BI445" s="389"/>
      <c r="BJ445" s="391"/>
      <c r="BK445" s="384"/>
      <c r="BL445" s="399"/>
      <c r="BM445" s="390"/>
      <c r="BN445" s="391"/>
      <c r="BO445" s="385"/>
    </row>
    <row r="446" spans="3:67" ht="38.25" customHeight="1" x14ac:dyDescent="0.25">
      <c r="C446" s="497">
        <f t="shared" si="51"/>
        <v>439</v>
      </c>
      <c r="D446" s="372"/>
      <c r="E446" s="384"/>
      <c r="F446" s="384"/>
      <c r="G446" s="499"/>
      <c r="H446" s="347"/>
      <c r="I446" s="499"/>
      <c r="J446" s="496"/>
      <c r="K446" s="509"/>
      <c r="L446" s="500"/>
      <c r="M446" s="510"/>
      <c r="N446" s="509"/>
      <c r="O446" s="509"/>
      <c r="P446" s="389"/>
      <c r="Q446" s="384"/>
      <c r="R446" s="384"/>
      <c r="S446" s="384"/>
      <c r="T446" s="384"/>
      <c r="U446" s="372"/>
      <c r="V446" s="391"/>
      <c r="W446" s="499"/>
      <c r="X446" s="499"/>
      <c r="Y446" s="389"/>
      <c r="Z446" s="391"/>
      <c r="AA446" s="503" t="str">
        <f t="shared" si="50"/>
        <v/>
      </c>
      <c r="AB446" s="386"/>
      <c r="AC446" s="384"/>
      <c r="AD446" s="387"/>
      <c r="AE446" s="383"/>
      <c r="AF446" s="384"/>
      <c r="AG446" s="384"/>
      <c r="AH446" s="384"/>
      <c r="AI446" s="387"/>
      <c r="AJ446" s="386"/>
      <c r="AK446" s="384"/>
      <c r="AL446" s="385"/>
      <c r="AM446" s="386"/>
      <c r="AN446" s="384"/>
      <c r="AO446" s="384"/>
      <c r="AP446" s="384"/>
      <c r="AQ446" s="387"/>
      <c r="AR446" s="383"/>
      <c r="AS446" s="384"/>
      <c r="AT446" s="385"/>
      <c r="AU446" s="383"/>
      <c r="AV446" s="384"/>
      <c r="AW446" s="384"/>
      <c r="AX446" s="384"/>
      <c r="AY446" s="385"/>
      <c r="AZ446" s="383"/>
      <c r="BA446" s="384"/>
      <c r="BB446" s="385"/>
      <c r="BC446" s="386"/>
      <c r="BD446" s="384"/>
      <c r="BE446" s="384"/>
      <c r="BF446" s="384"/>
      <c r="BG446" s="387"/>
      <c r="BH446" s="388"/>
      <c r="BI446" s="389"/>
      <c r="BJ446" s="391"/>
      <c r="BK446" s="384"/>
      <c r="BL446" s="399"/>
      <c r="BM446" s="390"/>
      <c r="BN446" s="391"/>
      <c r="BO446" s="385"/>
    </row>
    <row r="447" spans="3:67" ht="38.25" customHeight="1" x14ac:dyDescent="0.25">
      <c r="C447" s="497">
        <f t="shared" si="51"/>
        <v>440</v>
      </c>
      <c r="D447" s="372"/>
      <c r="E447" s="384"/>
      <c r="F447" s="384"/>
      <c r="G447" s="499"/>
      <c r="H447" s="347"/>
      <c r="I447" s="499"/>
      <c r="J447" s="496"/>
      <c r="K447" s="509"/>
      <c r="L447" s="500"/>
      <c r="M447" s="510"/>
      <c r="N447" s="509"/>
      <c r="O447" s="509"/>
      <c r="P447" s="389"/>
      <c r="Q447" s="384"/>
      <c r="R447" s="384"/>
      <c r="S447" s="384"/>
      <c r="T447" s="384"/>
      <c r="U447" s="372"/>
      <c r="V447" s="391"/>
      <c r="W447" s="499"/>
      <c r="X447" s="499"/>
      <c r="Y447" s="389"/>
      <c r="Z447" s="391"/>
      <c r="AA447" s="503" t="str">
        <f t="shared" si="50"/>
        <v/>
      </c>
      <c r="AB447" s="386"/>
      <c r="AC447" s="384"/>
      <c r="AD447" s="387"/>
      <c r="AE447" s="383"/>
      <c r="AF447" s="384"/>
      <c r="AG447" s="384"/>
      <c r="AH447" s="384"/>
      <c r="AI447" s="387"/>
      <c r="AJ447" s="386"/>
      <c r="AK447" s="384"/>
      <c r="AL447" s="385"/>
      <c r="AM447" s="386"/>
      <c r="AN447" s="384"/>
      <c r="AO447" s="384"/>
      <c r="AP447" s="384"/>
      <c r="AQ447" s="387"/>
      <c r="AR447" s="383"/>
      <c r="AS447" s="384"/>
      <c r="AT447" s="385"/>
      <c r="AU447" s="383"/>
      <c r="AV447" s="384"/>
      <c r="AW447" s="384"/>
      <c r="AX447" s="384"/>
      <c r="AY447" s="385"/>
      <c r="AZ447" s="383"/>
      <c r="BA447" s="384"/>
      <c r="BB447" s="385"/>
      <c r="BC447" s="386"/>
      <c r="BD447" s="384"/>
      <c r="BE447" s="384"/>
      <c r="BF447" s="384"/>
      <c r="BG447" s="387"/>
      <c r="BH447" s="388"/>
      <c r="BI447" s="389"/>
      <c r="BJ447" s="391"/>
      <c r="BK447" s="384"/>
      <c r="BL447" s="399"/>
      <c r="BM447" s="390"/>
      <c r="BN447" s="391"/>
      <c r="BO447" s="385"/>
    </row>
    <row r="448" spans="3:67" ht="38.25" customHeight="1" x14ac:dyDescent="0.25">
      <c r="C448" s="497">
        <f t="shared" si="51"/>
        <v>441</v>
      </c>
      <c r="D448" s="372"/>
      <c r="E448" s="384"/>
      <c r="F448" s="384"/>
      <c r="G448" s="499"/>
      <c r="H448" s="347"/>
      <c r="I448" s="499"/>
      <c r="J448" s="496"/>
      <c r="K448" s="509"/>
      <c r="L448" s="500"/>
      <c r="M448" s="510"/>
      <c r="N448" s="509"/>
      <c r="O448" s="509"/>
      <c r="P448" s="389"/>
      <c r="Q448" s="384"/>
      <c r="R448" s="384"/>
      <c r="S448" s="384"/>
      <c r="T448" s="384"/>
      <c r="U448" s="372"/>
      <c r="V448" s="391"/>
      <c r="W448" s="499"/>
      <c r="X448" s="499"/>
      <c r="Y448" s="389"/>
      <c r="Z448" s="391"/>
      <c r="AA448" s="503" t="str">
        <f t="shared" si="50"/>
        <v/>
      </c>
      <c r="AB448" s="386"/>
      <c r="AC448" s="384"/>
      <c r="AD448" s="387"/>
      <c r="AE448" s="383"/>
      <c r="AF448" s="384"/>
      <c r="AG448" s="384"/>
      <c r="AH448" s="384"/>
      <c r="AI448" s="387"/>
      <c r="AJ448" s="386"/>
      <c r="AK448" s="384"/>
      <c r="AL448" s="385"/>
      <c r="AM448" s="386"/>
      <c r="AN448" s="384"/>
      <c r="AO448" s="384"/>
      <c r="AP448" s="384"/>
      <c r="AQ448" s="387"/>
      <c r="AR448" s="383"/>
      <c r="AS448" s="384"/>
      <c r="AT448" s="385"/>
      <c r="AU448" s="383"/>
      <c r="AV448" s="384"/>
      <c r="AW448" s="384"/>
      <c r="AX448" s="384"/>
      <c r="AY448" s="385"/>
      <c r="AZ448" s="383"/>
      <c r="BA448" s="384"/>
      <c r="BB448" s="385"/>
      <c r="BC448" s="386"/>
      <c r="BD448" s="384"/>
      <c r="BE448" s="384"/>
      <c r="BF448" s="384"/>
      <c r="BG448" s="387"/>
      <c r="BH448" s="388"/>
      <c r="BI448" s="389"/>
      <c r="BJ448" s="391"/>
      <c r="BK448" s="384"/>
      <c r="BL448" s="399"/>
      <c r="BM448" s="390"/>
      <c r="BN448" s="391"/>
      <c r="BO448" s="385"/>
    </row>
    <row r="449" spans="3:67" ht="38.25" customHeight="1" x14ac:dyDescent="0.25">
      <c r="C449" s="497">
        <f t="shared" si="51"/>
        <v>442</v>
      </c>
      <c r="D449" s="372"/>
      <c r="E449" s="384"/>
      <c r="F449" s="384"/>
      <c r="G449" s="499"/>
      <c r="H449" s="347"/>
      <c r="I449" s="499"/>
      <c r="J449" s="496"/>
      <c r="K449" s="509"/>
      <c r="L449" s="500"/>
      <c r="M449" s="510"/>
      <c r="N449" s="509"/>
      <c r="O449" s="509"/>
      <c r="P449" s="389"/>
      <c r="Q449" s="384"/>
      <c r="R449" s="384"/>
      <c r="S449" s="384"/>
      <c r="T449" s="384"/>
      <c r="U449" s="372"/>
      <c r="V449" s="391"/>
      <c r="W449" s="499"/>
      <c r="X449" s="499"/>
      <c r="Y449" s="389"/>
      <c r="Z449" s="391"/>
      <c r="AA449" s="503" t="str">
        <f t="shared" si="50"/>
        <v/>
      </c>
      <c r="AB449" s="386"/>
      <c r="AC449" s="384"/>
      <c r="AD449" s="387"/>
      <c r="AE449" s="383"/>
      <c r="AF449" s="384"/>
      <c r="AG449" s="384"/>
      <c r="AH449" s="384"/>
      <c r="AI449" s="387"/>
      <c r="AJ449" s="386"/>
      <c r="AK449" s="384"/>
      <c r="AL449" s="385"/>
      <c r="AM449" s="386"/>
      <c r="AN449" s="384"/>
      <c r="AO449" s="384"/>
      <c r="AP449" s="384"/>
      <c r="AQ449" s="387"/>
      <c r="AR449" s="383"/>
      <c r="AS449" s="384"/>
      <c r="AT449" s="385"/>
      <c r="AU449" s="383"/>
      <c r="AV449" s="384"/>
      <c r="AW449" s="384"/>
      <c r="AX449" s="384"/>
      <c r="AY449" s="385"/>
      <c r="AZ449" s="383"/>
      <c r="BA449" s="384"/>
      <c r="BB449" s="385"/>
      <c r="BC449" s="386"/>
      <c r="BD449" s="384"/>
      <c r="BE449" s="384"/>
      <c r="BF449" s="384"/>
      <c r="BG449" s="387"/>
      <c r="BH449" s="388"/>
      <c r="BI449" s="389"/>
      <c r="BJ449" s="391"/>
      <c r="BK449" s="384"/>
      <c r="BL449" s="399"/>
      <c r="BM449" s="390"/>
      <c r="BN449" s="391"/>
      <c r="BO449" s="385"/>
    </row>
    <row r="450" spans="3:67" ht="38.25" customHeight="1" x14ac:dyDescent="0.25">
      <c r="C450" s="497">
        <f t="shared" si="51"/>
        <v>443</v>
      </c>
      <c r="D450" s="372"/>
      <c r="E450" s="384"/>
      <c r="F450" s="384"/>
      <c r="G450" s="499"/>
      <c r="H450" s="347"/>
      <c r="I450" s="499"/>
      <c r="J450" s="496"/>
      <c r="K450" s="509"/>
      <c r="L450" s="500"/>
      <c r="M450" s="510"/>
      <c r="N450" s="509"/>
      <c r="O450" s="509"/>
      <c r="P450" s="389"/>
      <c r="Q450" s="384"/>
      <c r="R450" s="384"/>
      <c r="S450" s="384"/>
      <c r="T450" s="384"/>
      <c r="U450" s="372"/>
      <c r="V450" s="391"/>
      <c r="W450" s="499"/>
      <c r="X450" s="499"/>
      <c r="Y450" s="389"/>
      <c r="Z450" s="391"/>
      <c r="AA450" s="503" t="str">
        <f t="shared" si="50"/>
        <v/>
      </c>
      <c r="AB450" s="386"/>
      <c r="AC450" s="384"/>
      <c r="AD450" s="387"/>
      <c r="AE450" s="383"/>
      <c r="AF450" s="384"/>
      <c r="AG450" s="384"/>
      <c r="AH450" s="384"/>
      <c r="AI450" s="387"/>
      <c r="AJ450" s="386"/>
      <c r="AK450" s="384"/>
      <c r="AL450" s="385"/>
      <c r="AM450" s="386"/>
      <c r="AN450" s="384"/>
      <c r="AO450" s="384"/>
      <c r="AP450" s="384"/>
      <c r="AQ450" s="387"/>
      <c r="AR450" s="383"/>
      <c r="AS450" s="384"/>
      <c r="AT450" s="385"/>
      <c r="AU450" s="383"/>
      <c r="AV450" s="384"/>
      <c r="AW450" s="384"/>
      <c r="AX450" s="384"/>
      <c r="AY450" s="385"/>
      <c r="AZ450" s="383"/>
      <c r="BA450" s="384"/>
      <c r="BB450" s="385"/>
      <c r="BC450" s="386"/>
      <c r="BD450" s="384"/>
      <c r="BE450" s="384"/>
      <c r="BF450" s="384"/>
      <c r="BG450" s="387"/>
      <c r="BH450" s="388"/>
      <c r="BI450" s="389"/>
      <c r="BJ450" s="391"/>
      <c r="BK450" s="384"/>
      <c r="BL450" s="399"/>
      <c r="BM450" s="390"/>
      <c r="BN450" s="391"/>
      <c r="BO450" s="385"/>
    </row>
    <row r="451" spans="3:67" ht="38.25" customHeight="1" x14ac:dyDescent="0.25">
      <c r="C451" s="497">
        <f t="shared" si="51"/>
        <v>444</v>
      </c>
      <c r="D451" s="372"/>
      <c r="E451" s="384"/>
      <c r="F451" s="384"/>
      <c r="G451" s="499"/>
      <c r="H451" s="347"/>
      <c r="I451" s="499"/>
      <c r="J451" s="496"/>
      <c r="K451" s="509"/>
      <c r="L451" s="500"/>
      <c r="M451" s="510"/>
      <c r="N451" s="509"/>
      <c r="O451" s="509"/>
      <c r="P451" s="389"/>
      <c r="Q451" s="384"/>
      <c r="R451" s="384"/>
      <c r="S451" s="384"/>
      <c r="T451" s="384"/>
      <c r="U451" s="372"/>
      <c r="V451" s="391"/>
      <c r="W451" s="499"/>
      <c r="X451" s="499"/>
      <c r="Y451" s="389"/>
      <c r="Z451" s="391"/>
      <c r="AA451" s="503" t="str">
        <f t="shared" si="50"/>
        <v/>
      </c>
      <c r="AB451" s="386"/>
      <c r="AC451" s="384"/>
      <c r="AD451" s="387"/>
      <c r="AE451" s="383"/>
      <c r="AF451" s="384"/>
      <c r="AG451" s="384"/>
      <c r="AH451" s="384"/>
      <c r="AI451" s="387"/>
      <c r="AJ451" s="386"/>
      <c r="AK451" s="384"/>
      <c r="AL451" s="385"/>
      <c r="AM451" s="386"/>
      <c r="AN451" s="384"/>
      <c r="AO451" s="384"/>
      <c r="AP451" s="384"/>
      <c r="AQ451" s="387"/>
      <c r="AR451" s="383"/>
      <c r="AS451" s="384"/>
      <c r="AT451" s="385"/>
      <c r="AU451" s="383"/>
      <c r="AV451" s="384"/>
      <c r="AW451" s="384"/>
      <c r="AX451" s="384"/>
      <c r="AY451" s="385"/>
      <c r="AZ451" s="383"/>
      <c r="BA451" s="384"/>
      <c r="BB451" s="385"/>
      <c r="BC451" s="386"/>
      <c r="BD451" s="384"/>
      <c r="BE451" s="384"/>
      <c r="BF451" s="384"/>
      <c r="BG451" s="387"/>
      <c r="BH451" s="388"/>
      <c r="BI451" s="389"/>
      <c r="BJ451" s="391"/>
      <c r="BK451" s="384"/>
      <c r="BL451" s="399"/>
      <c r="BM451" s="390"/>
      <c r="BN451" s="391"/>
      <c r="BO451" s="385"/>
    </row>
    <row r="452" spans="3:67" ht="38.25" customHeight="1" x14ac:dyDescent="0.25">
      <c r="C452" s="497">
        <f t="shared" si="51"/>
        <v>445</v>
      </c>
      <c r="D452" s="372"/>
      <c r="E452" s="384"/>
      <c r="F452" s="384"/>
      <c r="G452" s="499"/>
      <c r="H452" s="347"/>
      <c r="I452" s="499"/>
      <c r="J452" s="496"/>
      <c r="K452" s="509"/>
      <c r="L452" s="500"/>
      <c r="M452" s="510"/>
      <c r="N452" s="509"/>
      <c r="O452" s="509"/>
      <c r="P452" s="389"/>
      <c r="Q452" s="384"/>
      <c r="R452" s="384"/>
      <c r="S452" s="384"/>
      <c r="T452" s="384"/>
      <c r="U452" s="372"/>
      <c r="V452" s="391"/>
      <c r="W452" s="499"/>
      <c r="X452" s="499"/>
      <c r="Y452" s="389"/>
      <c r="Z452" s="391"/>
      <c r="AA452" s="503" t="str">
        <f t="shared" si="50"/>
        <v/>
      </c>
      <c r="AB452" s="386"/>
      <c r="AC452" s="384"/>
      <c r="AD452" s="387"/>
      <c r="AE452" s="383"/>
      <c r="AF452" s="384"/>
      <c r="AG452" s="384"/>
      <c r="AH452" s="384"/>
      <c r="AI452" s="387"/>
      <c r="AJ452" s="386"/>
      <c r="AK452" s="384"/>
      <c r="AL452" s="385"/>
      <c r="AM452" s="386"/>
      <c r="AN452" s="384"/>
      <c r="AO452" s="384"/>
      <c r="AP452" s="384"/>
      <c r="AQ452" s="387"/>
      <c r="AR452" s="383"/>
      <c r="AS452" s="384"/>
      <c r="AT452" s="385"/>
      <c r="AU452" s="383"/>
      <c r="AV452" s="384"/>
      <c r="AW452" s="384"/>
      <c r="AX452" s="384"/>
      <c r="AY452" s="385"/>
      <c r="AZ452" s="383"/>
      <c r="BA452" s="384"/>
      <c r="BB452" s="385"/>
      <c r="BC452" s="386"/>
      <c r="BD452" s="384"/>
      <c r="BE452" s="384"/>
      <c r="BF452" s="384"/>
      <c r="BG452" s="387"/>
      <c r="BH452" s="388"/>
      <c r="BI452" s="389"/>
      <c r="BJ452" s="391"/>
      <c r="BK452" s="384"/>
      <c r="BL452" s="399"/>
      <c r="BM452" s="390"/>
      <c r="BN452" s="391"/>
      <c r="BO452" s="385"/>
    </row>
    <row r="453" spans="3:67" ht="38.25" customHeight="1" x14ac:dyDescent="0.25">
      <c r="C453" s="497">
        <f t="shared" si="51"/>
        <v>446</v>
      </c>
      <c r="D453" s="372"/>
      <c r="E453" s="384"/>
      <c r="F453" s="384"/>
      <c r="G453" s="499"/>
      <c r="H453" s="347"/>
      <c r="I453" s="499"/>
      <c r="J453" s="496"/>
      <c r="K453" s="509"/>
      <c r="L453" s="500"/>
      <c r="M453" s="510"/>
      <c r="N453" s="509"/>
      <c r="O453" s="509"/>
      <c r="P453" s="389"/>
      <c r="Q453" s="384"/>
      <c r="R453" s="384"/>
      <c r="S453" s="384"/>
      <c r="T453" s="384"/>
      <c r="U453" s="372"/>
      <c r="V453" s="391"/>
      <c r="W453" s="499"/>
      <c r="X453" s="499"/>
      <c r="Y453" s="389"/>
      <c r="Z453" s="391"/>
      <c r="AA453" s="503" t="str">
        <f t="shared" si="50"/>
        <v/>
      </c>
      <c r="AB453" s="386"/>
      <c r="AC453" s="384"/>
      <c r="AD453" s="387"/>
      <c r="AE453" s="383"/>
      <c r="AF453" s="384"/>
      <c r="AG453" s="384"/>
      <c r="AH453" s="384"/>
      <c r="AI453" s="387"/>
      <c r="AJ453" s="386"/>
      <c r="AK453" s="384"/>
      <c r="AL453" s="385"/>
      <c r="AM453" s="386"/>
      <c r="AN453" s="384"/>
      <c r="AO453" s="384"/>
      <c r="AP453" s="384"/>
      <c r="AQ453" s="387"/>
      <c r="AR453" s="383"/>
      <c r="AS453" s="384"/>
      <c r="AT453" s="385"/>
      <c r="AU453" s="383"/>
      <c r="AV453" s="384"/>
      <c r="AW453" s="384"/>
      <c r="AX453" s="384"/>
      <c r="AY453" s="385"/>
      <c r="AZ453" s="383"/>
      <c r="BA453" s="384"/>
      <c r="BB453" s="385"/>
      <c r="BC453" s="386"/>
      <c r="BD453" s="384"/>
      <c r="BE453" s="384"/>
      <c r="BF453" s="384"/>
      <c r="BG453" s="387"/>
      <c r="BH453" s="388"/>
      <c r="BI453" s="389"/>
      <c r="BJ453" s="391"/>
      <c r="BK453" s="384"/>
      <c r="BL453" s="399"/>
      <c r="BM453" s="390"/>
      <c r="BN453" s="391"/>
      <c r="BO453" s="385"/>
    </row>
    <row r="454" spans="3:67" ht="38.25" customHeight="1" x14ac:dyDescent="0.25">
      <c r="C454" s="497">
        <f t="shared" si="51"/>
        <v>447</v>
      </c>
      <c r="D454" s="372"/>
      <c r="E454" s="384"/>
      <c r="F454" s="384"/>
      <c r="G454" s="499"/>
      <c r="H454" s="347"/>
      <c r="I454" s="499"/>
      <c r="J454" s="496"/>
      <c r="K454" s="509"/>
      <c r="L454" s="500"/>
      <c r="M454" s="510"/>
      <c r="N454" s="509"/>
      <c r="O454" s="509"/>
      <c r="P454" s="389"/>
      <c r="Q454" s="384"/>
      <c r="R454" s="384"/>
      <c r="S454" s="384"/>
      <c r="T454" s="384"/>
      <c r="U454" s="372"/>
      <c r="V454" s="391"/>
      <c r="W454" s="499"/>
      <c r="X454" s="499"/>
      <c r="Y454" s="389"/>
      <c r="Z454" s="391"/>
      <c r="AA454" s="503" t="str">
        <f t="shared" si="50"/>
        <v/>
      </c>
      <c r="AB454" s="386"/>
      <c r="AC454" s="384"/>
      <c r="AD454" s="387"/>
      <c r="AE454" s="383"/>
      <c r="AF454" s="384"/>
      <c r="AG454" s="384"/>
      <c r="AH454" s="384"/>
      <c r="AI454" s="387"/>
      <c r="AJ454" s="386"/>
      <c r="AK454" s="384"/>
      <c r="AL454" s="385"/>
      <c r="AM454" s="386"/>
      <c r="AN454" s="384"/>
      <c r="AO454" s="384"/>
      <c r="AP454" s="384"/>
      <c r="AQ454" s="387"/>
      <c r="AR454" s="383"/>
      <c r="AS454" s="384"/>
      <c r="AT454" s="385"/>
      <c r="AU454" s="383"/>
      <c r="AV454" s="384"/>
      <c r="AW454" s="384"/>
      <c r="AX454" s="384"/>
      <c r="AY454" s="385"/>
      <c r="AZ454" s="383"/>
      <c r="BA454" s="384"/>
      <c r="BB454" s="385"/>
      <c r="BC454" s="386"/>
      <c r="BD454" s="384"/>
      <c r="BE454" s="384"/>
      <c r="BF454" s="384"/>
      <c r="BG454" s="387"/>
      <c r="BH454" s="388"/>
      <c r="BI454" s="389"/>
      <c r="BJ454" s="391"/>
      <c r="BK454" s="384"/>
      <c r="BL454" s="399"/>
      <c r="BM454" s="390"/>
      <c r="BN454" s="391"/>
      <c r="BO454" s="385"/>
    </row>
    <row r="455" spans="3:67" ht="38.25" customHeight="1" x14ac:dyDescent="0.25">
      <c r="C455" s="497">
        <f t="shared" si="51"/>
        <v>448</v>
      </c>
      <c r="D455" s="372"/>
      <c r="E455" s="384"/>
      <c r="F455" s="384"/>
      <c r="G455" s="499"/>
      <c r="H455" s="347"/>
      <c r="I455" s="499"/>
      <c r="J455" s="496"/>
      <c r="K455" s="509"/>
      <c r="L455" s="500"/>
      <c r="M455" s="510"/>
      <c r="N455" s="509"/>
      <c r="O455" s="509"/>
      <c r="P455" s="389"/>
      <c r="Q455" s="384"/>
      <c r="R455" s="384"/>
      <c r="S455" s="384"/>
      <c r="T455" s="384"/>
      <c r="U455" s="372"/>
      <c r="V455" s="391"/>
      <c r="W455" s="499"/>
      <c r="X455" s="499"/>
      <c r="Y455" s="389"/>
      <c r="Z455" s="391"/>
      <c r="AA455" s="503" t="str">
        <f t="shared" si="50"/>
        <v/>
      </c>
      <c r="AB455" s="386"/>
      <c r="AC455" s="384"/>
      <c r="AD455" s="387"/>
      <c r="AE455" s="383"/>
      <c r="AF455" s="384"/>
      <c r="AG455" s="384"/>
      <c r="AH455" s="384"/>
      <c r="AI455" s="387"/>
      <c r="AJ455" s="386"/>
      <c r="AK455" s="384"/>
      <c r="AL455" s="385"/>
      <c r="AM455" s="386"/>
      <c r="AN455" s="384"/>
      <c r="AO455" s="384"/>
      <c r="AP455" s="384"/>
      <c r="AQ455" s="387"/>
      <c r="AR455" s="383"/>
      <c r="AS455" s="384"/>
      <c r="AT455" s="385"/>
      <c r="AU455" s="383"/>
      <c r="AV455" s="384"/>
      <c r="AW455" s="384"/>
      <c r="AX455" s="384"/>
      <c r="AY455" s="385"/>
      <c r="AZ455" s="383"/>
      <c r="BA455" s="384"/>
      <c r="BB455" s="385"/>
      <c r="BC455" s="386"/>
      <c r="BD455" s="384"/>
      <c r="BE455" s="384"/>
      <c r="BF455" s="384"/>
      <c r="BG455" s="387"/>
      <c r="BH455" s="388"/>
      <c r="BI455" s="389"/>
      <c r="BJ455" s="391"/>
      <c r="BK455" s="384"/>
      <c r="BL455" s="399"/>
      <c r="BM455" s="390"/>
      <c r="BN455" s="391"/>
      <c r="BO455" s="385"/>
    </row>
    <row r="456" spans="3:67" ht="38.25" customHeight="1" x14ac:dyDescent="0.25">
      <c r="C456" s="497">
        <f t="shared" si="51"/>
        <v>449</v>
      </c>
      <c r="D456" s="372"/>
      <c r="E456" s="384"/>
      <c r="F456" s="384"/>
      <c r="G456" s="499"/>
      <c r="H456" s="347"/>
      <c r="I456" s="499"/>
      <c r="J456" s="496"/>
      <c r="K456" s="509"/>
      <c r="L456" s="500"/>
      <c r="M456" s="510"/>
      <c r="N456" s="509"/>
      <c r="O456" s="509"/>
      <c r="P456" s="389"/>
      <c r="Q456" s="384"/>
      <c r="R456" s="384"/>
      <c r="S456" s="384"/>
      <c r="T456" s="384"/>
      <c r="U456" s="372"/>
      <c r="V456" s="391"/>
      <c r="W456" s="499"/>
      <c r="X456" s="499"/>
      <c r="Y456" s="389"/>
      <c r="Z456" s="391"/>
      <c r="AA456" s="503" t="str">
        <f t="shared" si="50"/>
        <v/>
      </c>
      <c r="AB456" s="386"/>
      <c r="AC456" s="384"/>
      <c r="AD456" s="387"/>
      <c r="AE456" s="383"/>
      <c r="AF456" s="384"/>
      <c r="AG456" s="384"/>
      <c r="AH456" s="384"/>
      <c r="AI456" s="387"/>
      <c r="AJ456" s="386"/>
      <c r="AK456" s="384"/>
      <c r="AL456" s="385"/>
      <c r="AM456" s="386"/>
      <c r="AN456" s="384"/>
      <c r="AO456" s="384"/>
      <c r="AP456" s="384"/>
      <c r="AQ456" s="387"/>
      <c r="AR456" s="383"/>
      <c r="AS456" s="384"/>
      <c r="AT456" s="385"/>
      <c r="AU456" s="383"/>
      <c r="AV456" s="384"/>
      <c r="AW456" s="384"/>
      <c r="AX456" s="384"/>
      <c r="AY456" s="385"/>
      <c r="AZ456" s="383"/>
      <c r="BA456" s="384"/>
      <c r="BB456" s="385"/>
      <c r="BC456" s="386"/>
      <c r="BD456" s="384"/>
      <c r="BE456" s="384"/>
      <c r="BF456" s="384"/>
      <c r="BG456" s="387"/>
      <c r="BH456" s="388"/>
      <c r="BI456" s="389"/>
      <c r="BJ456" s="391"/>
      <c r="BK456" s="384"/>
      <c r="BL456" s="399"/>
      <c r="BM456" s="390"/>
      <c r="BN456" s="391"/>
      <c r="BO456" s="385"/>
    </row>
    <row r="457" spans="3:67" ht="38.25" customHeight="1" x14ac:dyDescent="0.25">
      <c r="C457" s="497">
        <f t="shared" si="51"/>
        <v>450</v>
      </c>
      <c r="D457" s="372"/>
      <c r="E457" s="384"/>
      <c r="F457" s="384"/>
      <c r="G457" s="499"/>
      <c r="H457" s="347"/>
      <c r="I457" s="499"/>
      <c r="J457" s="496"/>
      <c r="K457" s="509"/>
      <c r="L457" s="500"/>
      <c r="M457" s="510"/>
      <c r="N457" s="509"/>
      <c r="O457" s="509"/>
      <c r="P457" s="389"/>
      <c r="Q457" s="384"/>
      <c r="R457" s="384"/>
      <c r="S457" s="384"/>
      <c r="T457" s="384"/>
      <c r="U457" s="372"/>
      <c r="V457" s="391"/>
      <c r="W457" s="499"/>
      <c r="X457" s="499"/>
      <c r="Y457" s="389"/>
      <c r="Z457" s="391"/>
      <c r="AA457" s="503" t="str">
        <f t="shared" ref="AA457:AA507" si="52">IF(X457="","",(X457+Z457))</f>
        <v/>
      </c>
      <c r="AB457" s="386"/>
      <c r="AC457" s="384"/>
      <c r="AD457" s="387"/>
      <c r="AE457" s="383"/>
      <c r="AF457" s="384"/>
      <c r="AG457" s="384"/>
      <c r="AH457" s="384"/>
      <c r="AI457" s="387"/>
      <c r="AJ457" s="386"/>
      <c r="AK457" s="384"/>
      <c r="AL457" s="385"/>
      <c r="AM457" s="386"/>
      <c r="AN457" s="384"/>
      <c r="AO457" s="384"/>
      <c r="AP457" s="384"/>
      <c r="AQ457" s="387"/>
      <c r="AR457" s="383"/>
      <c r="AS457" s="384"/>
      <c r="AT457" s="385"/>
      <c r="AU457" s="383"/>
      <c r="AV457" s="384"/>
      <c r="AW457" s="384"/>
      <c r="AX457" s="384"/>
      <c r="AY457" s="385"/>
      <c r="AZ457" s="383"/>
      <c r="BA457" s="384"/>
      <c r="BB457" s="385"/>
      <c r="BC457" s="386"/>
      <c r="BD457" s="384"/>
      <c r="BE457" s="384"/>
      <c r="BF457" s="384"/>
      <c r="BG457" s="387"/>
      <c r="BH457" s="388"/>
      <c r="BI457" s="389"/>
      <c r="BJ457" s="391"/>
      <c r="BK457" s="384"/>
      <c r="BL457" s="399"/>
      <c r="BM457" s="390"/>
      <c r="BN457" s="391"/>
      <c r="BO457" s="385"/>
    </row>
    <row r="458" spans="3:67" ht="38.25" customHeight="1" x14ac:dyDescent="0.25">
      <c r="C458" s="497">
        <f t="shared" si="51"/>
        <v>451</v>
      </c>
      <c r="D458" s="372"/>
      <c r="E458" s="384"/>
      <c r="F458" s="384"/>
      <c r="G458" s="499"/>
      <c r="H458" s="347"/>
      <c r="I458" s="499"/>
      <c r="J458" s="496"/>
      <c r="K458" s="509"/>
      <c r="L458" s="500"/>
      <c r="M458" s="510"/>
      <c r="N458" s="509"/>
      <c r="O458" s="509"/>
      <c r="P458" s="389"/>
      <c r="Q458" s="384"/>
      <c r="R458" s="384"/>
      <c r="S458" s="384"/>
      <c r="T458" s="384"/>
      <c r="U458" s="372"/>
      <c r="V458" s="391"/>
      <c r="W458" s="499"/>
      <c r="X458" s="499"/>
      <c r="Y458" s="389"/>
      <c r="Z458" s="391"/>
      <c r="AA458" s="503" t="str">
        <f t="shared" si="52"/>
        <v/>
      </c>
      <c r="AB458" s="386"/>
      <c r="AC458" s="384"/>
      <c r="AD458" s="387"/>
      <c r="AE458" s="383"/>
      <c r="AF458" s="384"/>
      <c r="AG458" s="384"/>
      <c r="AH458" s="384"/>
      <c r="AI458" s="387"/>
      <c r="AJ458" s="386"/>
      <c r="AK458" s="384"/>
      <c r="AL458" s="385"/>
      <c r="AM458" s="386"/>
      <c r="AN458" s="384"/>
      <c r="AO458" s="384"/>
      <c r="AP458" s="384"/>
      <c r="AQ458" s="387"/>
      <c r="AR458" s="383"/>
      <c r="AS458" s="384"/>
      <c r="AT458" s="385"/>
      <c r="AU458" s="383"/>
      <c r="AV458" s="384"/>
      <c r="AW458" s="384"/>
      <c r="AX458" s="384"/>
      <c r="AY458" s="385"/>
      <c r="AZ458" s="383"/>
      <c r="BA458" s="384"/>
      <c r="BB458" s="385"/>
      <c r="BC458" s="386"/>
      <c r="BD458" s="384"/>
      <c r="BE458" s="384"/>
      <c r="BF458" s="384"/>
      <c r="BG458" s="387"/>
      <c r="BH458" s="388"/>
      <c r="BI458" s="389"/>
      <c r="BJ458" s="391"/>
      <c r="BK458" s="384"/>
      <c r="BL458" s="399"/>
      <c r="BM458" s="390"/>
      <c r="BN458" s="391"/>
      <c r="BO458" s="385"/>
    </row>
    <row r="459" spans="3:67" ht="38.25" customHeight="1" x14ac:dyDescent="0.25">
      <c r="C459" s="497">
        <f t="shared" si="51"/>
        <v>452</v>
      </c>
      <c r="D459" s="372"/>
      <c r="E459" s="384"/>
      <c r="F459" s="384"/>
      <c r="G459" s="499"/>
      <c r="H459" s="347"/>
      <c r="I459" s="499"/>
      <c r="J459" s="496"/>
      <c r="K459" s="509"/>
      <c r="L459" s="500"/>
      <c r="M459" s="510"/>
      <c r="N459" s="509"/>
      <c r="O459" s="509"/>
      <c r="P459" s="389"/>
      <c r="Q459" s="384"/>
      <c r="R459" s="384"/>
      <c r="S459" s="384"/>
      <c r="T459" s="384"/>
      <c r="U459" s="372"/>
      <c r="V459" s="391"/>
      <c r="W459" s="499"/>
      <c r="X459" s="499"/>
      <c r="Y459" s="389"/>
      <c r="Z459" s="391"/>
      <c r="AA459" s="503" t="str">
        <f t="shared" si="52"/>
        <v/>
      </c>
      <c r="AB459" s="386"/>
      <c r="AC459" s="384"/>
      <c r="AD459" s="387"/>
      <c r="AE459" s="383"/>
      <c r="AF459" s="384"/>
      <c r="AG459" s="384"/>
      <c r="AH459" s="384"/>
      <c r="AI459" s="387"/>
      <c r="AJ459" s="386"/>
      <c r="AK459" s="384"/>
      <c r="AL459" s="385"/>
      <c r="AM459" s="386"/>
      <c r="AN459" s="384"/>
      <c r="AO459" s="384"/>
      <c r="AP459" s="384"/>
      <c r="AQ459" s="387"/>
      <c r="AR459" s="383"/>
      <c r="AS459" s="384"/>
      <c r="AT459" s="385"/>
      <c r="AU459" s="383"/>
      <c r="AV459" s="384"/>
      <c r="AW459" s="384"/>
      <c r="AX459" s="384"/>
      <c r="AY459" s="385"/>
      <c r="AZ459" s="383"/>
      <c r="BA459" s="384"/>
      <c r="BB459" s="385"/>
      <c r="BC459" s="386"/>
      <c r="BD459" s="384"/>
      <c r="BE459" s="384"/>
      <c r="BF459" s="384"/>
      <c r="BG459" s="387"/>
      <c r="BH459" s="388"/>
      <c r="BI459" s="389"/>
      <c r="BJ459" s="391"/>
      <c r="BK459" s="384"/>
      <c r="BL459" s="399"/>
      <c r="BM459" s="390"/>
      <c r="BN459" s="391"/>
      <c r="BO459" s="385"/>
    </row>
    <row r="460" spans="3:67" ht="38.25" customHeight="1" x14ac:dyDescent="0.25">
      <c r="C460" s="497">
        <f t="shared" si="51"/>
        <v>453</v>
      </c>
      <c r="D460" s="372"/>
      <c r="E460" s="384"/>
      <c r="F460" s="384"/>
      <c r="G460" s="499"/>
      <c r="H460" s="347"/>
      <c r="I460" s="499"/>
      <c r="J460" s="496"/>
      <c r="K460" s="509"/>
      <c r="L460" s="500"/>
      <c r="M460" s="510"/>
      <c r="N460" s="509"/>
      <c r="O460" s="509"/>
      <c r="P460" s="389"/>
      <c r="Q460" s="384"/>
      <c r="R460" s="384"/>
      <c r="S460" s="384"/>
      <c r="T460" s="384"/>
      <c r="U460" s="372"/>
      <c r="V460" s="391"/>
      <c r="W460" s="499"/>
      <c r="X460" s="499"/>
      <c r="Y460" s="389"/>
      <c r="Z460" s="391"/>
      <c r="AA460" s="503" t="str">
        <f t="shared" si="52"/>
        <v/>
      </c>
      <c r="AB460" s="386"/>
      <c r="AC460" s="384"/>
      <c r="AD460" s="387"/>
      <c r="AE460" s="383"/>
      <c r="AF460" s="384"/>
      <c r="AG460" s="384"/>
      <c r="AH460" s="384"/>
      <c r="AI460" s="387"/>
      <c r="AJ460" s="386"/>
      <c r="AK460" s="384"/>
      <c r="AL460" s="385"/>
      <c r="AM460" s="386"/>
      <c r="AN460" s="384"/>
      <c r="AO460" s="384"/>
      <c r="AP460" s="384"/>
      <c r="AQ460" s="387"/>
      <c r="AR460" s="383"/>
      <c r="AS460" s="384"/>
      <c r="AT460" s="385"/>
      <c r="AU460" s="383"/>
      <c r="AV460" s="384"/>
      <c r="AW460" s="384"/>
      <c r="AX460" s="384"/>
      <c r="AY460" s="385"/>
      <c r="AZ460" s="383"/>
      <c r="BA460" s="384"/>
      <c r="BB460" s="385"/>
      <c r="BC460" s="386"/>
      <c r="BD460" s="384"/>
      <c r="BE460" s="384"/>
      <c r="BF460" s="384"/>
      <c r="BG460" s="387"/>
      <c r="BH460" s="388"/>
      <c r="BI460" s="389"/>
      <c r="BJ460" s="391"/>
      <c r="BK460" s="384"/>
      <c r="BL460" s="399"/>
      <c r="BM460" s="390"/>
      <c r="BN460" s="391"/>
      <c r="BO460" s="385"/>
    </row>
    <row r="461" spans="3:67" ht="38.25" customHeight="1" x14ac:dyDescent="0.25">
      <c r="C461" s="497">
        <f t="shared" si="51"/>
        <v>454</v>
      </c>
      <c r="D461" s="372"/>
      <c r="E461" s="384"/>
      <c r="F461" s="384"/>
      <c r="G461" s="499"/>
      <c r="H461" s="347"/>
      <c r="I461" s="499"/>
      <c r="J461" s="496"/>
      <c r="K461" s="509"/>
      <c r="L461" s="500"/>
      <c r="M461" s="510"/>
      <c r="N461" s="509"/>
      <c r="O461" s="509"/>
      <c r="P461" s="389"/>
      <c r="Q461" s="384"/>
      <c r="R461" s="384"/>
      <c r="S461" s="384"/>
      <c r="T461" s="384"/>
      <c r="U461" s="372"/>
      <c r="V461" s="391"/>
      <c r="W461" s="499"/>
      <c r="X461" s="499"/>
      <c r="Y461" s="389"/>
      <c r="Z461" s="391"/>
      <c r="AA461" s="503" t="str">
        <f t="shared" si="52"/>
        <v/>
      </c>
      <c r="AB461" s="386"/>
      <c r="AC461" s="384"/>
      <c r="AD461" s="387"/>
      <c r="AE461" s="383"/>
      <c r="AF461" s="384"/>
      <c r="AG461" s="384"/>
      <c r="AH461" s="384"/>
      <c r="AI461" s="387"/>
      <c r="AJ461" s="386"/>
      <c r="AK461" s="384"/>
      <c r="AL461" s="385"/>
      <c r="AM461" s="386"/>
      <c r="AN461" s="384"/>
      <c r="AO461" s="384"/>
      <c r="AP461" s="384"/>
      <c r="AQ461" s="387"/>
      <c r="AR461" s="383"/>
      <c r="AS461" s="384"/>
      <c r="AT461" s="385"/>
      <c r="AU461" s="383"/>
      <c r="AV461" s="384"/>
      <c r="AW461" s="384"/>
      <c r="AX461" s="384"/>
      <c r="AY461" s="385"/>
      <c r="AZ461" s="383"/>
      <c r="BA461" s="384"/>
      <c r="BB461" s="385"/>
      <c r="BC461" s="386"/>
      <c r="BD461" s="384"/>
      <c r="BE461" s="384"/>
      <c r="BF461" s="384"/>
      <c r="BG461" s="387"/>
      <c r="BH461" s="388"/>
      <c r="BI461" s="389"/>
      <c r="BJ461" s="391"/>
      <c r="BK461" s="384"/>
      <c r="BL461" s="399"/>
      <c r="BM461" s="390"/>
      <c r="BN461" s="391"/>
      <c r="BO461" s="385"/>
    </row>
    <row r="462" spans="3:67" ht="38.25" customHeight="1" x14ac:dyDescent="0.25">
      <c r="C462" s="497">
        <f t="shared" si="51"/>
        <v>455</v>
      </c>
      <c r="D462" s="372"/>
      <c r="E462" s="384"/>
      <c r="F462" s="384"/>
      <c r="G462" s="499"/>
      <c r="H462" s="347"/>
      <c r="I462" s="499"/>
      <c r="J462" s="496"/>
      <c r="K462" s="509"/>
      <c r="L462" s="500"/>
      <c r="M462" s="510"/>
      <c r="N462" s="509"/>
      <c r="O462" s="509"/>
      <c r="P462" s="389"/>
      <c r="Q462" s="384"/>
      <c r="R462" s="384"/>
      <c r="S462" s="384"/>
      <c r="T462" s="384"/>
      <c r="U462" s="372"/>
      <c r="V462" s="391"/>
      <c r="W462" s="499"/>
      <c r="X462" s="499"/>
      <c r="Y462" s="389"/>
      <c r="Z462" s="391"/>
      <c r="AA462" s="503" t="str">
        <f t="shared" si="52"/>
        <v/>
      </c>
      <c r="AB462" s="386"/>
      <c r="AC462" s="384"/>
      <c r="AD462" s="387"/>
      <c r="AE462" s="383"/>
      <c r="AF462" s="384"/>
      <c r="AG462" s="384"/>
      <c r="AH462" s="384"/>
      <c r="AI462" s="387"/>
      <c r="AJ462" s="386"/>
      <c r="AK462" s="384"/>
      <c r="AL462" s="385"/>
      <c r="AM462" s="386"/>
      <c r="AN462" s="384"/>
      <c r="AO462" s="384"/>
      <c r="AP462" s="384"/>
      <c r="AQ462" s="387"/>
      <c r="AR462" s="383"/>
      <c r="AS462" s="384"/>
      <c r="AT462" s="385"/>
      <c r="AU462" s="383"/>
      <c r="AV462" s="384"/>
      <c r="AW462" s="384"/>
      <c r="AX462" s="384"/>
      <c r="AY462" s="385"/>
      <c r="AZ462" s="383"/>
      <c r="BA462" s="384"/>
      <c r="BB462" s="385"/>
      <c r="BC462" s="386"/>
      <c r="BD462" s="384"/>
      <c r="BE462" s="384"/>
      <c r="BF462" s="384"/>
      <c r="BG462" s="387"/>
      <c r="BH462" s="388"/>
      <c r="BI462" s="389"/>
      <c r="BJ462" s="391"/>
      <c r="BK462" s="384"/>
      <c r="BL462" s="399"/>
      <c r="BM462" s="390"/>
      <c r="BN462" s="391"/>
      <c r="BO462" s="385"/>
    </row>
    <row r="463" spans="3:67" ht="38.25" customHeight="1" x14ac:dyDescent="0.25">
      <c r="C463" s="497">
        <f t="shared" si="51"/>
        <v>456</v>
      </c>
      <c r="D463" s="372"/>
      <c r="E463" s="384"/>
      <c r="F463" s="384"/>
      <c r="G463" s="499"/>
      <c r="H463" s="347"/>
      <c r="I463" s="499"/>
      <c r="J463" s="496"/>
      <c r="K463" s="509"/>
      <c r="L463" s="500"/>
      <c r="M463" s="510"/>
      <c r="N463" s="509"/>
      <c r="O463" s="509"/>
      <c r="P463" s="389"/>
      <c r="Q463" s="384"/>
      <c r="R463" s="384"/>
      <c r="S463" s="384"/>
      <c r="T463" s="384"/>
      <c r="U463" s="372"/>
      <c r="V463" s="391"/>
      <c r="W463" s="499"/>
      <c r="X463" s="499"/>
      <c r="Y463" s="389"/>
      <c r="Z463" s="391"/>
      <c r="AA463" s="503" t="str">
        <f t="shared" si="52"/>
        <v/>
      </c>
      <c r="AB463" s="386"/>
      <c r="AC463" s="384"/>
      <c r="AD463" s="387"/>
      <c r="AE463" s="383"/>
      <c r="AF463" s="384"/>
      <c r="AG463" s="384"/>
      <c r="AH463" s="384"/>
      <c r="AI463" s="387"/>
      <c r="AJ463" s="386"/>
      <c r="AK463" s="384"/>
      <c r="AL463" s="385"/>
      <c r="AM463" s="386"/>
      <c r="AN463" s="384"/>
      <c r="AO463" s="384"/>
      <c r="AP463" s="384"/>
      <c r="AQ463" s="387"/>
      <c r="AR463" s="383"/>
      <c r="AS463" s="384"/>
      <c r="AT463" s="385"/>
      <c r="AU463" s="383"/>
      <c r="AV463" s="384"/>
      <c r="AW463" s="384"/>
      <c r="AX463" s="384"/>
      <c r="AY463" s="385"/>
      <c r="AZ463" s="383"/>
      <c r="BA463" s="384"/>
      <c r="BB463" s="385"/>
      <c r="BC463" s="386"/>
      <c r="BD463" s="384"/>
      <c r="BE463" s="384"/>
      <c r="BF463" s="384"/>
      <c r="BG463" s="387"/>
      <c r="BH463" s="388"/>
      <c r="BI463" s="389"/>
      <c r="BJ463" s="391"/>
      <c r="BK463" s="384"/>
      <c r="BL463" s="399"/>
      <c r="BM463" s="390"/>
      <c r="BN463" s="391"/>
      <c r="BO463" s="385"/>
    </row>
    <row r="464" spans="3:67" ht="38.25" customHeight="1" x14ac:dyDescent="0.25">
      <c r="C464" s="497">
        <f t="shared" si="51"/>
        <v>457</v>
      </c>
      <c r="D464" s="372"/>
      <c r="E464" s="384"/>
      <c r="F464" s="384"/>
      <c r="G464" s="499"/>
      <c r="H464" s="347"/>
      <c r="I464" s="499"/>
      <c r="J464" s="496"/>
      <c r="K464" s="509"/>
      <c r="L464" s="500"/>
      <c r="M464" s="510"/>
      <c r="N464" s="509"/>
      <c r="O464" s="509"/>
      <c r="P464" s="389"/>
      <c r="Q464" s="384"/>
      <c r="R464" s="384"/>
      <c r="S464" s="384"/>
      <c r="T464" s="384"/>
      <c r="U464" s="372"/>
      <c r="V464" s="391"/>
      <c r="W464" s="499"/>
      <c r="X464" s="499"/>
      <c r="Y464" s="389"/>
      <c r="Z464" s="391"/>
      <c r="AA464" s="503" t="str">
        <f t="shared" si="52"/>
        <v/>
      </c>
      <c r="AB464" s="386"/>
      <c r="AC464" s="384"/>
      <c r="AD464" s="387"/>
      <c r="AE464" s="383"/>
      <c r="AF464" s="384"/>
      <c r="AG464" s="384"/>
      <c r="AH464" s="384"/>
      <c r="AI464" s="387"/>
      <c r="AJ464" s="386"/>
      <c r="AK464" s="384"/>
      <c r="AL464" s="385"/>
      <c r="AM464" s="386"/>
      <c r="AN464" s="384"/>
      <c r="AO464" s="384"/>
      <c r="AP464" s="384"/>
      <c r="AQ464" s="387"/>
      <c r="AR464" s="383"/>
      <c r="AS464" s="384"/>
      <c r="AT464" s="385"/>
      <c r="AU464" s="383"/>
      <c r="AV464" s="384"/>
      <c r="AW464" s="384"/>
      <c r="AX464" s="384"/>
      <c r="AY464" s="385"/>
      <c r="AZ464" s="383"/>
      <c r="BA464" s="384"/>
      <c r="BB464" s="385"/>
      <c r="BC464" s="386"/>
      <c r="BD464" s="384"/>
      <c r="BE464" s="384"/>
      <c r="BF464" s="384"/>
      <c r="BG464" s="387"/>
      <c r="BH464" s="388"/>
      <c r="BI464" s="389"/>
      <c r="BJ464" s="391"/>
      <c r="BK464" s="384"/>
      <c r="BL464" s="399"/>
      <c r="BM464" s="390"/>
      <c r="BN464" s="391"/>
      <c r="BO464" s="385"/>
    </row>
    <row r="465" spans="3:67" ht="38.25" customHeight="1" x14ac:dyDescent="0.25">
      <c r="C465" s="497">
        <f t="shared" si="51"/>
        <v>458</v>
      </c>
      <c r="D465" s="372"/>
      <c r="E465" s="384"/>
      <c r="F465" s="384"/>
      <c r="G465" s="499"/>
      <c r="H465" s="347"/>
      <c r="I465" s="499"/>
      <c r="J465" s="496"/>
      <c r="K465" s="509"/>
      <c r="L465" s="500"/>
      <c r="M465" s="510"/>
      <c r="N465" s="509"/>
      <c r="O465" s="509"/>
      <c r="P465" s="389"/>
      <c r="Q465" s="384"/>
      <c r="R465" s="384"/>
      <c r="S465" s="384"/>
      <c r="T465" s="384"/>
      <c r="U465" s="372"/>
      <c r="V465" s="391"/>
      <c r="W465" s="499"/>
      <c r="X465" s="499"/>
      <c r="Y465" s="389"/>
      <c r="Z465" s="391"/>
      <c r="AA465" s="503" t="str">
        <f t="shared" si="52"/>
        <v/>
      </c>
      <c r="AB465" s="386"/>
      <c r="AC465" s="384"/>
      <c r="AD465" s="387"/>
      <c r="AE465" s="383"/>
      <c r="AF465" s="384"/>
      <c r="AG465" s="384"/>
      <c r="AH465" s="384"/>
      <c r="AI465" s="387"/>
      <c r="AJ465" s="386"/>
      <c r="AK465" s="384"/>
      <c r="AL465" s="385"/>
      <c r="AM465" s="386"/>
      <c r="AN465" s="384"/>
      <c r="AO465" s="384"/>
      <c r="AP465" s="384"/>
      <c r="AQ465" s="387"/>
      <c r="AR465" s="383"/>
      <c r="AS465" s="384"/>
      <c r="AT465" s="385"/>
      <c r="AU465" s="383"/>
      <c r="AV465" s="384"/>
      <c r="AW465" s="384"/>
      <c r="AX465" s="384"/>
      <c r="AY465" s="385"/>
      <c r="AZ465" s="383"/>
      <c r="BA465" s="384"/>
      <c r="BB465" s="385"/>
      <c r="BC465" s="386"/>
      <c r="BD465" s="384"/>
      <c r="BE465" s="384"/>
      <c r="BF465" s="384"/>
      <c r="BG465" s="387"/>
      <c r="BH465" s="388"/>
      <c r="BI465" s="389"/>
      <c r="BJ465" s="391"/>
      <c r="BK465" s="384"/>
      <c r="BL465" s="399"/>
      <c r="BM465" s="390"/>
      <c r="BN465" s="391"/>
      <c r="BO465" s="385"/>
    </row>
    <row r="466" spans="3:67" ht="38.25" customHeight="1" x14ac:dyDescent="0.25">
      <c r="C466" s="497">
        <f t="shared" ref="C466:C507" si="53">1+C465</f>
        <v>459</v>
      </c>
      <c r="D466" s="372"/>
      <c r="E466" s="384"/>
      <c r="F466" s="384"/>
      <c r="G466" s="499"/>
      <c r="H466" s="347"/>
      <c r="I466" s="499"/>
      <c r="J466" s="496"/>
      <c r="K466" s="509"/>
      <c r="L466" s="500"/>
      <c r="M466" s="510"/>
      <c r="N466" s="509"/>
      <c r="O466" s="509"/>
      <c r="P466" s="389"/>
      <c r="Q466" s="384"/>
      <c r="R466" s="384"/>
      <c r="S466" s="384"/>
      <c r="T466" s="384"/>
      <c r="U466" s="372"/>
      <c r="V466" s="391"/>
      <c r="W466" s="499"/>
      <c r="X466" s="499"/>
      <c r="Y466" s="389"/>
      <c r="Z466" s="391"/>
      <c r="AA466" s="503" t="str">
        <f t="shared" si="52"/>
        <v/>
      </c>
      <c r="AB466" s="386"/>
      <c r="AC466" s="384"/>
      <c r="AD466" s="387"/>
      <c r="AE466" s="383"/>
      <c r="AF466" s="384"/>
      <c r="AG466" s="384"/>
      <c r="AH466" s="384"/>
      <c r="AI466" s="387"/>
      <c r="AJ466" s="386"/>
      <c r="AK466" s="384"/>
      <c r="AL466" s="385"/>
      <c r="AM466" s="386"/>
      <c r="AN466" s="384"/>
      <c r="AO466" s="384"/>
      <c r="AP466" s="384"/>
      <c r="AQ466" s="387"/>
      <c r="AR466" s="383"/>
      <c r="AS466" s="384"/>
      <c r="AT466" s="385"/>
      <c r="AU466" s="383"/>
      <c r="AV466" s="384"/>
      <c r="AW466" s="384"/>
      <c r="AX466" s="384"/>
      <c r="AY466" s="385"/>
      <c r="AZ466" s="383"/>
      <c r="BA466" s="384"/>
      <c r="BB466" s="385"/>
      <c r="BC466" s="386"/>
      <c r="BD466" s="384"/>
      <c r="BE466" s="384"/>
      <c r="BF466" s="384"/>
      <c r="BG466" s="387"/>
      <c r="BH466" s="388"/>
      <c r="BI466" s="389"/>
      <c r="BJ466" s="391"/>
      <c r="BK466" s="384"/>
      <c r="BL466" s="399"/>
      <c r="BM466" s="390"/>
      <c r="BN466" s="391"/>
      <c r="BO466" s="385"/>
    </row>
    <row r="467" spans="3:67" ht="38.25" customHeight="1" x14ac:dyDescent="0.25">
      <c r="C467" s="497">
        <f t="shared" si="53"/>
        <v>460</v>
      </c>
      <c r="D467" s="372"/>
      <c r="E467" s="384"/>
      <c r="F467" s="384"/>
      <c r="G467" s="499"/>
      <c r="H467" s="347"/>
      <c r="I467" s="499"/>
      <c r="J467" s="496"/>
      <c r="K467" s="509"/>
      <c r="L467" s="500"/>
      <c r="M467" s="510"/>
      <c r="N467" s="509"/>
      <c r="O467" s="509"/>
      <c r="P467" s="389"/>
      <c r="Q467" s="384"/>
      <c r="R467" s="384"/>
      <c r="S467" s="384"/>
      <c r="T467" s="384"/>
      <c r="U467" s="372"/>
      <c r="V467" s="391"/>
      <c r="W467" s="499"/>
      <c r="X467" s="499"/>
      <c r="Y467" s="389"/>
      <c r="Z467" s="391"/>
      <c r="AA467" s="503" t="str">
        <f t="shared" si="52"/>
        <v/>
      </c>
      <c r="AB467" s="386"/>
      <c r="AC467" s="384"/>
      <c r="AD467" s="387"/>
      <c r="AE467" s="383"/>
      <c r="AF467" s="384"/>
      <c r="AG467" s="384"/>
      <c r="AH467" s="384"/>
      <c r="AI467" s="387"/>
      <c r="AJ467" s="386"/>
      <c r="AK467" s="384"/>
      <c r="AL467" s="385"/>
      <c r="AM467" s="386"/>
      <c r="AN467" s="384"/>
      <c r="AO467" s="384"/>
      <c r="AP467" s="384"/>
      <c r="AQ467" s="387"/>
      <c r="AR467" s="383"/>
      <c r="AS467" s="384"/>
      <c r="AT467" s="385"/>
      <c r="AU467" s="383"/>
      <c r="AV467" s="384"/>
      <c r="AW467" s="384"/>
      <c r="AX467" s="384"/>
      <c r="AY467" s="385"/>
      <c r="AZ467" s="383"/>
      <c r="BA467" s="384"/>
      <c r="BB467" s="385"/>
      <c r="BC467" s="386"/>
      <c r="BD467" s="384"/>
      <c r="BE467" s="384"/>
      <c r="BF467" s="384"/>
      <c r="BG467" s="387"/>
      <c r="BH467" s="388"/>
      <c r="BI467" s="389"/>
      <c r="BJ467" s="391"/>
      <c r="BK467" s="384"/>
      <c r="BL467" s="399"/>
      <c r="BM467" s="390"/>
      <c r="BN467" s="391"/>
      <c r="BO467" s="385"/>
    </row>
    <row r="468" spans="3:67" ht="38.25" customHeight="1" x14ac:dyDescent="0.25">
      <c r="C468" s="497">
        <f t="shared" si="53"/>
        <v>461</v>
      </c>
      <c r="D468" s="372"/>
      <c r="E468" s="384"/>
      <c r="F468" s="384"/>
      <c r="G468" s="499"/>
      <c r="H468" s="347"/>
      <c r="I468" s="499"/>
      <c r="J468" s="496"/>
      <c r="K468" s="509"/>
      <c r="L468" s="500"/>
      <c r="M468" s="510"/>
      <c r="N468" s="509"/>
      <c r="O468" s="509"/>
      <c r="P468" s="389"/>
      <c r="Q468" s="384"/>
      <c r="R468" s="384"/>
      <c r="S468" s="384"/>
      <c r="T468" s="384"/>
      <c r="U468" s="372"/>
      <c r="V468" s="391"/>
      <c r="W468" s="499"/>
      <c r="X468" s="499"/>
      <c r="Y468" s="389"/>
      <c r="Z468" s="391"/>
      <c r="AA468" s="503" t="str">
        <f t="shared" si="52"/>
        <v/>
      </c>
      <c r="AB468" s="386"/>
      <c r="AC468" s="384"/>
      <c r="AD468" s="387"/>
      <c r="AE468" s="383"/>
      <c r="AF468" s="384"/>
      <c r="AG468" s="384"/>
      <c r="AH468" s="384"/>
      <c r="AI468" s="387"/>
      <c r="AJ468" s="386"/>
      <c r="AK468" s="384"/>
      <c r="AL468" s="385"/>
      <c r="AM468" s="386"/>
      <c r="AN468" s="384"/>
      <c r="AO468" s="384"/>
      <c r="AP468" s="384"/>
      <c r="AQ468" s="387"/>
      <c r="AR468" s="383"/>
      <c r="AS468" s="384"/>
      <c r="AT468" s="385"/>
      <c r="AU468" s="383"/>
      <c r="AV468" s="384"/>
      <c r="AW468" s="384"/>
      <c r="AX468" s="384"/>
      <c r="AY468" s="385"/>
      <c r="AZ468" s="383"/>
      <c r="BA468" s="384"/>
      <c r="BB468" s="385"/>
      <c r="BC468" s="386"/>
      <c r="BD468" s="384"/>
      <c r="BE468" s="384"/>
      <c r="BF468" s="384"/>
      <c r="BG468" s="387"/>
      <c r="BH468" s="388"/>
      <c r="BI468" s="389"/>
      <c r="BJ468" s="391"/>
      <c r="BK468" s="384"/>
      <c r="BL468" s="399"/>
      <c r="BM468" s="390"/>
      <c r="BN468" s="391"/>
      <c r="BO468" s="385"/>
    </row>
    <row r="469" spans="3:67" ht="38.25" customHeight="1" x14ac:dyDescent="0.25">
      <c r="C469" s="497">
        <f t="shared" si="53"/>
        <v>462</v>
      </c>
      <c r="D469" s="372"/>
      <c r="E469" s="384"/>
      <c r="F469" s="384"/>
      <c r="G469" s="499"/>
      <c r="H469" s="347"/>
      <c r="I469" s="499"/>
      <c r="J469" s="496"/>
      <c r="K469" s="509"/>
      <c r="L469" s="500"/>
      <c r="M469" s="510"/>
      <c r="N469" s="509"/>
      <c r="O469" s="509"/>
      <c r="P469" s="389"/>
      <c r="Q469" s="384"/>
      <c r="R469" s="384"/>
      <c r="S469" s="384"/>
      <c r="T469" s="384"/>
      <c r="U469" s="372"/>
      <c r="V469" s="391"/>
      <c r="W469" s="499"/>
      <c r="X469" s="499"/>
      <c r="Y469" s="389"/>
      <c r="Z469" s="391"/>
      <c r="AA469" s="503" t="str">
        <f t="shared" si="52"/>
        <v/>
      </c>
      <c r="AB469" s="386"/>
      <c r="AC469" s="384"/>
      <c r="AD469" s="387"/>
      <c r="AE469" s="383"/>
      <c r="AF469" s="384"/>
      <c r="AG469" s="384"/>
      <c r="AH469" s="384"/>
      <c r="AI469" s="387"/>
      <c r="AJ469" s="386"/>
      <c r="AK469" s="384"/>
      <c r="AL469" s="385"/>
      <c r="AM469" s="386"/>
      <c r="AN469" s="384"/>
      <c r="AO469" s="384"/>
      <c r="AP469" s="384"/>
      <c r="AQ469" s="387"/>
      <c r="AR469" s="383"/>
      <c r="AS469" s="384"/>
      <c r="AT469" s="385"/>
      <c r="AU469" s="383"/>
      <c r="AV469" s="384"/>
      <c r="AW469" s="384"/>
      <c r="AX469" s="384"/>
      <c r="AY469" s="385"/>
      <c r="AZ469" s="383"/>
      <c r="BA469" s="384"/>
      <c r="BB469" s="385"/>
      <c r="BC469" s="386"/>
      <c r="BD469" s="384"/>
      <c r="BE469" s="384"/>
      <c r="BF469" s="384"/>
      <c r="BG469" s="387"/>
      <c r="BH469" s="388"/>
      <c r="BI469" s="389"/>
      <c r="BJ469" s="391"/>
      <c r="BK469" s="384"/>
      <c r="BL469" s="399"/>
      <c r="BM469" s="390"/>
      <c r="BN469" s="391"/>
      <c r="BO469" s="385"/>
    </row>
    <row r="470" spans="3:67" ht="38.25" customHeight="1" x14ac:dyDescent="0.25">
      <c r="C470" s="497">
        <f t="shared" si="53"/>
        <v>463</v>
      </c>
      <c r="D470" s="372"/>
      <c r="E470" s="384"/>
      <c r="F470" s="384"/>
      <c r="G470" s="499"/>
      <c r="H470" s="347"/>
      <c r="I470" s="499"/>
      <c r="J470" s="496"/>
      <c r="K470" s="509"/>
      <c r="L470" s="500"/>
      <c r="M470" s="510"/>
      <c r="N470" s="509"/>
      <c r="O470" s="509"/>
      <c r="P470" s="389"/>
      <c r="Q470" s="384"/>
      <c r="R470" s="384"/>
      <c r="S470" s="384"/>
      <c r="T470" s="384"/>
      <c r="U470" s="372"/>
      <c r="V470" s="391"/>
      <c r="W470" s="499"/>
      <c r="X470" s="499"/>
      <c r="Y470" s="389"/>
      <c r="Z470" s="391"/>
      <c r="AA470" s="503" t="str">
        <f t="shared" si="52"/>
        <v/>
      </c>
      <c r="AB470" s="386"/>
      <c r="AC470" s="384"/>
      <c r="AD470" s="387"/>
      <c r="AE470" s="383"/>
      <c r="AF470" s="384"/>
      <c r="AG470" s="384"/>
      <c r="AH470" s="384"/>
      <c r="AI470" s="387"/>
      <c r="AJ470" s="386"/>
      <c r="AK470" s="384"/>
      <c r="AL470" s="385"/>
      <c r="AM470" s="386"/>
      <c r="AN470" s="384"/>
      <c r="AO470" s="384"/>
      <c r="AP470" s="384"/>
      <c r="AQ470" s="387"/>
      <c r="AR470" s="383"/>
      <c r="AS470" s="384"/>
      <c r="AT470" s="385"/>
      <c r="AU470" s="383"/>
      <c r="AV470" s="384"/>
      <c r="AW470" s="384"/>
      <c r="AX470" s="384"/>
      <c r="AY470" s="385"/>
      <c r="AZ470" s="383"/>
      <c r="BA470" s="384"/>
      <c r="BB470" s="385"/>
      <c r="BC470" s="386"/>
      <c r="BD470" s="384"/>
      <c r="BE470" s="384"/>
      <c r="BF470" s="384"/>
      <c r="BG470" s="387"/>
      <c r="BH470" s="388"/>
      <c r="BI470" s="389"/>
      <c r="BJ470" s="391"/>
      <c r="BK470" s="384"/>
      <c r="BL470" s="399"/>
      <c r="BM470" s="390"/>
      <c r="BN470" s="391"/>
      <c r="BO470" s="385"/>
    </row>
    <row r="471" spans="3:67" ht="38.25" customHeight="1" x14ac:dyDescent="0.25">
      <c r="C471" s="497">
        <f t="shared" si="53"/>
        <v>464</v>
      </c>
      <c r="D471" s="372"/>
      <c r="E471" s="384"/>
      <c r="F471" s="384"/>
      <c r="G471" s="499"/>
      <c r="H471" s="347"/>
      <c r="I471" s="499"/>
      <c r="J471" s="496"/>
      <c r="K471" s="509"/>
      <c r="L471" s="500"/>
      <c r="M471" s="510"/>
      <c r="N471" s="509"/>
      <c r="O471" s="509"/>
      <c r="P471" s="389"/>
      <c r="Q471" s="384"/>
      <c r="R471" s="384"/>
      <c r="S471" s="384"/>
      <c r="T471" s="384"/>
      <c r="U471" s="372"/>
      <c r="V471" s="391"/>
      <c r="W471" s="499"/>
      <c r="X471" s="499"/>
      <c r="Y471" s="389"/>
      <c r="Z471" s="391"/>
      <c r="AA471" s="503" t="str">
        <f t="shared" si="52"/>
        <v/>
      </c>
      <c r="AB471" s="386"/>
      <c r="AC471" s="384"/>
      <c r="AD471" s="387"/>
      <c r="AE471" s="383"/>
      <c r="AF471" s="384"/>
      <c r="AG471" s="384"/>
      <c r="AH471" s="384"/>
      <c r="AI471" s="387"/>
      <c r="AJ471" s="386"/>
      <c r="AK471" s="384"/>
      <c r="AL471" s="385"/>
      <c r="AM471" s="386"/>
      <c r="AN471" s="384"/>
      <c r="AO471" s="384"/>
      <c r="AP471" s="384"/>
      <c r="AQ471" s="387"/>
      <c r="AR471" s="383"/>
      <c r="AS471" s="384"/>
      <c r="AT471" s="385"/>
      <c r="AU471" s="383"/>
      <c r="AV471" s="384"/>
      <c r="AW471" s="384"/>
      <c r="AX471" s="384"/>
      <c r="AY471" s="385"/>
      <c r="AZ471" s="383"/>
      <c r="BA471" s="384"/>
      <c r="BB471" s="385"/>
      <c r="BC471" s="386"/>
      <c r="BD471" s="384"/>
      <c r="BE471" s="384"/>
      <c r="BF471" s="384"/>
      <c r="BG471" s="387"/>
      <c r="BH471" s="388"/>
      <c r="BI471" s="389"/>
      <c r="BJ471" s="391"/>
      <c r="BK471" s="384"/>
      <c r="BL471" s="399"/>
      <c r="BM471" s="390"/>
      <c r="BN471" s="391"/>
      <c r="BO471" s="385"/>
    </row>
    <row r="472" spans="3:67" ht="38.25" customHeight="1" x14ac:dyDescent="0.25">
      <c r="C472" s="497">
        <f t="shared" si="53"/>
        <v>465</v>
      </c>
      <c r="D472" s="372"/>
      <c r="E472" s="384"/>
      <c r="F472" s="384"/>
      <c r="G472" s="499"/>
      <c r="H472" s="347"/>
      <c r="I472" s="499"/>
      <c r="J472" s="496"/>
      <c r="K472" s="509"/>
      <c r="L472" s="500"/>
      <c r="M472" s="510"/>
      <c r="N472" s="509"/>
      <c r="O472" s="509"/>
      <c r="P472" s="389"/>
      <c r="Q472" s="384"/>
      <c r="R472" s="384"/>
      <c r="S472" s="384"/>
      <c r="T472" s="384"/>
      <c r="U472" s="372"/>
      <c r="V472" s="391"/>
      <c r="W472" s="499"/>
      <c r="X472" s="499"/>
      <c r="Y472" s="389"/>
      <c r="Z472" s="391"/>
      <c r="AA472" s="503" t="str">
        <f t="shared" si="52"/>
        <v/>
      </c>
      <c r="AB472" s="386"/>
      <c r="AC472" s="384"/>
      <c r="AD472" s="387"/>
      <c r="AE472" s="383"/>
      <c r="AF472" s="384"/>
      <c r="AG472" s="384"/>
      <c r="AH472" s="384"/>
      <c r="AI472" s="387"/>
      <c r="AJ472" s="386"/>
      <c r="AK472" s="384"/>
      <c r="AL472" s="385"/>
      <c r="AM472" s="386"/>
      <c r="AN472" s="384"/>
      <c r="AO472" s="384"/>
      <c r="AP472" s="384"/>
      <c r="AQ472" s="387"/>
      <c r="AR472" s="383"/>
      <c r="AS472" s="384"/>
      <c r="AT472" s="385"/>
      <c r="AU472" s="383"/>
      <c r="AV472" s="384"/>
      <c r="AW472" s="384"/>
      <c r="AX472" s="384"/>
      <c r="AY472" s="385"/>
      <c r="AZ472" s="383"/>
      <c r="BA472" s="384"/>
      <c r="BB472" s="385"/>
      <c r="BC472" s="386"/>
      <c r="BD472" s="384"/>
      <c r="BE472" s="384"/>
      <c r="BF472" s="384"/>
      <c r="BG472" s="387"/>
      <c r="BH472" s="388"/>
      <c r="BI472" s="389"/>
      <c r="BJ472" s="391"/>
      <c r="BK472" s="384"/>
      <c r="BL472" s="399"/>
      <c r="BM472" s="390"/>
      <c r="BN472" s="391"/>
      <c r="BO472" s="385"/>
    </row>
    <row r="473" spans="3:67" ht="38.25" customHeight="1" x14ac:dyDescent="0.25">
      <c r="C473" s="497">
        <f t="shared" si="53"/>
        <v>466</v>
      </c>
      <c r="D473" s="372"/>
      <c r="E473" s="384"/>
      <c r="F473" s="384"/>
      <c r="G473" s="499"/>
      <c r="H473" s="347"/>
      <c r="I473" s="499"/>
      <c r="J473" s="496"/>
      <c r="K473" s="509"/>
      <c r="L473" s="500"/>
      <c r="M473" s="510"/>
      <c r="N473" s="509"/>
      <c r="O473" s="509"/>
      <c r="P473" s="389"/>
      <c r="Q473" s="384"/>
      <c r="R473" s="384"/>
      <c r="S473" s="384"/>
      <c r="T473" s="384"/>
      <c r="U473" s="372"/>
      <c r="V473" s="391"/>
      <c r="W473" s="499"/>
      <c r="X473" s="499"/>
      <c r="Y473" s="389"/>
      <c r="Z473" s="391"/>
      <c r="AA473" s="503" t="str">
        <f t="shared" si="52"/>
        <v/>
      </c>
      <c r="AB473" s="386"/>
      <c r="AC473" s="384"/>
      <c r="AD473" s="387"/>
      <c r="AE473" s="383"/>
      <c r="AF473" s="384"/>
      <c r="AG473" s="384"/>
      <c r="AH473" s="384"/>
      <c r="AI473" s="387"/>
      <c r="AJ473" s="386"/>
      <c r="AK473" s="384"/>
      <c r="AL473" s="385"/>
      <c r="AM473" s="386"/>
      <c r="AN473" s="384"/>
      <c r="AO473" s="384"/>
      <c r="AP473" s="384"/>
      <c r="AQ473" s="387"/>
      <c r="AR473" s="383"/>
      <c r="AS473" s="384"/>
      <c r="AT473" s="385"/>
      <c r="AU473" s="383"/>
      <c r="AV473" s="384"/>
      <c r="AW473" s="384"/>
      <c r="AX473" s="384"/>
      <c r="AY473" s="385"/>
      <c r="AZ473" s="383"/>
      <c r="BA473" s="384"/>
      <c r="BB473" s="385"/>
      <c r="BC473" s="386"/>
      <c r="BD473" s="384"/>
      <c r="BE473" s="384"/>
      <c r="BF473" s="384"/>
      <c r="BG473" s="387"/>
      <c r="BH473" s="388"/>
      <c r="BI473" s="389"/>
      <c r="BJ473" s="391"/>
      <c r="BK473" s="384"/>
      <c r="BL473" s="399"/>
      <c r="BM473" s="390"/>
      <c r="BN473" s="391"/>
      <c r="BO473" s="385"/>
    </row>
    <row r="474" spans="3:67" ht="38.25" customHeight="1" x14ac:dyDescent="0.25">
      <c r="C474" s="497">
        <f t="shared" si="53"/>
        <v>467</v>
      </c>
      <c r="D474" s="372"/>
      <c r="E474" s="384"/>
      <c r="F474" s="384"/>
      <c r="G474" s="499"/>
      <c r="H474" s="347"/>
      <c r="I474" s="499"/>
      <c r="J474" s="496"/>
      <c r="K474" s="509"/>
      <c r="L474" s="500"/>
      <c r="M474" s="510"/>
      <c r="N474" s="509"/>
      <c r="O474" s="509"/>
      <c r="P474" s="389"/>
      <c r="Q474" s="384"/>
      <c r="R474" s="384"/>
      <c r="S474" s="384"/>
      <c r="T474" s="384"/>
      <c r="U474" s="372"/>
      <c r="V474" s="391"/>
      <c r="W474" s="499"/>
      <c r="X474" s="499"/>
      <c r="Y474" s="389"/>
      <c r="Z474" s="391"/>
      <c r="AA474" s="503" t="str">
        <f t="shared" si="52"/>
        <v/>
      </c>
      <c r="AB474" s="386"/>
      <c r="AC474" s="384"/>
      <c r="AD474" s="387"/>
      <c r="AE474" s="383"/>
      <c r="AF474" s="384"/>
      <c r="AG474" s="384"/>
      <c r="AH474" s="384"/>
      <c r="AI474" s="387"/>
      <c r="AJ474" s="386"/>
      <c r="AK474" s="384"/>
      <c r="AL474" s="385"/>
      <c r="AM474" s="386"/>
      <c r="AN474" s="384"/>
      <c r="AO474" s="384"/>
      <c r="AP474" s="384"/>
      <c r="AQ474" s="387"/>
      <c r="AR474" s="383"/>
      <c r="AS474" s="384"/>
      <c r="AT474" s="385"/>
      <c r="AU474" s="383"/>
      <c r="AV474" s="384"/>
      <c r="AW474" s="384"/>
      <c r="AX474" s="384"/>
      <c r="AY474" s="385"/>
      <c r="AZ474" s="383"/>
      <c r="BA474" s="384"/>
      <c r="BB474" s="385"/>
      <c r="BC474" s="386"/>
      <c r="BD474" s="384"/>
      <c r="BE474" s="384"/>
      <c r="BF474" s="384"/>
      <c r="BG474" s="387"/>
      <c r="BH474" s="388"/>
      <c r="BI474" s="389"/>
      <c r="BJ474" s="391"/>
      <c r="BK474" s="384"/>
      <c r="BL474" s="399"/>
      <c r="BM474" s="390"/>
      <c r="BN474" s="391"/>
      <c r="BO474" s="385"/>
    </row>
    <row r="475" spans="3:67" ht="38.25" customHeight="1" x14ac:dyDescent="0.25">
      <c r="C475" s="497">
        <f t="shared" si="53"/>
        <v>468</v>
      </c>
      <c r="D475" s="372"/>
      <c r="E475" s="384"/>
      <c r="F475" s="384"/>
      <c r="G475" s="499"/>
      <c r="H475" s="347"/>
      <c r="I475" s="499"/>
      <c r="J475" s="496"/>
      <c r="K475" s="509"/>
      <c r="L475" s="500"/>
      <c r="M475" s="510"/>
      <c r="N475" s="509"/>
      <c r="O475" s="509"/>
      <c r="P475" s="389"/>
      <c r="Q475" s="384"/>
      <c r="R475" s="384"/>
      <c r="S475" s="384"/>
      <c r="T475" s="384"/>
      <c r="U475" s="372"/>
      <c r="V475" s="391"/>
      <c r="W475" s="499"/>
      <c r="X475" s="499"/>
      <c r="Y475" s="389"/>
      <c r="Z475" s="391"/>
      <c r="AA475" s="503" t="str">
        <f t="shared" si="52"/>
        <v/>
      </c>
      <c r="AB475" s="386"/>
      <c r="AC475" s="384"/>
      <c r="AD475" s="387"/>
      <c r="AE475" s="383"/>
      <c r="AF475" s="384"/>
      <c r="AG475" s="384"/>
      <c r="AH475" s="384"/>
      <c r="AI475" s="387"/>
      <c r="AJ475" s="386"/>
      <c r="AK475" s="384"/>
      <c r="AL475" s="385"/>
      <c r="AM475" s="386"/>
      <c r="AN475" s="384"/>
      <c r="AO475" s="384"/>
      <c r="AP475" s="384"/>
      <c r="AQ475" s="387"/>
      <c r="AR475" s="383"/>
      <c r="AS475" s="384"/>
      <c r="AT475" s="385"/>
      <c r="AU475" s="383"/>
      <c r="AV475" s="384"/>
      <c r="AW475" s="384"/>
      <c r="AX475" s="384"/>
      <c r="AY475" s="385"/>
      <c r="AZ475" s="383"/>
      <c r="BA475" s="384"/>
      <c r="BB475" s="385"/>
      <c r="BC475" s="386"/>
      <c r="BD475" s="384"/>
      <c r="BE475" s="384"/>
      <c r="BF475" s="384"/>
      <c r="BG475" s="387"/>
      <c r="BH475" s="388"/>
      <c r="BI475" s="389"/>
      <c r="BJ475" s="391"/>
      <c r="BK475" s="384"/>
      <c r="BL475" s="399"/>
      <c r="BM475" s="390"/>
      <c r="BN475" s="391"/>
      <c r="BO475" s="385"/>
    </row>
    <row r="476" spans="3:67" ht="38.25" customHeight="1" x14ac:dyDescent="0.25">
      <c r="C476" s="497">
        <f t="shared" si="53"/>
        <v>469</v>
      </c>
      <c r="D476" s="372"/>
      <c r="E476" s="384"/>
      <c r="F476" s="384"/>
      <c r="G476" s="499"/>
      <c r="H476" s="347"/>
      <c r="I476" s="499"/>
      <c r="J476" s="496"/>
      <c r="K476" s="509"/>
      <c r="L476" s="500"/>
      <c r="M476" s="510"/>
      <c r="N476" s="509"/>
      <c r="O476" s="509"/>
      <c r="P476" s="389"/>
      <c r="Q476" s="384"/>
      <c r="R476" s="384"/>
      <c r="S476" s="384"/>
      <c r="T476" s="384"/>
      <c r="U476" s="372"/>
      <c r="V476" s="391"/>
      <c r="W476" s="499"/>
      <c r="X476" s="499"/>
      <c r="Y476" s="389"/>
      <c r="Z476" s="391"/>
      <c r="AA476" s="503" t="str">
        <f t="shared" si="52"/>
        <v/>
      </c>
      <c r="AB476" s="386"/>
      <c r="AC476" s="384"/>
      <c r="AD476" s="387"/>
      <c r="AE476" s="383"/>
      <c r="AF476" s="384"/>
      <c r="AG476" s="384"/>
      <c r="AH476" s="384"/>
      <c r="AI476" s="387"/>
      <c r="AJ476" s="386"/>
      <c r="AK476" s="384"/>
      <c r="AL476" s="385"/>
      <c r="AM476" s="386"/>
      <c r="AN476" s="384"/>
      <c r="AO476" s="384"/>
      <c r="AP476" s="384"/>
      <c r="AQ476" s="387"/>
      <c r="AR476" s="383"/>
      <c r="AS476" s="384"/>
      <c r="AT476" s="385"/>
      <c r="AU476" s="383"/>
      <c r="AV476" s="384"/>
      <c r="AW476" s="384"/>
      <c r="AX476" s="384"/>
      <c r="AY476" s="385"/>
      <c r="AZ476" s="383"/>
      <c r="BA476" s="384"/>
      <c r="BB476" s="385"/>
      <c r="BC476" s="386"/>
      <c r="BD476" s="384"/>
      <c r="BE476" s="384"/>
      <c r="BF476" s="384"/>
      <c r="BG476" s="387"/>
      <c r="BH476" s="388"/>
      <c r="BI476" s="389"/>
      <c r="BJ476" s="391"/>
      <c r="BK476" s="384"/>
      <c r="BL476" s="399"/>
      <c r="BM476" s="390"/>
      <c r="BN476" s="391"/>
      <c r="BO476" s="385"/>
    </row>
    <row r="477" spans="3:67" ht="38.25" customHeight="1" x14ac:dyDescent="0.25">
      <c r="C477" s="497">
        <f t="shared" si="53"/>
        <v>470</v>
      </c>
      <c r="D477" s="372"/>
      <c r="E477" s="384"/>
      <c r="F477" s="384"/>
      <c r="G477" s="499"/>
      <c r="H477" s="347"/>
      <c r="I477" s="499"/>
      <c r="J477" s="496"/>
      <c r="K477" s="509"/>
      <c r="L477" s="500"/>
      <c r="M477" s="510"/>
      <c r="N477" s="509"/>
      <c r="O477" s="509"/>
      <c r="P477" s="389"/>
      <c r="Q477" s="384"/>
      <c r="R477" s="384"/>
      <c r="S477" s="384"/>
      <c r="T477" s="384"/>
      <c r="U477" s="372"/>
      <c r="V477" s="391"/>
      <c r="W477" s="499"/>
      <c r="X477" s="499"/>
      <c r="Y477" s="389"/>
      <c r="Z477" s="391"/>
      <c r="AA477" s="503" t="str">
        <f t="shared" si="52"/>
        <v/>
      </c>
      <c r="AB477" s="386"/>
      <c r="AC477" s="384"/>
      <c r="AD477" s="387"/>
      <c r="AE477" s="383"/>
      <c r="AF477" s="384"/>
      <c r="AG477" s="384"/>
      <c r="AH477" s="384"/>
      <c r="AI477" s="387"/>
      <c r="AJ477" s="386"/>
      <c r="AK477" s="384"/>
      <c r="AL477" s="385"/>
      <c r="AM477" s="386"/>
      <c r="AN477" s="384"/>
      <c r="AO477" s="384"/>
      <c r="AP477" s="384"/>
      <c r="AQ477" s="387"/>
      <c r="AR477" s="383"/>
      <c r="AS477" s="384"/>
      <c r="AT477" s="385"/>
      <c r="AU477" s="383"/>
      <c r="AV477" s="384"/>
      <c r="AW477" s="384"/>
      <c r="AX477" s="384"/>
      <c r="AY477" s="385"/>
      <c r="AZ477" s="383"/>
      <c r="BA477" s="384"/>
      <c r="BB477" s="385"/>
      <c r="BC477" s="386"/>
      <c r="BD477" s="384"/>
      <c r="BE477" s="384"/>
      <c r="BF477" s="384"/>
      <c r="BG477" s="387"/>
      <c r="BH477" s="388"/>
      <c r="BI477" s="389"/>
      <c r="BJ477" s="391"/>
      <c r="BK477" s="384"/>
      <c r="BL477" s="399"/>
      <c r="BM477" s="390"/>
      <c r="BN477" s="391"/>
      <c r="BO477" s="385"/>
    </row>
    <row r="478" spans="3:67" ht="38.25" customHeight="1" x14ac:dyDescent="0.25">
      <c r="C478" s="497">
        <f t="shared" si="53"/>
        <v>471</v>
      </c>
      <c r="D478" s="372"/>
      <c r="E478" s="384"/>
      <c r="F478" s="384"/>
      <c r="G478" s="499"/>
      <c r="H478" s="347"/>
      <c r="I478" s="499"/>
      <c r="J478" s="496"/>
      <c r="K478" s="509"/>
      <c r="L478" s="500"/>
      <c r="M478" s="510"/>
      <c r="N478" s="509"/>
      <c r="O478" s="509"/>
      <c r="P478" s="389"/>
      <c r="Q478" s="384"/>
      <c r="R478" s="384"/>
      <c r="S478" s="384"/>
      <c r="T478" s="384"/>
      <c r="U478" s="372"/>
      <c r="V478" s="391"/>
      <c r="W478" s="499"/>
      <c r="X478" s="499"/>
      <c r="Y478" s="389"/>
      <c r="Z478" s="391"/>
      <c r="AA478" s="503" t="str">
        <f t="shared" si="52"/>
        <v/>
      </c>
      <c r="AB478" s="386"/>
      <c r="AC478" s="384"/>
      <c r="AD478" s="387"/>
      <c r="AE478" s="383"/>
      <c r="AF478" s="384"/>
      <c r="AG478" s="384"/>
      <c r="AH478" s="384"/>
      <c r="AI478" s="387"/>
      <c r="AJ478" s="386"/>
      <c r="AK478" s="384"/>
      <c r="AL478" s="385"/>
      <c r="AM478" s="386"/>
      <c r="AN478" s="384"/>
      <c r="AO478" s="384"/>
      <c r="AP478" s="384"/>
      <c r="AQ478" s="387"/>
      <c r="AR478" s="383"/>
      <c r="AS478" s="384"/>
      <c r="AT478" s="385"/>
      <c r="AU478" s="383"/>
      <c r="AV478" s="384"/>
      <c r="AW478" s="384"/>
      <c r="AX478" s="384"/>
      <c r="AY478" s="385"/>
      <c r="AZ478" s="383"/>
      <c r="BA478" s="384"/>
      <c r="BB478" s="385"/>
      <c r="BC478" s="386"/>
      <c r="BD478" s="384"/>
      <c r="BE478" s="384"/>
      <c r="BF478" s="384"/>
      <c r="BG478" s="387"/>
      <c r="BH478" s="388"/>
      <c r="BI478" s="389"/>
      <c r="BJ478" s="391"/>
      <c r="BK478" s="384"/>
      <c r="BL478" s="399"/>
      <c r="BM478" s="390"/>
      <c r="BN478" s="391"/>
      <c r="BO478" s="385"/>
    </row>
    <row r="479" spans="3:67" ht="38.25" customHeight="1" x14ac:dyDescent="0.25">
      <c r="C479" s="497">
        <f t="shared" si="53"/>
        <v>472</v>
      </c>
      <c r="D479" s="372"/>
      <c r="E479" s="384"/>
      <c r="F479" s="384"/>
      <c r="G479" s="499"/>
      <c r="H479" s="347"/>
      <c r="I479" s="499"/>
      <c r="J479" s="496"/>
      <c r="K479" s="509"/>
      <c r="L479" s="500"/>
      <c r="M479" s="510"/>
      <c r="N479" s="509"/>
      <c r="O479" s="509"/>
      <c r="P479" s="389"/>
      <c r="Q479" s="384"/>
      <c r="R479" s="384"/>
      <c r="S479" s="384"/>
      <c r="T479" s="384"/>
      <c r="U479" s="372"/>
      <c r="V479" s="391"/>
      <c r="W479" s="499"/>
      <c r="X479" s="499"/>
      <c r="Y479" s="389"/>
      <c r="Z479" s="391"/>
      <c r="AA479" s="503" t="str">
        <f t="shared" si="52"/>
        <v/>
      </c>
      <c r="AB479" s="386"/>
      <c r="AC479" s="384"/>
      <c r="AD479" s="387"/>
      <c r="AE479" s="383"/>
      <c r="AF479" s="384"/>
      <c r="AG479" s="384"/>
      <c r="AH479" s="384"/>
      <c r="AI479" s="387"/>
      <c r="AJ479" s="386"/>
      <c r="AK479" s="384"/>
      <c r="AL479" s="385"/>
      <c r="AM479" s="386"/>
      <c r="AN479" s="384"/>
      <c r="AO479" s="384"/>
      <c r="AP479" s="384"/>
      <c r="AQ479" s="387"/>
      <c r="AR479" s="383"/>
      <c r="AS479" s="384"/>
      <c r="AT479" s="385"/>
      <c r="AU479" s="383"/>
      <c r="AV479" s="384"/>
      <c r="AW479" s="384"/>
      <c r="AX479" s="384"/>
      <c r="AY479" s="385"/>
      <c r="AZ479" s="383"/>
      <c r="BA479" s="384"/>
      <c r="BB479" s="385"/>
      <c r="BC479" s="386"/>
      <c r="BD479" s="384"/>
      <c r="BE479" s="384"/>
      <c r="BF479" s="384"/>
      <c r="BG479" s="387"/>
      <c r="BH479" s="388"/>
      <c r="BI479" s="389"/>
      <c r="BJ479" s="391"/>
      <c r="BK479" s="384"/>
      <c r="BL479" s="399"/>
      <c r="BM479" s="390"/>
      <c r="BN479" s="391"/>
      <c r="BO479" s="385"/>
    </row>
    <row r="480" spans="3:67" ht="38.25" customHeight="1" x14ac:dyDescent="0.25">
      <c r="C480" s="497">
        <f t="shared" si="53"/>
        <v>473</v>
      </c>
      <c r="D480" s="372"/>
      <c r="E480" s="384"/>
      <c r="F480" s="384"/>
      <c r="G480" s="499"/>
      <c r="H480" s="347"/>
      <c r="I480" s="499"/>
      <c r="J480" s="496"/>
      <c r="K480" s="509"/>
      <c r="L480" s="500"/>
      <c r="M480" s="510"/>
      <c r="N480" s="509"/>
      <c r="O480" s="509"/>
      <c r="P480" s="389"/>
      <c r="Q480" s="384"/>
      <c r="R480" s="384"/>
      <c r="S480" s="384"/>
      <c r="T480" s="384"/>
      <c r="U480" s="372"/>
      <c r="V480" s="391"/>
      <c r="W480" s="499"/>
      <c r="X480" s="499"/>
      <c r="Y480" s="389"/>
      <c r="Z480" s="391"/>
      <c r="AA480" s="503" t="str">
        <f t="shared" si="52"/>
        <v/>
      </c>
      <c r="AB480" s="386"/>
      <c r="AC480" s="384"/>
      <c r="AD480" s="387"/>
      <c r="AE480" s="383"/>
      <c r="AF480" s="384"/>
      <c r="AG480" s="384"/>
      <c r="AH480" s="384"/>
      <c r="AI480" s="387"/>
      <c r="AJ480" s="386"/>
      <c r="AK480" s="384"/>
      <c r="AL480" s="385"/>
      <c r="AM480" s="386"/>
      <c r="AN480" s="384"/>
      <c r="AO480" s="384"/>
      <c r="AP480" s="384"/>
      <c r="AQ480" s="387"/>
      <c r="AR480" s="383"/>
      <c r="AS480" s="384"/>
      <c r="AT480" s="385"/>
      <c r="AU480" s="383"/>
      <c r="AV480" s="384"/>
      <c r="AW480" s="384"/>
      <c r="AX480" s="384"/>
      <c r="AY480" s="385"/>
      <c r="AZ480" s="383"/>
      <c r="BA480" s="384"/>
      <c r="BB480" s="385"/>
      <c r="BC480" s="386"/>
      <c r="BD480" s="384"/>
      <c r="BE480" s="384"/>
      <c r="BF480" s="384"/>
      <c r="BG480" s="387"/>
      <c r="BH480" s="388"/>
      <c r="BI480" s="389"/>
      <c r="BJ480" s="391"/>
      <c r="BK480" s="384"/>
      <c r="BL480" s="399"/>
      <c r="BM480" s="390"/>
      <c r="BN480" s="391"/>
      <c r="BO480" s="385"/>
    </row>
    <row r="481" spans="3:67" ht="38.25" customHeight="1" x14ac:dyDescent="0.25">
      <c r="C481" s="497">
        <f t="shared" si="53"/>
        <v>474</v>
      </c>
      <c r="D481" s="372"/>
      <c r="E481" s="384"/>
      <c r="F481" s="384"/>
      <c r="G481" s="499"/>
      <c r="H481" s="347"/>
      <c r="I481" s="499"/>
      <c r="J481" s="496"/>
      <c r="K481" s="509"/>
      <c r="L481" s="500"/>
      <c r="M481" s="510"/>
      <c r="N481" s="509"/>
      <c r="O481" s="509"/>
      <c r="P481" s="389"/>
      <c r="Q481" s="384"/>
      <c r="R481" s="384"/>
      <c r="S481" s="384"/>
      <c r="T481" s="384"/>
      <c r="U481" s="372"/>
      <c r="V481" s="391"/>
      <c r="W481" s="499"/>
      <c r="X481" s="499"/>
      <c r="Y481" s="389"/>
      <c r="Z481" s="391"/>
      <c r="AA481" s="503" t="str">
        <f t="shared" si="52"/>
        <v/>
      </c>
      <c r="AB481" s="386"/>
      <c r="AC481" s="384"/>
      <c r="AD481" s="387"/>
      <c r="AE481" s="383"/>
      <c r="AF481" s="384"/>
      <c r="AG481" s="384"/>
      <c r="AH481" s="384"/>
      <c r="AI481" s="387"/>
      <c r="AJ481" s="386"/>
      <c r="AK481" s="384"/>
      <c r="AL481" s="385"/>
      <c r="AM481" s="386"/>
      <c r="AN481" s="384"/>
      <c r="AO481" s="384"/>
      <c r="AP481" s="384"/>
      <c r="AQ481" s="387"/>
      <c r="AR481" s="383"/>
      <c r="AS481" s="384"/>
      <c r="AT481" s="385"/>
      <c r="AU481" s="383"/>
      <c r="AV481" s="384"/>
      <c r="AW481" s="384"/>
      <c r="AX481" s="384"/>
      <c r="AY481" s="385"/>
      <c r="AZ481" s="383"/>
      <c r="BA481" s="384"/>
      <c r="BB481" s="385"/>
      <c r="BC481" s="386"/>
      <c r="BD481" s="384"/>
      <c r="BE481" s="384"/>
      <c r="BF481" s="384"/>
      <c r="BG481" s="387"/>
      <c r="BH481" s="388"/>
      <c r="BI481" s="389"/>
      <c r="BJ481" s="391"/>
      <c r="BK481" s="384"/>
      <c r="BL481" s="399"/>
      <c r="BM481" s="390"/>
      <c r="BN481" s="391"/>
      <c r="BO481" s="385"/>
    </row>
    <row r="482" spans="3:67" ht="38.25" customHeight="1" x14ac:dyDescent="0.25">
      <c r="C482" s="497">
        <f t="shared" si="53"/>
        <v>475</v>
      </c>
      <c r="D482" s="372"/>
      <c r="E482" s="384"/>
      <c r="F482" s="384"/>
      <c r="G482" s="499"/>
      <c r="H482" s="347"/>
      <c r="I482" s="499"/>
      <c r="J482" s="496"/>
      <c r="K482" s="509"/>
      <c r="L482" s="500"/>
      <c r="M482" s="510"/>
      <c r="N482" s="509"/>
      <c r="O482" s="509"/>
      <c r="P482" s="389"/>
      <c r="Q482" s="384"/>
      <c r="R482" s="384"/>
      <c r="S482" s="384"/>
      <c r="T482" s="384"/>
      <c r="U482" s="372"/>
      <c r="V482" s="391"/>
      <c r="W482" s="499"/>
      <c r="X482" s="499"/>
      <c r="Y482" s="389"/>
      <c r="Z482" s="391"/>
      <c r="AA482" s="503" t="str">
        <f t="shared" si="52"/>
        <v/>
      </c>
      <c r="AB482" s="386"/>
      <c r="AC482" s="384"/>
      <c r="AD482" s="387"/>
      <c r="AE482" s="383"/>
      <c r="AF482" s="384"/>
      <c r="AG482" s="384"/>
      <c r="AH482" s="384"/>
      <c r="AI482" s="387"/>
      <c r="AJ482" s="386"/>
      <c r="AK482" s="384"/>
      <c r="AL482" s="385"/>
      <c r="AM482" s="386"/>
      <c r="AN482" s="384"/>
      <c r="AO482" s="384"/>
      <c r="AP482" s="384"/>
      <c r="AQ482" s="387"/>
      <c r="AR482" s="383"/>
      <c r="AS482" s="384"/>
      <c r="AT482" s="385"/>
      <c r="AU482" s="383"/>
      <c r="AV482" s="384"/>
      <c r="AW482" s="384"/>
      <c r="AX482" s="384"/>
      <c r="AY482" s="385"/>
      <c r="AZ482" s="383"/>
      <c r="BA482" s="384"/>
      <c r="BB482" s="385"/>
      <c r="BC482" s="386"/>
      <c r="BD482" s="384"/>
      <c r="BE482" s="384"/>
      <c r="BF482" s="384"/>
      <c r="BG482" s="387"/>
      <c r="BH482" s="388"/>
      <c r="BI482" s="389"/>
      <c r="BJ482" s="391"/>
      <c r="BK482" s="384"/>
      <c r="BL482" s="399"/>
      <c r="BM482" s="390"/>
      <c r="BN482" s="391"/>
      <c r="BO482" s="385"/>
    </row>
    <row r="483" spans="3:67" ht="38.25" customHeight="1" x14ac:dyDescent="0.25">
      <c r="C483" s="497">
        <f t="shared" si="53"/>
        <v>476</v>
      </c>
      <c r="D483" s="372"/>
      <c r="E483" s="384"/>
      <c r="F483" s="384"/>
      <c r="G483" s="499"/>
      <c r="H483" s="347"/>
      <c r="I483" s="499"/>
      <c r="J483" s="496"/>
      <c r="K483" s="509"/>
      <c r="L483" s="500"/>
      <c r="M483" s="510"/>
      <c r="N483" s="509"/>
      <c r="O483" s="509"/>
      <c r="P483" s="389"/>
      <c r="Q483" s="384"/>
      <c r="R483" s="384"/>
      <c r="S483" s="384"/>
      <c r="T483" s="384"/>
      <c r="U483" s="372"/>
      <c r="V483" s="391"/>
      <c r="W483" s="499"/>
      <c r="X483" s="499"/>
      <c r="Y483" s="389"/>
      <c r="Z483" s="391"/>
      <c r="AA483" s="503" t="str">
        <f t="shared" si="52"/>
        <v/>
      </c>
      <c r="AB483" s="386"/>
      <c r="AC483" s="384"/>
      <c r="AD483" s="387"/>
      <c r="AE483" s="383"/>
      <c r="AF483" s="384"/>
      <c r="AG483" s="384"/>
      <c r="AH483" s="384"/>
      <c r="AI483" s="387"/>
      <c r="AJ483" s="386"/>
      <c r="AK483" s="384"/>
      <c r="AL483" s="385"/>
      <c r="AM483" s="386"/>
      <c r="AN483" s="384"/>
      <c r="AO483" s="384"/>
      <c r="AP483" s="384"/>
      <c r="AQ483" s="387"/>
      <c r="AR483" s="383"/>
      <c r="AS483" s="384"/>
      <c r="AT483" s="385"/>
      <c r="AU483" s="383"/>
      <c r="AV483" s="384"/>
      <c r="AW483" s="384"/>
      <c r="AX483" s="384"/>
      <c r="AY483" s="385"/>
      <c r="AZ483" s="383"/>
      <c r="BA483" s="384"/>
      <c r="BB483" s="385"/>
      <c r="BC483" s="386"/>
      <c r="BD483" s="384"/>
      <c r="BE483" s="384"/>
      <c r="BF483" s="384"/>
      <c r="BG483" s="387"/>
      <c r="BH483" s="388"/>
      <c r="BI483" s="389"/>
      <c r="BJ483" s="391"/>
      <c r="BK483" s="384"/>
      <c r="BL483" s="399"/>
      <c r="BM483" s="390"/>
      <c r="BN483" s="391"/>
      <c r="BO483" s="385"/>
    </row>
    <row r="484" spans="3:67" ht="38.25" customHeight="1" x14ac:dyDescent="0.25">
      <c r="C484" s="497">
        <f t="shared" si="53"/>
        <v>477</v>
      </c>
      <c r="D484" s="372"/>
      <c r="E484" s="384"/>
      <c r="F484" s="384"/>
      <c r="G484" s="499"/>
      <c r="H484" s="347"/>
      <c r="I484" s="499"/>
      <c r="J484" s="496"/>
      <c r="K484" s="509"/>
      <c r="L484" s="500"/>
      <c r="M484" s="510"/>
      <c r="N484" s="509"/>
      <c r="O484" s="509"/>
      <c r="P484" s="389"/>
      <c r="Q484" s="384"/>
      <c r="R484" s="384"/>
      <c r="S484" s="384"/>
      <c r="T484" s="384"/>
      <c r="U484" s="372"/>
      <c r="V484" s="391"/>
      <c r="W484" s="499"/>
      <c r="X484" s="499"/>
      <c r="Y484" s="389"/>
      <c r="Z484" s="391"/>
      <c r="AA484" s="503" t="str">
        <f t="shared" si="52"/>
        <v/>
      </c>
      <c r="AB484" s="386"/>
      <c r="AC484" s="384"/>
      <c r="AD484" s="387"/>
      <c r="AE484" s="383"/>
      <c r="AF484" s="384"/>
      <c r="AG484" s="384"/>
      <c r="AH484" s="384"/>
      <c r="AI484" s="387"/>
      <c r="AJ484" s="386"/>
      <c r="AK484" s="384"/>
      <c r="AL484" s="385"/>
      <c r="AM484" s="386"/>
      <c r="AN484" s="384"/>
      <c r="AO484" s="384"/>
      <c r="AP484" s="384"/>
      <c r="AQ484" s="387"/>
      <c r="AR484" s="383"/>
      <c r="AS484" s="384"/>
      <c r="AT484" s="385"/>
      <c r="AU484" s="383"/>
      <c r="AV484" s="384"/>
      <c r="AW484" s="384"/>
      <c r="AX484" s="384"/>
      <c r="AY484" s="385"/>
      <c r="AZ484" s="383"/>
      <c r="BA484" s="384"/>
      <c r="BB484" s="385"/>
      <c r="BC484" s="386"/>
      <c r="BD484" s="384"/>
      <c r="BE484" s="384"/>
      <c r="BF484" s="384"/>
      <c r="BG484" s="387"/>
      <c r="BH484" s="388"/>
      <c r="BI484" s="389"/>
      <c r="BJ484" s="391"/>
      <c r="BK484" s="384"/>
      <c r="BL484" s="399"/>
      <c r="BM484" s="390"/>
      <c r="BN484" s="391"/>
      <c r="BO484" s="385"/>
    </row>
    <row r="485" spans="3:67" ht="38.25" customHeight="1" x14ac:dyDescent="0.25">
      <c r="C485" s="497">
        <f t="shared" si="53"/>
        <v>478</v>
      </c>
      <c r="D485" s="372"/>
      <c r="E485" s="384"/>
      <c r="F485" s="384"/>
      <c r="G485" s="499"/>
      <c r="H485" s="347"/>
      <c r="I485" s="499"/>
      <c r="J485" s="496"/>
      <c r="K485" s="509"/>
      <c r="L485" s="500"/>
      <c r="M485" s="510"/>
      <c r="N485" s="509"/>
      <c r="O485" s="509"/>
      <c r="P485" s="389"/>
      <c r="Q485" s="384"/>
      <c r="R485" s="384"/>
      <c r="S485" s="384"/>
      <c r="T485" s="384"/>
      <c r="U485" s="372"/>
      <c r="V485" s="391"/>
      <c r="W485" s="499"/>
      <c r="X485" s="499"/>
      <c r="Y485" s="389"/>
      <c r="Z485" s="391"/>
      <c r="AA485" s="503" t="str">
        <f t="shared" si="52"/>
        <v/>
      </c>
      <c r="AB485" s="386"/>
      <c r="AC485" s="384"/>
      <c r="AD485" s="387"/>
      <c r="AE485" s="383"/>
      <c r="AF485" s="384"/>
      <c r="AG485" s="384"/>
      <c r="AH485" s="384"/>
      <c r="AI485" s="387"/>
      <c r="AJ485" s="386"/>
      <c r="AK485" s="384"/>
      <c r="AL485" s="385"/>
      <c r="AM485" s="386"/>
      <c r="AN485" s="384"/>
      <c r="AO485" s="384"/>
      <c r="AP485" s="384"/>
      <c r="AQ485" s="387"/>
      <c r="AR485" s="383"/>
      <c r="AS485" s="384"/>
      <c r="AT485" s="385"/>
      <c r="AU485" s="383"/>
      <c r="AV485" s="384"/>
      <c r="AW485" s="384"/>
      <c r="AX485" s="384"/>
      <c r="AY485" s="385"/>
      <c r="AZ485" s="383"/>
      <c r="BA485" s="384"/>
      <c r="BB485" s="385"/>
      <c r="BC485" s="386"/>
      <c r="BD485" s="384"/>
      <c r="BE485" s="384"/>
      <c r="BF485" s="384"/>
      <c r="BG485" s="387"/>
      <c r="BH485" s="388"/>
      <c r="BI485" s="389"/>
      <c r="BJ485" s="391"/>
      <c r="BK485" s="384"/>
      <c r="BL485" s="399"/>
      <c r="BM485" s="390"/>
      <c r="BN485" s="391"/>
      <c r="BO485" s="385"/>
    </row>
    <row r="486" spans="3:67" ht="38.25" customHeight="1" x14ac:dyDescent="0.25">
      <c r="C486" s="497">
        <f t="shared" si="53"/>
        <v>479</v>
      </c>
      <c r="D486" s="372"/>
      <c r="E486" s="384"/>
      <c r="F486" s="384"/>
      <c r="G486" s="499"/>
      <c r="H486" s="347"/>
      <c r="I486" s="499"/>
      <c r="J486" s="496"/>
      <c r="K486" s="509"/>
      <c r="L486" s="500"/>
      <c r="M486" s="510"/>
      <c r="N486" s="509"/>
      <c r="O486" s="509"/>
      <c r="P486" s="389"/>
      <c r="Q486" s="384"/>
      <c r="R486" s="384"/>
      <c r="S486" s="384"/>
      <c r="T486" s="384"/>
      <c r="U486" s="372"/>
      <c r="V486" s="391"/>
      <c r="W486" s="499"/>
      <c r="X486" s="499"/>
      <c r="Y486" s="389"/>
      <c r="Z486" s="391"/>
      <c r="AA486" s="503" t="str">
        <f t="shared" si="52"/>
        <v/>
      </c>
      <c r="AB486" s="386"/>
      <c r="AC486" s="384"/>
      <c r="AD486" s="387"/>
      <c r="AE486" s="383"/>
      <c r="AF486" s="384"/>
      <c r="AG486" s="384"/>
      <c r="AH486" s="384"/>
      <c r="AI486" s="387"/>
      <c r="AJ486" s="386"/>
      <c r="AK486" s="384"/>
      <c r="AL486" s="385"/>
      <c r="AM486" s="386"/>
      <c r="AN486" s="384"/>
      <c r="AO486" s="384"/>
      <c r="AP486" s="384"/>
      <c r="AQ486" s="387"/>
      <c r="AR486" s="383"/>
      <c r="AS486" s="384"/>
      <c r="AT486" s="385"/>
      <c r="AU486" s="383"/>
      <c r="AV486" s="384"/>
      <c r="AW486" s="384"/>
      <c r="AX486" s="384"/>
      <c r="AY486" s="385"/>
      <c r="AZ486" s="383"/>
      <c r="BA486" s="384"/>
      <c r="BB486" s="385"/>
      <c r="BC486" s="386"/>
      <c r="BD486" s="384"/>
      <c r="BE486" s="384"/>
      <c r="BF486" s="384"/>
      <c r="BG486" s="387"/>
      <c r="BH486" s="388"/>
      <c r="BI486" s="389"/>
      <c r="BJ486" s="391"/>
      <c r="BK486" s="384"/>
      <c r="BL486" s="399"/>
      <c r="BM486" s="390"/>
      <c r="BN486" s="391"/>
      <c r="BO486" s="385"/>
    </row>
    <row r="487" spans="3:67" ht="38.25" customHeight="1" x14ac:dyDescent="0.25">
      <c r="C487" s="497">
        <f t="shared" si="53"/>
        <v>480</v>
      </c>
      <c r="D487" s="372"/>
      <c r="E487" s="384"/>
      <c r="F487" s="384"/>
      <c r="G487" s="499"/>
      <c r="H487" s="347"/>
      <c r="I487" s="499"/>
      <c r="J487" s="496"/>
      <c r="K487" s="509"/>
      <c r="L487" s="500"/>
      <c r="M487" s="510"/>
      <c r="N487" s="509"/>
      <c r="O487" s="509"/>
      <c r="P487" s="389"/>
      <c r="Q487" s="384"/>
      <c r="R487" s="384"/>
      <c r="S487" s="384"/>
      <c r="T487" s="384"/>
      <c r="U487" s="372"/>
      <c r="V487" s="391"/>
      <c r="W487" s="499"/>
      <c r="X487" s="499"/>
      <c r="Y487" s="389"/>
      <c r="Z487" s="391"/>
      <c r="AA487" s="503" t="str">
        <f t="shared" si="52"/>
        <v/>
      </c>
      <c r="AB487" s="386"/>
      <c r="AC487" s="384"/>
      <c r="AD487" s="387"/>
      <c r="AE487" s="383"/>
      <c r="AF487" s="384"/>
      <c r="AG487" s="384"/>
      <c r="AH487" s="384"/>
      <c r="AI487" s="387"/>
      <c r="AJ487" s="386"/>
      <c r="AK487" s="384"/>
      <c r="AL487" s="385"/>
      <c r="AM487" s="386"/>
      <c r="AN487" s="384"/>
      <c r="AO487" s="384"/>
      <c r="AP487" s="384"/>
      <c r="AQ487" s="387"/>
      <c r="AR487" s="383"/>
      <c r="AS487" s="384"/>
      <c r="AT487" s="385"/>
      <c r="AU487" s="383"/>
      <c r="AV487" s="384"/>
      <c r="AW487" s="384"/>
      <c r="AX487" s="384"/>
      <c r="AY487" s="385"/>
      <c r="AZ487" s="383"/>
      <c r="BA487" s="384"/>
      <c r="BB487" s="385"/>
      <c r="BC487" s="386"/>
      <c r="BD487" s="384"/>
      <c r="BE487" s="384"/>
      <c r="BF487" s="384"/>
      <c r="BG487" s="387"/>
      <c r="BH487" s="388"/>
      <c r="BI487" s="389"/>
      <c r="BJ487" s="391"/>
      <c r="BK487" s="384"/>
      <c r="BL487" s="399"/>
      <c r="BM487" s="390"/>
      <c r="BN487" s="391"/>
      <c r="BO487" s="385"/>
    </row>
    <row r="488" spans="3:67" ht="38.25" customHeight="1" x14ac:dyDescent="0.25">
      <c r="C488" s="497">
        <f t="shared" si="53"/>
        <v>481</v>
      </c>
      <c r="D488" s="372"/>
      <c r="E488" s="384"/>
      <c r="F488" s="384"/>
      <c r="G488" s="499"/>
      <c r="H488" s="347"/>
      <c r="I488" s="499"/>
      <c r="J488" s="496"/>
      <c r="K488" s="509"/>
      <c r="L488" s="500"/>
      <c r="M488" s="510"/>
      <c r="N488" s="509"/>
      <c r="O488" s="509"/>
      <c r="P488" s="389"/>
      <c r="Q488" s="384"/>
      <c r="R488" s="384"/>
      <c r="S488" s="384"/>
      <c r="T488" s="384"/>
      <c r="U488" s="372"/>
      <c r="V488" s="391"/>
      <c r="W488" s="499"/>
      <c r="X488" s="499"/>
      <c r="Y488" s="389"/>
      <c r="Z488" s="391"/>
      <c r="AA488" s="503" t="str">
        <f t="shared" si="52"/>
        <v/>
      </c>
      <c r="AB488" s="386"/>
      <c r="AC488" s="384"/>
      <c r="AD488" s="387"/>
      <c r="AE488" s="383"/>
      <c r="AF488" s="384"/>
      <c r="AG488" s="384"/>
      <c r="AH488" s="384"/>
      <c r="AI488" s="387"/>
      <c r="AJ488" s="386"/>
      <c r="AK488" s="384"/>
      <c r="AL488" s="385"/>
      <c r="AM488" s="386"/>
      <c r="AN488" s="384"/>
      <c r="AO488" s="384"/>
      <c r="AP488" s="384"/>
      <c r="AQ488" s="387"/>
      <c r="AR488" s="383"/>
      <c r="AS488" s="384"/>
      <c r="AT488" s="385"/>
      <c r="AU488" s="383"/>
      <c r="AV488" s="384"/>
      <c r="AW488" s="384"/>
      <c r="AX488" s="384"/>
      <c r="AY488" s="385"/>
      <c r="AZ488" s="383"/>
      <c r="BA488" s="384"/>
      <c r="BB488" s="385"/>
      <c r="BC488" s="386"/>
      <c r="BD488" s="384"/>
      <c r="BE488" s="384"/>
      <c r="BF488" s="384"/>
      <c r="BG488" s="387"/>
      <c r="BH488" s="388"/>
      <c r="BI488" s="389"/>
      <c r="BJ488" s="391"/>
      <c r="BK488" s="384"/>
      <c r="BL488" s="399"/>
      <c r="BM488" s="390"/>
      <c r="BN488" s="391"/>
      <c r="BO488" s="385"/>
    </row>
    <row r="489" spans="3:67" ht="38.25" customHeight="1" x14ac:dyDescent="0.25">
      <c r="C489" s="497">
        <f t="shared" si="53"/>
        <v>482</v>
      </c>
      <c r="D489" s="372"/>
      <c r="E489" s="384"/>
      <c r="F489" s="384"/>
      <c r="G489" s="499"/>
      <c r="H489" s="347"/>
      <c r="I489" s="499"/>
      <c r="J489" s="496"/>
      <c r="K489" s="509"/>
      <c r="L489" s="500"/>
      <c r="M489" s="510"/>
      <c r="N489" s="509"/>
      <c r="O489" s="509"/>
      <c r="P489" s="389"/>
      <c r="Q489" s="384"/>
      <c r="R489" s="384"/>
      <c r="S489" s="384"/>
      <c r="T489" s="384"/>
      <c r="U489" s="372"/>
      <c r="V489" s="391"/>
      <c r="W489" s="499"/>
      <c r="X489" s="499"/>
      <c r="Y489" s="389"/>
      <c r="Z489" s="391"/>
      <c r="AA489" s="503" t="str">
        <f t="shared" si="52"/>
        <v/>
      </c>
      <c r="AB489" s="386"/>
      <c r="AC489" s="384"/>
      <c r="AD489" s="387"/>
      <c r="AE489" s="383"/>
      <c r="AF489" s="384"/>
      <c r="AG489" s="384"/>
      <c r="AH489" s="384"/>
      <c r="AI489" s="387"/>
      <c r="AJ489" s="386"/>
      <c r="AK489" s="384"/>
      <c r="AL489" s="385"/>
      <c r="AM489" s="386"/>
      <c r="AN489" s="384"/>
      <c r="AO489" s="384"/>
      <c r="AP489" s="384"/>
      <c r="AQ489" s="387"/>
      <c r="AR489" s="383"/>
      <c r="AS489" s="384"/>
      <c r="AT489" s="385"/>
      <c r="AU489" s="383"/>
      <c r="AV489" s="384"/>
      <c r="AW489" s="384"/>
      <c r="AX489" s="384"/>
      <c r="AY489" s="385"/>
      <c r="AZ489" s="383"/>
      <c r="BA489" s="384"/>
      <c r="BB489" s="385"/>
      <c r="BC489" s="386"/>
      <c r="BD489" s="384"/>
      <c r="BE489" s="384"/>
      <c r="BF489" s="384"/>
      <c r="BG489" s="387"/>
      <c r="BH489" s="388"/>
      <c r="BI489" s="389"/>
      <c r="BJ489" s="391"/>
      <c r="BK489" s="384"/>
      <c r="BL489" s="399"/>
      <c r="BM489" s="390"/>
      <c r="BN489" s="391"/>
      <c r="BO489" s="385"/>
    </row>
    <row r="490" spans="3:67" ht="38.25" customHeight="1" x14ac:dyDescent="0.25">
      <c r="C490" s="497">
        <f t="shared" si="53"/>
        <v>483</v>
      </c>
      <c r="D490" s="372"/>
      <c r="E490" s="384"/>
      <c r="F490" s="384"/>
      <c r="G490" s="499"/>
      <c r="H490" s="347"/>
      <c r="I490" s="499"/>
      <c r="J490" s="496"/>
      <c r="K490" s="509"/>
      <c r="L490" s="500"/>
      <c r="M490" s="510"/>
      <c r="N490" s="509"/>
      <c r="O490" s="509"/>
      <c r="P490" s="389"/>
      <c r="Q490" s="384"/>
      <c r="R490" s="384"/>
      <c r="S490" s="384"/>
      <c r="T490" s="384"/>
      <c r="U490" s="372"/>
      <c r="V490" s="391"/>
      <c r="W490" s="499"/>
      <c r="X490" s="499"/>
      <c r="Y490" s="389"/>
      <c r="Z490" s="391"/>
      <c r="AA490" s="503" t="str">
        <f t="shared" si="52"/>
        <v/>
      </c>
      <c r="AB490" s="386"/>
      <c r="AC490" s="384"/>
      <c r="AD490" s="387"/>
      <c r="AE490" s="383"/>
      <c r="AF490" s="384"/>
      <c r="AG490" s="384"/>
      <c r="AH490" s="384"/>
      <c r="AI490" s="387"/>
      <c r="AJ490" s="386"/>
      <c r="AK490" s="384"/>
      <c r="AL490" s="385"/>
      <c r="AM490" s="386"/>
      <c r="AN490" s="384"/>
      <c r="AO490" s="384"/>
      <c r="AP490" s="384"/>
      <c r="AQ490" s="387"/>
      <c r="AR490" s="383"/>
      <c r="AS490" s="384"/>
      <c r="AT490" s="385"/>
      <c r="AU490" s="383"/>
      <c r="AV490" s="384"/>
      <c r="AW490" s="384"/>
      <c r="AX490" s="384"/>
      <c r="AY490" s="385"/>
      <c r="AZ490" s="383"/>
      <c r="BA490" s="384"/>
      <c r="BB490" s="385"/>
      <c r="BC490" s="386"/>
      <c r="BD490" s="384"/>
      <c r="BE490" s="384"/>
      <c r="BF490" s="384"/>
      <c r="BG490" s="387"/>
      <c r="BH490" s="388"/>
      <c r="BI490" s="389"/>
      <c r="BJ490" s="391"/>
      <c r="BK490" s="384"/>
      <c r="BL490" s="399"/>
      <c r="BM490" s="390"/>
      <c r="BN490" s="391"/>
      <c r="BO490" s="385"/>
    </row>
    <row r="491" spans="3:67" ht="38.25" customHeight="1" x14ac:dyDescent="0.25">
      <c r="C491" s="497">
        <f t="shared" si="53"/>
        <v>484</v>
      </c>
      <c r="D491" s="372"/>
      <c r="E491" s="384"/>
      <c r="F491" s="384"/>
      <c r="G491" s="499"/>
      <c r="H491" s="347"/>
      <c r="I491" s="499"/>
      <c r="J491" s="496"/>
      <c r="K491" s="509"/>
      <c r="L491" s="500"/>
      <c r="M491" s="510"/>
      <c r="N491" s="509"/>
      <c r="O491" s="509"/>
      <c r="P491" s="389"/>
      <c r="Q491" s="384"/>
      <c r="R491" s="384"/>
      <c r="S491" s="384"/>
      <c r="T491" s="384"/>
      <c r="U491" s="372"/>
      <c r="V491" s="391"/>
      <c r="W491" s="499"/>
      <c r="X491" s="499"/>
      <c r="Y491" s="389"/>
      <c r="Z491" s="391"/>
      <c r="AA491" s="503" t="str">
        <f t="shared" si="52"/>
        <v/>
      </c>
      <c r="AB491" s="386"/>
      <c r="AC491" s="384"/>
      <c r="AD491" s="387"/>
      <c r="AE491" s="383"/>
      <c r="AF491" s="384"/>
      <c r="AG491" s="384"/>
      <c r="AH491" s="384"/>
      <c r="AI491" s="387"/>
      <c r="AJ491" s="386"/>
      <c r="AK491" s="384"/>
      <c r="AL491" s="385"/>
      <c r="AM491" s="386"/>
      <c r="AN491" s="384"/>
      <c r="AO491" s="384"/>
      <c r="AP491" s="384"/>
      <c r="AQ491" s="387"/>
      <c r="AR491" s="383"/>
      <c r="AS491" s="384"/>
      <c r="AT491" s="385"/>
      <c r="AU491" s="383"/>
      <c r="AV491" s="384"/>
      <c r="AW491" s="384"/>
      <c r="AX491" s="384"/>
      <c r="AY491" s="385"/>
      <c r="AZ491" s="383"/>
      <c r="BA491" s="384"/>
      <c r="BB491" s="385"/>
      <c r="BC491" s="386"/>
      <c r="BD491" s="384"/>
      <c r="BE491" s="384"/>
      <c r="BF491" s="384"/>
      <c r="BG491" s="387"/>
      <c r="BH491" s="388"/>
      <c r="BI491" s="389"/>
      <c r="BJ491" s="391"/>
      <c r="BK491" s="384"/>
      <c r="BL491" s="399"/>
      <c r="BM491" s="390"/>
      <c r="BN491" s="391"/>
      <c r="BO491" s="385"/>
    </row>
    <row r="492" spans="3:67" ht="38.25" customHeight="1" x14ac:dyDescent="0.25">
      <c r="C492" s="497">
        <f t="shared" si="53"/>
        <v>485</v>
      </c>
      <c r="D492" s="372"/>
      <c r="E492" s="384"/>
      <c r="F492" s="384"/>
      <c r="G492" s="499"/>
      <c r="H492" s="347"/>
      <c r="I492" s="499"/>
      <c r="J492" s="496"/>
      <c r="K492" s="509"/>
      <c r="L492" s="500"/>
      <c r="M492" s="510"/>
      <c r="N492" s="509"/>
      <c r="O492" s="509"/>
      <c r="P492" s="389"/>
      <c r="Q492" s="384"/>
      <c r="R492" s="384"/>
      <c r="S492" s="384"/>
      <c r="T492" s="384"/>
      <c r="U492" s="372"/>
      <c r="V492" s="391"/>
      <c r="W492" s="499"/>
      <c r="X492" s="499"/>
      <c r="Y492" s="389"/>
      <c r="Z492" s="391"/>
      <c r="AA492" s="503" t="str">
        <f t="shared" si="52"/>
        <v/>
      </c>
      <c r="AB492" s="386"/>
      <c r="AC492" s="384"/>
      <c r="AD492" s="387"/>
      <c r="AE492" s="383"/>
      <c r="AF492" s="384"/>
      <c r="AG492" s="384"/>
      <c r="AH492" s="384"/>
      <c r="AI492" s="387"/>
      <c r="AJ492" s="386"/>
      <c r="AK492" s="384"/>
      <c r="AL492" s="385"/>
      <c r="AM492" s="386"/>
      <c r="AN492" s="384"/>
      <c r="AO492" s="384"/>
      <c r="AP492" s="384"/>
      <c r="AQ492" s="387"/>
      <c r="AR492" s="383"/>
      <c r="AS492" s="384"/>
      <c r="AT492" s="385"/>
      <c r="AU492" s="383"/>
      <c r="AV492" s="384"/>
      <c r="AW492" s="384"/>
      <c r="AX492" s="384"/>
      <c r="AY492" s="385"/>
      <c r="AZ492" s="383"/>
      <c r="BA492" s="384"/>
      <c r="BB492" s="385"/>
      <c r="BC492" s="386"/>
      <c r="BD492" s="384"/>
      <c r="BE492" s="384"/>
      <c r="BF492" s="384"/>
      <c r="BG492" s="387"/>
      <c r="BH492" s="388"/>
      <c r="BI492" s="389"/>
      <c r="BJ492" s="391"/>
      <c r="BK492" s="384"/>
      <c r="BL492" s="399"/>
      <c r="BM492" s="390"/>
      <c r="BN492" s="391"/>
      <c r="BO492" s="385"/>
    </row>
    <row r="493" spans="3:67" ht="38.25" customHeight="1" x14ac:dyDescent="0.25">
      <c r="C493" s="497">
        <f t="shared" si="53"/>
        <v>486</v>
      </c>
      <c r="D493" s="372"/>
      <c r="E493" s="384"/>
      <c r="F493" s="384"/>
      <c r="G493" s="499"/>
      <c r="H493" s="347"/>
      <c r="I493" s="499"/>
      <c r="J493" s="496"/>
      <c r="K493" s="509"/>
      <c r="L493" s="500"/>
      <c r="M493" s="510"/>
      <c r="N493" s="509"/>
      <c r="O493" s="509"/>
      <c r="P493" s="389"/>
      <c r="Q493" s="384"/>
      <c r="R493" s="384"/>
      <c r="S493" s="384"/>
      <c r="T493" s="384"/>
      <c r="U493" s="372"/>
      <c r="V493" s="391"/>
      <c r="W493" s="499"/>
      <c r="X493" s="499"/>
      <c r="Y493" s="389"/>
      <c r="Z493" s="391"/>
      <c r="AA493" s="503" t="str">
        <f t="shared" si="52"/>
        <v/>
      </c>
      <c r="AB493" s="386"/>
      <c r="AC493" s="384"/>
      <c r="AD493" s="387"/>
      <c r="AE493" s="383"/>
      <c r="AF493" s="384"/>
      <c r="AG493" s="384"/>
      <c r="AH493" s="384"/>
      <c r="AI493" s="387"/>
      <c r="AJ493" s="386"/>
      <c r="AK493" s="384"/>
      <c r="AL493" s="385"/>
      <c r="AM493" s="386"/>
      <c r="AN493" s="384"/>
      <c r="AO493" s="384"/>
      <c r="AP493" s="384"/>
      <c r="AQ493" s="387"/>
      <c r="AR493" s="383"/>
      <c r="AS493" s="384"/>
      <c r="AT493" s="385"/>
      <c r="AU493" s="383"/>
      <c r="AV493" s="384"/>
      <c r="AW493" s="384"/>
      <c r="AX493" s="384"/>
      <c r="AY493" s="385"/>
      <c r="AZ493" s="383"/>
      <c r="BA493" s="384"/>
      <c r="BB493" s="385"/>
      <c r="BC493" s="386"/>
      <c r="BD493" s="384"/>
      <c r="BE493" s="384"/>
      <c r="BF493" s="384"/>
      <c r="BG493" s="387"/>
      <c r="BH493" s="388"/>
      <c r="BI493" s="389"/>
      <c r="BJ493" s="391"/>
      <c r="BK493" s="384"/>
      <c r="BL493" s="399"/>
      <c r="BM493" s="390"/>
      <c r="BN493" s="391"/>
      <c r="BO493" s="385"/>
    </row>
    <row r="494" spans="3:67" ht="38.25" customHeight="1" x14ac:dyDescent="0.25">
      <c r="C494" s="497">
        <f t="shared" si="53"/>
        <v>487</v>
      </c>
      <c r="D494" s="372"/>
      <c r="E494" s="384"/>
      <c r="F494" s="384"/>
      <c r="G494" s="499"/>
      <c r="H494" s="347"/>
      <c r="I494" s="499"/>
      <c r="J494" s="496"/>
      <c r="K494" s="509"/>
      <c r="L494" s="500"/>
      <c r="M494" s="510"/>
      <c r="N494" s="509"/>
      <c r="O494" s="509"/>
      <c r="P494" s="389"/>
      <c r="Q494" s="384"/>
      <c r="R494" s="384"/>
      <c r="S494" s="384"/>
      <c r="T494" s="384"/>
      <c r="U494" s="372"/>
      <c r="V494" s="391"/>
      <c r="W494" s="499"/>
      <c r="X494" s="499"/>
      <c r="Y494" s="389"/>
      <c r="Z494" s="391"/>
      <c r="AA494" s="503" t="str">
        <f t="shared" si="52"/>
        <v/>
      </c>
      <c r="AB494" s="386"/>
      <c r="AC494" s="384"/>
      <c r="AD494" s="387"/>
      <c r="AE494" s="383"/>
      <c r="AF494" s="384"/>
      <c r="AG494" s="384"/>
      <c r="AH494" s="384"/>
      <c r="AI494" s="387"/>
      <c r="AJ494" s="386"/>
      <c r="AK494" s="384"/>
      <c r="AL494" s="385"/>
      <c r="AM494" s="386"/>
      <c r="AN494" s="384"/>
      <c r="AO494" s="384"/>
      <c r="AP494" s="384"/>
      <c r="AQ494" s="387"/>
      <c r="AR494" s="383"/>
      <c r="AS494" s="384"/>
      <c r="AT494" s="385"/>
      <c r="AU494" s="383"/>
      <c r="AV494" s="384"/>
      <c r="AW494" s="384"/>
      <c r="AX494" s="384"/>
      <c r="AY494" s="385"/>
      <c r="AZ494" s="383"/>
      <c r="BA494" s="384"/>
      <c r="BB494" s="385"/>
      <c r="BC494" s="386"/>
      <c r="BD494" s="384"/>
      <c r="BE494" s="384"/>
      <c r="BF494" s="384"/>
      <c r="BG494" s="387"/>
      <c r="BH494" s="388"/>
      <c r="BI494" s="389"/>
      <c r="BJ494" s="391"/>
      <c r="BK494" s="384"/>
      <c r="BL494" s="399"/>
      <c r="BM494" s="390"/>
      <c r="BN494" s="391"/>
      <c r="BO494" s="385"/>
    </row>
    <row r="495" spans="3:67" ht="38.25" customHeight="1" x14ac:dyDescent="0.25">
      <c r="C495" s="497">
        <f t="shared" si="53"/>
        <v>488</v>
      </c>
      <c r="D495" s="372"/>
      <c r="E495" s="384"/>
      <c r="F495" s="384"/>
      <c r="G495" s="499"/>
      <c r="H495" s="347"/>
      <c r="I495" s="499"/>
      <c r="J495" s="496"/>
      <c r="K495" s="509"/>
      <c r="L495" s="500"/>
      <c r="M495" s="510"/>
      <c r="N495" s="509"/>
      <c r="O495" s="509"/>
      <c r="P495" s="389"/>
      <c r="Q495" s="384"/>
      <c r="R495" s="384"/>
      <c r="S495" s="384"/>
      <c r="T495" s="384"/>
      <c r="U495" s="372"/>
      <c r="V495" s="391"/>
      <c r="W495" s="499"/>
      <c r="X495" s="499"/>
      <c r="Y495" s="389"/>
      <c r="Z495" s="391"/>
      <c r="AA495" s="503" t="str">
        <f t="shared" si="52"/>
        <v/>
      </c>
      <c r="AB495" s="386"/>
      <c r="AC495" s="384"/>
      <c r="AD495" s="387"/>
      <c r="AE495" s="383"/>
      <c r="AF495" s="384"/>
      <c r="AG495" s="384"/>
      <c r="AH495" s="384"/>
      <c r="AI495" s="387"/>
      <c r="AJ495" s="386"/>
      <c r="AK495" s="384"/>
      <c r="AL495" s="385"/>
      <c r="AM495" s="386"/>
      <c r="AN495" s="384"/>
      <c r="AO495" s="384"/>
      <c r="AP495" s="384"/>
      <c r="AQ495" s="387"/>
      <c r="AR495" s="383"/>
      <c r="AS495" s="384"/>
      <c r="AT495" s="385"/>
      <c r="AU495" s="383"/>
      <c r="AV495" s="384"/>
      <c r="AW495" s="384"/>
      <c r="AX495" s="384"/>
      <c r="AY495" s="385"/>
      <c r="AZ495" s="383"/>
      <c r="BA495" s="384"/>
      <c r="BB495" s="385"/>
      <c r="BC495" s="386"/>
      <c r="BD495" s="384"/>
      <c r="BE495" s="384"/>
      <c r="BF495" s="384"/>
      <c r="BG495" s="387"/>
      <c r="BH495" s="388"/>
      <c r="BI495" s="389"/>
      <c r="BJ495" s="391"/>
      <c r="BK495" s="384"/>
      <c r="BL495" s="399"/>
      <c r="BM495" s="390"/>
      <c r="BN495" s="391"/>
      <c r="BO495" s="385"/>
    </row>
    <row r="496" spans="3:67" ht="38.25" customHeight="1" x14ac:dyDescent="0.25">
      <c r="C496" s="497">
        <f t="shared" si="53"/>
        <v>489</v>
      </c>
      <c r="D496" s="372"/>
      <c r="E496" s="384"/>
      <c r="F496" s="384"/>
      <c r="G496" s="499"/>
      <c r="H496" s="347"/>
      <c r="I496" s="499"/>
      <c r="J496" s="496"/>
      <c r="K496" s="509"/>
      <c r="L496" s="500"/>
      <c r="M496" s="510"/>
      <c r="N496" s="509"/>
      <c r="O496" s="509"/>
      <c r="P496" s="389"/>
      <c r="Q496" s="384"/>
      <c r="R496" s="384"/>
      <c r="S496" s="384"/>
      <c r="T496" s="384"/>
      <c r="U496" s="372"/>
      <c r="V496" s="391"/>
      <c r="W496" s="499"/>
      <c r="X496" s="499"/>
      <c r="Y496" s="389"/>
      <c r="Z496" s="391"/>
      <c r="AA496" s="503" t="str">
        <f t="shared" si="52"/>
        <v/>
      </c>
      <c r="AB496" s="386"/>
      <c r="AC496" s="384"/>
      <c r="AD496" s="387"/>
      <c r="AE496" s="383"/>
      <c r="AF496" s="384"/>
      <c r="AG496" s="384"/>
      <c r="AH496" s="384"/>
      <c r="AI496" s="387"/>
      <c r="AJ496" s="386"/>
      <c r="AK496" s="384"/>
      <c r="AL496" s="385"/>
      <c r="AM496" s="386"/>
      <c r="AN496" s="384"/>
      <c r="AO496" s="384"/>
      <c r="AP496" s="384"/>
      <c r="AQ496" s="387"/>
      <c r="AR496" s="383"/>
      <c r="AS496" s="384"/>
      <c r="AT496" s="385"/>
      <c r="AU496" s="383"/>
      <c r="AV496" s="384"/>
      <c r="AW496" s="384"/>
      <c r="AX496" s="384"/>
      <c r="AY496" s="385"/>
      <c r="AZ496" s="383"/>
      <c r="BA496" s="384"/>
      <c r="BB496" s="385"/>
      <c r="BC496" s="386"/>
      <c r="BD496" s="384"/>
      <c r="BE496" s="384"/>
      <c r="BF496" s="384"/>
      <c r="BG496" s="387"/>
      <c r="BH496" s="388"/>
      <c r="BI496" s="389"/>
      <c r="BJ496" s="391"/>
      <c r="BK496" s="384"/>
      <c r="BL496" s="399"/>
      <c r="BM496" s="390"/>
      <c r="BN496" s="391"/>
      <c r="BO496" s="385"/>
    </row>
    <row r="497" spans="3:67" ht="38.25" customHeight="1" x14ac:dyDescent="0.25">
      <c r="C497" s="497">
        <f t="shared" si="53"/>
        <v>490</v>
      </c>
      <c r="D497" s="372"/>
      <c r="E497" s="384"/>
      <c r="F497" s="384"/>
      <c r="G497" s="499"/>
      <c r="H497" s="347"/>
      <c r="I497" s="499"/>
      <c r="J497" s="496"/>
      <c r="K497" s="509"/>
      <c r="L497" s="500"/>
      <c r="M497" s="510"/>
      <c r="N497" s="509"/>
      <c r="O497" s="509"/>
      <c r="P497" s="389"/>
      <c r="Q497" s="384"/>
      <c r="R497" s="384"/>
      <c r="S497" s="384"/>
      <c r="T497" s="384"/>
      <c r="U497" s="372"/>
      <c r="V497" s="391"/>
      <c r="W497" s="499"/>
      <c r="X497" s="499"/>
      <c r="Y497" s="389"/>
      <c r="Z497" s="391"/>
      <c r="AA497" s="503" t="str">
        <f t="shared" si="52"/>
        <v/>
      </c>
      <c r="AB497" s="386"/>
      <c r="AC497" s="384"/>
      <c r="AD497" s="387"/>
      <c r="AE497" s="383"/>
      <c r="AF497" s="384"/>
      <c r="AG497" s="384"/>
      <c r="AH497" s="384"/>
      <c r="AI497" s="387"/>
      <c r="AJ497" s="386"/>
      <c r="AK497" s="384"/>
      <c r="AL497" s="385"/>
      <c r="AM497" s="386"/>
      <c r="AN497" s="384"/>
      <c r="AO497" s="384"/>
      <c r="AP497" s="384"/>
      <c r="AQ497" s="387"/>
      <c r="AR497" s="383"/>
      <c r="AS497" s="384"/>
      <c r="AT497" s="385"/>
      <c r="AU497" s="383"/>
      <c r="AV497" s="384"/>
      <c r="AW497" s="384"/>
      <c r="AX497" s="384"/>
      <c r="AY497" s="385"/>
      <c r="AZ497" s="383"/>
      <c r="BA497" s="384"/>
      <c r="BB497" s="385"/>
      <c r="BC497" s="386"/>
      <c r="BD497" s="384"/>
      <c r="BE497" s="384"/>
      <c r="BF497" s="384"/>
      <c r="BG497" s="387"/>
      <c r="BH497" s="388"/>
      <c r="BI497" s="389"/>
      <c r="BJ497" s="391"/>
      <c r="BK497" s="384"/>
      <c r="BL497" s="399"/>
      <c r="BM497" s="390"/>
      <c r="BN497" s="391"/>
      <c r="BO497" s="385"/>
    </row>
    <row r="498" spans="3:67" ht="38.25" customHeight="1" x14ac:dyDescent="0.25">
      <c r="C498" s="497">
        <f t="shared" si="53"/>
        <v>491</v>
      </c>
      <c r="D498" s="372"/>
      <c r="E498" s="384"/>
      <c r="F498" s="384"/>
      <c r="G498" s="499"/>
      <c r="H498" s="347"/>
      <c r="I498" s="499"/>
      <c r="J498" s="496"/>
      <c r="K498" s="509"/>
      <c r="L498" s="500"/>
      <c r="M498" s="510"/>
      <c r="N498" s="509"/>
      <c r="O498" s="509"/>
      <c r="P498" s="389"/>
      <c r="Q498" s="384"/>
      <c r="R498" s="384"/>
      <c r="S498" s="384"/>
      <c r="T498" s="384"/>
      <c r="U498" s="372"/>
      <c r="V498" s="391"/>
      <c r="W498" s="499"/>
      <c r="X498" s="499"/>
      <c r="Y498" s="389"/>
      <c r="Z498" s="391"/>
      <c r="AA498" s="503" t="str">
        <f t="shared" si="52"/>
        <v/>
      </c>
      <c r="AB498" s="386"/>
      <c r="AC498" s="384"/>
      <c r="AD498" s="387"/>
      <c r="AE498" s="383"/>
      <c r="AF498" s="384"/>
      <c r="AG498" s="384"/>
      <c r="AH498" s="384"/>
      <c r="AI498" s="387"/>
      <c r="AJ498" s="386"/>
      <c r="AK498" s="384"/>
      <c r="AL498" s="385"/>
      <c r="AM498" s="386"/>
      <c r="AN498" s="384"/>
      <c r="AO498" s="384"/>
      <c r="AP498" s="384"/>
      <c r="AQ498" s="387"/>
      <c r="AR498" s="383"/>
      <c r="AS498" s="384"/>
      <c r="AT498" s="385"/>
      <c r="AU498" s="383"/>
      <c r="AV498" s="384"/>
      <c r="AW498" s="384"/>
      <c r="AX498" s="384"/>
      <c r="AY498" s="385"/>
      <c r="AZ498" s="383"/>
      <c r="BA498" s="384"/>
      <c r="BB498" s="385"/>
      <c r="BC498" s="386"/>
      <c r="BD498" s="384"/>
      <c r="BE498" s="384"/>
      <c r="BF498" s="384"/>
      <c r="BG498" s="387"/>
      <c r="BH498" s="388"/>
      <c r="BI498" s="389"/>
      <c r="BJ498" s="391"/>
      <c r="BK498" s="384"/>
      <c r="BL498" s="399"/>
      <c r="BM498" s="390"/>
      <c r="BN498" s="391"/>
      <c r="BO498" s="385"/>
    </row>
    <row r="499" spans="3:67" ht="38.25" customHeight="1" x14ac:dyDescent="0.25">
      <c r="C499" s="497">
        <f t="shared" si="53"/>
        <v>492</v>
      </c>
      <c r="D499" s="372"/>
      <c r="E499" s="384"/>
      <c r="F499" s="384"/>
      <c r="G499" s="499"/>
      <c r="H499" s="347"/>
      <c r="I499" s="499"/>
      <c r="J499" s="496"/>
      <c r="K499" s="509"/>
      <c r="L499" s="500"/>
      <c r="M499" s="510"/>
      <c r="N499" s="509"/>
      <c r="O499" s="509"/>
      <c r="P499" s="389"/>
      <c r="Q499" s="384"/>
      <c r="R499" s="384"/>
      <c r="S499" s="384"/>
      <c r="T499" s="384"/>
      <c r="U499" s="372"/>
      <c r="V499" s="391"/>
      <c r="W499" s="499"/>
      <c r="X499" s="499"/>
      <c r="Y499" s="389"/>
      <c r="Z499" s="391"/>
      <c r="AA499" s="503" t="str">
        <f t="shared" si="52"/>
        <v/>
      </c>
      <c r="AB499" s="386"/>
      <c r="AC499" s="384"/>
      <c r="AD499" s="387"/>
      <c r="AE499" s="383"/>
      <c r="AF499" s="384"/>
      <c r="AG499" s="384"/>
      <c r="AH499" s="384"/>
      <c r="AI499" s="387"/>
      <c r="AJ499" s="386"/>
      <c r="AK499" s="384"/>
      <c r="AL499" s="385"/>
      <c r="AM499" s="386"/>
      <c r="AN499" s="384"/>
      <c r="AO499" s="384"/>
      <c r="AP499" s="384"/>
      <c r="AQ499" s="387"/>
      <c r="AR499" s="383"/>
      <c r="AS499" s="384"/>
      <c r="AT499" s="385"/>
      <c r="AU499" s="383"/>
      <c r="AV499" s="384"/>
      <c r="AW499" s="384"/>
      <c r="AX499" s="384"/>
      <c r="AY499" s="385"/>
      <c r="AZ499" s="383"/>
      <c r="BA499" s="384"/>
      <c r="BB499" s="385"/>
      <c r="BC499" s="386"/>
      <c r="BD499" s="384"/>
      <c r="BE499" s="384"/>
      <c r="BF499" s="384"/>
      <c r="BG499" s="387"/>
      <c r="BH499" s="388"/>
      <c r="BI499" s="389"/>
      <c r="BJ499" s="391"/>
      <c r="BK499" s="384"/>
      <c r="BL499" s="399"/>
      <c r="BM499" s="390"/>
      <c r="BN499" s="391"/>
      <c r="BO499" s="385"/>
    </row>
    <row r="500" spans="3:67" ht="38.25" customHeight="1" x14ac:dyDescent="0.25">
      <c r="C500" s="497">
        <f t="shared" si="53"/>
        <v>493</v>
      </c>
      <c r="D500" s="372"/>
      <c r="E500" s="384"/>
      <c r="F500" s="384"/>
      <c r="G500" s="499"/>
      <c r="H500" s="347"/>
      <c r="I500" s="499"/>
      <c r="J500" s="496"/>
      <c r="K500" s="509"/>
      <c r="L500" s="500"/>
      <c r="M500" s="510"/>
      <c r="N500" s="509"/>
      <c r="O500" s="509"/>
      <c r="P500" s="389"/>
      <c r="Q500" s="384"/>
      <c r="R500" s="384"/>
      <c r="S500" s="384"/>
      <c r="T500" s="384"/>
      <c r="U500" s="372"/>
      <c r="V500" s="391"/>
      <c r="W500" s="499"/>
      <c r="X500" s="499"/>
      <c r="Y500" s="389"/>
      <c r="Z500" s="391"/>
      <c r="AA500" s="503" t="str">
        <f t="shared" si="52"/>
        <v/>
      </c>
      <c r="AB500" s="386"/>
      <c r="AC500" s="384"/>
      <c r="AD500" s="387"/>
      <c r="AE500" s="383"/>
      <c r="AF500" s="384"/>
      <c r="AG500" s="384"/>
      <c r="AH500" s="384"/>
      <c r="AI500" s="387"/>
      <c r="AJ500" s="386"/>
      <c r="AK500" s="384"/>
      <c r="AL500" s="385"/>
      <c r="AM500" s="386"/>
      <c r="AN500" s="384"/>
      <c r="AO500" s="384"/>
      <c r="AP500" s="384"/>
      <c r="AQ500" s="387"/>
      <c r="AR500" s="383"/>
      <c r="AS500" s="384"/>
      <c r="AT500" s="385"/>
      <c r="AU500" s="383"/>
      <c r="AV500" s="384"/>
      <c r="AW500" s="384"/>
      <c r="AX500" s="384"/>
      <c r="AY500" s="385"/>
      <c r="AZ500" s="383"/>
      <c r="BA500" s="384"/>
      <c r="BB500" s="385"/>
      <c r="BC500" s="386"/>
      <c r="BD500" s="384"/>
      <c r="BE500" s="384"/>
      <c r="BF500" s="384"/>
      <c r="BG500" s="387"/>
      <c r="BH500" s="388"/>
      <c r="BI500" s="389"/>
      <c r="BJ500" s="391"/>
      <c r="BK500" s="384"/>
      <c r="BL500" s="399"/>
      <c r="BM500" s="390"/>
      <c r="BN500" s="391"/>
      <c r="BO500" s="385"/>
    </row>
    <row r="501" spans="3:67" ht="38.25" customHeight="1" x14ac:dyDescent="0.25">
      <c r="C501" s="497">
        <f t="shared" si="53"/>
        <v>494</v>
      </c>
      <c r="D501" s="372"/>
      <c r="E501" s="384"/>
      <c r="F501" s="384"/>
      <c r="G501" s="499"/>
      <c r="H501" s="347"/>
      <c r="I501" s="499"/>
      <c r="J501" s="496"/>
      <c r="K501" s="509"/>
      <c r="L501" s="500"/>
      <c r="M501" s="510"/>
      <c r="N501" s="509"/>
      <c r="O501" s="509"/>
      <c r="P501" s="389"/>
      <c r="Q501" s="384"/>
      <c r="R501" s="384"/>
      <c r="S501" s="384"/>
      <c r="T501" s="384"/>
      <c r="U501" s="372"/>
      <c r="V501" s="391"/>
      <c r="W501" s="499"/>
      <c r="X501" s="499"/>
      <c r="Y501" s="389"/>
      <c r="Z501" s="391"/>
      <c r="AA501" s="503" t="str">
        <f t="shared" si="52"/>
        <v/>
      </c>
      <c r="AB501" s="386"/>
      <c r="AC501" s="384"/>
      <c r="AD501" s="387"/>
      <c r="AE501" s="383"/>
      <c r="AF501" s="384"/>
      <c r="AG501" s="384"/>
      <c r="AH501" s="384"/>
      <c r="AI501" s="387"/>
      <c r="AJ501" s="386"/>
      <c r="AK501" s="384"/>
      <c r="AL501" s="385"/>
      <c r="AM501" s="386"/>
      <c r="AN501" s="384"/>
      <c r="AO501" s="384"/>
      <c r="AP501" s="384"/>
      <c r="AQ501" s="387"/>
      <c r="AR501" s="383"/>
      <c r="AS501" s="384"/>
      <c r="AT501" s="385"/>
      <c r="AU501" s="383"/>
      <c r="AV501" s="384"/>
      <c r="AW501" s="384"/>
      <c r="AX501" s="384"/>
      <c r="AY501" s="385"/>
      <c r="AZ501" s="383"/>
      <c r="BA501" s="384"/>
      <c r="BB501" s="385"/>
      <c r="BC501" s="386"/>
      <c r="BD501" s="384"/>
      <c r="BE501" s="384"/>
      <c r="BF501" s="384"/>
      <c r="BG501" s="387"/>
      <c r="BH501" s="388"/>
      <c r="BI501" s="389"/>
      <c r="BJ501" s="391"/>
      <c r="BK501" s="384"/>
      <c r="BL501" s="399"/>
      <c r="BM501" s="390"/>
      <c r="BN501" s="391"/>
      <c r="BO501" s="385"/>
    </row>
    <row r="502" spans="3:67" ht="38.25" customHeight="1" x14ac:dyDescent="0.25">
      <c r="C502" s="497">
        <f t="shared" si="53"/>
        <v>495</v>
      </c>
      <c r="D502" s="372"/>
      <c r="E502" s="384"/>
      <c r="F502" s="384"/>
      <c r="G502" s="499"/>
      <c r="H502" s="347"/>
      <c r="I502" s="499"/>
      <c r="J502" s="496"/>
      <c r="K502" s="509"/>
      <c r="L502" s="500"/>
      <c r="M502" s="510"/>
      <c r="N502" s="509"/>
      <c r="O502" s="509"/>
      <c r="P502" s="389"/>
      <c r="Q502" s="384"/>
      <c r="R502" s="384"/>
      <c r="S502" s="384"/>
      <c r="T502" s="384"/>
      <c r="U502" s="372"/>
      <c r="V502" s="391"/>
      <c r="W502" s="499"/>
      <c r="X502" s="499"/>
      <c r="Y502" s="389"/>
      <c r="Z502" s="391"/>
      <c r="AA502" s="503" t="str">
        <f t="shared" si="52"/>
        <v/>
      </c>
      <c r="AB502" s="386"/>
      <c r="AC502" s="384"/>
      <c r="AD502" s="387"/>
      <c r="AE502" s="383"/>
      <c r="AF502" s="384"/>
      <c r="AG502" s="384"/>
      <c r="AH502" s="384"/>
      <c r="AI502" s="387"/>
      <c r="AJ502" s="386"/>
      <c r="AK502" s="384"/>
      <c r="AL502" s="385"/>
      <c r="AM502" s="386"/>
      <c r="AN502" s="384"/>
      <c r="AO502" s="384"/>
      <c r="AP502" s="384"/>
      <c r="AQ502" s="387"/>
      <c r="AR502" s="383"/>
      <c r="AS502" s="384"/>
      <c r="AT502" s="385"/>
      <c r="AU502" s="383"/>
      <c r="AV502" s="384"/>
      <c r="AW502" s="384"/>
      <c r="AX502" s="384"/>
      <c r="AY502" s="385"/>
      <c r="AZ502" s="383"/>
      <c r="BA502" s="384"/>
      <c r="BB502" s="385"/>
      <c r="BC502" s="386"/>
      <c r="BD502" s="384"/>
      <c r="BE502" s="384"/>
      <c r="BF502" s="384"/>
      <c r="BG502" s="387"/>
      <c r="BH502" s="388"/>
      <c r="BI502" s="389"/>
      <c r="BJ502" s="391"/>
      <c r="BK502" s="384"/>
      <c r="BL502" s="399"/>
      <c r="BM502" s="390"/>
      <c r="BN502" s="391"/>
      <c r="BO502" s="385"/>
    </row>
    <row r="503" spans="3:67" ht="38.25" customHeight="1" x14ac:dyDescent="0.25">
      <c r="C503" s="497">
        <f t="shared" si="53"/>
        <v>496</v>
      </c>
      <c r="D503" s="372"/>
      <c r="E503" s="384"/>
      <c r="F503" s="384"/>
      <c r="G503" s="499"/>
      <c r="H503" s="347"/>
      <c r="I503" s="499"/>
      <c r="J503" s="496"/>
      <c r="K503" s="509"/>
      <c r="L503" s="500"/>
      <c r="M503" s="510"/>
      <c r="N503" s="509"/>
      <c r="O503" s="509"/>
      <c r="P503" s="389"/>
      <c r="Q503" s="384"/>
      <c r="R503" s="384"/>
      <c r="S503" s="384"/>
      <c r="T503" s="384"/>
      <c r="U503" s="372"/>
      <c r="V503" s="391"/>
      <c r="W503" s="499"/>
      <c r="X503" s="499"/>
      <c r="Y503" s="389"/>
      <c r="Z503" s="391"/>
      <c r="AA503" s="503" t="str">
        <f t="shared" si="52"/>
        <v/>
      </c>
      <c r="AB503" s="386"/>
      <c r="AC503" s="384"/>
      <c r="AD503" s="387"/>
      <c r="AE503" s="383"/>
      <c r="AF503" s="384"/>
      <c r="AG503" s="384"/>
      <c r="AH503" s="384"/>
      <c r="AI503" s="387"/>
      <c r="AJ503" s="386"/>
      <c r="AK503" s="384"/>
      <c r="AL503" s="385"/>
      <c r="AM503" s="386"/>
      <c r="AN503" s="384"/>
      <c r="AO503" s="384"/>
      <c r="AP503" s="384"/>
      <c r="AQ503" s="387"/>
      <c r="AR503" s="383"/>
      <c r="AS503" s="384"/>
      <c r="AT503" s="385"/>
      <c r="AU503" s="383"/>
      <c r="AV503" s="384"/>
      <c r="AW503" s="384"/>
      <c r="AX503" s="384"/>
      <c r="AY503" s="385"/>
      <c r="AZ503" s="383"/>
      <c r="BA503" s="384"/>
      <c r="BB503" s="385"/>
      <c r="BC503" s="386"/>
      <c r="BD503" s="384"/>
      <c r="BE503" s="384"/>
      <c r="BF503" s="384"/>
      <c r="BG503" s="387"/>
      <c r="BH503" s="388"/>
      <c r="BI503" s="389"/>
      <c r="BJ503" s="391"/>
      <c r="BK503" s="384"/>
      <c r="BL503" s="399"/>
      <c r="BM503" s="390"/>
      <c r="BN503" s="391"/>
      <c r="BO503" s="385"/>
    </row>
    <row r="504" spans="3:67" ht="38.25" customHeight="1" x14ac:dyDescent="0.25">
      <c r="C504" s="497">
        <f t="shared" si="53"/>
        <v>497</v>
      </c>
      <c r="D504" s="372"/>
      <c r="E504" s="384"/>
      <c r="F504" s="384"/>
      <c r="G504" s="499"/>
      <c r="H504" s="347"/>
      <c r="I504" s="499"/>
      <c r="J504" s="496"/>
      <c r="K504" s="509"/>
      <c r="L504" s="500"/>
      <c r="M504" s="510"/>
      <c r="N504" s="509"/>
      <c r="O504" s="509"/>
      <c r="P504" s="389"/>
      <c r="Q504" s="384"/>
      <c r="R504" s="384"/>
      <c r="S504" s="384"/>
      <c r="T504" s="384"/>
      <c r="U504" s="372"/>
      <c r="V504" s="391"/>
      <c r="W504" s="499"/>
      <c r="X504" s="499"/>
      <c r="Y504" s="389"/>
      <c r="Z504" s="391"/>
      <c r="AA504" s="503" t="str">
        <f t="shared" si="52"/>
        <v/>
      </c>
      <c r="AB504" s="386"/>
      <c r="AC504" s="384"/>
      <c r="AD504" s="387"/>
      <c r="AE504" s="383"/>
      <c r="AF504" s="384"/>
      <c r="AG504" s="384"/>
      <c r="AH504" s="384"/>
      <c r="AI504" s="387"/>
      <c r="AJ504" s="386"/>
      <c r="AK504" s="384"/>
      <c r="AL504" s="385"/>
      <c r="AM504" s="386"/>
      <c r="AN504" s="384"/>
      <c r="AO504" s="384"/>
      <c r="AP504" s="384"/>
      <c r="AQ504" s="387"/>
      <c r="AR504" s="383"/>
      <c r="AS504" s="384"/>
      <c r="AT504" s="385"/>
      <c r="AU504" s="383"/>
      <c r="AV504" s="384"/>
      <c r="AW504" s="384"/>
      <c r="AX504" s="384"/>
      <c r="AY504" s="385"/>
      <c r="AZ504" s="383"/>
      <c r="BA504" s="384"/>
      <c r="BB504" s="385"/>
      <c r="BC504" s="386"/>
      <c r="BD504" s="384"/>
      <c r="BE504" s="384"/>
      <c r="BF504" s="384"/>
      <c r="BG504" s="387"/>
      <c r="BH504" s="388"/>
      <c r="BI504" s="389"/>
      <c r="BJ504" s="391"/>
      <c r="BK504" s="384"/>
      <c r="BL504" s="399"/>
      <c r="BM504" s="390"/>
      <c r="BN504" s="391"/>
      <c r="BO504" s="385"/>
    </row>
    <row r="505" spans="3:67" ht="38.25" customHeight="1" x14ac:dyDescent="0.25">
      <c r="C505" s="497">
        <f t="shared" si="53"/>
        <v>498</v>
      </c>
      <c r="D505" s="372"/>
      <c r="E505" s="384"/>
      <c r="F505" s="384"/>
      <c r="G505" s="499"/>
      <c r="H505" s="347"/>
      <c r="I505" s="499"/>
      <c r="J505" s="496"/>
      <c r="K505" s="509"/>
      <c r="L505" s="500"/>
      <c r="M505" s="510"/>
      <c r="N505" s="509"/>
      <c r="O505" s="509"/>
      <c r="P505" s="389"/>
      <c r="Q505" s="384"/>
      <c r="R505" s="384"/>
      <c r="S505" s="384"/>
      <c r="T505" s="384"/>
      <c r="U505" s="372"/>
      <c r="V505" s="391"/>
      <c r="W505" s="499"/>
      <c r="X505" s="499"/>
      <c r="Y505" s="389"/>
      <c r="Z505" s="391"/>
      <c r="AA505" s="503" t="str">
        <f t="shared" si="52"/>
        <v/>
      </c>
      <c r="AB505" s="386"/>
      <c r="AC505" s="384"/>
      <c r="AD505" s="387"/>
      <c r="AE505" s="383"/>
      <c r="AF505" s="384"/>
      <c r="AG505" s="384"/>
      <c r="AH505" s="384"/>
      <c r="AI505" s="387"/>
      <c r="AJ505" s="386"/>
      <c r="AK505" s="384"/>
      <c r="AL505" s="385"/>
      <c r="AM505" s="386"/>
      <c r="AN505" s="384"/>
      <c r="AO505" s="384"/>
      <c r="AP505" s="384"/>
      <c r="AQ505" s="387"/>
      <c r="AR505" s="383"/>
      <c r="AS505" s="384"/>
      <c r="AT505" s="385"/>
      <c r="AU505" s="383"/>
      <c r="AV505" s="384"/>
      <c r="AW505" s="384"/>
      <c r="AX505" s="384"/>
      <c r="AY505" s="385"/>
      <c r="AZ505" s="383"/>
      <c r="BA505" s="384"/>
      <c r="BB505" s="385"/>
      <c r="BC505" s="386"/>
      <c r="BD505" s="384"/>
      <c r="BE505" s="384"/>
      <c r="BF505" s="384"/>
      <c r="BG505" s="387"/>
      <c r="BH505" s="388"/>
      <c r="BI505" s="389"/>
      <c r="BJ505" s="391"/>
      <c r="BK505" s="384"/>
      <c r="BL505" s="399"/>
      <c r="BM505" s="390"/>
      <c r="BN505" s="391"/>
      <c r="BO505" s="385"/>
    </row>
    <row r="506" spans="3:67" ht="38.25" customHeight="1" x14ac:dyDescent="0.25">
      <c r="C506" s="497">
        <f t="shared" si="53"/>
        <v>499</v>
      </c>
      <c r="D506" s="372"/>
      <c r="E506" s="384"/>
      <c r="F506" s="384"/>
      <c r="G506" s="499"/>
      <c r="H506" s="347"/>
      <c r="I506" s="499"/>
      <c r="J506" s="496"/>
      <c r="K506" s="509"/>
      <c r="L506" s="500"/>
      <c r="M506" s="510"/>
      <c r="N506" s="509"/>
      <c r="O506" s="509"/>
      <c r="P506" s="389"/>
      <c r="Q506" s="384"/>
      <c r="R506" s="384"/>
      <c r="S506" s="384"/>
      <c r="T506" s="384"/>
      <c r="U506" s="372"/>
      <c r="V506" s="391"/>
      <c r="W506" s="499"/>
      <c r="X506" s="499"/>
      <c r="Y506" s="389"/>
      <c r="Z506" s="391"/>
      <c r="AA506" s="503" t="str">
        <f t="shared" si="52"/>
        <v/>
      </c>
      <c r="AB506" s="386"/>
      <c r="AC506" s="384"/>
      <c r="AD506" s="387"/>
      <c r="AE506" s="383"/>
      <c r="AF506" s="384"/>
      <c r="AG506" s="384"/>
      <c r="AH506" s="384"/>
      <c r="AI506" s="387"/>
      <c r="AJ506" s="386"/>
      <c r="AK506" s="384"/>
      <c r="AL506" s="385"/>
      <c r="AM506" s="386"/>
      <c r="AN506" s="384"/>
      <c r="AO506" s="384"/>
      <c r="AP506" s="384"/>
      <c r="AQ506" s="387"/>
      <c r="AR506" s="383"/>
      <c r="AS506" s="384"/>
      <c r="AT506" s="385"/>
      <c r="AU506" s="383"/>
      <c r="AV506" s="384"/>
      <c r="AW506" s="384"/>
      <c r="AX506" s="384"/>
      <c r="AY506" s="385"/>
      <c r="AZ506" s="383"/>
      <c r="BA506" s="384"/>
      <c r="BB506" s="385"/>
      <c r="BC506" s="386"/>
      <c r="BD506" s="384"/>
      <c r="BE506" s="384"/>
      <c r="BF506" s="384"/>
      <c r="BG506" s="387"/>
      <c r="BH506" s="388"/>
      <c r="BI506" s="389"/>
      <c r="BJ506" s="391"/>
      <c r="BK506" s="384"/>
      <c r="BL506" s="399"/>
      <c r="BM506" s="390"/>
      <c r="BN506" s="391"/>
      <c r="BO506" s="385"/>
    </row>
    <row r="507" spans="3:67" ht="38.25" customHeight="1" thickBot="1" x14ac:dyDescent="0.3">
      <c r="C507" s="511">
        <f t="shared" si="53"/>
        <v>500</v>
      </c>
      <c r="D507" s="512"/>
      <c r="E507" s="513"/>
      <c r="F507" s="513"/>
      <c r="G507" s="514"/>
      <c r="H507" s="347"/>
      <c r="I507" s="514"/>
      <c r="J507" s="515"/>
      <c r="K507" s="516"/>
      <c r="L507" s="517"/>
      <c r="M507" s="518"/>
      <c r="N507" s="516"/>
      <c r="O507" s="516"/>
      <c r="P507" s="519"/>
      <c r="Q507" s="513"/>
      <c r="R507" s="513"/>
      <c r="S507" s="513"/>
      <c r="T507" s="513"/>
      <c r="U507" s="512"/>
      <c r="V507" s="520"/>
      <c r="W507" s="514"/>
      <c r="X507" s="514"/>
      <c r="Y507" s="519"/>
      <c r="Z507" s="520"/>
      <c r="AA507" s="521" t="str">
        <f t="shared" si="52"/>
        <v/>
      </c>
      <c r="AB507" s="522"/>
      <c r="AC507" s="513"/>
      <c r="AD507" s="523"/>
      <c r="AE507" s="524"/>
      <c r="AF507" s="513"/>
      <c r="AG507" s="513"/>
      <c r="AH507" s="513"/>
      <c r="AI507" s="523"/>
      <c r="AJ507" s="522"/>
      <c r="AK507" s="513"/>
      <c r="AL507" s="525"/>
      <c r="AM507" s="522"/>
      <c r="AN507" s="513"/>
      <c r="AO507" s="513"/>
      <c r="AP507" s="513"/>
      <c r="AQ507" s="523"/>
      <c r="AR507" s="524"/>
      <c r="AS507" s="513"/>
      <c r="AT507" s="525"/>
      <c r="AU507" s="524"/>
      <c r="AV507" s="513"/>
      <c r="AW507" s="513"/>
      <c r="AX507" s="513"/>
      <c r="AY507" s="525"/>
      <c r="AZ507" s="524"/>
      <c r="BA507" s="513"/>
      <c r="BB507" s="525"/>
      <c r="BC507" s="522"/>
      <c r="BD507" s="513"/>
      <c r="BE507" s="513"/>
      <c r="BF507" s="513"/>
      <c r="BG507" s="523"/>
      <c r="BH507" s="526"/>
      <c r="BI507" s="519"/>
      <c r="BJ507" s="520"/>
      <c r="BK507" s="513"/>
      <c r="BL507" s="527"/>
      <c r="BM507" s="528"/>
      <c r="BN507" s="520"/>
      <c r="BO507" s="525"/>
    </row>
    <row r="508" spans="3:67" ht="38.25" customHeight="1" x14ac:dyDescent="0.25">
      <c r="AJ508" s="533"/>
      <c r="AM508" s="533"/>
      <c r="AR508" s="535"/>
      <c r="AU508" s="535"/>
      <c r="AZ508" s="535"/>
      <c r="BC508" s="533"/>
      <c r="BM508" s="533"/>
    </row>
    <row r="509" spans="3:67" ht="38.25" customHeight="1" x14ac:dyDescent="0.25">
      <c r="AJ509" s="533"/>
      <c r="AM509" s="533"/>
      <c r="AR509" s="535"/>
      <c r="AU509" s="535"/>
      <c r="AZ509" s="535"/>
      <c r="BC509" s="533"/>
      <c r="BM509" s="533"/>
    </row>
    <row r="510" spans="3:67" ht="38.25" customHeight="1" x14ac:dyDescent="0.25">
      <c r="AJ510" s="533"/>
      <c r="AM510" s="533"/>
      <c r="AR510" s="535"/>
      <c r="AU510" s="535"/>
      <c r="AZ510" s="535"/>
      <c r="BC510" s="533"/>
      <c r="BM510" s="533"/>
    </row>
    <row r="511" spans="3:67" ht="38.25" customHeight="1" x14ac:dyDescent="0.25">
      <c r="AJ511" s="533"/>
      <c r="AM511" s="533"/>
      <c r="AR511" s="535"/>
      <c r="AU511" s="535"/>
      <c r="AZ511" s="535"/>
      <c r="BC511" s="533"/>
      <c r="BM511" s="533"/>
    </row>
    <row r="512" spans="3:67" ht="38.25" customHeight="1" x14ac:dyDescent="0.25">
      <c r="AJ512" s="533"/>
      <c r="AM512" s="533"/>
      <c r="AR512" s="535"/>
      <c r="AU512" s="535"/>
      <c r="AZ512" s="535"/>
      <c r="BC512" s="533"/>
      <c r="BM512" s="533"/>
    </row>
    <row r="513" spans="36:65" ht="38.25" customHeight="1" x14ac:dyDescent="0.25">
      <c r="AJ513" s="533"/>
      <c r="AM513" s="533"/>
      <c r="AR513" s="535"/>
      <c r="AU513" s="535"/>
      <c r="AZ513" s="535"/>
      <c r="BC513" s="533"/>
      <c r="BM513" s="533"/>
    </row>
    <row r="514" spans="36:65" ht="38.25" customHeight="1" x14ac:dyDescent="0.25">
      <c r="AJ514" s="533"/>
      <c r="AM514" s="533"/>
      <c r="AR514" s="535"/>
      <c r="AU514" s="535"/>
      <c r="AZ514" s="535"/>
      <c r="BC514" s="533"/>
      <c r="BM514" s="533"/>
    </row>
    <row r="515" spans="36:65" ht="38.25" customHeight="1" x14ac:dyDescent="0.25">
      <c r="AJ515" s="533"/>
      <c r="AM515" s="533"/>
      <c r="AR515" s="535"/>
      <c r="AU515" s="535"/>
      <c r="AZ515" s="535"/>
      <c r="BC515" s="533"/>
      <c r="BM515" s="533"/>
    </row>
    <row r="516" spans="36:65" ht="38.25" customHeight="1" x14ac:dyDescent="0.25">
      <c r="AJ516" s="533"/>
      <c r="AM516" s="533"/>
      <c r="AR516" s="535"/>
      <c r="AU516" s="535"/>
      <c r="AZ516" s="535"/>
      <c r="BC516" s="533"/>
      <c r="BM516" s="533"/>
    </row>
    <row r="517" spans="36:65" ht="38.25" customHeight="1" x14ac:dyDescent="0.25">
      <c r="AJ517" s="533"/>
      <c r="AM517" s="533"/>
      <c r="AR517" s="535"/>
      <c r="AU517" s="535"/>
      <c r="AZ517" s="535"/>
      <c r="BC517" s="533"/>
      <c r="BM517" s="533"/>
    </row>
    <row r="518" spans="36:65" ht="38.25" customHeight="1" x14ac:dyDescent="0.25">
      <c r="AJ518" s="533"/>
      <c r="AM518" s="533"/>
      <c r="AR518" s="535"/>
      <c r="AU518" s="535"/>
      <c r="AZ518" s="535"/>
      <c r="BC518" s="533"/>
      <c r="BM518" s="533"/>
    </row>
    <row r="519" spans="36:65" ht="38.25" customHeight="1" x14ac:dyDescent="0.25">
      <c r="AJ519" s="533"/>
      <c r="AM519" s="533"/>
      <c r="AR519" s="535"/>
      <c r="AU519" s="535"/>
      <c r="AZ519" s="535"/>
      <c r="BC519" s="533"/>
      <c r="BM519" s="533"/>
    </row>
    <row r="520" spans="36:65" ht="38.25" customHeight="1" x14ac:dyDescent="0.25">
      <c r="AJ520" s="533"/>
      <c r="AM520" s="533"/>
      <c r="AR520" s="535"/>
      <c r="AU520" s="535"/>
      <c r="AZ520" s="535"/>
      <c r="BC520" s="533"/>
      <c r="BM520" s="533"/>
    </row>
    <row r="521" spans="36:65" ht="38.25" customHeight="1" x14ac:dyDescent="0.25">
      <c r="AJ521" s="533"/>
      <c r="AM521" s="533"/>
      <c r="AR521" s="535"/>
      <c r="AU521" s="535"/>
      <c r="AZ521" s="535"/>
      <c r="BC521" s="533"/>
      <c r="BM521" s="533"/>
    </row>
    <row r="522" spans="36:65" ht="38.25" customHeight="1" x14ac:dyDescent="0.25">
      <c r="AJ522" s="533"/>
      <c r="AM522" s="533"/>
      <c r="AR522" s="535"/>
      <c r="AU522" s="535"/>
      <c r="AZ522" s="535"/>
      <c r="BC522" s="533"/>
      <c r="BM522" s="533"/>
    </row>
    <row r="523" spans="36:65" ht="38.25" customHeight="1" x14ac:dyDescent="0.25">
      <c r="AJ523" s="533"/>
      <c r="AM523" s="533"/>
      <c r="AR523" s="535"/>
      <c r="AU523" s="535"/>
      <c r="AZ523" s="535"/>
      <c r="BC523" s="533"/>
      <c r="BM523" s="533"/>
    </row>
    <row r="524" spans="36:65" ht="38.25" customHeight="1" x14ac:dyDescent="0.25">
      <c r="AJ524" s="533"/>
      <c r="AM524" s="533"/>
      <c r="AR524" s="535"/>
      <c r="AU524" s="535"/>
      <c r="AZ524" s="535"/>
      <c r="BC524" s="533"/>
      <c r="BM524" s="533"/>
    </row>
    <row r="525" spans="36:65" ht="38.25" customHeight="1" x14ac:dyDescent="0.25">
      <c r="AJ525" s="533"/>
      <c r="AM525" s="533"/>
      <c r="AR525" s="535"/>
      <c r="AU525" s="535"/>
      <c r="AZ525" s="535"/>
      <c r="BC525" s="533"/>
      <c r="BM525" s="533"/>
    </row>
    <row r="526" spans="36:65" ht="38.25" customHeight="1" x14ac:dyDescent="0.25">
      <c r="AJ526" s="533"/>
      <c r="AM526" s="533"/>
      <c r="AR526" s="535"/>
      <c r="AU526" s="535"/>
      <c r="AZ526" s="535"/>
      <c r="BC526" s="533"/>
      <c r="BM526" s="533"/>
    </row>
    <row r="527" spans="36:65" ht="38.25" customHeight="1" x14ac:dyDescent="0.25">
      <c r="AJ527" s="533"/>
      <c r="AM527" s="533"/>
      <c r="AR527" s="535"/>
      <c r="AU527" s="535"/>
      <c r="AZ527" s="535"/>
      <c r="BC527" s="533"/>
      <c r="BM527" s="533"/>
    </row>
    <row r="528" spans="36:65" ht="38.25" customHeight="1" x14ac:dyDescent="0.25">
      <c r="AJ528" s="533"/>
      <c r="AM528" s="533"/>
      <c r="AR528" s="535"/>
      <c r="AU528" s="535"/>
      <c r="AZ528" s="535"/>
      <c r="BC528" s="533"/>
      <c r="BM528" s="533"/>
    </row>
    <row r="529" spans="36:65" ht="38.25" customHeight="1" x14ac:dyDescent="0.25">
      <c r="AJ529" s="533"/>
      <c r="AM529" s="533"/>
      <c r="AR529" s="535"/>
      <c r="AU529" s="535"/>
      <c r="AZ529" s="535"/>
      <c r="BC529" s="533"/>
      <c r="BM529" s="533"/>
    </row>
    <row r="530" spans="36:65" ht="38.25" customHeight="1" x14ac:dyDescent="0.25">
      <c r="AJ530" s="533"/>
      <c r="AM530" s="533"/>
      <c r="AR530" s="535"/>
      <c r="AU530" s="535"/>
      <c r="AZ530" s="535"/>
      <c r="BC530" s="533"/>
      <c r="BM530" s="533"/>
    </row>
    <row r="531" spans="36:65" ht="38.25" customHeight="1" x14ac:dyDescent="0.25">
      <c r="AJ531" s="533"/>
      <c r="AM531" s="533"/>
      <c r="AR531" s="535"/>
      <c r="AU531" s="535"/>
      <c r="AZ531" s="535"/>
      <c r="BC531" s="533"/>
      <c r="BM531" s="533"/>
    </row>
    <row r="532" spans="36:65" ht="38.25" customHeight="1" x14ac:dyDescent="0.25">
      <c r="AJ532" s="533"/>
      <c r="AM532" s="533"/>
      <c r="AR532" s="535"/>
      <c r="AU532" s="535"/>
      <c r="AZ532" s="535"/>
      <c r="BC532" s="533"/>
      <c r="BM532" s="533"/>
    </row>
    <row r="533" spans="36:65" ht="38.25" customHeight="1" x14ac:dyDescent="0.25">
      <c r="AJ533" s="533"/>
      <c r="AM533" s="533"/>
      <c r="AR533" s="535"/>
      <c r="AU533" s="535"/>
      <c r="AZ533" s="535"/>
      <c r="BC533" s="533"/>
      <c r="BM533" s="533"/>
    </row>
    <row r="534" spans="36:65" ht="38.25" customHeight="1" x14ac:dyDescent="0.25">
      <c r="AJ534" s="533"/>
      <c r="AM534" s="533"/>
      <c r="AR534" s="535"/>
      <c r="AU534" s="535"/>
      <c r="AZ534" s="535"/>
      <c r="BC534" s="533"/>
      <c r="BM534" s="533"/>
    </row>
    <row r="535" spans="36:65" ht="38.25" customHeight="1" x14ac:dyDescent="0.25">
      <c r="AJ535" s="533"/>
      <c r="AM535" s="533"/>
      <c r="AR535" s="535"/>
      <c r="AU535" s="535"/>
      <c r="AZ535" s="535"/>
      <c r="BC535" s="533"/>
      <c r="BM535" s="533"/>
    </row>
    <row r="536" spans="36:65" ht="38.25" customHeight="1" x14ac:dyDescent="0.25">
      <c r="AJ536" s="533"/>
      <c r="AM536" s="533"/>
      <c r="AR536" s="535"/>
      <c r="AU536" s="535"/>
      <c r="AZ536" s="535"/>
      <c r="BC536" s="533"/>
      <c r="BM536" s="533"/>
    </row>
    <row r="537" spans="36:65" ht="38.25" customHeight="1" x14ac:dyDescent="0.25">
      <c r="AJ537" s="533"/>
      <c r="AM537" s="533"/>
      <c r="AR537" s="535"/>
      <c r="AU537" s="535"/>
      <c r="AZ537" s="535"/>
      <c r="BC537" s="533"/>
      <c r="BM537" s="533"/>
    </row>
    <row r="538" spans="36:65" ht="38.25" customHeight="1" x14ac:dyDescent="0.25">
      <c r="AJ538" s="533"/>
      <c r="AM538" s="533"/>
      <c r="AR538" s="535"/>
      <c r="AU538" s="535"/>
      <c r="AZ538" s="535"/>
      <c r="BC538" s="533"/>
      <c r="BM538" s="533"/>
    </row>
    <row r="539" spans="36:65" ht="38.25" customHeight="1" x14ac:dyDescent="0.25">
      <c r="AJ539" s="533"/>
      <c r="AM539" s="533"/>
      <c r="AR539" s="535"/>
      <c r="AU539" s="535"/>
      <c r="AZ539" s="535"/>
      <c r="BC539" s="533"/>
      <c r="BM539" s="533"/>
    </row>
    <row r="540" spans="36:65" ht="38.25" customHeight="1" x14ac:dyDescent="0.25">
      <c r="AJ540" s="533"/>
      <c r="AM540" s="533"/>
      <c r="AR540" s="535"/>
      <c r="AU540" s="535"/>
      <c r="AZ540" s="535"/>
      <c r="BC540" s="533"/>
      <c r="BM540" s="533"/>
    </row>
    <row r="541" spans="36:65" ht="38.25" customHeight="1" x14ac:dyDescent="0.25">
      <c r="AJ541" s="533"/>
      <c r="AM541" s="533"/>
      <c r="AR541" s="535"/>
      <c r="AU541" s="535"/>
      <c r="AZ541" s="535"/>
      <c r="BC541" s="533"/>
      <c r="BM541" s="533"/>
    </row>
    <row r="542" spans="36:65" ht="38.25" customHeight="1" x14ac:dyDescent="0.25">
      <c r="AJ542" s="533"/>
      <c r="AM542" s="533"/>
      <c r="AR542" s="535"/>
      <c r="AU542" s="535"/>
      <c r="AZ542" s="535"/>
      <c r="BC542" s="533"/>
      <c r="BM542" s="533"/>
    </row>
    <row r="543" spans="36:65" ht="38.25" customHeight="1" x14ac:dyDescent="0.25">
      <c r="AJ543" s="533"/>
      <c r="AM543" s="533"/>
      <c r="AR543" s="535"/>
      <c r="AZ543" s="535"/>
      <c r="BC543" s="533"/>
      <c r="BM543" s="533"/>
    </row>
    <row r="544" spans="36:65" ht="38.25" customHeight="1" x14ac:dyDescent="0.25">
      <c r="AJ544" s="533"/>
      <c r="AM544" s="536"/>
      <c r="AR544" s="535"/>
      <c r="AZ544" s="535"/>
      <c r="BC544" s="533"/>
      <c r="BM544" s="533"/>
    </row>
    <row r="545" spans="36:65" ht="38.25" customHeight="1" x14ac:dyDescent="0.25">
      <c r="AJ545" s="533"/>
      <c r="AM545" s="536"/>
      <c r="AR545" s="535"/>
      <c r="AZ545" s="535"/>
      <c r="BC545" s="533"/>
      <c r="BM545" s="533"/>
    </row>
    <row r="546" spans="36:65" ht="38.25" customHeight="1" x14ac:dyDescent="0.25">
      <c r="AJ546" s="533"/>
      <c r="AM546" s="536"/>
      <c r="AR546" s="535"/>
      <c r="AZ546" s="535"/>
      <c r="BC546" s="533"/>
      <c r="BM546" s="533"/>
    </row>
    <row r="547" spans="36:65" ht="38.25" customHeight="1" x14ac:dyDescent="0.25">
      <c r="AJ547" s="533"/>
      <c r="AR547" s="535"/>
      <c r="AZ547" s="535"/>
      <c r="BC547" s="533"/>
      <c r="BM547" s="533"/>
    </row>
    <row r="548" spans="36:65" ht="38.25" customHeight="1" x14ac:dyDescent="0.25">
      <c r="AJ548" s="533"/>
      <c r="AR548" s="535"/>
      <c r="AZ548" s="535"/>
      <c r="BC548" s="533"/>
      <c r="BM548" s="533"/>
    </row>
    <row r="549" spans="36:65" ht="38.25" customHeight="1" x14ac:dyDescent="0.25">
      <c r="AJ549" s="533"/>
      <c r="AR549" s="535"/>
      <c r="AZ549" s="535"/>
      <c r="BC549" s="533"/>
      <c r="BM549" s="533"/>
    </row>
    <row r="550" spans="36:65" ht="38.25" customHeight="1" x14ac:dyDescent="0.25">
      <c r="AJ550" s="533"/>
      <c r="AR550" s="535"/>
      <c r="AZ550" s="535"/>
      <c r="BC550" s="533"/>
      <c r="BM550" s="533"/>
    </row>
    <row r="551" spans="36:65" ht="38.25" customHeight="1" x14ac:dyDescent="0.25">
      <c r="AJ551" s="533"/>
      <c r="AR551" s="535"/>
      <c r="AZ551" s="535"/>
      <c r="BC551" s="533"/>
      <c r="BM551" s="533"/>
    </row>
    <row r="552" spans="36:65" ht="38.25" customHeight="1" x14ac:dyDescent="0.25">
      <c r="AJ552" s="533"/>
      <c r="AR552" s="535"/>
      <c r="AZ552" s="535"/>
      <c r="BC552" s="533"/>
      <c r="BM552" s="533"/>
    </row>
    <row r="553" spans="36:65" ht="38.25" customHeight="1" x14ac:dyDescent="0.25">
      <c r="AJ553" s="533"/>
      <c r="AR553" s="535"/>
      <c r="AZ553" s="535"/>
      <c r="BC553" s="533"/>
      <c r="BM553" s="533"/>
    </row>
    <row r="554" spans="36:65" ht="38.25" customHeight="1" x14ac:dyDescent="0.25">
      <c r="AJ554" s="533"/>
      <c r="AR554" s="535"/>
      <c r="AZ554" s="535"/>
      <c r="BC554" s="533"/>
      <c r="BM554" s="533"/>
    </row>
    <row r="555" spans="36:65" ht="38.25" customHeight="1" x14ac:dyDescent="0.25">
      <c r="AJ555" s="533"/>
      <c r="AR555" s="535"/>
      <c r="AZ555" s="535"/>
      <c r="BC555" s="533"/>
      <c r="BM555" s="533"/>
    </row>
    <row r="556" spans="36:65" ht="38.25" customHeight="1" x14ac:dyDescent="0.25">
      <c r="AJ556" s="533"/>
      <c r="AR556" s="535"/>
      <c r="AZ556" s="535"/>
      <c r="BC556" s="533"/>
      <c r="BM556" s="533"/>
    </row>
    <row r="557" spans="36:65" ht="38.25" customHeight="1" x14ac:dyDescent="0.25">
      <c r="AJ557" s="533"/>
      <c r="AR557" s="535"/>
      <c r="AZ557" s="535"/>
      <c r="BC557" s="533"/>
      <c r="BM557" s="533"/>
    </row>
    <row r="558" spans="36:65" ht="38.25" customHeight="1" x14ac:dyDescent="0.25">
      <c r="AJ558" s="533"/>
      <c r="AR558" s="535"/>
      <c r="AZ558" s="535"/>
      <c r="BC558" s="533"/>
      <c r="BM558" s="533"/>
    </row>
    <row r="559" spans="36:65" ht="38.25" customHeight="1" x14ac:dyDescent="0.25">
      <c r="AJ559" s="533"/>
      <c r="AR559" s="535"/>
      <c r="AZ559" s="535"/>
      <c r="BC559" s="533"/>
      <c r="BM559" s="533"/>
    </row>
    <row r="560" spans="36:65" ht="38.25" customHeight="1" x14ac:dyDescent="0.25">
      <c r="AJ560" s="533"/>
      <c r="AR560" s="535"/>
      <c r="AZ560" s="535"/>
      <c r="BC560" s="533"/>
      <c r="BM560" s="533"/>
    </row>
    <row r="561" spans="36:65" ht="38.25" customHeight="1" x14ac:dyDescent="0.25">
      <c r="AJ561" s="533"/>
      <c r="AR561" s="535"/>
      <c r="AZ561" s="535"/>
      <c r="BC561" s="533"/>
      <c r="BM561" s="533"/>
    </row>
    <row r="562" spans="36:65" ht="38.25" customHeight="1" x14ac:dyDescent="0.25">
      <c r="AJ562" s="533"/>
      <c r="AR562" s="535"/>
      <c r="AZ562" s="535"/>
      <c r="BC562" s="533"/>
      <c r="BM562" s="533"/>
    </row>
    <row r="563" spans="36:65" ht="38.25" customHeight="1" x14ac:dyDescent="0.25">
      <c r="AJ563" s="533"/>
      <c r="AR563" s="535"/>
      <c r="AZ563" s="535"/>
      <c r="BC563" s="533"/>
      <c r="BM563" s="533"/>
    </row>
    <row r="564" spans="36:65" ht="38.25" customHeight="1" x14ac:dyDescent="0.25">
      <c r="AJ564" s="533"/>
      <c r="AR564" s="535"/>
      <c r="AZ564" s="535"/>
      <c r="BC564" s="533"/>
      <c r="BM564" s="533"/>
    </row>
    <row r="565" spans="36:65" ht="38.25" customHeight="1" x14ac:dyDescent="0.25">
      <c r="AJ565" s="533"/>
      <c r="AR565" s="535"/>
      <c r="AZ565" s="535"/>
      <c r="BC565" s="533"/>
      <c r="BM565" s="533"/>
    </row>
    <row r="566" spans="36:65" ht="38.25" customHeight="1" x14ac:dyDescent="0.25">
      <c r="AJ566" s="533"/>
      <c r="AR566" s="535"/>
      <c r="AZ566" s="535"/>
      <c r="BC566" s="533"/>
      <c r="BM566" s="533"/>
    </row>
    <row r="567" spans="36:65" ht="38.25" customHeight="1" x14ac:dyDescent="0.25">
      <c r="AJ567" s="533"/>
      <c r="AR567" s="535"/>
      <c r="AZ567" s="535"/>
      <c r="BC567" s="533"/>
      <c r="BM567" s="533"/>
    </row>
    <row r="568" spans="36:65" ht="38.25" customHeight="1" x14ac:dyDescent="0.25">
      <c r="AJ568" s="533"/>
      <c r="AR568" s="535"/>
      <c r="AZ568" s="535"/>
      <c r="BC568" s="533"/>
      <c r="BM568" s="533"/>
    </row>
    <row r="569" spans="36:65" ht="38.25" customHeight="1" x14ac:dyDescent="0.25">
      <c r="AJ569" s="533"/>
      <c r="AR569" s="535"/>
      <c r="AZ569" s="535"/>
      <c r="BC569" s="533"/>
      <c r="BM569" s="533"/>
    </row>
    <row r="570" spans="36:65" ht="38.25" customHeight="1" x14ac:dyDescent="0.25">
      <c r="AJ570" s="533"/>
      <c r="AR570" s="535"/>
      <c r="AZ570" s="535"/>
      <c r="BC570" s="533"/>
      <c r="BM570" s="533"/>
    </row>
    <row r="571" spans="36:65" ht="38.25" customHeight="1" x14ac:dyDescent="0.25">
      <c r="AJ571" s="533"/>
      <c r="AR571" s="535"/>
      <c r="AZ571" s="535"/>
      <c r="BC571" s="533"/>
      <c r="BM571" s="533"/>
    </row>
    <row r="572" spans="36:65" ht="38.25" customHeight="1" x14ac:dyDescent="0.25">
      <c r="AJ572" s="533"/>
      <c r="AR572" s="535"/>
      <c r="AZ572" s="535"/>
      <c r="BC572" s="533"/>
      <c r="BM572" s="533"/>
    </row>
    <row r="573" spans="36:65" ht="38.25" customHeight="1" x14ac:dyDescent="0.25">
      <c r="AJ573" s="533"/>
      <c r="AR573" s="535"/>
      <c r="AZ573" s="535"/>
      <c r="BC573" s="533"/>
      <c r="BM573" s="533"/>
    </row>
    <row r="574" spans="36:65" ht="38.25" customHeight="1" x14ac:dyDescent="0.25">
      <c r="AJ574" s="533"/>
      <c r="AR574" s="535"/>
      <c r="AZ574" s="535"/>
      <c r="BC574" s="533"/>
      <c r="BM574" s="533"/>
    </row>
    <row r="575" spans="36:65" ht="38.25" customHeight="1" x14ac:dyDescent="0.25">
      <c r="AJ575" s="533"/>
      <c r="AR575" s="535"/>
      <c r="AZ575" s="535"/>
      <c r="BC575" s="533"/>
      <c r="BM575" s="533"/>
    </row>
    <row r="576" spans="36:65" ht="38.25" customHeight="1" x14ac:dyDescent="0.25">
      <c r="AJ576" s="533"/>
      <c r="AR576" s="535"/>
      <c r="AZ576" s="535"/>
      <c r="BC576" s="533"/>
      <c r="BM576" s="533"/>
    </row>
    <row r="577" spans="36:65" ht="38.25" customHeight="1" x14ac:dyDescent="0.25">
      <c r="AJ577" s="533"/>
      <c r="AR577" s="535"/>
      <c r="AZ577" s="535"/>
      <c r="BC577" s="533"/>
      <c r="BM577" s="533"/>
    </row>
    <row r="578" spans="36:65" ht="38.25" customHeight="1" x14ac:dyDescent="0.25">
      <c r="AJ578" s="533"/>
      <c r="AR578" s="535"/>
      <c r="AZ578" s="535"/>
      <c r="BC578" s="533"/>
      <c r="BM578" s="533"/>
    </row>
    <row r="579" spans="36:65" ht="38.25" customHeight="1" x14ac:dyDescent="0.25">
      <c r="AJ579" s="533"/>
      <c r="AR579" s="535"/>
      <c r="AZ579" s="535"/>
      <c r="BM579" s="533"/>
    </row>
    <row r="580" spans="36:65" ht="38.25" customHeight="1" x14ac:dyDescent="0.25">
      <c r="AJ580" s="533"/>
      <c r="AR580" s="535"/>
      <c r="AZ580" s="535"/>
      <c r="BM580" s="533"/>
    </row>
    <row r="581" spans="36:65" ht="38.25" customHeight="1" x14ac:dyDescent="0.25">
      <c r="AJ581" s="533"/>
      <c r="AR581" s="535"/>
      <c r="AZ581" s="535"/>
      <c r="BM581" s="533"/>
    </row>
    <row r="582" spans="36:65" ht="38.25" customHeight="1" x14ac:dyDescent="0.25">
      <c r="AJ582" s="533"/>
      <c r="AR582" s="535"/>
      <c r="AZ582" s="535"/>
      <c r="BM582" s="533"/>
    </row>
    <row r="583" spans="36:65" ht="38.25" customHeight="1" x14ac:dyDescent="0.25">
      <c r="AJ583" s="533"/>
      <c r="AR583" s="535"/>
      <c r="AZ583" s="535"/>
      <c r="BM583" s="533"/>
    </row>
    <row r="584" spans="36:65" ht="38.25" customHeight="1" x14ac:dyDescent="0.25">
      <c r="AJ584" s="533"/>
      <c r="AR584" s="535"/>
      <c r="AZ584" s="535"/>
      <c r="BM584" s="533"/>
    </row>
    <row r="585" spans="36:65" ht="38.25" customHeight="1" x14ac:dyDescent="0.25">
      <c r="AJ585" s="533"/>
      <c r="AR585" s="535"/>
      <c r="AZ585" s="535"/>
      <c r="BM585" s="533"/>
    </row>
    <row r="586" spans="36:65" ht="38.25" customHeight="1" x14ac:dyDescent="0.25">
      <c r="AJ586" s="533"/>
      <c r="AR586" s="535"/>
      <c r="BM586" s="533"/>
    </row>
    <row r="587" spans="36:65" ht="38.25" customHeight="1" x14ac:dyDescent="0.25">
      <c r="AJ587" s="533"/>
      <c r="AR587" s="535"/>
      <c r="BM587" s="533"/>
    </row>
    <row r="588" spans="36:65" ht="38.25" customHeight="1" x14ac:dyDescent="0.25">
      <c r="AJ588" s="533"/>
      <c r="AR588" s="535"/>
      <c r="BM588" s="533"/>
    </row>
    <row r="589" spans="36:65" ht="38.25" customHeight="1" x14ac:dyDescent="0.25">
      <c r="AJ589" s="533"/>
      <c r="AR589" s="535"/>
      <c r="BM589" s="533"/>
    </row>
    <row r="590" spans="36:65" ht="38.25" customHeight="1" x14ac:dyDescent="0.25">
      <c r="AJ590" s="533"/>
      <c r="AR590" s="535"/>
      <c r="BM590" s="533"/>
    </row>
    <row r="591" spans="36:65" ht="38.25" customHeight="1" x14ac:dyDescent="0.25">
      <c r="AJ591" s="533"/>
      <c r="AR591" s="535"/>
      <c r="BM591" s="533"/>
    </row>
    <row r="592" spans="36:65" ht="38.25" customHeight="1" x14ac:dyDescent="0.25">
      <c r="AJ592" s="533"/>
      <c r="AR592" s="535"/>
      <c r="BM592" s="533"/>
    </row>
    <row r="593" spans="36:65" ht="38.25" customHeight="1" x14ac:dyDescent="0.25">
      <c r="AJ593" s="533"/>
      <c r="AR593" s="535"/>
      <c r="BM593" s="533"/>
    </row>
    <row r="594" spans="36:65" ht="38.25" customHeight="1" x14ac:dyDescent="0.25">
      <c r="AJ594" s="533"/>
      <c r="AR594" s="535"/>
      <c r="BM594" s="533"/>
    </row>
    <row r="595" spans="36:65" ht="38.25" customHeight="1" x14ac:dyDescent="0.25">
      <c r="AJ595" s="533"/>
      <c r="AR595" s="535"/>
      <c r="BM595" s="533"/>
    </row>
    <row r="596" spans="36:65" ht="38.25" customHeight="1" x14ac:dyDescent="0.25">
      <c r="AJ596" s="533"/>
      <c r="AR596" s="535"/>
      <c r="BM596" s="533"/>
    </row>
    <row r="597" spans="36:65" ht="38.25" customHeight="1" x14ac:dyDescent="0.25">
      <c r="AJ597" s="533"/>
      <c r="AR597" s="535"/>
      <c r="BM597" s="533"/>
    </row>
    <row r="598" spans="36:65" ht="38.25" customHeight="1" x14ac:dyDescent="0.25">
      <c r="AJ598" s="533"/>
      <c r="AR598" s="535"/>
      <c r="BM598" s="533"/>
    </row>
    <row r="599" spans="36:65" ht="38.25" customHeight="1" x14ac:dyDescent="0.25">
      <c r="AJ599" s="533"/>
      <c r="AR599" s="535"/>
      <c r="BM599" s="533"/>
    </row>
    <row r="600" spans="36:65" ht="38.25" customHeight="1" x14ac:dyDescent="0.25">
      <c r="AJ600" s="533"/>
      <c r="AR600" s="535"/>
      <c r="BM600" s="533"/>
    </row>
    <row r="601" spans="36:65" ht="38.25" customHeight="1" x14ac:dyDescent="0.25">
      <c r="AJ601" s="533"/>
      <c r="AR601" s="535"/>
      <c r="BM601" s="533"/>
    </row>
    <row r="602" spans="36:65" ht="38.25" customHeight="1" x14ac:dyDescent="0.25">
      <c r="AJ602" s="533"/>
      <c r="AR602" s="535"/>
      <c r="BM602" s="533"/>
    </row>
    <row r="603" spans="36:65" ht="38.25" customHeight="1" x14ac:dyDescent="0.25">
      <c r="AJ603" s="533"/>
      <c r="AR603" s="535"/>
      <c r="BM603" s="533"/>
    </row>
    <row r="604" spans="36:65" ht="38.25" customHeight="1" x14ac:dyDescent="0.25">
      <c r="AJ604" s="533"/>
      <c r="AR604" s="535"/>
      <c r="BM604" s="533"/>
    </row>
    <row r="605" spans="36:65" ht="38.25" customHeight="1" x14ac:dyDescent="0.25">
      <c r="AJ605" s="533"/>
      <c r="AR605" s="535"/>
      <c r="BM605" s="533"/>
    </row>
    <row r="606" spans="36:65" ht="38.25" customHeight="1" x14ac:dyDescent="0.25">
      <c r="AJ606" s="533"/>
      <c r="AR606" s="535"/>
      <c r="BM606" s="533"/>
    </row>
    <row r="607" spans="36:65" ht="38.25" customHeight="1" x14ac:dyDescent="0.25">
      <c r="AJ607" s="533"/>
      <c r="AR607" s="535"/>
      <c r="BM607" s="533"/>
    </row>
    <row r="608" spans="36:65" ht="38.25" customHeight="1" x14ac:dyDescent="0.25">
      <c r="AJ608" s="533"/>
      <c r="AR608" s="535"/>
      <c r="BM608" s="533"/>
    </row>
    <row r="609" spans="36:65" ht="38.25" customHeight="1" x14ac:dyDescent="0.25">
      <c r="AJ609" s="533"/>
      <c r="AR609" s="535"/>
      <c r="BM609" s="533"/>
    </row>
    <row r="610" spans="36:65" ht="38.25" customHeight="1" x14ac:dyDescent="0.25">
      <c r="AJ610" s="533"/>
      <c r="AR610" s="535"/>
      <c r="BM610" s="533"/>
    </row>
    <row r="611" spans="36:65" ht="38.25" customHeight="1" x14ac:dyDescent="0.25">
      <c r="AJ611" s="533"/>
      <c r="AR611" s="535"/>
      <c r="BM611" s="533"/>
    </row>
    <row r="612" spans="36:65" ht="38.25" customHeight="1" x14ac:dyDescent="0.25">
      <c r="AJ612" s="533"/>
      <c r="AR612" s="535"/>
      <c r="BM612" s="533"/>
    </row>
    <row r="613" spans="36:65" ht="38.25" customHeight="1" x14ac:dyDescent="0.25">
      <c r="AJ613" s="533"/>
      <c r="AR613" s="535"/>
      <c r="BM613" s="533"/>
    </row>
    <row r="614" spans="36:65" ht="38.25" customHeight="1" x14ac:dyDescent="0.25">
      <c r="AJ614" s="533"/>
      <c r="AR614" s="535"/>
      <c r="BM614" s="533"/>
    </row>
    <row r="615" spans="36:65" ht="38.25" customHeight="1" x14ac:dyDescent="0.25">
      <c r="AJ615" s="533"/>
      <c r="AR615" s="535"/>
      <c r="BM615" s="533"/>
    </row>
    <row r="616" spans="36:65" ht="38.25" customHeight="1" x14ac:dyDescent="0.25">
      <c r="AJ616" s="533"/>
      <c r="AR616" s="535"/>
      <c r="BM616" s="533"/>
    </row>
    <row r="617" spans="36:65" ht="38.25" customHeight="1" x14ac:dyDescent="0.25">
      <c r="AJ617" s="533"/>
      <c r="AR617" s="535"/>
      <c r="BM617" s="533"/>
    </row>
    <row r="618" spans="36:65" ht="38.25" customHeight="1" x14ac:dyDescent="0.25">
      <c r="AJ618" s="533"/>
      <c r="AR618" s="535"/>
      <c r="BM618" s="533"/>
    </row>
    <row r="619" spans="36:65" ht="38.25" customHeight="1" x14ac:dyDescent="0.25">
      <c r="AJ619" s="533"/>
      <c r="AR619" s="535"/>
      <c r="BM619" s="533"/>
    </row>
    <row r="620" spans="36:65" ht="38.25" customHeight="1" x14ac:dyDescent="0.25">
      <c r="AJ620" s="533"/>
      <c r="AR620" s="535"/>
      <c r="BM620" s="533"/>
    </row>
    <row r="621" spans="36:65" ht="38.25" customHeight="1" x14ac:dyDescent="0.25">
      <c r="AJ621" s="533"/>
      <c r="AR621" s="535"/>
      <c r="BM621" s="533"/>
    </row>
    <row r="622" spans="36:65" ht="38.25" customHeight="1" x14ac:dyDescent="0.25">
      <c r="AJ622" s="533"/>
      <c r="BM622" s="533"/>
    </row>
    <row r="623" spans="36:65" ht="38.25" customHeight="1" x14ac:dyDescent="0.25">
      <c r="AJ623" s="533"/>
      <c r="BM623" s="533"/>
    </row>
    <row r="624" spans="36:65" ht="38.25" customHeight="1" x14ac:dyDescent="0.25">
      <c r="AJ624" s="533"/>
      <c r="BM624" s="533"/>
    </row>
    <row r="625" spans="36:65" ht="38.25" customHeight="1" x14ac:dyDescent="0.25">
      <c r="AJ625" s="533"/>
      <c r="BM625" s="533"/>
    </row>
    <row r="626" spans="36:65" ht="38.25" customHeight="1" x14ac:dyDescent="0.25">
      <c r="AJ626" s="533"/>
      <c r="BM626" s="533"/>
    </row>
    <row r="627" spans="36:65" ht="38.25" customHeight="1" x14ac:dyDescent="0.25">
      <c r="AJ627" s="533"/>
      <c r="BM627" s="533"/>
    </row>
    <row r="628" spans="36:65" ht="38.25" customHeight="1" x14ac:dyDescent="0.25">
      <c r="AJ628" s="533"/>
      <c r="BM628" s="533"/>
    </row>
    <row r="629" spans="36:65" ht="38.25" customHeight="1" x14ac:dyDescent="0.25">
      <c r="AJ629" s="533"/>
      <c r="BM629" s="533"/>
    </row>
    <row r="630" spans="36:65" ht="38.25" customHeight="1" x14ac:dyDescent="0.25">
      <c r="AJ630" s="533"/>
      <c r="BM630" s="533"/>
    </row>
    <row r="631" spans="36:65" ht="38.25" customHeight="1" x14ac:dyDescent="0.25">
      <c r="AJ631" s="533"/>
      <c r="BM631" s="533"/>
    </row>
    <row r="632" spans="36:65" ht="38.25" customHeight="1" x14ac:dyDescent="0.25">
      <c r="AJ632" s="533"/>
      <c r="BM632" s="533"/>
    </row>
    <row r="633" spans="36:65" ht="38.25" customHeight="1" x14ac:dyDescent="0.25">
      <c r="AJ633" s="533"/>
      <c r="BM633" s="533"/>
    </row>
    <row r="634" spans="36:65" ht="38.25" customHeight="1" x14ac:dyDescent="0.25">
      <c r="AJ634" s="533"/>
      <c r="BM634" s="533"/>
    </row>
    <row r="635" spans="36:65" ht="38.25" customHeight="1" x14ac:dyDescent="0.25">
      <c r="AJ635" s="533"/>
      <c r="BM635" s="533"/>
    </row>
    <row r="636" spans="36:65" ht="38.25" customHeight="1" x14ac:dyDescent="0.25">
      <c r="AJ636" s="533"/>
      <c r="BM636" s="533"/>
    </row>
    <row r="637" spans="36:65" ht="38.25" customHeight="1" x14ac:dyDescent="0.25">
      <c r="AJ637" s="533"/>
      <c r="BM637" s="533"/>
    </row>
    <row r="638" spans="36:65" ht="38.25" customHeight="1" x14ac:dyDescent="0.25">
      <c r="AJ638" s="533"/>
      <c r="BM638" s="533"/>
    </row>
    <row r="639" spans="36:65" ht="38.25" customHeight="1" x14ac:dyDescent="0.25">
      <c r="AJ639" s="533"/>
      <c r="BM639" s="533"/>
    </row>
    <row r="640" spans="36:65" ht="38.25" customHeight="1" x14ac:dyDescent="0.25">
      <c r="AJ640" s="533"/>
      <c r="BM640" s="533"/>
    </row>
    <row r="641" spans="36:65" ht="38.25" customHeight="1" x14ac:dyDescent="0.25">
      <c r="AJ641" s="533"/>
      <c r="BM641" s="533"/>
    </row>
    <row r="642" spans="36:65" ht="38.25" customHeight="1" x14ac:dyDescent="0.25">
      <c r="AJ642" s="533"/>
      <c r="BM642" s="533"/>
    </row>
    <row r="643" spans="36:65" ht="38.25" customHeight="1" x14ac:dyDescent="0.25">
      <c r="AJ643" s="533"/>
      <c r="BM643" s="533"/>
    </row>
    <row r="644" spans="36:65" ht="38.25" customHeight="1" x14ac:dyDescent="0.25">
      <c r="AJ644" s="533"/>
      <c r="BM644" s="533"/>
    </row>
    <row r="645" spans="36:65" ht="38.25" customHeight="1" x14ac:dyDescent="0.25">
      <c r="AJ645" s="533"/>
      <c r="BM645" s="533"/>
    </row>
    <row r="646" spans="36:65" ht="38.25" customHeight="1" x14ac:dyDescent="0.25">
      <c r="AJ646" s="533"/>
      <c r="BM646" s="533"/>
    </row>
    <row r="647" spans="36:65" ht="38.25" customHeight="1" x14ac:dyDescent="0.25">
      <c r="AJ647" s="533"/>
      <c r="BM647" s="533"/>
    </row>
    <row r="648" spans="36:65" ht="38.25" customHeight="1" x14ac:dyDescent="0.25">
      <c r="AJ648" s="533"/>
      <c r="BM648" s="533"/>
    </row>
    <row r="649" spans="36:65" ht="38.25" customHeight="1" x14ac:dyDescent="0.25">
      <c r="AJ649" s="533"/>
      <c r="BM649" s="533"/>
    </row>
    <row r="650" spans="36:65" ht="38.25" customHeight="1" x14ac:dyDescent="0.25">
      <c r="AJ650" s="533"/>
      <c r="BM650" s="533"/>
    </row>
    <row r="651" spans="36:65" ht="38.25" customHeight="1" x14ac:dyDescent="0.25">
      <c r="AJ651" s="533"/>
      <c r="BM651" s="533"/>
    </row>
    <row r="652" spans="36:65" ht="38.25" customHeight="1" x14ac:dyDescent="0.25">
      <c r="AJ652" s="533"/>
      <c r="BM652" s="533"/>
    </row>
    <row r="653" spans="36:65" ht="38.25" customHeight="1" x14ac:dyDescent="0.25">
      <c r="AJ653" s="533"/>
      <c r="BM653" s="533"/>
    </row>
    <row r="654" spans="36:65" ht="38.25" customHeight="1" x14ac:dyDescent="0.25">
      <c r="AJ654" s="533"/>
      <c r="BM654" s="533"/>
    </row>
    <row r="655" spans="36:65" ht="38.25" customHeight="1" x14ac:dyDescent="0.25">
      <c r="AJ655" s="533"/>
      <c r="BM655" s="533"/>
    </row>
    <row r="656" spans="36:65" ht="38.25" customHeight="1" x14ac:dyDescent="0.25">
      <c r="AJ656" s="533"/>
      <c r="BM656" s="533"/>
    </row>
    <row r="657" spans="36:65" ht="38.25" customHeight="1" x14ac:dyDescent="0.25">
      <c r="AJ657" s="533"/>
      <c r="BM657" s="533"/>
    </row>
    <row r="658" spans="36:65" ht="38.25" customHeight="1" x14ac:dyDescent="0.25">
      <c r="AJ658" s="533"/>
      <c r="BM658" s="533"/>
    </row>
    <row r="659" spans="36:65" ht="38.25" customHeight="1" x14ac:dyDescent="0.25">
      <c r="AJ659" s="533"/>
      <c r="BM659" s="533"/>
    </row>
    <row r="660" spans="36:65" ht="38.25" customHeight="1" x14ac:dyDescent="0.25">
      <c r="AJ660" s="533"/>
      <c r="BM660" s="533"/>
    </row>
    <row r="661" spans="36:65" ht="38.25" customHeight="1" x14ac:dyDescent="0.25">
      <c r="AJ661" s="533"/>
      <c r="BM661" s="533"/>
    </row>
    <row r="662" spans="36:65" ht="38.25" customHeight="1" x14ac:dyDescent="0.25">
      <c r="AJ662" s="533"/>
      <c r="BM662" s="533"/>
    </row>
    <row r="663" spans="36:65" ht="38.25" customHeight="1" x14ac:dyDescent="0.25">
      <c r="AJ663" s="533"/>
      <c r="BM663" s="533"/>
    </row>
    <row r="664" spans="36:65" ht="38.25" customHeight="1" x14ac:dyDescent="0.25">
      <c r="AJ664" s="533"/>
      <c r="BM664" s="533"/>
    </row>
    <row r="665" spans="36:65" ht="38.25" customHeight="1" x14ac:dyDescent="0.25">
      <c r="AJ665" s="533"/>
      <c r="BM665" s="533"/>
    </row>
    <row r="666" spans="36:65" ht="38.25" customHeight="1" x14ac:dyDescent="0.25">
      <c r="AJ666" s="533"/>
      <c r="BM666" s="533"/>
    </row>
    <row r="667" spans="36:65" ht="38.25" customHeight="1" x14ac:dyDescent="0.25">
      <c r="AJ667" s="533"/>
      <c r="BM667" s="533"/>
    </row>
    <row r="668" spans="36:65" ht="38.25" customHeight="1" x14ac:dyDescent="0.25">
      <c r="AJ668" s="533"/>
      <c r="BM668" s="533"/>
    </row>
    <row r="669" spans="36:65" ht="38.25" customHeight="1" x14ac:dyDescent="0.25">
      <c r="AJ669" s="533"/>
      <c r="BM669" s="533"/>
    </row>
    <row r="670" spans="36:65" ht="38.25" customHeight="1" x14ac:dyDescent="0.25">
      <c r="AJ670" s="533"/>
      <c r="BM670" s="533"/>
    </row>
    <row r="671" spans="36:65" ht="38.25" customHeight="1" x14ac:dyDescent="0.25">
      <c r="AJ671" s="533"/>
      <c r="BM671" s="533"/>
    </row>
    <row r="672" spans="36:65" ht="38.25" customHeight="1" x14ac:dyDescent="0.25">
      <c r="AJ672" s="533"/>
      <c r="BM672" s="533"/>
    </row>
    <row r="673" spans="36:65" ht="38.25" customHeight="1" x14ac:dyDescent="0.25">
      <c r="AJ673" s="533"/>
      <c r="BM673" s="533"/>
    </row>
    <row r="674" spans="36:65" ht="38.25" customHeight="1" x14ac:dyDescent="0.25">
      <c r="AJ674" s="533"/>
      <c r="BM674" s="533"/>
    </row>
    <row r="675" spans="36:65" ht="38.25" customHeight="1" x14ac:dyDescent="0.25">
      <c r="AJ675" s="533"/>
      <c r="BM675" s="533"/>
    </row>
    <row r="676" spans="36:65" ht="38.25" customHeight="1" x14ac:dyDescent="0.25">
      <c r="AJ676" s="533"/>
      <c r="BM676" s="533"/>
    </row>
    <row r="677" spans="36:65" ht="38.25" customHeight="1" x14ac:dyDescent="0.25">
      <c r="AJ677" s="533"/>
      <c r="BM677" s="533"/>
    </row>
    <row r="678" spans="36:65" ht="38.25" customHeight="1" x14ac:dyDescent="0.25">
      <c r="AJ678" s="533"/>
      <c r="BM678" s="533"/>
    </row>
    <row r="679" spans="36:65" ht="38.25" customHeight="1" x14ac:dyDescent="0.25">
      <c r="AJ679" s="533"/>
      <c r="BM679" s="533"/>
    </row>
    <row r="680" spans="36:65" ht="38.25" customHeight="1" x14ac:dyDescent="0.25">
      <c r="AJ680" s="533"/>
      <c r="BM680" s="533"/>
    </row>
    <row r="681" spans="36:65" ht="38.25" customHeight="1" x14ac:dyDescent="0.25">
      <c r="AJ681" s="533"/>
      <c r="BM681" s="533"/>
    </row>
    <row r="682" spans="36:65" ht="38.25" customHeight="1" x14ac:dyDescent="0.25">
      <c r="AJ682" s="533"/>
      <c r="BM682" s="533"/>
    </row>
    <row r="683" spans="36:65" ht="38.25" customHeight="1" x14ac:dyDescent="0.25">
      <c r="AJ683" s="533"/>
      <c r="BM683" s="533"/>
    </row>
    <row r="684" spans="36:65" ht="38.25" customHeight="1" x14ac:dyDescent="0.25">
      <c r="AJ684" s="533"/>
      <c r="BM684" s="533"/>
    </row>
    <row r="685" spans="36:65" ht="38.25" customHeight="1" x14ac:dyDescent="0.25">
      <c r="AJ685" s="533"/>
      <c r="BM685" s="533"/>
    </row>
    <row r="686" spans="36:65" ht="38.25" customHeight="1" x14ac:dyDescent="0.25">
      <c r="AJ686" s="533"/>
      <c r="BM686" s="533"/>
    </row>
    <row r="687" spans="36:65" ht="38.25" customHeight="1" x14ac:dyDescent="0.25">
      <c r="AJ687" s="533"/>
      <c r="BM687" s="533"/>
    </row>
    <row r="688" spans="36:65" ht="38.25" customHeight="1" x14ac:dyDescent="0.25">
      <c r="AJ688" s="533"/>
      <c r="BM688" s="533"/>
    </row>
    <row r="689" spans="36:65" ht="38.25" customHeight="1" x14ac:dyDescent="0.25">
      <c r="AJ689" s="533"/>
      <c r="BM689" s="533"/>
    </row>
    <row r="690" spans="36:65" ht="38.25" customHeight="1" x14ac:dyDescent="0.25">
      <c r="AJ690" s="533"/>
      <c r="BM690" s="533"/>
    </row>
    <row r="691" spans="36:65" ht="38.25" customHeight="1" x14ac:dyDescent="0.25">
      <c r="AJ691" s="533"/>
      <c r="BM691" s="533"/>
    </row>
    <row r="692" spans="36:65" ht="38.25" customHeight="1" x14ac:dyDescent="0.25">
      <c r="AJ692" s="533"/>
      <c r="BM692" s="533"/>
    </row>
    <row r="693" spans="36:65" ht="38.25" customHeight="1" x14ac:dyDescent="0.25">
      <c r="AJ693" s="533"/>
      <c r="BM693" s="533"/>
    </row>
    <row r="694" spans="36:65" ht="38.25" customHeight="1" x14ac:dyDescent="0.25">
      <c r="AJ694" s="533"/>
      <c r="BM694" s="533"/>
    </row>
    <row r="695" spans="36:65" ht="38.25" customHeight="1" x14ac:dyDescent="0.25">
      <c r="AJ695" s="533"/>
      <c r="BM695" s="533"/>
    </row>
    <row r="696" spans="36:65" ht="38.25" customHeight="1" x14ac:dyDescent="0.25">
      <c r="AJ696" s="533"/>
    </row>
    <row r="697" spans="36:65" ht="38.25" customHeight="1" x14ac:dyDescent="0.25">
      <c r="AJ697" s="533"/>
    </row>
    <row r="698" spans="36:65" ht="38.25" customHeight="1" x14ac:dyDescent="0.25">
      <c r="AJ698" s="533"/>
    </row>
    <row r="699" spans="36:65" ht="38.25" customHeight="1" x14ac:dyDescent="0.25">
      <c r="AJ699" s="533"/>
    </row>
    <row r="700" spans="36:65" ht="38.25" customHeight="1" x14ac:dyDescent="0.25">
      <c r="AJ700" s="533"/>
    </row>
    <row r="701" spans="36:65" ht="38.25" customHeight="1" x14ac:dyDescent="0.25">
      <c r="AJ701" s="533"/>
    </row>
    <row r="702" spans="36:65" ht="38.25" customHeight="1" x14ac:dyDescent="0.25">
      <c r="AJ702" s="533"/>
    </row>
    <row r="703" spans="36:65" ht="38.25" customHeight="1" x14ac:dyDescent="0.25">
      <c r="AJ703" s="533"/>
    </row>
    <row r="704" spans="36:65" ht="38.25" customHeight="1" x14ac:dyDescent="0.25">
      <c r="AJ704" s="533"/>
    </row>
    <row r="705" spans="36:36" ht="38.25" customHeight="1" x14ac:dyDescent="0.25">
      <c r="AJ705" s="533"/>
    </row>
    <row r="706" spans="36:36" ht="38.25" customHeight="1" x14ac:dyDescent="0.25">
      <c r="AJ706" s="533"/>
    </row>
    <row r="707" spans="36:36" ht="38.25" customHeight="1" x14ac:dyDescent="0.25">
      <c r="AJ707" s="533"/>
    </row>
    <row r="708" spans="36:36" ht="38.25" customHeight="1" x14ac:dyDescent="0.25">
      <c r="AJ708" s="533"/>
    </row>
    <row r="709" spans="36:36" ht="38.25" customHeight="1" x14ac:dyDescent="0.25">
      <c r="AJ709" s="533"/>
    </row>
    <row r="710" spans="36:36" ht="38.25" customHeight="1" x14ac:dyDescent="0.25">
      <c r="AJ710" s="533"/>
    </row>
    <row r="711" spans="36:36" ht="38.25" customHeight="1" x14ac:dyDescent="0.25">
      <c r="AJ711" s="533"/>
    </row>
    <row r="712" spans="36:36" ht="38.25" customHeight="1" x14ac:dyDescent="0.25">
      <c r="AJ712" s="533"/>
    </row>
    <row r="713" spans="36:36" ht="38.25" customHeight="1" x14ac:dyDescent="0.25">
      <c r="AJ713" s="533"/>
    </row>
    <row r="714" spans="36:36" ht="38.25" customHeight="1" x14ac:dyDescent="0.25">
      <c r="AJ714" s="533"/>
    </row>
    <row r="715" spans="36:36" ht="38.25" customHeight="1" x14ac:dyDescent="0.25">
      <c r="AJ715" s="533"/>
    </row>
    <row r="716" spans="36:36" ht="38.25" customHeight="1" x14ac:dyDescent="0.25">
      <c r="AJ716" s="533"/>
    </row>
    <row r="717" spans="36:36" ht="38.25" customHeight="1" x14ac:dyDescent="0.25">
      <c r="AJ717" s="533"/>
    </row>
    <row r="718" spans="36:36" ht="38.25" customHeight="1" x14ac:dyDescent="0.25">
      <c r="AJ718" s="533"/>
    </row>
    <row r="719" spans="36:36" ht="38.25" customHeight="1" x14ac:dyDescent="0.25">
      <c r="AJ719" s="533"/>
    </row>
    <row r="720" spans="36:36" ht="38.25" customHeight="1" x14ac:dyDescent="0.25">
      <c r="AJ720" s="533"/>
    </row>
    <row r="721" spans="36:36" ht="38.25" customHeight="1" x14ac:dyDescent="0.25">
      <c r="AJ721" s="533"/>
    </row>
    <row r="722" spans="36:36" ht="38.25" customHeight="1" x14ac:dyDescent="0.25">
      <c r="AJ722" s="533"/>
    </row>
    <row r="723" spans="36:36" ht="38.25" customHeight="1" x14ac:dyDescent="0.25">
      <c r="AJ723" s="533"/>
    </row>
    <row r="724" spans="36:36" ht="38.25" customHeight="1" x14ac:dyDescent="0.25">
      <c r="AJ724" s="533"/>
    </row>
    <row r="725" spans="36:36" ht="38.25" customHeight="1" x14ac:dyDescent="0.25">
      <c r="AJ725" s="533"/>
    </row>
    <row r="726" spans="36:36" ht="38.25" customHeight="1" x14ac:dyDescent="0.25">
      <c r="AJ726" s="533"/>
    </row>
    <row r="727" spans="36:36" ht="38.25" customHeight="1" x14ac:dyDescent="0.25">
      <c r="AJ727" s="533"/>
    </row>
    <row r="728" spans="36:36" ht="38.25" customHeight="1" x14ac:dyDescent="0.25">
      <c r="AJ728" s="533"/>
    </row>
    <row r="729" spans="36:36" ht="38.25" customHeight="1" x14ac:dyDescent="0.25">
      <c r="AJ729" s="533"/>
    </row>
    <row r="730" spans="36:36" ht="38.25" customHeight="1" x14ac:dyDescent="0.25">
      <c r="AJ730" s="533"/>
    </row>
    <row r="731" spans="36:36" ht="38.25" customHeight="1" x14ac:dyDescent="0.25">
      <c r="AJ731" s="533"/>
    </row>
    <row r="732" spans="36:36" ht="38.25" customHeight="1" x14ac:dyDescent="0.25">
      <c r="AJ732" s="533"/>
    </row>
    <row r="733" spans="36:36" ht="38.25" customHeight="1" x14ac:dyDescent="0.25">
      <c r="AJ733" s="533"/>
    </row>
    <row r="734" spans="36:36" ht="38.25" customHeight="1" x14ac:dyDescent="0.25">
      <c r="AJ734" s="533"/>
    </row>
    <row r="735" spans="36:36" ht="38.25" customHeight="1" x14ac:dyDescent="0.25">
      <c r="AJ735" s="533"/>
    </row>
    <row r="736" spans="36:36" ht="38.25" customHeight="1" x14ac:dyDescent="0.25">
      <c r="AJ736" s="533"/>
    </row>
    <row r="737" spans="36:36" ht="38.25" customHeight="1" x14ac:dyDescent="0.25">
      <c r="AJ737" s="533"/>
    </row>
    <row r="738" spans="36:36" ht="38.25" customHeight="1" x14ac:dyDescent="0.25">
      <c r="AJ738" s="533"/>
    </row>
    <row r="739" spans="36:36" ht="38.25" customHeight="1" x14ac:dyDescent="0.25">
      <c r="AJ739" s="533"/>
    </row>
    <row r="740" spans="36:36" ht="38.25" customHeight="1" x14ac:dyDescent="0.25">
      <c r="AJ740" s="533"/>
    </row>
    <row r="741" spans="36:36" ht="38.25" customHeight="1" x14ac:dyDescent="0.25">
      <c r="AJ741" s="533"/>
    </row>
    <row r="742" spans="36:36" ht="38.25" customHeight="1" x14ac:dyDescent="0.25">
      <c r="AJ742" s="533"/>
    </row>
    <row r="743" spans="36:36" ht="38.25" customHeight="1" x14ac:dyDescent="0.25">
      <c r="AJ743" s="533"/>
    </row>
    <row r="744" spans="36:36" ht="38.25" customHeight="1" x14ac:dyDescent="0.25">
      <c r="AJ744" s="533"/>
    </row>
    <row r="745" spans="36:36" ht="38.25" customHeight="1" x14ac:dyDescent="0.25">
      <c r="AJ745" s="533"/>
    </row>
    <row r="746" spans="36:36" ht="38.25" customHeight="1" x14ac:dyDescent="0.25">
      <c r="AJ746" s="533"/>
    </row>
    <row r="747" spans="36:36" ht="38.25" customHeight="1" x14ac:dyDescent="0.25">
      <c r="AJ747" s="533"/>
    </row>
    <row r="748" spans="36:36" ht="38.25" customHeight="1" x14ac:dyDescent="0.25">
      <c r="AJ748" s="533"/>
    </row>
    <row r="749" spans="36:36" ht="38.25" customHeight="1" x14ac:dyDescent="0.25">
      <c r="AJ749" s="533"/>
    </row>
    <row r="750" spans="36:36" ht="38.25" customHeight="1" x14ac:dyDescent="0.25">
      <c r="AJ750" s="533"/>
    </row>
    <row r="751" spans="36:36" ht="38.25" customHeight="1" x14ac:dyDescent="0.25">
      <c r="AJ751" s="533"/>
    </row>
    <row r="752" spans="36:36" ht="38.25" customHeight="1" x14ac:dyDescent="0.25">
      <c r="AJ752" s="533"/>
    </row>
    <row r="753" spans="36:36" ht="38.25" customHeight="1" x14ac:dyDescent="0.25">
      <c r="AJ753" s="533"/>
    </row>
    <row r="754" spans="36:36" ht="38.25" customHeight="1" x14ac:dyDescent="0.25">
      <c r="AJ754" s="533"/>
    </row>
    <row r="755" spans="36:36" ht="38.25" customHeight="1" x14ac:dyDescent="0.25">
      <c r="AJ755" s="533"/>
    </row>
    <row r="756" spans="36:36" ht="38.25" customHeight="1" x14ac:dyDescent="0.25">
      <c r="AJ756" s="533"/>
    </row>
    <row r="757" spans="36:36" ht="38.25" customHeight="1" x14ac:dyDescent="0.25">
      <c r="AJ757" s="533"/>
    </row>
    <row r="758" spans="36:36" ht="38.25" customHeight="1" x14ac:dyDescent="0.25">
      <c r="AJ758" s="533"/>
    </row>
    <row r="759" spans="36:36" ht="38.25" customHeight="1" x14ac:dyDescent="0.25">
      <c r="AJ759" s="533"/>
    </row>
    <row r="760" spans="36:36" ht="38.25" customHeight="1" x14ac:dyDescent="0.25">
      <c r="AJ760" s="533"/>
    </row>
    <row r="761" spans="36:36" ht="38.25" customHeight="1" x14ac:dyDescent="0.25">
      <c r="AJ761" s="533"/>
    </row>
    <row r="762" spans="36:36" ht="38.25" customHeight="1" x14ac:dyDescent="0.25">
      <c r="AJ762" s="533"/>
    </row>
    <row r="763" spans="36:36" ht="38.25" customHeight="1" x14ac:dyDescent="0.25">
      <c r="AJ763" s="533"/>
    </row>
    <row r="764" spans="36:36" ht="38.25" customHeight="1" x14ac:dyDescent="0.25">
      <c r="AJ764" s="533"/>
    </row>
    <row r="765" spans="36:36" ht="38.25" customHeight="1" x14ac:dyDescent="0.25">
      <c r="AJ765" s="533"/>
    </row>
    <row r="766" spans="36:36" ht="38.25" customHeight="1" x14ac:dyDescent="0.25">
      <c r="AJ766" s="533"/>
    </row>
    <row r="767" spans="36:36" ht="38.25" customHeight="1" x14ac:dyDescent="0.25">
      <c r="AJ767" s="533"/>
    </row>
    <row r="768" spans="36:36" ht="38.25" customHeight="1" x14ac:dyDescent="0.25">
      <c r="AJ768" s="533"/>
    </row>
    <row r="769" spans="36:36" ht="38.25" customHeight="1" x14ac:dyDescent="0.25">
      <c r="AJ769" s="533"/>
    </row>
    <row r="770" spans="36:36" ht="38.25" customHeight="1" x14ac:dyDescent="0.25">
      <c r="AJ770" s="533"/>
    </row>
    <row r="771" spans="36:36" ht="38.25" customHeight="1" x14ac:dyDescent="0.25">
      <c r="AJ771" s="533"/>
    </row>
    <row r="772" spans="36:36" ht="38.25" customHeight="1" x14ac:dyDescent="0.25">
      <c r="AJ772" s="533"/>
    </row>
    <row r="773" spans="36:36" ht="38.25" customHeight="1" x14ac:dyDescent="0.25">
      <c r="AJ773" s="533"/>
    </row>
    <row r="774" spans="36:36" ht="38.25" customHeight="1" x14ac:dyDescent="0.25">
      <c r="AJ774" s="533"/>
    </row>
    <row r="775" spans="36:36" ht="38.25" customHeight="1" x14ac:dyDescent="0.25">
      <c r="AJ775" s="533"/>
    </row>
    <row r="776" spans="36:36" ht="38.25" customHeight="1" x14ac:dyDescent="0.25">
      <c r="AJ776" s="533"/>
    </row>
    <row r="777" spans="36:36" ht="38.25" customHeight="1" x14ac:dyDescent="0.25">
      <c r="AJ777" s="533"/>
    </row>
    <row r="778" spans="36:36" ht="38.25" customHeight="1" x14ac:dyDescent="0.25">
      <c r="AJ778" s="533"/>
    </row>
    <row r="779" spans="36:36" ht="38.25" customHeight="1" x14ac:dyDescent="0.25">
      <c r="AJ779" s="533"/>
    </row>
    <row r="780" spans="36:36" ht="38.25" customHeight="1" x14ac:dyDescent="0.25">
      <c r="AJ780" s="533"/>
    </row>
    <row r="781" spans="36:36" ht="38.25" customHeight="1" x14ac:dyDescent="0.25">
      <c r="AJ781" s="533"/>
    </row>
    <row r="782" spans="36:36" ht="38.25" customHeight="1" x14ac:dyDescent="0.25">
      <c r="AJ782" s="533"/>
    </row>
    <row r="783" spans="36:36" ht="38.25" customHeight="1" x14ac:dyDescent="0.25">
      <c r="AJ783" s="533"/>
    </row>
    <row r="1048576" spans="39:41" ht="38.25" customHeight="1" x14ac:dyDescent="0.25">
      <c r="AM1048576" s="386"/>
      <c r="AO1048576" s="220"/>
    </row>
  </sheetData>
  <autoFilter ref="A7:BO507"/>
  <mergeCells count="6">
    <mergeCell ref="C3:W3"/>
    <mergeCell ref="C2:W2"/>
    <mergeCell ref="BH6:BL6"/>
    <mergeCell ref="C6:L6"/>
    <mergeCell ref="AJ6:AL6"/>
    <mergeCell ref="AM6:AQ6"/>
  </mergeCells>
  <conditionalFormatting sqref="AI7">
    <cfRule type="cellIs" dxfId="86" priority="170" stopIfTrue="1" operator="equal">
      <formula>"ROJO"</formula>
    </cfRule>
    <cfRule type="cellIs" dxfId="85" priority="171" stopIfTrue="1" operator="equal">
      <formula>"AMARILLO"</formula>
    </cfRule>
    <cfRule type="cellIs" dxfId="84" priority="172" stopIfTrue="1" operator="equal">
      <formula>"OK"</formula>
    </cfRule>
  </conditionalFormatting>
  <conditionalFormatting sqref="AQ7">
    <cfRule type="cellIs" dxfId="83" priority="167" stopIfTrue="1" operator="equal">
      <formula>"ROJO"</formula>
    </cfRule>
    <cfRule type="cellIs" dxfId="82" priority="168" stopIfTrue="1" operator="equal">
      <formula>"AMARILLO"</formula>
    </cfRule>
    <cfRule type="cellIs" dxfId="81" priority="169" stopIfTrue="1" operator="equal">
      <formula>"OK"</formula>
    </cfRule>
  </conditionalFormatting>
  <conditionalFormatting sqref="AY7">
    <cfRule type="cellIs" dxfId="80" priority="164" stopIfTrue="1" operator="equal">
      <formula>"ROJO"</formula>
    </cfRule>
    <cfRule type="cellIs" dxfId="79" priority="165" stopIfTrue="1" operator="equal">
      <formula>"AMARILLO"</formula>
    </cfRule>
    <cfRule type="cellIs" dxfId="78" priority="166" stopIfTrue="1" operator="equal">
      <formula>"OK"</formula>
    </cfRule>
  </conditionalFormatting>
  <conditionalFormatting sqref="BG7">
    <cfRule type="cellIs" dxfId="77" priority="161" stopIfTrue="1" operator="equal">
      <formula>"ROJO"</formula>
    </cfRule>
    <cfRule type="cellIs" dxfId="76" priority="162" stopIfTrue="1" operator="equal">
      <formula>"AMARILLO"</formula>
    </cfRule>
    <cfRule type="cellIs" dxfId="75" priority="163" stopIfTrue="1" operator="equal">
      <formula>"OK"</formula>
    </cfRule>
  </conditionalFormatting>
  <conditionalFormatting sqref="AI8:AI12 AY8:AY17 BG8:BG17 AQ8:AQ75">
    <cfRule type="cellIs" dxfId="74" priority="157" operator="equal">
      <formula>"Sin iniciar"</formula>
    </cfRule>
    <cfRule type="cellIs" dxfId="73" priority="158" operator="equal">
      <formula>"Vencida"</formula>
    </cfRule>
    <cfRule type="cellIs" dxfId="72" priority="159" operator="equal">
      <formula>"En avance"</formula>
    </cfRule>
    <cfRule type="cellIs" dxfId="71" priority="160" operator="equal">
      <formula>"Cumplida"</formula>
    </cfRule>
  </conditionalFormatting>
  <conditionalFormatting sqref="BJ8:BJ277">
    <cfRule type="cellIs" dxfId="70" priority="155" operator="equal">
      <formula>"Cerrado"</formula>
    </cfRule>
    <cfRule type="cellIs" dxfId="69" priority="156" operator="equal">
      <formula>"Abierto"</formula>
    </cfRule>
  </conditionalFormatting>
  <conditionalFormatting sqref="AI13:AI253 AI278:AI507">
    <cfRule type="cellIs" dxfId="68" priority="151" operator="equal">
      <formula>"Sin iniciar"</formula>
    </cfRule>
    <cfRule type="cellIs" dxfId="67" priority="152" operator="equal">
      <formula>"Vencida"</formula>
    </cfRule>
    <cfRule type="cellIs" dxfId="66" priority="153" operator="equal">
      <formula>"En avance"</formula>
    </cfRule>
    <cfRule type="cellIs" dxfId="65" priority="154" operator="equal">
      <formula>"Cumplida"</formula>
    </cfRule>
  </conditionalFormatting>
  <conditionalFormatting sqref="AQ76:AQ507">
    <cfRule type="cellIs" dxfId="64" priority="147" operator="equal">
      <formula>"Sin iniciar"</formula>
    </cfRule>
    <cfRule type="cellIs" dxfId="63" priority="148" operator="equal">
      <formula>"Vencida"</formula>
    </cfRule>
    <cfRule type="cellIs" dxfId="62" priority="149" operator="equal">
      <formula>"En avance"</formula>
    </cfRule>
    <cfRule type="cellIs" dxfId="61" priority="150" operator="equal">
      <formula>"Cumplida"</formula>
    </cfRule>
  </conditionalFormatting>
  <conditionalFormatting sqref="AY18:AY507">
    <cfRule type="cellIs" dxfId="60" priority="143" operator="equal">
      <formula>"Sin iniciar"</formula>
    </cfRule>
    <cfRule type="cellIs" dxfId="59" priority="144" operator="equal">
      <formula>"Vencida"</formula>
    </cfRule>
    <cfRule type="cellIs" dxfId="58" priority="145" operator="equal">
      <formula>"En avance"</formula>
    </cfRule>
    <cfRule type="cellIs" dxfId="57" priority="146" operator="equal">
      <formula>"Cumplida"</formula>
    </cfRule>
  </conditionalFormatting>
  <conditionalFormatting sqref="BG18:BG507">
    <cfRule type="cellIs" dxfId="56" priority="139" operator="equal">
      <formula>"Sin iniciar"</formula>
    </cfRule>
    <cfRule type="cellIs" dxfId="55" priority="140" operator="equal">
      <formula>"Vencida"</formula>
    </cfRule>
    <cfRule type="cellIs" dxfId="54" priority="141" operator="equal">
      <formula>"En avance"</formula>
    </cfRule>
    <cfRule type="cellIs" dxfId="53" priority="142" operator="equal">
      <formula>"Cumplida"</formula>
    </cfRule>
  </conditionalFormatting>
  <conditionalFormatting sqref="BJ278:BJ507">
    <cfRule type="cellIs" dxfId="52" priority="137" operator="equal">
      <formula>"Cerrado"</formula>
    </cfRule>
    <cfRule type="cellIs" dxfId="51" priority="138" operator="equal">
      <formula>"Abierto"</formula>
    </cfRule>
  </conditionalFormatting>
  <conditionalFormatting sqref="W161:X161">
    <cfRule type="timePeriod" dxfId="50" priority="114" timePeriod="lastWeek">
      <formula>AND(TODAY()-ROUNDDOWN(W161,0)&gt;=(WEEKDAY(TODAY())),TODAY()-ROUNDDOWN(W161,0)&lt;(WEEKDAY(TODAY())+7))</formula>
    </cfRule>
  </conditionalFormatting>
  <conditionalFormatting sqref="W162">
    <cfRule type="timePeriod" dxfId="49" priority="113" timePeriod="lastWeek">
      <formula>AND(TODAY()-ROUNDDOWN(W162,0)&gt;=(WEEKDAY(TODAY())),TODAY()-ROUNDDOWN(W162,0)&lt;(WEEKDAY(TODAY())+7))</formula>
    </cfRule>
  </conditionalFormatting>
  <conditionalFormatting sqref="W163:W195">
    <cfRule type="timePeriod" dxfId="48" priority="110" timePeriod="lastWeek">
      <formula>AND(TODAY()-ROUNDDOWN(W163,0)&gt;=(WEEKDAY(TODAY())),TODAY()-ROUNDDOWN(W163,0)&lt;(WEEKDAY(TODAY())+7))</formula>
    </cfRule>
  </conditionalFormatting>
  <conditionalFormatting sqref="W196:W210">
    <cfRule type="timePeriod" dxfId="47" priority="18" timePeriod="lastWeek">
      <formula>AND(TODAY()-ROUNDDOWN(W196,0)&gt;=(WEEKDAY(TODAY())),TODAY()-ROUNDDOWN(W196,0)&lt;(WEEKDAY(TODAY())+7))</formula>
    </cfRule>
  </conditionalFormatting>
  <conditionalFormatting sqref="W211:W238">
    <cfRule type="timePeriod" dxfId="46" priority="17" timePeriod="lastWeek">
      <formula>AND(TODAY()-ROUNDDOWN(W211,0)&gt;=(WEEKDAY(TODAY())),TODAY()-ROUNDDOWN(W211,0)&lt;(WEEKDAY(TODAY())+7))</formula>
    </cfRule>
  </conditionalFormatting>
  <conditionalFormatting sqref="W239:W253">
    <cfRule type="timePeriod" dxfId="45" priority="14" timePeriod="lastWeek">
      <formula>AND(TODAY()-ROUNDDOWN(W239,0)&gt;=(WEEKDAY(TODAY())),TODAY()-ROUNDDOWN(W239,0)&lt;(WEEKDAY(TODAY())+7))</formula>
    </cfRule>
  </conditionalFormatting>
  <conditionalFormatting sqref="W254:W273">
    <cfRule type="timePeriod" dxfId="44" priority="11" timePeriod="lastWeek">
      <formula>AND(TODAY()-ROUNDDOWN(W254,0)&gt;=(WEEKDAY(TODAY())),TODAY()-ROUNDDOWN(W254,0)&lt;(WEEKDAY(TODAY())+7))</formula>
    </cfRule>
  </conditionalFormatting>
  <conditionalFormatting sqref="AI254:AI274">
    <cfRule type="cellIs" dxfId="43" priority="7" operator="equal">
      <formula>"Sin iniciar"</formula>
    </cfRule>
    <cfRule type="cellIs" dxfId="42" priority="8" operator="equal">
      <formula>"Vencida"</formula>
    </cfRule>
    <cfRule type="cellIs" dxfId="41" priority="9" operator="equal">
      <formula>"En avance"</formula>
    </cfRule>
    <cfRule type="cellIs" dxfId="40" priority="10" operator="equal">
      <formula>"Cumplida"</formula>
    </cfRule>
  </conditionalFormatting>
  <conditionalFormatting sqref="AI275:AI277">
    <cfRule type="cellIs" dxfId="39" priority="3" operator="equal">
      <formula>"Sin iniciar"</formula>
    </cfRule>
    <cfRule type="cellIs" dxfId="38" priority="4" operator="equal">
      <formula>"Vencida"</formula>
    </cfRule>
    <cfRule type="cellIs" dxfId="37" priority="5" operator="equal">
      <formula>"En avance"</formula>
    </cfRule>
    <cfRule type="cellIs" dxfId="36" priority="6" operator="equal">
      <formula>"Cumplida"</formula>
    </cfRule>
  </conditionalFormatting>
  <dataValidations xWindow="677" yWindow="780" count="17">
    <dataValidation allowBlank="1" showInputMessage="1" showErrorMessage="1" promptTitle="AUDITOR:" prompt="FECHA DE CIERRE._x000a_Registre la fecha de cierre de la acción una vez se haya verificado la eficacia." sqref="BM6:BM7"/>
    <dataValidation allowBlank="1" showInputMessage="1" showErrorMessage="1" promptTitle="AUDITOR:" prompt="¿SE REQUIERE NUEVA ACCIÓN?._x000a_Si la corrección y acciones no fue eficaz, se debe implementar nuevas actividades en pro de subsanar las desviaciones encontradas." sqref="BN6"/>
    <dataValidation allowBlank="1" showInputMessage="1" showErrorMessage="1" promptTitle="AUDITOR:" prompt="Relacione en esta columna el análisis de los soportes suministrados, cada vez que se efectúa seguimiento: incluya la forma cómo se comunica al auditado, del cierre o no de las desviaciones (orfeos, correos, fechas, etc.)" sqref="BO6:BO7"/>
    <dataValidation type="list" allowBlank="1" showInputMessage="1" showErrorMessage="1" sqref="L8:L507">
      <formula1>hallazgo</formula1>
    </dataValidation>
    <dataValidation type="list" allowBlank="1" showInputMessage="1" showErrorMessage="1" sqref="D8:D507">
      <formula1>Origen</formula1>
    </dataValidation>
    <dataValidation type="list" allowBlank="1" showInputMessage="1" showErrorMessage="1" sqref="P8:P507">
      <formula1>accion</formula1>
    </dataValidation>
    <dataValidation type="list" allowBlank="1" showInputMessage="1" showErrorMessage="1" sqref="U8:U507">
      <formula1>proceso</formula1>
    </dataValidation>
    <dataValidation type="list" allowBlank="1" showInputMessage="1" showErrorMessage="1" sqref="BG8:BG507 AI8:AI507 AY8:AY507 AQ8:AQ507">
      <formula1>estadoaccion</formula1>
    </dataValidation>
    <dataValidation type="list" allowBlank="1" showInputMessage="1" showErrorMessage="1" sqref="BJ8:BJ507">
      <formula1>ehallazgo</formula1>
    </dataValidation>
    <dataValidation type="list" allowBlank="1" showInputMessage="1" showErrorMessage="1" sqref="BH8:BI507">
      <formula1>eficacia</formula1>
    </dataValidation>
    <dataValidation type="list" allowBlank="1" showInputMessage="1" showErrorMessage="1" sqref="Y8:Y507">
      <formula1>modifica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K302:K322">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N302:N32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Q302:Q3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S322 S317:S318 S302:S315">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T302:T313">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W302:X322">
      <formula1>1900/1/1</formula1>
      <formula2>3000/1/1</formula2>
    </dataValidation>
  </dataValidations>
  <pageMargins left="0.39370078740157483" right="0.27559055118110237" top="0.74803149606299213" bottom="0.74803149606299213" header="0.31496062992125984" footer="0.31496062992125984"/>
  <pageSetup scale="60" orientation="landscape" horizontalDpi="4294967294" verticalDpi="4294967294" r:id="rId1"/>
  <ignoredErrors>
    <ignoredError sqref="AL48:AL49 AL57 AL198 AL52 AL204 AL97 AL105:AL10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15" zoomScaleNormal="115" workbookViewId="0">
      <selection activeCell="A3" sqref="A3"/>
    </sheetView>
  </sheetViews>
  <sheetFormatPr baseColWidth="10" defaultRowHeight="12.75" x14ac:dyDescent="0.2"/>
  <cols>
    <col min="1" max="1" width="24.7109375" style="133" customWidth="1"/>
    <col min="2" max="2" width="19.5703125" style="130" customWidth="1"/>
    <col min="3" max="3" width="17.28515625" style="133" customWidth="1"/>
    <col min="4" max="4" width="39.7109375" style="133" customWidth="1"/>
    <col min="5" max="5" width="16.42578125" style="134" customWidth="1"/>
    <col min="6" max="6" width="12" style="134" customWidth="1"/>
    <col min="7" max="7" width="11.7109375" style="134" customWidth="1"/>
    <col min="8" max="8" width="15.5703125" style="134" customWidth="1"/>
    <col min="9" max="16384" width="11.42578125" style="133"/>
  </cols>
  <sheetData>
    <row r="1" spans="1:8" s="129" customFormat="1" ht="25.5" x14ac:dyDescent="0.2">
      <c r="A1" s="128" t="s">
        <v>95</v>
      </c>
      <c r="B1" s="128" t="s">
        <v>72</v>
      </c>
      <c r="C1" s="128" t="s">
        <v>73</v>
      </c>
      <c r="D1" s="128" t="s">
        <v>15</v>
      </c>
      <c r="E1" s="137" t="s">
        <v>119</v>
      </c>
      <c r="F1" s="137" t="s">
        <v>112</v>
      </c>
      <c r="G1" s="137" t="s">
        <v>115</v>
      </c>
      <c r="H1" s="128" t="s">
        <v>116</v>
      </c>
    </row>
    <row r="2" spans="1:8" x14ac:dyDescent="0.2">
      <c r="A2" s="130" t="s">
        <v>110</v>
      </c>
      <c r="B2" s="130" t="s">
        <v>44</v>
      </c>
      <c r="C2" s="131" t="s">
        <v>74</v>
      </c>
      <c r="D2" s="132" t="s">
        <v>90</v>
      </c>
      <c r="E2" s="138" t="s">
        <v>121</v>
      </c>
      <c r="F2" s="134" t="s">
        <v>55</v>
      </c>
      <c r="G2" s="134" t="s">
        <v>57</v>
      </c>
      <c r="H2" s="134" t="s">
        <v>56</v>
      </c>
    </row>
    <row r="3" spans="1:8" x14ac:dyDescent="0.2">
      <c r="A3" s="166" t="s">
        <v>109</v>
      </c>
      <c r="B3" s="130" t="s">
        <v>70</v>
      </c>
      <c r="C3" s="131" t="s">
        <v>47</v>
      </c>
      <c r="D3" s="132" t="s">
        <v>91</v>
      </c>
      <c r="E3" s="138" t="s">
        <v>120</v>
      </c>
      <c r="F3" s="134" t="s">
        <v>51</v>
      </c>
      <c r="G3" s="134" t="s">
        <v>66</v>
      </c>
      <c r="H3" s="134" t="s">
        <v>60</v>
      </c>
    </row>
    <row r="4" spans="1:8" ht="18.75" customHeight="1" x14ac:dyDescent="0.2">
      <c r="A4" s="130" t="s">
        <v>96</v>
      </c>
      <c r="B4" s="135" t="s">
        <v>71</v>
      </c>
      <c r="C4" s="131" t="s">
        <v>94</v>
      </c>
      <c r="D4" s="132" t="s">
        <v>76</v>
      </c>
      <c r="E4" s="138"/>
      <c r="F4" s="134" t="s">
        <v>113</v>
      </c>
    </row>
    <row r="5" spans="1:8" ht="25.5" x14ac:dyDescent="0.2">
      <c r="A5" s="130" t="s">
        <v>97</v>
      </c>
      <c r="C5" s="135" t="s">
        <v>75</v>
      </c>
      <c r="D5" s="132" t="s">
        <v>92</v>
      </c>
      <c r="E5" s="138"/>
      <c r="F5" s="134" t="s">
        <v>114</v>
      </c>
    </row>
    <row r="6" spans="1:8" x14ac:dyDescent="0.2">
      <c r="A6" s="130" t="s">
        <v>111</v>
      </c>
      <c r="D6" s="132" t="s">
        <v>93</v>
      </c>
      <c r="E6" s="138"/>
    </row>
    <row r="7" spans="1:8" ht="25.5" x14ac:dyDescent="0.2">
      <c r="A7" s="130" t="s">
        <v>98</v>
      </c>
      <c r="D7" s="132" t="s">
        <v>78</v>
      </c>
      <c r="E7" s="138"/>
    </row>
    <row r="8" spans="1:8" x14ac:dyDescent="0.2">
      <c r="A8" s="130" t="s">
        <v>99</v>
      </c>
      <c r="D8" s="132" t="s">
        <v>79</v>
      </c>
      <c r="E8" s="138"/>
    </row>
    <row r="9" spans="1:8" ht="25.5" x14ac:dyDescent="0.2">
      <c r="A9" s="130" t="s">
        <v>100</v>
      </c>
      <c r="D9" s="132" t="s">
        <v>80</v>
      </c>
      <c r="E9" s="138"/>
    </row>
    <row r="10" spans="1:8" ht="25.5" x14ac:dyDescent="0.2">
      <c r="A10" s="130" t="s">
        <v>101</v>
      </c>
      <c r="D10" s="132" t="s">
        <v>81</v>
      </c>
      <c r="E10" s="138"/>
    </row>
    <row r="11" spans="1:8" x14ac:dyDescent="0.2">
      <c r="A11" s="130" t="s">
        <v>102</v>
      </c>
      <c r="D11" s="132" t="s">
        <v>82</v>
      </c>
      <c r="E11" s="138"/>
    </row>
    <row r="12" spans="1:8" ht="38.25" x14ac:dyDescent="0.2">
      <c r="A12" s="130" t="s">
        <v>103</v>
      </c>
      <c r="D12" s="132" t="s">
        <v>83</v>
      </c>
      <c r="E12" s="138"/>
    </row>
    <row r="13" spans="1:8" ht="38.25" x14ac:dyDescent="0.2">
      <c r="A13" s="130" t="s">
        <v>104</v>
      </c>
      <c r="D13" s="136" t="s">
        <v>77</v>
      </c>
    </row>
    <row r="14" spans="1:8" ht="25.5" x14ac:dyDescent="0.2">
      <c r="A14" s="130" t="s">
        <v>105</v>
      </c>
      <c r="D14" s="132" t="s">
        <v>84</v>
      </c>
      <c r="E14" s="138"/>
    </row>
    <row r="15" spans="1:8" ht="25.5" x14ac:dyDescent="0.2">
      <c r="A15" s="130" t="s">
        <v>106</v>
      </c>
      <c r="D15" s="132" t="s">
        <v>85</v>
      </c>
      <c r="E15" s="138"/>
    </row>
    <row r="16" spans="1:8" ht="25.5" x14ac:dyDescent="0.2">
      <c r="A16" s="130" t="s">
        <v>107</v>
      </c>
      <c r="D16" s="132" t="s">
        <v>86</v>
      </c>
      <c r="E16" s="138"/>
    </row>
    <row r="17" spans="1:5" x14ac:dyDescent="0.2">
      <c r="A17" s="130" t="s">
        <v>108</v>
      </c>
      <c r="D17" s="132" t="s">
        <v>87</v>
      </c>
      <c r="E17" s="138"/>
    </row>
    <row r="18" spans="1:5" x14ac:dyDescent="0.2">
      <c r="D18" s="132" t="s">
        <v>88</v>
      </c>
      <c r="E18" s="138"/>
    </row>
    <row r="19" spans="1:5" x14ac:dyDescent="0.2">
      <c r="D19" s="130" t="s">
        <v>89</v>
      </c>
      <c r="E19" s="138"/>
    </row>
  </sheetData>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85" zoomScaleNormal="85" workbookViewId="0">
      <selection activeCell="E3" sqref="E3"/>
    </sheetView>
  </sheetViews>
  <sheetFormatPr baseColWidth="10" defaultRowHeight="12.75" x14ac:dyDescent="0.2"/>
  <cols>
    <col min="1" max="1" width="24.42578125" style="133" customWidth="1"/>
    <col min="2" max="2" width="4.85546875" style="134" customWidth="1"/>
    <col min="3" max="5" width="8.7109375" style="133" customWidth="1"/>
    <col min="6" max="6" width="9.28515625" style="133" customWidth="1"/>
    <col min="7" max="10" width="8.28515625" style="133" customWidth="1"/>
    <col min="11" max="11" width="9.28515625" style="133" customWidth="1"/>
    <col min="12" max="16384" width="11.42578125" style="133"/>
  </cols>
  <sheetData>
    <row r="1" spans="1:21" ht="25.5" customHeight="1" thickBot="1" x14ac:dyDescent="0.25">
      <c r="A1" s="574" t="s">
        <v>179</v>
      </c>
      <c r="B1" s="574"/>
      <c r="C1" s="574"/>
      <c r="D1" s="574"/>
      <c r="E1" s="574"/>
      <c r="F1" s="574"/>
      <c r="G1" s="574"/>
      <c r="H1" s="574"/>
      <c r="I1" s="574"/>
      <c r="J1" s="574"/>
      <c r="K1" s="574"/>
      <c r="L1" s="575" t="s">
        <v>181</v>
      </c>
      <c r="M1" s="574"/>
      <c r="N1" s="574"/>
      <c r="O1" s="574"/>
      <c r="P1" s="574"/>
      <c r="Q1" s="574"/>
      <c r="R1" s="574"/>
      <c r="S1" s="574"/>
    </row>
    <row r="2" spans="1:21" s="159" customFormat="1" ht="17.25" customHeight="1" x14ac:dyDescent="0.25">
      <c r="A2" s="576" t="s">
        <v>15</v>
      </c>
      <c r="B2" s="578" t="s">
        <v>180</v>
      </c>
      <c r="C2" s="572" t="s">
        <v>175</v>
      </c>
      <c r="D2" s="572"/>
      <c r="E2" s="572"/>
      <c r="F2" s="573"/>
      <c r="G2" s="571" t="s">
        <v>176</v>
      </c>
      <c r="H2" s="572"/>
      <c r="I2" s="572"/>
      <c r="J2" s="572"/>
      <c r="K2" s="573"/>
      <c r="L2" s="571" t="s">
        <v>177</v>
      </c>
      <c r="M2" s="572"/>
      <c r="N2" s="572"/>
      <c r="O2" s="572"/>
      <c r="P2" s="573"/>
      <c r="Q2" s="571" t="s">
        <v>178</v>
      </c>
      <c r="R2" s="572"/>
      <c r="S2" s="573"/>
    </row>
    <row r="3" spans="1:21" ht="73.5" customHeight="1" thickBot="1" x14ac:dyDescent="0.25">
      <c r="A3" s="577"/>
      <c r="B3" s="579"/>
      <c r="C3" s="142" t="s">
        <v>172</v>
      </c>
      <c r="D3" s="142" t="s">
        <v>70</v>
      </c>
      <c r="E3" s="142" t="s">
        <v>71</v>
      </c>
      <c r="F3" s="153" t="s">
        <v>173</v>
      </c>
      <c r="G3" s="149" t="s">
        <v>47</v>
      </c>
      <c r="H3" s="142" t="s">
        <v>74</v>
      </c>
      <c r="I3" s="142" t="s">
        <v>94</v>
      </c>
      <c r="J3" s="142" t="s">
        <v>75</v>
      </c>
      <c r="K3" s="153" t="s">
        <v>173</v>
      </c>
      <c r="L3" s="157" t="s">
        <v>55</v>
      </c>
      <c r="M3" s="143" t="s">
        <v>65</v>
      </c>
      <c r="N3" s="144" t="s">
        <v>113</v>
      </c>
      <c r="O3" s="145" t="s">
        <v>174</v>
      </c>
      <c r="P3" s="147" t="s">
        <v>173</v>
      </c>
      <c r="Q3" s="158" t="s">
        <v>66</v>
      </c>
      <c r="R3" s="146" t="s">
        <v>57</v>
      </c>
      <c r="S3" s="147" t="s">
        <v>173</v>
      </c>
    </row>
    <row r="4" spans="1:21" ht="17.25" customHeight="1" x14ac:dyDescent="0.2">
      <c r="A4" s="580" t="s">
        <v>90</v>
      </c>
      <c r="B4" s="167" t="s">
        <v>180</v>
      </c>
      <c r="C4" s="168">
        <f>COUNTIFS('PLAN DE MEJORAMIENTO'!$U$8:$U$507,A4,'PLAN DE MEJORAMIENTO'!$L$8:$L$507,'PRIMER SEG.'!$C$3)</f>
        <v>1</v>
      </c>
      <c r="D4" s="168">
        <f>COUNTIFS('PLAN DE MEJORAMIENTO'!U8:U507,'PRIMER SEG.'!A4,'PLAN DE MEJORAMIENTO'!L8:L507,'PRIMER SEG.'!D3)</f>
        <v>0</v>
      </c>
      <c r="E4" s="168">
        <f>COUNTIFS('PLAN DE MEJORAMIENTO'!$U$8:$U$507,'PRIMER SEG.'!A4,'PLAN DE MEJORAMIENTO'!$L$8:$L$507,'PRIMER SEG.'!$E$3)</f>
        <v>0</v>
      </c>
      <c r="F4" s="169">
        <f>IF(C4="","",SUM(C4:E4))</f>
        <v>1</v>
      </c>
      <c r="G4" s="170">
        <f>COUNTIFS('PLAN DE MEJORAMIENTO'!$U$8:$U$507,'PRIMER SEG.'!A4,'PLAN DE MEJORAMIENTO'!$P$8:$P$507,'PRIMER SEG.'!G3)</f>
        <v>1</v>
      </c>
      <c r="H4" s="168">
        <f>COUNTIFS('PLAN DE MEJORAMIENTO'!$U$8:$U$507,'PRIMER SEG.'!A4,'PLAN DE MEJORAMIENTO'!$P$8:$P$507,'PRIMER SEG.'!H$3)</f>
        <v>0</v>
      </c>
      <c r="I4" s="168">
        <f>COUNTIFS('PLAN DE MEJORAMIENTO'!$U$8:$U$507,'PRIMER SEG.'!A4,'PLAN DE MEJORAMIENTO'!$P$8:$P$507,'PRIMER SEG.'!I$3)</f>
        <v>0</v>
      </c>
      <c r="J4" s="168">
        <f>COUNTIFS('PLAN DE MEJORAMIENTO'!$U$8:$U$507,'PRIMER SEG.'!A4,'PLAN DE MEJORAMIENTO'!$P$8:$P$507,'PRIMER SEG.'!J$3)</f>
        <v>0</v>
      </c>
      <c r="K4" s="169">
        <f>IF(G4="","",SUM(G4:J4))</f>
        <v>1</v>
      </c>
      <c r="L4" s="170">
        <f>COUNTIFS('PLAN DE MEJORAMIENTO'!$U$8:$U$507,'PRIMER SEG.'!A4,'PLAN DE MEJORAMIENTO'!$AI$8:$AI$507,'PRIMER SEG.'!L$3)</f>
        <v>0</v>
      </c>
      <c r="M4" s="168">
        <f>COUNTIFS('PLAN DE MEJORAMIENTO'!$U$8:$U$507,'PRIMER SEG.'!A4,'PLAN DE MEJORAMIENTO'!$AI$8:$AI$507,'PRIMER SEG.'!M$3)</f>
        <v>0</v>
      </c>
      <c r="N4" s="168">
        <f>COUNTIFS('PLAN DE MEJORAMIENTO'!$U$8:$U$507,'PRIMER SEG.'!A4,'PLAN DE MEJORAMIENTO'!$AI$8:$AI$507,'PRIMER SEG.'!N$3)</f>
        <v>0</v>
      </c>
      <c r="O4" s="168">
        <f>COUNTIFS('PLAN DE MEJORAMIENTO'!$U$8:$U$507,'PRIMER SEG.'!A4,'PLAN DE MEJORAMIENTO'!$AI$8:$AI$507,'PRIMER SEG.'!O$3)</f>
        <v>0</v>
      </c>
      <c r="P4" s="169">
        <f>SUM(L4:O4)</f>
        <v>0</v>
      </c>
      <c r="Q4" s="170">
        <f>COUNTIFS('PLAN DE MEJORAMIENTO'!$U$8:$U$507,'PRIMER SEG.'!A4,'PLAN DE MEJORAMIENTO'!$BJ$8:$BJ$507,'PRIMER SEG.'!Q$3)</f>
        <v>1</v>
      </c>
      <c r="R4" s="168">
        <f>COUNTIFS('PLAN DE MEJORAMIENTO'!$U$8:$U$507,'PRIMER SEG.'!A4,'PLAN DE MEJORAMIENTO'!$BJ$8:$BJ$507,'PRIMER SEG.'!R$3)</f>
        <v>0</v>
      </c>
      <c r="S4" s="169">
        <f>SUM(Q4:R4)</f>
        <v>1</v>
      </c>
      <c r="U4" s="185"/>
    </row>
    <row r="5" spans="1:21" ht="17.25" customHeight="1" thickBot="1" x14ac:dyDescent="0.25">
      <c r="A5" s="581"/>
      <c r="B5" s="171" t="s">
        <v>185</v>
      </c>
      <c r="C5" s="172">
        <f>IF($F$4=0,"",C4/$F$4)</f>
        <v>1</v>
      </c>
      <c r="D5" s="172">
        <f>IF($F$4=0,"",D4/$F$4)</f>
        <v>0</v>
      </c>
      <c r="E5" s="172">
        <f>IF($F$4=0,"",E4/$F$4)</f>
        <v>0</v>
      </c>
      <c r="F5" s="173">
        <f>SUM(C5:E5)</f>
        <v>1</v>
      </c>
      <c r="G5" s="174">
        <f>IF($K$4=0,"",G4/$K$4)</f>
        <v>1</v>
      </c>
      <c r="H5" s="174">
        <f>IF($K$4=0,"",H4/$K$4)</f>
        <v>0</v>
      </c>
      <c r="I5" s="174">
        <f>IF($K$4=0,"",I4/$K$4)</f>
        <v>0</v>
      </c>
      <c r="J5" s="174">
        <f>IF($K$4=0,"",J4/$K$4)</f>
        <v>0</v>
      </c>
      <c r="K5" s="173">
        <f>SUM(G5:J5)</f>
        <v>1</v>
      </c>
      <c r="L5" s="174" t="str">
        <f>IF(P4=0,"",L4/$P$4)</f>
        <v/>
      </c>
      <c r="M5" s="174" t="e">
        <f>IF(Q4=0,"",M4/$P$4)</f>
        <v>#DIV/0!</v>
      </c>
      <c r="N5" s="174" t="str">
        <f>IF(R4=0,"",N4/$P$4)</f>
        <v/>
      </c>
      <c r="O5" s="174" t="e">
        <f>IF(S4=0,"",O4/$P$4)</f>
        <v>#DIV/0!</v>
      </c>
      <c r="P5" s="173" t="e">
        <f>SUM(L5:O5)</f>
        <v>#DIV/0!</v>
      </c>
      <c r="Q5" s="174">
        <f>IF($S$4=0,"",Q4/$S$4)</f>
        <v>1</v>
      </c>
      <c r="R5" s="174">
        <f>IF($S$4=0,"",R4/$S$4)</f>
        <v>0</v>
      </c>
      <c r="S5" s="175">
        <f>SUM(Q5:R5)</f>
        <v>1</v>
      </c>
      <c r="U5" s="185"/>
    </row>
    <row r="6" spans="1:21" ht="21" customHeight="1" x14ac:dyDescent="0.2">
      <c r="A6" s="580" t="s">
        <v>91</v>
      </c>
      <c r="B6" s="177" t="s">
        <v>180</v>
      </c>
      <c r="C6" s="141">
        <f>COUNTIFS('PLAN DE MEJORAMIENTO'!$U$8:$U$507,A6,'PLAN DE MEJORAMIENTO'!$L$8:$L$507,'PRIMER SEG.'!$C$3)</f>
        <v>4</v>
      </c>
      <c r="D6" s="141">
        <f>COUNTIFS('PLAN DE MEJORAMIENTO'!$U$8:$U$507,A6,'PLAN DE MEJORAMIENTO'!$L$8:$L$507,D3)</f>
        <v>0</v>
      </c>
      <c r="E6" s="141">
        <f>COUNTIFS('PLAN DE MEJORAMIENTO'!$U$8:$U$507,'PRIMER SEG.'!A6,'PLAN DE MEJORAMIENTO'!$L$8:$L$507,'PRIMER SEG.'!$E$3)</f>
        <v>0</v>
      </c>
      <c r="F6" s="154">
        <f t="shared" ref="F6:F38" si="0">IF(C6="","",SUM(C6:E6))</f>
        <v>4</v>
      </c>
      <c r="G6" s="150">
        <f>COUNTIFS('PLAN DE MEJORAMIENTO'!$U$8:$U$507,'PRIMER SEG.'!A6,'PLAN DE MEJORAMIENTO'!$P$8:$P$507,'PRIMER SEG.'!G3)</f>
        <v>2</v>
      </c>
      <c r="H6" s="141">
        <f>COUNTIFS('PLAN DE MEJORAMIENTO'!$U$8:$U$507,'PRIMER SEG.'!A6,'PLAN DE MEJORAMIENTO'!$P$8:$P$507,'PRIMER SEG.'!H$3)</f>
        <v>2</v>
      </c>
      <c r="I6" s="141">
        <f>COUNTIFS('PLAN DE MEJORAMIENTO'!$U$8:$U$507,'PRIMER SEG.'!A6,'PLAN DE MEJORAMIENTO'!$P$8:$P$507,'PRIMER SEG.'!I$3)</f>
        <v>0</v>
      </c>
      <c r="J6" s="141">
        <f>COUNTIFS('PLAN DE MEJORAMIENTO'!$U$8:$U$507,'PRIMER SEG.'!A6,'PLAN DE MEJORAMIENTO'!$P$8:$P$507,'PRIMER SEG.'!J$3)</f>
        <v>0</v>
      </c>
      <c r="K6" s="154">
        <f t="shared" ref="K6:K38" si="1">IF(G6="","",SUM(G6:J6))</f>
        <v>4</v>
      </c>
      <c r="L6" s="150">
        <f>COUNTIFS('PLAN DE MEJORAMIENTO'!$U$8:$U$507,'PRIMER SEG.'!A6,'PLAN DE MEJORAMIENTO'!$AI$8:$AI$507,'PRIMER SEG.'!L$3)</f>
        <v>1</v>
      </c>
      <c r="M6" s="141">
        <f>COUNTIFS('PLAN DE MEJORAMIENTO'!$U$8:$U$507,'PRIMER SEG.'!A6,'PLAN DE MEJORAMIENTO'!$AI$8:$AI$507,'PRIMER SEG.'!M$3)</f>
        <v>0</v>
      </c>
      <c r="N6" s="141">
        <f>COUNTIFS('PLAN DE MEJORAMIENTO'!$U$8:$U$507,'PRIMER SEG.'!A6,'PLAN DE MEJORAMIENTO'!$AI$8:$AI$507,'PRIMER SEG.'!N$3)</f>
        <v>3</v>
      </c>
      <c r="O6" s="141">
        <f>COUNTIFS('PLAN DE MEJORAMIENTO'!$U$8:$U$507,'PRIMER SEG.'!A6,'PLAN DE MEJORAMIENTO'!$AI$8:$AI$507,'PRIMER SEG.'!O$3)</f>
        <v>0</v>
      </c>
      <c r="P6" s="154">
        <f t="shared" ref="P6:P38" si="2">SUM(L6:O6)</f>
        <v>4</v>
      </c>
      <c r="Q6" s="150">
        <f>COUNTIFS('PLAN DE MEJORAMIENTO'!$U$8:$U$507,'PRIMER SEG.'!A6,'PLAN DE MEJORAMIENTO'!$BJ$8:$BJ$507,'PRIMER SEG.'!Q$3)</f>
        <v>4</v>
      </c>
      <c r="R6" s="141">
        <f>COUNTIFS('PLAN DE MEJORAMIENTO'!$U$8:$U$507,'PRIMER SEG.'!A6,'PLAN DE MEJORAMIENTO'!$BJ$8:$BJ$507,'PRIMER SEG.'!R$3)</f>
        <v>0</v>
      </c>
      <c r="S6" s="154">
        <f t="shared" ref="S6:S38" si="3">SUM(Q6:R6)</f>
        <v>4</v>
      </c>
      <c r="U6" s="185"/>
    </row>
    <row r="7" spans="1:21" ht="21" customHeight="1" thickBot="1" x14ac:dyDescent="0.25">
      <c r="A7" s="581"/>
      <c r="B7" s="178" t="s">
        <v>185</v>
      </c>
      <c r="C7" s="172">
        <f>IF($F$6=0,"",C6/$F$6)</f>
        <v>1</v>
      </c>
      <c r="D7" s="172">
        <f>IF($F$6=0,"",D6/$F$6)</f>
        <v>0</v>
      </c>
      <c r="E7" s="172">
        <f>IF($F$6=0,"",E6/$F$6)</f>
        <v>0</v>
      </c>
      <c r="F7" s="173">
        <f>SUM(C7:E7)</f>
        <v>1</v>
      </c>
      <c r="G7" s="174">
        <f>IF($K$6=0,"",G6/$K$6)</f>
        <v>0.5</v>
      </c>
      <c r="H7" s="174">
        <f>IF($K$6=0,"",H6/$K$6)</f>
        <v>0.5</v>
      </c>
      <c r="I7" s="174">
        <f>IF($K$6=0,"",I6/$K$6)</f>
        <v>0</v>
      </c>
      <c r="J7" s="174">
        <f>IF($K$6=0,"",J6/$K$6)</f>
        <v>0</v>
      </c>
      <c r="K7" s="173">
        <f>SUM(G7:J7)</f>
        <v>1</v>
      </c>
      <c r="L7" s="174">
        <f>IF($P$6=0,"",L6/$P$6)</f>
        <v>0.25</v>
      </c>
      <c r="M7" s="174">
        <f>IF($P$6=0,"",M6/$P$6)</f>
        <v>0</v>
      </c>
      <c r="N7" s="174">
        <f>IF($P$6=0,"",N6/$P$6)</f>
        <v>0.75</v>
      </c>
      <c r="O7" s="174">
        <f>IF($P$6=0,"",O6/$P$6)</f>
        <v>0</v>
      </c>
      <c r="P7" s="173">
        <f>SUM(L7:O7)</f>
        <v>1</v>
      </c>
      <c r="Q7" s="174">
        <f>IF($S$6=0,"",Q6/$S$6)</f>
        <v>1</v>
      </c>
      <c r="R7" s="174">
        <f>IF($S$6=0,"",R6/$S$6)</f>
        <v>0</v>
      </c>
      <c r="S7" s="175">
        <f>SUM(Q7:R7)</f>
        <v>1</v>
      </c>
      <c r="U7" s="185"/>
    </row>
    <row r="8" spans="1:21" ht="25.5" customHeight="1" x14ac:dyDescent="0.2">
      <c r="A8" s="580" t="s">
        <v>76</v>
      </c>
      <c r="B8" s="177" t="s">
        <v>180</v>
      </c>
      <c r="C8" s="168">
        <f>COUNTIFS('PLAN DE MEJORAMIENTO'!$U$8:$U$507,A8,'PLAN DE MEJORAMIENTO'!$L$8:$L$507,'PRIMER SEG.'!$C$3)</f>
        <v>21</v>
      </c>
      <c r="D8" s="168">
        <f>COUNTIFS('PLAN DE MEJORAMIENTO'!$U$8:$U$507,A8,'PLAN DE MEJORAMIENTO'!$L$8:$L$507,D3)</f>
        <v>3</v>
      </c>
      <c r="E8" s="168">
        <f>COUNTIFS('PLAN DE MEJORAMIENTO'!$U$8:$U$507,'PRIMER SEG.'!A8,'PLAN DE MEJORAMIENTO'!$L$8:$L$507,'PRIMER SEG.'!$E$3)</f>
        <v>0</v>
      </c>
      <c r="F8" s="169">
        <f>IF(C8="","",SUM(C8:E8))</f>
        <v>24</v>
      </c>
      <c r="G8" s="170">
        <f>COUNTIFS('PLAN DE MEJORAMIENTO'!$U$8:$U$507,'PRIMER SEG.'!A8,'PLAN DE MEJORAMIENTO'!$P$8:$P$507,'PRIMER SEG.'!G3)</f>
        <v>11</v>
      </c>
      <c r="H8" s="168">
        <f>COUNTIFS('PLAN DE MEJORAMIENTO'!$U$8:$U$507,'PRIMER SEG.'!A8,'PLAN DE MEJORAMIENTO'!$P$8:$P$507,'PRIMER SEG.'!H$3)</f>
        <v>13</v>
      </c>
      <c r="I8" s="168">
        <f>COUNTIFS('PLAN DE MEJORAMIENTO'!$U$8:$U$507,'PRIMER SEG.'!A8,'PLAN DE MEJORAMIENTO'!$P$8:$P$507,'PRIMER SEG.'!I$3)</f>
        <v>0</v>
      </c>
      <c r="J8" s="168">
        <f>COUNTIFS('PLAN DE MEJORAMIENTO'!$U$8:$U$507,'PRIMER SEG.'!A8,'PLAN DE MEJORAMIENTO'!$P$8:$P$507,'PRIMER SEG.'!J$3)</f>
        <v>0</v>
      </c>
      <c r="K8" s="169">
        <f t="shared" si="1"/>
        <v>24</v>
      </c>
      <c r="L8" s="170">
        <f>COUNTIFS('PLAN DE MEJORAMIENTO'!$U$8:$U$507,'PRIMER SEG.'!A8,'PLAN DE MEJORAMIENTO'!$AI$8:$AI$507,'PRIMER SEG.'!L$3)</f>
        <v>11</v>
      </c>
      <c r="M8" s="168">
        <f>COUNTIFS('PLAN DE MEJORAMIENTO'!$U$8:$U$507,'PRIMER SEG.'!A8,'PLAN DE MEJORAMIENTO'!$AI$8:$AI$507,'PRIMER SEG.'!M$3)</f>
        <v>0</v>
      </c>
      <c r="N8" s="168">
        <f>COUNTIFS('PLAN DE MEJORAMIENTO'!$U$8:$U$507,'PRIMER SEG.'!A8,'PLAN DE MEJORAMIENTO'!$AI$8:$AI$507,'PRIMER SEG.'!N$3)</f>
        <v>13</v>
      </c>
      <c r="O8" s="168">
        <f>COUNTIFS('PLAN DE MEJORAMIENTO'!$U$8:$U$507,'PRIMER SEG.'!A8,'PLAN DE MEJORAMIENTO'!$AI$8:$AI$507,'PRIMER SEG.'!O$3)</f>
        <v>0</v>
      </c>
      <c r="P8" s="169">
        <f t="shared" si="2"/>
        <v>24</v>
      </c>
      <c r="Q8" s="170">
        <f>COUNTIFS('PLAN DE MEJORAMIENTO'!$U$8:$U$507,'PRIMER SEG.'!A8,'PLAN DE MEJORAMIENTO'!$BJ$8:$BJ$507,'PRIMER SEG.'!Q$3)</f>
        <v>0</v>
      </c>
      <c r="R8" s="168">
        <f>COUNTIFS('PLAN DE MEJORAMIENTO'!$U$8:$U$507,'PRIMER SEG.'!A8,'PLAN DE MEJORAMIENTO'!$BJ$8:$BJ$507,'PRIMER SEG.'!R$3)</f>
        <v>24</v>
      </c>
      <c r="S8" s="169">
        <f t="shared" si="3"/>
        <v>24</v>
      </c>
      <c r="U8" s="185"/>
    </row>
    <row r="9" spans="1:21" ht="21.75" customHeight="1" thickBot="1" x14ac:dyDescent="0.25">
      <c r="A9" s="581"/>
      <c r="B9" s="178" t="s">
        <v>185</v>
      </c>
      <c r="C9" s="172">
        <f>IF($F$8=0,"",C8/$F$8)</f>
        <v>0.875</v>
      </c>
      <c r="D9" s="172">
        <f>IF($F$8=0,"",D8/$F$8)</f>
        <v>0.125</v>
      </c>
      <c r="E9" s="172">
        <f>IF($F$8=0,"",E8/$F$8)</f>
        <v>0</v>
      </c>
      <c r="F9" s="173">
        <f>SUM(C9:E9)</f>
        <v>1</v>
      </c>
      <c r="G9" s="174">
        <f>IF($K$8=0,"",G8/$K$8)</f>
        <v>0.45833333333333331</v>
      </c>
      <c r="H9" s="174">
        <f>IF($K$8=0,"",H8/$K$8)</f>
        <v>0.54166666666666663</v>
      </c>
      <c r="I9" s="174">
        <f>IF($K$8=0,"",I8/$K$8)</f>
        <v>0</v>
      </c>
      <c r="J9" s="174">
        <f>IF($K$8=0,"",J8/$K$8)</f>
        <v>0</v>
      </c>
      <c r="K9" s="173">
        <f>SUM(G9:J9)</f>
        <v>1</v>
      </c>
      <c r="L9" s="174">
        <f>IF($P$8=0,"",L8/$P$8)</f>
        <v>0.45833333333333331</v>
      </c>
      <c r="M9" s="174">
        <f>IF($P$8=0,"",M8/$P$8)</f>
        <v>0</v>
      </c>
      <c r="N9" s="174">
        <f>IF($P$8=0,"",N8/$P$8)</f>
        <v>0.54166666666666663</v>
      </c>
      <c r="O9" s="174">
        <f>IF($P$8=0,"",O8/$P$8)</f>
        <v>0</v>
      </c>
      <c r="P9" s="176">
        <f>SUM(L9:O9)</f>
        <v>1</v>
      </c>
      <c r="Q9" s="174">
        <f>IF($S$8=0,"",Q8/$S$8)</f>
        <v>0</v>
      </c>
      <c r="R9" s="174">
        <f>IF($S$8=0,"",R8/$S$8)</f>
        <v>1</v>
      </c>
      <c r="S9" s="175">
        <f>SUM(Q9:R9)</f>
        <v>1</v>
      </c>
      <c r="U9" s="185"/>
    </row>
    <row r="10" spans="1:21" ht="25.5" customHeight="1" x14ac:dyDescent="0.2">
      <c r="A10" s="582" t="s">
        <v>92</v>
      </c>
      <c r="B10" s="180" t="s">
        <v>180</v>
      </c>
      <c r="C10" s="141">
        <f>COUNTIFS('PLAN DE MEJORAMIENTO'!$U$8:$U$507,A10,'PLAN DE MEJORAMIENTO'!$L$8:$L$507,'PRIMER SEG.'!$C$3)</f>
        <v>0</v>
      </c>
      <c r="D10" s="141">
        <f>COUNTIFS('PLAN DE MEJORAMIENTO'!$U$8:$U$507,A10,'PLAN DE MEJORAMIENTO'!$L$8:$L$507,D3)</f>
        <v>0</v>
      </c>
      <c r="E10" s="141">
        <f>COUNTIFS('PLAN DE MEJORAMIENTO'!$U$8:$U$507,'PRIMER SEG.'!A10,'PLAN DE MEJORAMIENTO'!$L$8:$L$507,'PRIMER SEG.'!$E$3)</f>
        <v>0</v>
      </c>
      <c r="F10" s="154">
        <f t="shared" si="0"/>
        <v>0</v>
      </c>
      <c r="G10" s="150">
        <f>COUNTIFS('PLAN DE MEJORAMIENTO'!$U$8:$U$507,'PRIMER SEG.'!A10,'PLAN DE MEJORAMIENTO'!$P$8:$P$507,'PRIMER SEG.'!G3)</f>
        <v>0</v>
      </c>
      <c r="H10" s="141">
        <f>COUNTIFS('PLAN DE MEJORAMIENTO'!$U$8:$U$507,'PRIMER SEG.'!A10,'PLAN DE MEJORAMIENTO'!$P$8:$P$507,'PRIMER SEG.'!H$3)</f>
        <v>0</v>
      </c>
      <c r="I10" s="141">
        <f>COUNTIFS('PLAN DE MEJORAMIENTO'!$U$8:$U$507,'PRIMER SEG.'!A10,'PLAN DE MEJORAMIENTO'!$P$8:$P$507,'PRIMER SEG.'!I$3)</f>
        <v>0</v>
      </c>
      <c r="J10" s="141">
        <f>COUNTIFS('PLAN DE MEJORAMIENTO'!$U$8:$U$507,'PRIMER SEG.'!A10,'PLAN DE MEJORAMIENTO'!$P$8:$P$507,'PRIMER SEG.'!J$3)</f>
        <v>0</v>
      </c>
      <c r="K10" s="154">
        <f t="shared" si="1"/>
        <v>0</v>
      </c>
      <c r="L10" s="150">
        <f>COUNTIFS('PLAN DE MEJORAMIENTO'!$U$8:$U$507,'PRIMER SEG.'!A10,'PLAN DE MEJORAMIENTO'!$AI$8:$AI$507,'PRIMER SEG.'!L$3)</f>
        <v>0</v>
      </c>
      <c r="M10" s="141">
        <f>COUNTIFS('PLAN DE MEJORAMIENTO'!$U$8:$U$507,'PRIMER SEG.'!A10,'PLAN DE MEJORAMIENTO'!$AI$8:$AI$507,'PRIMER SEG.'!M$3)</f>
        <v>0</v>
      </c>
      <c r="N10" s="141">
        <f>COUNTIFS('PLAN DE MEJORAMIENTO'!$U$8:$U$507,'PRIMER SEG.'!A10,'PLAN DE MEJORAMIENTO'!$AI$8:$AI$507,'PRIMER SEG.'!N$3)</f>
        <v>0</v>
      </c>
      <c r="O10" s="141">
        <f>COUNTIFS('PLAN DE MEJORAMIENTO'!$U$8:$U$507,'PRIMER SEG.'!A10,'PLAN DE MEJORAMIENTO'!$AI$8:$AI$507,'PRIMER SEG.'!O$3)</f>
        <v>0</v>
      </c>
      <c r="P10" s="154">
        <f t="shared" si="2"/>
        <v>0</v>
      </c>
      <c r="Q10" s="150">
        <f>COUNTIFS('PLAN DE MEJORAMIENTO'!$U$8:$U$507,'PRIMER SEG.'!A10,'PLAN DE MEJORAMIENTO'!$BJ$8:$BJ$507,'PRIMER SEG.'!Q$3)</f>
        <v>0</v>
      </c>
      <c r="R10" s="141">
        <f>COUNTIFS('PLAN DE MEJORAMIENTO'!$U$8:$U$507,'PRIMER SEG.'!A10,'PLAN DE MEJORAMIENTO'!$BJ$8:$BJ$507,'PRIMER SEG.'!R$3)</f>
        <v>0</v>
      </c>
      <c r="S10" s="154">
        <f t="shared" si="3"/>
        <v>0</v>
      </c>
      <c r="U10" s="185"/>
    </row>
    <row r="11" spans="1:21" ht="25.5" customHeight="1" thickBot="1" x14ac:dyDescent="0.25">
      <c r="A11" s="581"/>
      <c r="B11" s="178" t="s">
        <v>185</v>
      </c>
      <c r="C11" s="172" t="str">
        <f>IF($F$10=0,"",C10/$F$10)</f>
        <v/>
      </c>
      <c r="D11" s="172" t="str">
        <f>IF($F$10=0,"",D10/$F$10)</f>
        <v/>
      </c>
      <c r="E11" s="172" t="str">
        <f>IF($F$10=0,"",E10/$F$10)</f>
        <v/>
      </c>
      <c r="F11" s="173">
        <f>SUM(C11:E11)</f>
        <v>0</v>
      </c>
      <c r="G11" s="174" t="str">
        <f>IF($K$10=0,"",G10/$K$10)</f>
        <v/>
      </c>
      <c r="H11" s="174" t="str">
        <f>IF($K$10=0,"",H10/$K$10)</f>
        <v/>
      </c>
      <c r="I11" s="174" t="str">
        <f>IF($K$10=0,"",I10/$K$10)</f>
        <v/>
      </c>
      <c r="J11" s="174" t="str">
        <f>IF($K$10=0,"",J10/$K$10)</f>
        <v/>
      </c>
      <c r="K11" s="173">
        <f>SUM(G11:J11)</f>
        <v>0</v>
      </c>
      <c r="L11" s="174" t="str">
        <f>IF($P$10=0,"",L10/$P$10)</f>
        <v/>
      </c>
      <c r="M11" s="174" t="str">
        <f>IF($P$10=0,"",M10/$P$10)</f>
        <v/>
      </c>
      <c r="N11" s="174" t="str">
        <f>IF($P$10=0,"",N10/$P$10)</f>
        <v/>
      </c>
      <c r="O11" s="174" t="str">
        <f>IF($P$10=0,"",O10/$P$10)</f>
        <v/>
      </c>
      <c r="P11" s="176">
        <f>SUM(L11:O11)</f>
        <v>0</v>
      </c>
      <c r="Q11" s="174" t="str">
        <f>IF($S$10=0,"",Q10/$S$10)</f>
        <v/>
      </c>
      <c r="R11" s="174" t="str">
        <f>IF($S$10=0,"",R10/$S$10)</f>
        <v/>
      </c>
      <c r="S11" s="175">
        <f>SUM(Q11:R11)</f>
        <v>0</v>
      </c>
      <c r="U11" s="185"/>
    </row>
    <row r="12" spans="1:21" ht="25.5" customHeight="1" x14ac:dyDescent="0.2">
      <c r="A12" s="582" t="s">
        <v>93</v>
      </c>
      <c r="B12" s="180" t="s">
        <v>180</v>
      </c>
      <c r="C12" s="141">
        <f>COUNTIFS('PLAN DE MEJORAMIENTO'!$U$8:$U$507,A12,'PLAN DE MEJORAMIENTO'!$L$8:$L$507,'PRIMER SEG.'!$C$3)</f>
        <v>26</v>
      </c>
      <c r="D12" s="141">
        <f>COUNTIFS('PLAN DE MEJORAMIENTO'!$U$8:$U$507,A12,'PLAN DE MEJORAMIENTO'!$L$8:$L$507,D3)</f>
        <v>11</v>
      </c>
      <c r="E12" s="141">
        <f>COUNTIFS('PLAN DE MEJORAMIENTO'!$U$8:$U$507,'PRIMER SEG.'!A12,'PLAN DE MEJORAMIENTO'!$L$8:$L$507,'PRIMER SEG.'!$E$3)</f>
        <v>0</v>
      </c>
      <c r="F12" s="154">
        <f t="shared" si="0"/>
        <v>37</v>
      </c>
      <c r="G12" s="150">
        <f>COUNTIFS('PLAN DE MEJORAMIENTO'!$U$8:$U$507,'PRIMER SEG.'!A12,'PLAN DE MEJORAMIENTO'!$P$8:$P$507,'PRIMER SEG.'!G3)</f>
        <v>17</v>
      </c>
      <c r="H12" s="141">
        <f>COUNTIFS('PLAN DE MEJORAMIENTO'!$U$8:$U$507,'PRIMER SEG.'!A12,'PLAN DE MEJORAMIENTO'!$P$8:$P$507,'PRIMER SEG.'!H$3)</f>
        <v>17</v>
      </c>
      <c r="I12" s="141">
        <f>COUNTIFS('PLAN DE MEJORAMIENTO'!$U$8:$U$507,'PRIMER SEG.'!A12,'PLAN DE MEJORAMIENTO'!$P$8:$P$507,'PRIMER SEG.'!I$3)</f>
        <v>1</v>
      </c>
      <c r="J12" s="141">
        <f>COUNTIFS('PLAN DE MEJORAMIENTO'!$U$8:$U$507,'PRIMER SEG.'!A12,'PLAN DE MEJORAMIENTO'!$P$8:$P$507,'PRIMER SEG.'!J$3)</f>
        <v>2</v>
      </c>
      <c r="K12" s="154">
        <f t="shared" si="1"/>
        <v>37</v>
      </c>
      <c r="L12" s="150">
        <f>COUNTIFS('PLAN DE MEJORAMIENTO'!$U$8:$U$507,'PRIMER SEG.'!A12,'PLAN DE MEJORAMIENTO'!$AI$8:$AI$507,'PRIMER SEG.'!L$3)</f>
        <v>12</v>
      </c>
      <c r="M12" s="141">
        <f>COUNTIFS('PLAN DE MEJORAMIENTO'!$U$8:$U$507,'PRIMER SEG.'!A12,'PLAN DE MEJORAMIENTO'!$AI$8:$AI$507,'PRIMER SEG.'!M$3)</f>
        <v>10</v>
      </c>
      <c r="N12" s="141">
        <f>COUNTIFS('PLAN DE MEJORAMIENTO'!$U$8:$U$507,'PRIMER SEG.'!A12,'PLAN DE MEJORAMIENTO'!$AI$8:$AI$507,'PRIMER SEG.'!N$3)</f>
        <v>6</v>
      </c>
      <c r="O12" s="141">
        <f>COUNTIFS('PLAN DE MEJORAMIENTO'!$U$8:$U$507,'PRIMER SEG.'!A12,'PLAN DE MEJORAMIENTO'!$AI$8:$AI$507,'PRIMER SEG.'!O$3)</f>
        <v>2</v>
      </c>
      <c r="P12" s="154">
        <f t="shared" si="2"/>
        <v>30</v>
      </c>
      <c r="Q12" s="150">
        <f>COUNTIFS('PLAN DE MEJORAMIENTO'!$U$8:$U$507,'PRIMER SEG.'!A12,'PLAN DE MEJORAMIENTO'!$BJ$8:$BJ$507,'PRIMER SEG.'!Q$3)</f>
        <v>12</v>
      </c>
      <c r="R12" s="141">
        <f>COUNTIFS('PLAN DE MEJORAMIENTO'!$U$8:$U$507,'PRIMER SEG.'!A12,'PLAN DE MEJORAMIENTO'!$BJ$8:$BJ$507,'PRIMER SEG.'!R$3)</f>
        <v>25</v>
      </c>
      <c r="S12" s="154">
        <f t="shared" si="3"/>
        <v>37</v>
      </c>
      <c r="U12" s="185"/>
    </row>
    <row r="13" spans="1:21" ht="26.25" customHeight="1" thickBot="1" x14ac:dyDescent="0.25">
      <c r="A13" s="581"/>
      <c r="B13" s="178" t="s">
        <v>185</v>
      </c>
      <c r="C13" s="172">
        <f>IF($F$12=0,"",C12/$F$12)</f>
        <v>0.70270270270270274</v>
      </c>
      <c r="D13" s="172">
        <f>IF($F$12=0,"",D12/$F$12)</f>
        <v>0.29729729729729731</v>
      </c>
      <c r="E13" s="172">
        <f>IF($F$12=0,"",E12/$F$12)</f>
        <v>0</v>
      </c>
      <c r="F13" s="176">
        <f>SUM(C13:E13)</f>
        <v>1</v>
      </c>
      <c r="G13" s="174">
        <f>IF($K$12=0,"",G12/$K$12)</f>
        <v>0.45945945945945948</v>
      </c>
      <c r="H13" s="174">
        <f>IF($K$12=0,"",H12/$K$12)</f>
        <v>0.45945945945945948</v>
      </c>
      <c r="I13" s="174">
        <f>IF($K$12=0,"",I12/$K$12)</f>
        <v>2.7027027027027029E-2</v>
      </c>
      <c r="J13" s="174">
        <f>IF($K$12=0,"",J12/$K$12)</f>
        <v>5.4054054054054057E-2</v>
      </c>
      <c r="K13" s="173">
        <f>SUM(G13:J13)</f>
        <v>1</v>
      </c>
      <c r="L13" s="174">
        <f>IF($P$12=0,"",L12/$P$12)</f>
        <v>0.4</v>
      </c>
      <c r="M13" s="174">
        <f>IF($P$12=0,"",M12/$P$12)</f>
        <v>0.33333333333333331</v>
      </c>
      <c r="N13" s="174">
        <f>IF($P$12=0,"",N12/$P$12)</f>
        <v>0.2</v>
      </c>
      <c r="O13" s="174">
        <f>IF($P$12=0,"",O12/$P$12)</f>
        <v>6.6666666666666666E-2</v>
      </c>
      <c r="P13" s="176">
        <f>SUM(L13:O13)</f>
        <v>1</v>
      </c>
      <c r="Q13" s="174">
        <f>IF($S$12=0,"",Q12/$S$12)</f>
        <v>0.32432432432432434</v>
      </c>
      <c r="R13" s="174">
        <f>IF($S$12=0,"",R12/$S$12)</f>
        <v>0.67567567567567566</v>
      </c>
      <c r="S13" s="175">
        <f>SUM(Q13:R13)</f>
        <v>1</v>
      </c>
      <c r="U13" s="185"/>
    </row>
    <row r="14" spans="1:21" ht="21.75" customHeight="1" x14ac:dyDescent="0.2">
      <c r="A14" s="582" t="s">
        <v>78</v>
      </c>
      <c r="B14" s="180" t="s">
        <v>180</v>
      </c>
      <c r="C14" s="141">
        <f>COUNTIFS('PLAN DE MEJORAMIENTO'!$U$8:$U$507,A14,'PLAN DE MEJORAMIENTO'!$L$8:$L$507,'PRIMER SEG.'!$C$3)</f>
        <v>12</v>
      </c>
      <c r="D14" s="141">
        <f>COUNTIFS('PLAN DE MEJORAMIENTO'!$U$8:$U$507,A14,'PLAN DE MEJORAMIENTO'!$L$8:$L$507,D3)</f>
        <v>1</v>
      </c>
      <c r="E14" s="141">
        <f>COUNTIFS('PLAN DE MEJORAMIENTO'!$U$8:$U$507,'PRIMER SEG.'!A14,'PLAN DE MEJORAMIENTO'!$L$8:$L$507,'PRIMER SEG.'!$E$3)</f>
        <v>0</v>
      </c>
      <c r="F14" s="154">
        <f t="shared" si="0"/>
        <v>13</v>
      </c>
      <c r="G14" s="150">
        <f>COUNTIFS('PLAN DE MEJORAMIENTO'!$U$8:$U$507,'PRIMER SEG.'!A14,'PLAN DE MEJORAMIENTO'!$P$8:$P$507,'PRIMER SEG.'!G3)</f>
        <v>12</v>
      </c>
      <c r="H14" s="141">
        <f>COUNTIFS('PLAN DE MEJORAMIENTO'!$U$8:$U$507,'PRIMER SEG.'!A14,'PLAN DE MEJORAMIENTO'!$P$8:$P$507,'PRIMER SEG.'!H$3)</f>
        <v>0</v>
      </c>
      <c r="I14" s="141">
        <f>COUNTIFS('PLAN DE MEJORAMIENTO'!$U$8:$U$507,'PRIMER SEG.'!A14,'PLAN DE MEJORAMIENTO'!$P$8:$P$507,'PRIMER SEG.'!I$3)</f>
        <v>1</v>
      </c>
      <c r="J14" s="141">
        <f>COUNTIFS('PLAN DE MEJORAMIENTO'!$U$8:$U$507,'PRIMER SEG.'!A14,'PLAN DE MEJORAMIENTO'!$P$8:$P$507,'PRIMER SEG.'!J$3)</f>
        <v>0</v>
      </c>
      <c r="K14" s="154">
        <f t="shared" si="1"/>
        <v>13</v>
      </c>
      <c r="L14" s="150">
        <f>COUNTIFS('PLAN DE MEJORAMIENTO'!$U$8:$U$507,'PRIMER SEG.'!A14,'PLAN DE MEJORAMIENTO'!$AI$8:$AI$507,'PRIMER SEG.'!L$3)</f>
        <v>0</v>
      </c>
      <c r="M14" s="141">
        <f>COUNTIFS('PLAN DE MEJORAMIENTO'!$U$8:$U$507,'PRIMER SEG.'!A14,'PLAN DE MEJORAMIENTO'!$AI$8:$AI$507,'PRIMER SEG.'!M$3)</f>
        <v>1</v>
      </c>
      <c r="N14" s="141">
        <f>COUNTIFS('PLAN DE MEJORAMIENTO'!$U$8:$U$507,'PRIMER SEG.'!A14,'PLAN DE MEJORAMIENTO'!$AI$8:$AI$507,'PRIMER SEG.'!N$3)</f>
        <v>0</v>
      </c>
      <c r="O14" s="141">
        <f>COUNTIFS('PLAN DE MEJORAMIENTO'!$U$8:$U$507,'PRIMER SEG.'!A14,'PLAN DE MEJORAMIENTO'!$AI$8:$AI$507,'PRIMER SEG.'!O$3)</f>
        <v>0</v>
      </c>
      <c r="P14" s="154">
        <f t="shared" si="2"/>
        <v>1</v>
      </c>
      <c r="Q14" s="150">
        <f>COUNTIFS('PLAN DE MEJORAMIENTO'!$U$8:$U$507,'PRIMER SEG.'!A14,'PLAN DE MEJORAMIENTO'!$BJ$8:$BJ$507,'PRIMER SEG.'!Q$3)</f>
        <v>13</v>
      </c>
      <c r="R14" s="141">
        <f>COUNTIFS('PLAN DE MEJORAMIENTO'!$U$8:$U$507,'PRIMER SEG.'!A14,'PLAN DE MEJORAMIENTO'!$BJ$8:$BJ$507,'PRIMER SEG.'!R$3)</f>
        <v>0</v>
      </c>
      <c r="S14" s="154">
        <f t="shared" si="3"/>
        <v>13</v>
      </c>
      <c r="U14" s="185"/>
    </row>
    <row r="15" spans="1:21" ht="21.75" customHeight="1" thickBot="1" x14ac:dyDescent="0.25">
      <c r="A15" s="581"/>
      <c r="B15" s="178" t="s">
        <v>185</v>
      </c>
      <c r="C15" s="172">
        <f>IF($F$14=0,"",C14/$F$14)</f>
        <v>0.92307692307692313</v>
      </c>
      <c r="D15" s="172">
        <f>IF($F$14=0,"",D14/$F$14)</f>
        <v>7.6923076923076927E-2</v>
      </c>
      <c r="E15" s="172">
        <f>IF($F$14=0,"",E14/$F$14)</f>
        <v>0</v>
      </c>
      <c r="F15" s="176">
        <f>SUM(C15:E15)</f>
        <v>1</v>
      </c>
      <c r="G15" s="174">
        <f>IF($K$14=0,"",G14/$K$14)</f>
        <v>0.92307692307692313</v>
      </c>
      <c r="H15" s="174">
        <f>IF($K$14=0,"",H14/$K$14)</f>
        <v>0</v>
      </c>
      <c r="I15" s="174">
        <f>IF($K$14=0,"",I14/$K$14)</f>
        <v>7.6923076923076927E-2</v>
      </c>
      <c r="J15" s="174">
        <f>IF($K$14=0,"",J14/$K$14)</f>
        <v>0</v>
      </c>
      <c r="K15" s="173">
        <f>SUM(G15:J15)</f>
        <v>1</v>
      </c>
      <c r="L15" s="174">
        <f>IF($P$14=0,"",L14/$P$14)</f>
        <v>0</v>
      </c>
      <c r="M15" s="174">
        <f>IF($P$14=0,"",M14/$P$14)</f>
        <v>1</v>
      </c>
      <c r="N15" s="174">
        <f>IF($P$14=0,"",N14/$P$14)</f>
        <v>0</v>
      </c>
      <c r="O15" s="174">
        <f>IF($P$14=0,"",O14/$P$14)</f>
        <v>0</v>
      </c>
      <c r="P15" s="176">
        <f>SUM(L15:O15)</f>
        <v>1</v>
      </c>
      <c r="Q15" s="174">
        <f>IF($S$14=0,"",Q14/$S$14)</f>
        <v>1</v>
      </c>
      <c r="R15" s="174">
        <f>IF($S$14=0,"",R14/$S$14)</f>
        <v>0</v>
      </c>
      <c r="S15" s="175">
        <f>SUM(Q15:R15)</f>
        <v>1</v>
      </c>
      <c r="U15" s="185"/>
    </row>
    <row r="16" spans="1:21" ht="26.25" customHeight="1" x14ac:dyDescent="0.2">
      <c r="A16" s="582" t="s">
        <v>79</v>
      </c>
      <c r="B16" s="180" t="s">
        <v>180</v>
      </c>
      <c r="C16" s="141">
        <f>COUNTIFS('PLAN DE MEJORAMIENTO'!$U$8:$U$507,A16,'PLAN DE MEJORAMIENTO'!$L$8:$L$507,'PRIMER SEG.'!$C$3)</f>
        <v>0</v>
      </c>
      <c r="D16" s="141">
        <f>COUNTIFS('PLAN DE MEJORAMIENTO'!$U$8:$U$507,A16,'PLAN DE MEJORAMIENTO'!$L$8:$L$507,D3)</f>
        <v>0</v>
      </c>
      <c r="E16" s="141">
        <f>COUNTIFS('PLAN DE MEJORAMIENTO'!$U$8:$U$507,'PRIMER SEG.'!A16,'PLAN DE MEJORAMIENTO'!$L$8:$L$507,'PRIMER SEG.'!$E$3)</f>
        <v>0</v>
      </c>
      <c r="F16" s="154">
        <f t="shared" si="0"/>
        <v>0</v>
      </c>
      <c r="G16" s="150">
        <f>COUNTIFS('PLAN DE MEJORAMIENTO'!$U$8:$U$507,'PRIMER SEG.'!A16,'PLAN DE MEJORAMIENTO'!$P$8:$P$507,'PRIMER SEG.'!G3)</f>
        <v>0</v>
      </c>
      <c r="H16" s="141">
        <f>COUNTIFS('PLAN DE MEJORAMIENTO'!$U$8:$U$507,'PRIMER SEG.'!A16,'PLAN DE MEJORAMIENTO'!$P$8:$P$507,'PRIMER SEG.'!H$3)</f>
        <v>0</v>
      </c>
      <c r="I16" s="141">
        <f>COUNTIFS('PLAN DE MEJORAMIENTO'!$U$8:$U$507,'PRIMER SEG.'!A16,'PLAN DE MEJORAMIENTO'!$P$8:$P$507,'PRIMER SEG.'!I$3)</f>
        <v>0</v>
      </c>
      <c r="J16" s="141">
        <f>COUNTIFS('PLAN DE MEJORAMIENTO'!$U$8:$U$507,'PRIMER SEG.'!A16,'PLAN DE MEJORAMIENTO'!$P$8:$P$507,'PRIMER SEG.'!J$3)</f>
        <v>0</v>
      </c>
      <c r="K16" s="154">
        <f t="shared" si="1"/>
        <v>0</v>
      </c>
      <c r="L16" s="150">
        <f>COUNTIFS('PLAN DE MEJORAMIENTO'!$U$8:$U$507,'PRIMER SEG.'!A16,'PLAN DE MEJORAMIENTO'!$AI$8:$AI$507,'PRIMER SEG.'!L$3)</f>
        <v>0</v>
      </c>
      <c r="M16" s="141">
        <f>COUNTIFS('PLAN DE MEJORAMIENTO'!$U$8:$U$507,'PRIMER SEG.'!A16,'PLAN DE MEJORAMIENTO'!$AI$8:$AI$507,'PRIMER SEG.'!M$3)</f>
        <v>0</v>
      </c>
      <c r="N16" s="141">
        <f>COUNTIFS('PLAN DE MEJORAMIENTO'!$U$8:$U$507,'PRIMER SEG.'!A16,'PLAN DE MEJORAMIENTO'!$AI$8:$AI$507,'PRIMER SEG.'!N$3)</f>
        <v>0</v>
      </c>
      <c r="O16" s="141">
        <f>COUNTIFS('PLAN DE MEJORAMIENTO'!$U$8:$U$507,'PRIMER SEG.'!A16,'PLAN DE MEJORAMIENTO'!$AI$8:$AI$507,'PRIMER SEG.'!O$3)</f>
        <v>0</v>
      </c>
      <c r="P16" s="154">
        <f t="shared" si="2"/>
        <v>0</v>
      </c>
      <c r="Q16" s="150">
        <f>COUNTIFS('PLAN DE MEJORAMIENTO'!$U$8:$U$507,'PRIMER SEG.'!A16,'PLAN DE MEJORAMIENTO'!$BJ$8:$BJ$507,'PRIMER SEG.'!Q$3)</f>
        <v>0</v>
      </c>
      <c r="R16" s="141">
        <f>COUNTIFS('PLAN DE MEJORAMIENTO'!$U$8:$U$507,'PRIMER SEG.'!A16,'PLAN DE MEJORAMIENTO'!$BJ$8:$BJ$507,'PRIMER SEG.'!R$3)</f>
        <v>0</v>
      </c>
      <c r="S16" s="154">
        <f t="shared" si="3"/>
        <v>0</v>
      </c>
      <c r="U16" s="185"/>
    </row>
    <row r="17" spans="1:21" ht="26.25" customHeight="1" thickBot="1" x14ac:dyDescent="0.25">
      <c r="A17" s="581"/>
      <c r="B17" s="178" t="s">
        <v>185</v>
      </c>
      <c r="C17" s="172" t="str">
        <f>IF($F$16=0,"",C16/$F$16)</f>
        <v/>
      </c>
      <c r="D17" s="172" t="str">
        <f>IF($F$16=0,"",D16/$F$16)</f>
        <v/>
      </c>
      <c r="E17" s="172" t="str">
        <f>IF($F$16=0,"",E16/$F$16)</f>
        <v/>
      </c>
      <c r="F17" s="176">
        <f>SUM(C17:E17)</f>
        <v>0</v>
      </c>
      <c r="G17" s="174" t="str">
        <f>IF($K$16=0,"",G16/$K$16)</f>
        <v/>
      </c>
      <c r="H17" s="174" t="str">
        <f>IF($K$16=0,"",H16/$K$16)</f>
        <v/>
      </c>
      <c r="I17" s="174" t="str">
        <f>IF($K$16=0,"",I16/$K$16)</f>
        <v/>
      </c>
      <c r="J17" s="174" t="str">
        <f>IF($K$16=0,"",J16/$K$16)</f>
        <v/>
      </c>
      <c r="K17" s="173">
        <f>SUM(G17:J17)</f>
        <v>0</v>
      </c>
      <c r="L17" s="174" t="str">
        <f>IF($P$16=0,"",L16/$P$16)</f>
        <v/>
      </c>
      <c r="M17" s="174" t="str">
        <f>IF($P$16=0,"",M16/$P$16)</f>
        <v/>
      </c>
      <c r="N17" s="174" t="str">
        <f>IF($P$16=0,"",N16/$P$16)</f>
        <v/>
      </c>
      <c r="O17" s="174" t="str">
        <f>IF($P$16=0,"",O16/$P$16)</f>
        <v/>
      </c>
      <c r="P17" s="176">
        <f>SUM(L17:O17)</f>
        <v>0</v>
      </c>
      <c r="Q17" s="174" t="str">
        <f>IF($S$16=0,"",Q16/$S$16)</f>
        <v/>
      </c>
      <c r="R17" s="174" t="str">
        <f>IF($S$16=0,"",R16/$S$16)</f>
        <v/>
      </c>
      <c r="S17" s="175">
        <f>SUM(Q17:R17)</f>
        <v>0</v>
      </c>
      <c r="U17" s="185"/>
    </row>
    <row r="18" spans="1:21" ht="25.5" customHeight="1" x14ac:dyDescent="0.2">
      <c r="A18" s="582" t="s">
        <v>80</v>
      </c>
      <c r="B18" s="180" t="s">
        <v>180</v>
      </c>
      <c r="C18" s="141">
        <f>COUNTIFS('PLAN DE MEJORAMIENTO'!$U$8:$U$507,A18,'PLAN DE MEJORAMIENTO'!$L$8:$L$507,'PRIMER SEG.'!$C$3)</f>
        <v>6</v>
      </c>
      <c r="D18" s="141">
        <f>COUNTIFS('PLAN DE MEJORAMIENTO'!$U$8:$U$507,A18,'PLAN DE MEJORAMIENTO'!$L$8:$L$507,D3)</f>
        <v>0</v>
      </c>
      <c r="E18" s="141">
        <f>COUNTIFS('PLAN DE MEJORAMIENTO'!$U$8:$U$507,'PRIMER SEG.'!A18,'PLAN DE MEJORAMIENTO'!$L$8:$L$507,'PRIMER SEG.'!$E$3)</f>
        <v>0</v>
      </c>
      <c r="F18" s="154">
        <f t="shared" si="0"/>
        <v>6</v>
      </c>
      <c r="G18" s="150">
        <f>COUNTIFS('PLAN DE MEJORAMIENTO'!$U$8:$U$507,'PRIMER SEG.'!A18,'PLAN DE MEJORAMIENTO'!$P$8:$P$507,'PRIMER SEG.'!G3)</f>
        <v>6</v>
      </c>
      <c r="H18" s="141">
        <f>COUNTIFS('PLAN DE MEJORAMIENTO'!$U$8:$U$507,'PRIMER SEG.'!A18,'PLAN DE MEJORAMIENTO'!$P$8:$P$507,'PRIMER SEG.'!H$3)</f>
        <v>0</v>
      </c>
      <c r="I18" s="141">
        <f>COUNTIFS('PLAN DE MEJORAMIENTO'!$U$8:$U$507,'PRIMER SEG.'!A18,'PLAN DE MEJORAMIENTO'!$P$8:$P$507,'PRIMER SEG.'!I$3)</f>
        <v>0</v>
      </c>
      <c r="J18" s="141">
        <f>COUNTIFS('PLAN DE MEJORAMIENTO'!$U$8:$U$507,'PRIMER SEG.'!A18,'PLAN DE MEJORAMIENTO'!$P$8:$P$507,'PRIMER SEG.'!J$3)</f>
        <v>0</v>
      </c>
      <c r="K18" s="154">
        <f t="shared" si="1"/>
        <v>6</v>
      </c>
      <c r="L18" s="150">
        <f>COUNTIFS('PLAN DE MEJORAMIENTO'!$U$8:$U$507,'PRIMER SEG.'!A18,'PLAN DE MEJORAMIENTO'!$AI$8:$AI$507,'PRIMER SEG.'!L$3)</f>
        <v>0</v>
      </c>
      <c r="M18" s="141">
        <f>COUNTIFS('PLAN DE MEJORAMIENTO'!$U$8:$U$507,'PRIMER SEG.'!A18,'PLAN DE MEJORAMIENTO'!$AI$8:$AI$507,'PRIMER SEG.'!M$3)</f>
        <v>0</v>
      </c>
      <c r="N18" s="141">
        <f>COUNTIFS('PLAN DE MEJORAMIENTO'!$U$8:$U$507,'PRIMER SEG.'!A18,'PLAN DE MEJORAMIENTO'!$AI$8:$AI$507,'PRIMER SEG.'!N$3)</f>
        <v>0</v>
      </c>
      <c r="O18" s="141">
        <f>COUNTIFS('PLAN DE MEJORAMIENTO'!$U$8:$U$507,'PRIMER SEG.'!A18,'PLAN DE MEJORAMIENTO'!$AI$8:$AI$507,'PRIMER SEG.'!O$3)</f>
        <v>0</v>
      </c>
      <c r="P18" s="154">
        <f t="shared" si="2"/>
        <v>0</v>
      </c>
      <c r="Q18" s="150">
        <f>COUNTIFS('PLAN DE MEJORAMIENTO'!$U$8:$U$507,'PRIMER SEG.'!A18,'PLAN DE MEJORAMIENTO'!$BJ$8:$BJ$507,'PRIMER SEG.'!Q$3)</f>
        <v>0</v>
      </c>
      <c r="R18" s="141">
        <f>COUNTIFS('PLAN DE MEJORAMIENTO'!$U$8:$U$507,'PRIMER SEG.'!A18,'PLAN DE MEJORAMIENTO'!$BJ$8:$BJ$507,'PRIMER SEG.'!R$3)</f>
        <v>0</v>
      </c>
      <c r="S18" s="154">
        <f t="shared" si="3"/>
        <v>0</v>
      </c>
      <c r="U18" s="185"/>
    </row>
    <row r="19" spans="1:21" ht="21" customHeight="1" thickBot="1" x14ac:dyDescent="0.25">
      <c r="A19" s="581"/>
      <c r="B19" s="178" t="s">
        <v>185</v>
      </c>
      <c r="C19" s="172">
        <f>IF($F$18=0,"",C18/$F$18)</f>
        <v>1</v>
      </c>
      <c r="D19" s="172">
        <f>IF($F$18=0,"",D18/$F$18)</f>
        <v>0</v>
      </c>
      <c r="E19" s="172">
        <f>IF($F$18=0,"",E18/$F$18)</f>
        <v>0</v>
      </c>
      <c r="F19" s="176">
        <f>SUM(C19:E19)</f>
        <v>1</v>
      </c>
      <c r="G19" s="174">
        <f>IF($K$18=0,"",G18/$K$18)</f>
        <v>1</v>
      </c>
      <c r="H19" s="174">
        <f>IF($K$18=0,"",H18/$K$18)</f>
        <v>0</v>
      </c>
      <c r="I19" s="174">
        <f>IF($K$18=0,"",I18/$K$18)</f>
        <v>0</v>
      </c>
      <c r="J19" s="174">
        <f>IF($K$18=0,"",J18/$K$18)</f>
        <v>0</v>
      </c>
      <c r="K19" s="173">
        <f>SUM(G19:J19)</f>
        <v>1</v>
      </c>
      <c r="L19" s="174" t="str">
        <f>IF($P$18=0,"",L18/$P$18)</f>
        <v/>
      </c>
      <c r="M19" s="174" t="str">
        <f>IF($P$18=0,"",M18/$P$18)</f>
        <v/>
      </c>
      <c r="N19" s="174" t="str">
        <f>IF($P$18=0,"",N18/$P$18)</f>
        <v/>
      </c>
      <c r="O19" s="174" t="str">
        <f>IF($P$18=0,"",O18/$P$18)</f>
        <v/>
      </c>
      <c r="P19" s="176">
        <f>SUM(L19:O19)</f>
        <v>0</v>
      </c>
      <c r="Q19" s="174" t="str">
        <f>IF($S$18=0,"",Q18/$S$18)</f>
        <v/>
      </c>
      <c r="R19" s="174" t="str">
        <f>IF($S$18=0,"",R18/$S$18)</f>
        <v/>
      </c>
      <c r="S19" s="175">
        <f>SUM(Q19:R19)</f>
        <v>0</v>
      </c>
      <c r="U19" s="185"/>
    </row>
    <row r="20" spans="1:21" ht="25.5" customHeight="1" x14ac:dyDescent="0.2">
      <c r="A20" s="582" t="s">
        <v>81</v>
      </c>
      <c r="B20" s="180" t="s">
        <v>180</v>
      </c>
      <c r="C20" s="141">
        <f>COUNTIFS('PLAN DE MEJORAMIENTO'!$U$8:$U$507,A20,'PLAN DE MEJORAMIENTO'!$L$8:$L$507,'PRIMER SEG.'!$C$3)</f>
        <v>2</v>
      </c>
      <c r="D20" s="141">
        <f>COUNTIFS('PLAN DE MEJORAMIENTO'!$U$8:$U$507,A20,'PLAN DE MEJORAMIENTO'!$L$8:$L$507,D3)</f>
        <v>0</v>
      </c>
      <c r="E20" s="141">
        <f>COUNTIFS('PLAN DE MEJORAMIENTO'!$U$8:$U$507,'PRIMER SEG.'!A20,'PLAN DE MEJORAMIENTO'!$L$8:$L$507,'PRIMER SEG.'!$E$3)</f>
        <v>0</v>
      </c>
      <c r="F20" s="154">
        <f t="shared" si="0"/>
        <v>2</v>
      </c>
      <c r="G20" s="150">
        <f>COUNTIFS('PLAN DE MEJORAMIENTO'!$U$8:$U$507,'PRIMER SEG.'!A20,'PLAN DE MEJORAMIENTO'!$P$8:$P$507,'PRIMER SEG.'!G3)</f>
        <v>2</v>
      </c>
      <c r="H20" s="141">
        <f>COUNTIFS('PLAN DE MEJORAMIENTO'!$U$8:$U$507,'PRIMER SEG.'!A20,'PLAN DE MEJORAMIENTO'!$P$8:$P$507,'PRIMER SEG.'!H$3)</f>
        <v>0</v>
      </c>
      <c r="I20" s="141">
        <f>COUNTIFS('PLAN DE MEJORAMIENTO'!$U$8:$U$507,'PRIMER SEG.'!A20,'PLAN DE MEJORAMIENTO'!$P$8:$P$507,'PRIMER SEG.'!I$3)</f>
        <v>0</v>
      </c>
      <c r="J20" s="141">
        <f>COUNTIFS('PLAN DE MEJORAMIENTO'!$U$8:$U$507,'PRIMER SEG.'!A20,'PLAN DE MEJORAMIENTO'!$P$8:$P$507,'PRIMER SEG.'!J$3)</f>
        <v>0</v>
      </c>
      <c r="K20" s="154">
        <f t="shared" si="1"/>
        <v>2</v>
      </c>
      <c r="L20" s="150">
        <f>COUNTIFS('PLAN DE MEJORAMIENTO'!$U$8:$U$507,'PRIMER SEG.'!A20,'PLAN DE MEJORAMIENTO'!$AI$8:$AI$507,'PRIMER SEG.'!L$3)</f>
        <v>0</v>
      </c>
      <c r="M20" s="141">
        <f>COUNTIFS('PLAN DE MEJORAMIENTO'!$U$8:$U$507,'PRIMER SEG.'!A20,'PLAN DE MEJORAMIENTO'!$AI$8:$AI$507,'PRIMER SEG.'!M$3)</f>
        <v>0</v>
      </c>
      <c r="N20" s="141">
        <f>COUNTIFS('PLAN DE MEJORAMIENTO'!$U$8:$U$507,'PRIMER SEG.'!A20,'PLAN DE MEJORAMIENTO'!$AI$8:$AI$507,'PRIMER SEG.'!N$3)</f>
        <v>0</v>
      </c>
      <c r="O20" s="141">
        <f>COUNTIFS('PLAN DE MEJORAMIENTO'!$U$8:$U$507,'PRIMER SEG.'!A20,'PLAN DE MEJORAMIENTO'!$AI$8:$AI$507,'PRIMER SEG.'!O$3)</f>
        <v>0</v>
      </c>
      <c r="P20" s="154">
        <f t="shared" si="2"/>
        <v>0</v>
      </c>
      <c r="Q20" s="150">
        <f>COUNTIFS('PLAN DE MEJORAMIENTO'!$U$8:$U$507,'PRIMER SEG.'!A20,'PLAN DE MEJORAMIENTO'!$BJ$8:$BJ$507,'PRIMER SEG.'!Q$3)</f>
        <v>2</v>
      </c>
      <c r="R20" s="141">
        <f>COUNTIFS('PLAN DE MEJORAMIENTO'!$U$8:$U$507,'PRIMER SEG.'!A20,'PLAN DE MEJORAMIENTO'!$BJ$8:$BJ$507,'PRIMER SEG.'!R$3)</f>
        <v>0</v>
      </c>
      <c r="S20" s="154">
        <f t="shared" si="3"/>
        <v>2</v>
      </c>
      <c r="U20" s="185"/>
    </row>
    <row r="21" spans="1:21" ht="26.25" customHeight="1" thickBot="1" x14ac:dyDescent="0.25">
      <c r="A21" s="581"/>
      <c r="B21" s="178" t="s">
        <v>185</v>
      </c>
      <c r="C21" s="172">
        <f>IF($F$20=0,"",C20/$F$20)</f>
        <v>1</v>
      </c>
      <c r="D21" s="172">
        <f>IF($F$20=0,"",D20/$F$20)</f>
        <v>0</v>
      </c>
      <c r="E21" s="172">
        <f>IF($F$20=0,"",E20/$F$20)</f>
        <v>0</v>
      </c>
      <c r="F21" s="176">
        <f>SUM(C21:E21)</f>
        <v>1</v>
      </c>
      <c r="G21" s="174">
        <f>IF($K$20=0,"",G20/$K$20)</f>
        <v>1</v>
      </c>
      <c r="H21" s="174">
        <f>IF($K$20=0,"",H20/$K$20)</f>
        <v>0</v>
      </c>
      <c r="I21" s="174">
        <f>IF($K$20=0,"",I20/$K$20)</f>
        <v>0</v>
      </c>
      <c r="J21" s="174">
        <f>IF($K$20=0,"",J20/$K$20)</f>
        <v>0</v>
      </c>
      <c r="K21" s="173">
        <f>SUM(G21:J21)</f>
        <v>1</v>
      </c>
      <c r="L21" s="174" t="str">
        <f>IF($P$20=0,"",L20/$P$20)</f>
        <v/>
      </c>
      <c r="M21" s="174" t="str">
        <f>IF($P$20=0,"",M20/$P$20)</f>
        <v/>
      </c>
      <c r="N21" s="174" t="str">
        <f>IF($P$20=0,"",N20/$P$20)</f>
        <v/>
      </c>
      <c r="O21" s="174" t="str">
        <f>IF($P$20=0,"",O20/$P$20)</f>
        <v/>
      </c>
      <c r="P21" s="176">
        <f>SUM(L21:O21)</f>
        <v>0</v>
      </c>
      <c r="Q21" s="174">
        <f>IF($S$20=0,"",Q20/$S$20)</f>
        <v>1</v>
      </c>
      <c r="R21" s="174">
        <f>IF($S$20=0,"",R20/$S$20)</f>
        <v>0</v>
      </c>
      <c r="S21" s="175">
        <f>SUM(Q21:R21)</f>
        <v>1</v>
      </c>
      <c r="U21" s="185"/>
    </row>
    <row r="22" spans="1:21" ht="25.5" customHeight="1" x14ac:dyDescent="0.2">
      <c r="A22" s="582" t="s">
        <v>82</v>
      </c>
      <c r="B22" s="180" t="s">
        <v>180</v>
      </c>
      <c r="C22" s="141">
        <f>COUNTIFS('PLAN DE MEJORAMIENTO'!$U$8:$U$507,A22,'PLAN DE MEJORAMIENTO'!$L$8:$L$507,'PRIMER SEG.'!$C$3)</f>
        <v>94</v>
      </c>
      <c r="D22" s="141">
        <f>COUNTIFS('PLAN DE MEJORAMIENTO'!$U$8:$U$507,A22,'PLAN DE MEJORAMIENTO'!$L$8:$L$507,D3)</f>
        <v>1</v>
      </c>
      <c r="E22" s="141">
        <f>COUNTIFS('PLAN DE MEJORAMIENTO'!$U$8:$U$507,'PRIMER SEG.'!A22,'PLAN DE MEJORAMIENTO'!$L$8:$L$507,'PRIMER SEG.'!$E$3)</f>
        <v>0</v>
      </c>
      <c r="F22" s="154">
        <f t="shared" si="0"/>
        <v>95</v>
      </c>
      <c r="G22" s="150">
        <f>COUNTIFS('PLAN DE MEJORAMIENTO'!$U$8:$U$507,'PRIMER SEG.'!A22,'PLAN DE MEJORAMIENTO'!$P$8:$P$507,'PRIMER SEG.'!G3)</f>
        <v>67</v>
      </c>
      <c r="H22" s="141">
        <f>COUNTIFS('PLAN DE MEJORAMIENTO'!$U$8:$U$507,'PRIMER SEG.'!A22,'PLAN DE MEJORAMIENTO'!$P$8:$P$507,'PRIMER SEG.'!H$3)</f>
        <v>25</v>
      </c>
      <c r="I22" s="141">
        <f>COUNTIFS('PLAN DE MEJORAMIENTO'!$U$8:$U$507,'PRIMER SEG.'!A22,'PLAN DE MEJORAMIENTO'!$P$8:$P$507,'PRIMER SEG.'!I$3)</f>
        <v>3</v>
      </c>
      <c r="J22" s="141">
        <f>COUNTIFS('PLAN DE MEJORAMIENTO'!$U$8:$U$507,'PRIMER SEG.'!A22,'PLAN DE MEJORAMIENTO'!$P$8:$P$507,'PRIMER SEG.'!J$3)</f>
        <v>0</v>
      </c>
      <c r="K22" s="154">
        <f t="shared" si="1"/>
        <v>95</v>
      </c>
      <c r="L22" s="150">
        <f>COUNTIFS('PLAN DE MEJORAMIENTO'!$U$8:$U$507,'PRIMER SEG.'!A22,'PLAN DE MEJORAMIENTO'!$AI$8:$AI$507,'PRIMER SEG.'!L$3)</f>
        <v>17</v>
      </c>
      <c r="M22" s="141">
        <f>COUNTIFS('PLAN DE MEJORAMIENTO'!$U$8:$U$507,'PRIMER SEG.'!A22,'PLAN DE MEJORAMIENTO'!$AI$8:$AI$507,'PRIMER SEG.'!M$3)</f>
        <v>15</v>
      </c>
      <c r="N22" s="141">
        <f>COUNTIFS('PLAN DE MEJORAMIENTO'!$U$8:$U$507,'PRIMER SEG.'!A22,'PLAN DE MEJORAMIENTO'!$AI$8:$AI$507,'PRIMER SEG.'!N$3)</f>
        <v>20</v>
      </c>
      <c r="O22" s="141">
        <f>COUNTIFS('PLAN DE MEJORAMIENTO'!$U$8:$U$507,'PRIMER SEG.'!A22,'PLAN DE MEJORAMIENTO'!$AI$8:$AI$507,'PRIMER SEG.'!O$3)</f>
        <v>26</v>
      </c>
      <c r="P22" s="154">
        <f t="shared" si="2"/>
        <v>78</v>
      </c>
      <c r="Q22" s="150">
        <f>COUNTIFS('PLAN DE MEJORAMIENTO'!$U$8:$U$507,'PRIMER SEG.'!A22,'PLAN DE MEJORAMIENTO'!$BJ$8:$BJ$507,'PRIMER SEG.'!Q$3)</f>
        <v>51</v>
      </c>
      <c r="R22" s="141">
        <f>COUNTIFS('PLAN DE MEJORAMIENTO'!$U$8:$U$507,'PRIMER SEG.'!A22,'PLAN DE MEJORAMIENTO'!$BJ$8:$BJ$507,'PRIMER SEG.'!R$3)</f>
        <v>44</v>
      </c>
      <c r="S22" s="154">
        <f t="shared" si="3"/>
        <v>95</v>
      </c>
      <c r="U22" s="185"/>
    </row>
    <row r="23" spans="1:21" ht="21.75" customHeight="1" thickBot="1" x14ac:dyDescent="0.25">
      <c r="A23" s="581"/>
      <c r="B23" s="178" t="s">
        <v>185</v>
      </c>
      <c r="C23" s="172">
        <f>IF($F$22=0,"",C22/$F$22)</f>
        <v>0.98947368421052628</v>
      </c>
      <c r="D23" s="172">
        <f>IF($F$22=0,"",D22/$F$22)</f>
        <v>1.0526315789473684E-2</v>
      </c>
      <c r="E23" s="172">
        <f>IF($F$22=0,"",E22/$F$22)</f>
        <v>0</v>
      </c>
      <c r="F23" s="176">
        <f>SUM(C23:E23)</f>
        <v>1</v>
      </c>
      <c r="G23" s="174">
        <f>IF($K$22=0,"",G22/$K$22)</f>
        <v>0.70526315789473681</v>
      </c>
      <c r="H23" s="174">
        <f>IF($K$22=0,"",H22/$K$22)</f>
        <v>0.26315789473684209</v>
      </c>
      <c r="I23" s="174">
        <f>IF($K$22=0,"",I22/$K$22)</f>
        <v>3.1578947368421054E-2</v>
      </c>
      <c r="J23" s="174">
        <f>IF($K$22=0,"",J22/$K$22)</f>
        <v>0</v>
      </c>
      <c r="K23" s="173">
        <f>SUM(G23:J23)</f>
        <v>0.99999999999999989</v>
      </c>
      <c r="L23" s="174">
        <f>IF($P$22=0,"",L22/$P$22)</f>
        <v>0.21794871794871795</v>
      </c>
      <c r="M23" s="174">
        <f>IF($P$22=0,"",M22/$P$22)</f>
        <v>0.19230769230769232</v>
      </c>
      <c r="N23" s="174">
        <f>IF($P$22=0,"",N22/$P$22)</f>
        <v>0.25641025641025639</v>
      </c>
      <c r="O23" s="174">
        <f>IF($P$22=0,"",O22/$P$22)</f>
        <v>0.33333333333333331</v>
      </c>
      <c r="P23" s="176">
        <f>SUM(L23:O23)</f>
        <v>1</v>
      </c>
      <c r="Q23" s="174">
        <f>IF($S$22=0,"",Q22/$S$22)</f>
        <v>0.5368421052631579</v>
      </c>
      <c r="R23" s="174">
        <f>IF($S$22=0,"",R22/$S$22)</f>
        <v>0.4631578947368421</v>
      </c>
      <c r="S23" s="175">
        <f>SUM(Q23:R23)</f>
        <v>1</v>
      </c>
      <c r="U23" s="185"/>
    </row>
    <row r="24" spans="1:21" ht="25.5" customHeight="1" x14ac:dyDescent="0.2">
      <c r="A24" s="582" t="s">
        <v>83</v>
      </c>
      <c r="B24" s="180" t="s">
        <v>180</v>
      </c>
      <c r="C24" s="141">
        <f>COUNTIFS('PLAN DE MEJORAMIENTO'!$U$8:$U$507,A24,'PLAN DE MEJORAMIENTO'!$L$8:$L$507,'PRIMER SEG.'!$C$3)</f>
        <v>5</v>
      </c>
      <c r="D24" s="141">
        <f>COUNTIFS('PLAN DE MEJORAMIENTO'!$U$8:$U$507,A24,'PLAN DE MEJORAMIENTO'!$L$8:$L$507,D3)</f>
        <v>0</v>
      </c>
      <c r="E24" s="141">
        <f>COUNTIFS('PLAN DE MEJORAMIENTO'!$U$8:$U$507,'PRIMER SEG.'!A24,'PLAN DE MEJORAMIENTO'!$L$8:$L$507,'PRIMER SEG.'!$E$3)</f>
        <v>0</v>
      </c>
      <c r="F24" s="154">
        <f t="shared" si="0"/>
        <v>5</v>
      </c>
      <c r="G24" s="150">
        <f>COUNTIFS('PLAN DE MEJORAMIENTO'!$U$8:$U$507,'PRIMER SEG.'!A24,'PLAN DE MEJORAMIENTO'!$P$8:$P$507,'PRIMER SEG.'!G3)</f>
        <v>5</v>
      </c>
      <c r="H24" s="141">
        <f>COUNTIFS('PLAN DE MEJORAMIENTO'!$U$8:$U$507,'PRIMER SEG.'!A24,'PLAN DE MEJORAMIENTO'!$P$8:$P$507,'PRIMER SEG.'!H$3)</f>
        <v>0</v>
      </c>
      <c r="I24" s="141">
        <f>COUNTIFS('PLAN DE MEJORAMIENTO'!$U$8:$U$507,'PRIMER SEG.'!A24,'PLAN DE MEJORAMIENTO'!$P$8:$P$507,'PRIMER SEG.'!I$3)</f>
        <v>0</v>
      </c>
      <c r="J24" s="141">
        <f>COUNTIFS('PLAN DE MEJORAMIENTO'!$U$8:$U$507,'PRIMER SEG.'!A24,'PLAN DE MEJORAMIENTO'!$P$8:$P$507,'PRIMER SEG.'!J$3)</f>
        <v>0</v>
      </c>
      <c r="K24" s="154">
        <f t="shared" si="1"/>
        <v>5</v>
      </c>
      <c r="L24" s="150">
        <f>COUNTIFS('PLAN DE MEJORAMIENTO'!$U$8:$U$507,'PRIMER SEG.'!A24,'PLAN DE MEJORAMIENTO'!$AI$8:$AI$507,'PRIMER SEG.'!L$3)</f>
        <v>0</v>
      </c>
      <c r="M24" s="141">
        <f>COUNTIFS('PLAN DE MEJORAMIENTO'!$U$8:$U$507,'PRIMER SEG.'!A24,'PLAN DE MEJORAMIENTO'!$AI$8:$AI$507,'PRIMER SEG.'!M$3)</f>
        <v>1</v>
      </c>
      <c r="N24" s="141">
        <f>COUNTIFS('PLAN DE MEJORAMIENTO'!$U$8:$U$507,'PRIMER SEG.'!A24,'PLAN DE MEJORAMIENTO'!$AI$8:$AI$507,'PRIMER SEG.'!N$3)</f>
        <v>0</v>
      </c>
      <c r="O24" s="141">
        <f>COUNTIFS('PLAN DE MEJORAMIENTO'!$U$8:$U$507,'PRIMER SEG.'!A24,'PLAN DE MEJORAMIENTO'!$AI$8:$AI$507,'PRIMER SEG.'!O$3)</f>
        <v>4</v>
      </c>
      <c r="P24" s="154">
        <f t="shared" si="2"/>
        <v>5</v>
      </c>
      <c r="Q24" s="150">
        <f>COUNTIFS('PLAN DE MEJORAMIENTO'!$U$8:$U$507,'PRIMER SEG.'!A24,'PLAN DE MEJORAMIENTO'!$BJ$8:$BJ$507,'PRIMER SEG.'!Q$3)</f>
        <v>2</v>
      </c>
      <c r="R24" s="141">
        <f>COUNTIFS('PLAN DE MEJORAMIENTO'!$U$8:$U$507,'PRIMER SEG.'!A24,'PLAN DE MEJORAMIENTO'!$BJ$8:$BJ$507,'PRIMER SEG.'!R$3)</f>
        <v>3</v>
      </c>
      <c r="S24" s="154">
        <f t="shared" si="3"/>
        <v>5</v>
      </c>
      <c r="U24" s="185"/>
    </row>
    <row r="25" spans="1:21" ht="20.25" customHeight="1" thickBot="1" x14ac:dyDescent="0.25">
      <c r="A25" s="581"/>
      <c r="B25" s="178" t="s">
        <v>185</v>
      </c>
      <c r="C25" s="172">
        <f>IF($F$24=0,"",C24/$F$24)</f>
        <v>1</v>
      </c>
      <c r="D25" s="172">
        <f>IF($F$24=0,"",D24/$F$24)</f>
        <v>0</v>
      </c>
      <c r="E25" s="172">
        <f>IF($F$24=0,"",E24/$F$24)</f>
        <v>0</v>
      </c>
      <c r="F25" s="176">
        <f>SUM(C25:E25)</f>
        <v>1</v>
      </c>
      <c r="G25" s="174">
        <f>IF($K$24=0,"",G24/$K$24)</f>
        <v>1</v>
      </c>
      <c r="H25" s="174">
        <f>IF($K$24=0,"",H24/$K$24)</f>
        <v>0</v>
      </c>
      <c r="I25" s="174">
        <f>IF($K$24=0,"",I24/$K$24)</f>
        <v>0</v>
      </c>
      <c r="J25" s="174">
        <f>IF($K$24=0,"",J24/$K$24)</f>
        <v>0</v>
      </c>
      <c r="K25" s="173">
        <f>SUM(G25:J25)</f>
        <v>1</v>
      </c>
      <c r="L25" s="174">
        <f>IF($P$24=0,"",L24/$P$24)</f>
        <v>0</v>
      </c>
      <c r="M25" s="174">
        <f>IF($P$24=0,"",M24/$P$24)</f>
        <v>0.2</v>
      </c>
      <c r="N25" s="174">
        <f>IF($P$24=0,"",N24/$P$24)</f>
        <v>0</v>
      </c>
      <c r="O25" s="174">
        <f>IF($P$24=0,"",O24/$P$24)</f>
        <v>0.8</v>
      </c>
      <c r="P25" s="176">
        <f>SUM(L25:O25)</f>
        <v>1</v>
      </c>
      <c r="Q25" s="174">
        <f>IF($S$24=0,"",Q24/$S$24)</f>
        <v>0.4</v>
      </c>
      <c r="R25" s="174">
        <f>IF($S$24=0,"",R24/$S$24)</f>
        <v>0.6</v>
      </c>
      <c r="S25" s="175">
        <f>SUM(Q25:R25)</f>
        <v>1</v>
      </c>
      <c r="U25" s="185"/>
    </row>
    <row r="26" spans="1:21" ht="17.25" customHeight="1" x14ac:dyDescent="0.2">
      <c r="A26" s="582" t="s">
        <v>77</v>
      </c>
      <c r="B26" s="180" t="s">
        <v>180</v>
      </c>
      <c r="C26" s="141">
        <f>COUNTIFS('PLAN DE MEJORAMIENTO'!$U$8:$U$507,A26,'PLAN DE MEJORAMIENTO'!$L$8:$L$507,'PRIMER SEG.'!$C$3)</f>
        <v>34</v>
      </c>
      <c r="D26" s="141">
        <f>COUNTIFS('PLAN DE MEJORAMIENTO'!$U$8:$U$507,A26,'PLAN DE MEJORAMIENTO'!$L$8:$L$507,D3)</f>
        <v>1</v>
      </c>
      <c r="E26" s="141">
        <f>COUNTIFS('PLAN DE MEJORAMIENTO'!$U$8:$U$507,'PRIMER SEG.'!A26,'PLAN DE MEJORAMIENTO'!$L$8:$L$507,'PRIMER SEG.'!$E$3)</f>
        <v>0</v>
      </c>
      <c r="F26" s="154">
        <f t="shared" si="0"/>
        <v>35</v>
      </c>
      <c r="G26" s="150">
        <f>COUNTIFS('PLAN DE MEJORAMIENTO'!$U$8:$U$507,'PRIMER SEG.'!A26,'PLAN DE MEJORAMIENTO'!$P$8:$P$507,'PRIMER SEG.'!G3)</f>
        <v>32</v>
      </c>
      <c r="H26" s="141">
        <f>COUNTIFS('PLAN DE MEJORAMIENTO'!$U$8:$U$507,'PRIMER SEG.'!A26,'PLAN DE MEJORAMIENTO'!$P$8:$P$507,'PRIMER SEG.'!H$3)</f>
        <v>2</v>
      </c>
      <c r="I26" s="141">
        <f>COUNTIFS('PLAN DE MEJORAMIENTO'!$U$8:$U$507,'PRIMER SEG.'!A26,'PLAN DE MEJORAMIENTO'!$P$8:$P$507,'PRIMER SEG.'!I$3)</f>
        <v>0</v>
      </c>
      <c r="J26" s="141">
        <f>COUNTIFS('PLAN DE MEJORAMIENTO'!$U$8:$U$507,'PRIMER SEG.'!A26,'PLAN DE MEJORAMIENTO'!$P$8:$P$507,'PRIMER SEG.'!J$3)</f>
        <v>1</v>
      </c>
      <c r="K26" s="154">
        <f t="shared" si="1"/>
        <v>35</v>
      </c>
      <c r="L26" s="150">
        <f>COUNTIFS('PLAN DE MEJORAMIENTO'!$U$8:$U$507,'PRIMER SEG.'!A26,'PLAN DE MEJORAMIENTO'!$AI$8:$AI$507,'PRIMER SEG.'!L$3)</f>
        <v>7</v>
      </c>
      <c r="M26" s="141">
        <f>COUNTIFS('PLAN DE MEJORAMIENTO'!$U$8:$U$507,'PRIMER SEG.'!A26,'PLAN DE MEJORAMIENTO'!$AI$8:$AI$507,'PRIMER SEG.'!M$3)</f>
        <v>12</v>
      </c>
      <c r="N26" s="141">
        <f>COUNTIFS('PLAN DE MEJORAMIENTO'!$U$8:$U$507,'PRIMER SEG.'!A26,'PLAN DE MEJORAMIENTO'!$AI$8:$AI$507,'PRIMER SEG.'!N$3)</f>
        <v>0</v>
      </c>
      <c r="O26" s="141">
        <f>COUNTIFS('PLAN DE MEJORAMIENTO'!$U$8:$U$507,'PRIMER SEG.'!A26,'PLAN DE MEJORAMIENTO'!$AI$8:$AI$507,'PRIMER SEG.'!O$3)</f>
        <v>5</v>
      </c>
      <c r="P26" s="154">
        <f t="shared" si="2"/>
        <v>24</v>
      </c>
      <c r="Q26" s="150">
        <f>COUNTIFS('PLAN DE MEJORAMIENTO'!$U$8:$U$507,'PRIMER SEG.'!A26,'PLAN DE MEJORAMIENTO'!$BJ$8:$BJ$507,'PRIMER SEG.'!Q$3)</f>
        <v>6</v>
      </c>
      <c r="R26" s="141">
        <f>COUNTIFS('PLAN DE MEJORAMIENTO'!$U$8:$U$507,'PRIMER SEG.'!A26,'PLAN DE MEJORAMIENTO'!$BJ$8:$BJ$507,'PRIMER SEG.'!R$3)</f>
        <v>19</v>
      </c>
      <c r="S26" s="154">
        <f t="shared" si="3"/>
        <v>25</v>
      </c>
      <c r="U26" s="185"/>
    </row>
    <row r="27" spans="1:21" ht="17.25" customHeight="1" thickBot="1" x14ac:dyDescent="0.25">
      <c r="A27" s="581"/>
      <c r="B27" s="178" t="s">
        <v>185</v>
      </c>
      <c r="C27" s="172">
        <f>IF($F$26=0,"",C26/$F$26)</f>
        <v>0.97142857142857142</v>
      </c>
      <c r="D27" s="172">
        <f>IF($F$26=0,"",D26/$F$26)</f>
        <v>2.8571428571428571E-2</v>
      </c>
      <c r="E27" s="172">
        <f>IF($F$26=0,"",E26/$F$26)</f>
        <v>0</v>
      </c>
      <c r="F27" s="176">
        <f>SUM(C27:E27)</f>
        <v>1</v>
      </c>
      <c r="G27" s="174">
        <f>IF($K$26=0,"",G26/$K$26)</f>
        <v>0.91428571428571426</v>
      </c>
      <c r="H27" s="174">
        <f>IF($K$26=0,"",H26/$K$26)</f>
        <v>5.7142857142857141E-2</v>
      </c>
      <c r="I27" s="174">
        <f>IF($K$26=0,"",I26/$K$26)</f>
        <v>0</v>
      </c>
      <c r="J27" s="174">
        <f>IF($K$26=0,"",J26/$K$26)</f>
        <v>2.8571428571428571E-2</v>
      </c>
      <c r="K27" s="173">
        <f>SUM(G27:J27)</f>
        <v>1</v>
      </c>
      <c r="L27" s="174">
        <f>IF($P$26=0,"",L26/$P$26)</f>
        <v>0.29166666666666669</v>
      </c>
      <c r="M27" s="174">
        <f>IF($P$26=0,"",M26/$P$26)</f>
        <v>0.5</v>
      </c>
      <c r="N27" s="174">
        <f>IF($P$26=0,"",N26/$P$26)</f>
        <v>0</v>
      </c>
      <c r="O27" s="174">
        <f>IF($P$26=0,"",O26/$P$26)</f>
        <v>0.20833333333333334</v>
      </c>
      <c r="P27" s="176">
        <f>SUM(L27:O27)</f>
        <v>1</v>
      </c>
      <c r="Q27" s="174">
        <f>IF($S$26=0,"",Q26/$S$26)</f>
        <v>0.24</v>
      </c>
      <c r="R27" s="174">
        <f>IF($S$26=0,"",R26/$S$26)</f>
        <v>0.76</v>
      </c>
      <c r="S27" s="175">
        <f>SUM(Q27:R27)</f>
        <v>1</v>
      </c>
      <c r="U27" s="185"/>
    </row>
    <row r="28" spans="1:21" ht="17.25" customHeight="1" x14ac:dyDescent="0.2">
      <c r="A28" s="582" t="s">
        <v>84</v>
      </c>
      <c r="B28" s="180" t="s">
        <v>180</v>
      </c>
      <c r="C28" s="141">
        <f>COUNTIFS('PLAN DE MEJORAMIENTO'!$U$8:$U$507,A28,'PLAN DE MEJORAMIENTO'!$L$8:$L$507,'PRIMER SEG.'!$C$3)</f>
        <v>41</v>
      </c>
      <c r="D28" s="141">
        <f>COUNTIFS('PLAN DE MEJORAMIENTO'!$U$8:$U$507,A28,'PLAN DE MEJORAMIENTO'!$L$8:$L$507,D3)</f>
        <v>1</v>
      </c>
      <c r="E28" s="141">
        <f>COUNTIFS('PLAN DE MEJORAMIENTO'!$U$8:$U$507,'PRIMER SEG.'!A28,'PLAN DE MEJORAMIENTO'!$L$8:$L$507,'PRIMER SEG.'!$E$3)</f>
        <v>0</v>
      </c>
      <c r="F28" s="154">
        <f t="shared" si="0"/>
        <v>42</v>
      </c>
      <c r="G28" s="150">
        <f>COUNTIFS('PLAN DE MEJORAMIENTO'!$U$8:$U$507,'PRIMER SEG.'!A28,'PLAN DE MEJORAMIENTO'!$P$8:$P$507,'PRIMER SEG.'!G3)</f>
        <v>35</v>
      </c>
      <c r="H28" s="141">
        <f>COUNTIFS('PLAN DE MEJORAMIENTO'!$U$8:$U$507,'PRIMER SEG.'!A28,'PLAN DE MEJORAMIENTO'!$P$8:$P$507,'PRIMER SEG.'!H$3)</f>
        <v>6</v>
      </c>
      <c r="I28" s="141">
        <f>COUNTIFS('PLAN DE MEJORAMIENTO'!$U$8:$U$507,'PRIMER SEG.'!A28,'PLAN DE MEJORAMIENTO'!$P$8:$P$507,'PRIMER SEG.'!I$3)</f>
        <v>1</v>
      </c>
      <c r="J28" s="141">
        <f>COUNTIFS('PLAN DE MEJORAMIENTO'!$U$8:$U$507,'PRIMER SEG.'!A28,'PLAN DE MEJORAMIENTO'!$P$8:$P$507,'PRIMER SEG.'!J$3)</f>
        <v>0</v>
      </c>
      <c r="K28" s="154">
        <f t="shared" si="1"/>
        <v>42</v>
      </c>
      <c r="L28" s="150">
        <f>COUNTIFS('PLAN DE MEJORAMIENTO'!$U$8:$U$507,'PRIMER SEG.'!A28,'PLAN DE MEJORAMIENTO'!$AI$8:$AI$507,'PRIMER SEG.'!L$3)</f>
        <v>8</v>
      </c>
      <c r="M28" s="141">
        <f>COUNTIFS('PLAN DE MEJORAMIENTO'!$U$8:$U$507,'PRIMER SEG.'!A28,'PLAN DE MEJORAMIENTO'!$AI$8:$AI$507,'PRIMER SEG.'!M$3)</f>
        <v>7</v>
      </c>
      <c r="N28" s="141">
        <f>COUNTIFS('PLAN DE MEJORAMIENTO'!$U$8:$U$507,'PRIMER SEG.'!A28,'PLAN DE MEJORAMIENTO'!$AI$8:$AI$507,'PRIMER SEG.'!N$3)</f>
        <v>4</v>
      </c>
      <c r="O28" s="141">
        <f>COUNTIFS('PLAN DE MEJORAMIENTO'!$U$8:$U$507,'PRIMER SEG.'!A28,'PLAN DE MEJORAMIENTO'!$AI$8:$AI$507,'PRIMER SEG.'!O$3)</f>
        <v>1</v>
      </c>
      <c r="P28" s="154">
        <f t="shared" si="2"/>
        <v>20</v>
      </c>
      <c r="Q28" s="150">
        <f>COUNTIFS('PLAN DE MEJORAMIENTO'!$U$8:$U$507,'PRIMER SEG.'!A28,'PLAN DE MEJORAMIENTO'!$BJ$8:$BJ$507,'PRIMER SEG.'!Q$3)</f>
        <v>24</v>
      </c>
      <c r="R28" s="141">
        <f>COUNTIFS('PLAN DE MEJORAMIENTO'!$U$8:$U$507,'PRIMER SEG.'!A28,'PLAN DE MEJORAMIENTO'!$BJ$8:$BJ$507,'PRIMER SEG.'!R$3)</f>
        <v>8</v>
      </c>
      <c r="S28" s="154">
        <f t="shared" si="3"/>
        <v>32</v>
      </c>
      <c r="U28" s="185"/>
    </row>
    <row r="29" spans="1:21" ht="17.25" customHeight="1" thickBot="1" x14ac:dyDescent="0.25">
      <c r="A29" s="581"/>
      <c r="B29" s="178" t="s">
        <v>185</v>
      </c>
      <c r="C29" s="172">
        <f>IF($F$28=0,"",C28/$F$28)</f>
        <v>0.97619047619047616</v>
      </c>
      <c r="D29" s="172">
        <f>IF($F$28=0,"",D28/$F$28)</f>
        <v>2.3809523809523808E-2</v>
      </c>
      <c r="E29" s="172">
        <f>IF($F$28=0,"",E28/$F$28)</f>
        <v>0</v>
      </c>
      <c r="F29" s="176">
        <f>SUM(C29:E29)</f>
        <v>1</v>
      </c>
      <c r="G29" s="174">
        <f>IF($K$28=0,"",G28/$K$28)</f>
        <v>0.83333333333333337</v>
      </c>
      <c r="H29" s="174">
        <f>IF($K$28=0,"",H28/$K$28)</f>
        <v>0.14285714285714285</v>
      </c>
      <c r="I29" s="174">
        <f>IF($K$28=0,"",I28/$K$28)</f>
        <v>2.3809523809523808E-2</v>
      </c>
      <c r="J29" s="174">
        <f>IF($K$28=0,"",J28/$K$28)</f>
        <v>0</v>
      </c>
      <c r="K29" s="173">
        <f>SUM(G29:J29)</f>
        <v>1</v>
      </c>
      <c r="L29" s="174">
        <f>IF($P$28=0,"",L28/$P$28)</f>
        <v>0.4</v>
      </c>
      <c r="M29" s="174">
        <f>IF($P$28=0,"",M28/$P$28)</f>
        <v>0.35</v>
      </c>
      <c r="N29" s="174">
        <f>IF($P$28=0,"",N28/$P$28)</f>
        <v>0.2</v>
      </c>
      <c r="O29" s="174">
        <f>IF($P$28=0,"",O28/$P$28)</f>
        <v>0.05</v>
      </c>
      <c r="P29" s="176">
        <f>SUM(L29:O29)</f>
        <v>1</v>
      </c>
      <c r="Q29" s="174">
        <f>IF($S$28=0,"",Q28/$S$28)</f>
        <v>0.75</v>
      </c>
      <c r="R29" s="174">
        <f>IF($S$28=0,"",R28/$S$28)</f>
        <v>0.25</v>
      </c>
      <c r="S29" s="175">
        <f>SUM(Q29:R29)</f>
        <v>1</v>
      </c>
      <c r="U29" s="185"/>
    </row>
    <row r="30" spans="1:21" ht="17.25" customHeight="1" x14ac:dyDescent="0.2">
      <c r="A30" s="582" t="s">
        <v>85</v>
      </c>
      <c r="B30" s="180" t="s">
        <v>180</v>
      </c>
      <c r="C30" s="141">
        <f>COUNTIFS('PLAN DE MEJORAMIENTO'!$U$8:$U$507,A30,'PLAN DE MEJORAMIENTO'!$L$8:$L$507,'PRIMER SEG.'!$C$3)</f>
        <v>19</v>
      </c>
      <c r="D30" s="141">
        <f>COUNTIFS('PLAN DE MEJORAMIENTO'!$U$8:$U$507,A30,'PLAN DE MEJORAMIENTO'!$L$8:$L$507,D3)</f>
        <v>1</v>
      </c>
      <c r="E30" s="141">
        <f>COUNTIFS('PLAN DE MEJORAMIENTO'!$U$8:$U$507,'PRIMER SEG.'!A30,'PLAN DE MEJORAMIENTO'!$L$8:$L$507,'PRIMER SEG.'!$E$3)</f>
        <v>5</v>
      </c>
      <c r="F30" s="154">
        <f t="shared" si="0"/>
        <v>25</v>
      </c>
      <c r="G30" s="150">
        <f>COUNTIFS('PLAN DE MEJORAMIENTO'!$U$8:$U$507,'PRIMER SEG.'!A30,'PLAN DE MEJORAMIENTO'!$P$8:$P$507,'PRIMER SEG.'!G3)</f>
        <v>19</v>
      </c>
      <c r="H30" s="141">
        <f>COUNTIFS('PLAN DE MEJORAMIENTO'!$U$8:$U$507,'PRIMER SEG.'!A30,'PLAN DE MEJORAMIENTO'!$P$8:$P$507,'PRIMER SEG.'!H$3)</f>
        <v>1</v>
      </c>
      <c r="I30" s="141">
        <f>COUNTIFS('PLAN DE MEJORAMIENTO'!$U$8:$U$507,'PRIMER SEG.'!A30,'PLAN DE MEJORAMIENTO'!$P$8:$P$507,'PRIMER SEG.'!I$3)</f>
        <v>0</v>
      </c>
      <c r="J30" s="141">
        <f>COUNTIFS('PLAN DE MEJORAMIENTO'!$U$8:$U$507,'PRIMER SEG.'!A30,'PLAN DE MEJORAMIENTO'!$P$8:$P$507,'PRIMER SEG.'!J$3)</f>
        <v>5</v>
      </c>
      <c r="K30" s="154">
        <f t="shared" si="1"/>
        <v>25</v>
      </c>
      <c r="L30" s="150">
        <f>COUNTIFS('PLAN DE MEJORAMIENTO'!$U$8:$U$507,'PRIMER SEG.'!A30,'PLAN DE MEJORAMIENTO'!$AI$8:$AI$507,'PRIMER SEG.'!L$3)</f>
        <v>2</v>
      </c>
      <c r="M30" s="141">
        <f>COUNTIFS('PLAN DE MEJORAMIENTO'!$U$8:$U$507,'PRIMER SEG.'!A30,'PLAN DE MEJORAMIENTO'!$AI$8:$AI$507,'PRIMER SEG.'!M$3)</f>
        <v>0</v>
      </c>
      <c r="N30" s="141">
        <f>COUNTIFS('PLAN DE MEJORAMIENTO'!$U$8:$U$507,'PRIMER SEG.'!A30,'PLAN DE MEJORAMIENTO'!$AI$8:$AI$507,'PRIMER SEG.'!N$3)</f>
        <v>6</v>
      </c>
      <c r="O30" s="141">
        <f>COUNTIFS('PLAN DE MEJORAMIENTO'!$U$8:$U$507,'PRIMER SEG.'!A30,'PLAN DE MEJORAMIENTO'!$AI$8:$AI$507,'PRIMER SEG.'!O$3)</f>
        <v>0</v>
      </c>
      <c r="P30" s="154">
        <f t="shared" si="2"/>
        <v>8</v>
      </c>
      <c r="Q30" s="150">
        <f>COUNTIFS('PLAN DE MEJORAMIENTO'!$U$8:$U$507,'PRIMER SEG.'!A30,'PLAN DE MEJORAMIENTO'!$BJ$8:$BJ$507,'PRIMER SEG.'!Q$3)</f>
        <v>8</v>
      </c>
      <c r="R30" s="141">
        <f>COUNTIFS('PLAN DE MEJORAMIENTO'!$U$8:$U$507,'PRIMER SEG.'!A30,'PLAN DE MEJORAMIENTO'!$BJ$8:$BJ$507,'PRIMER SEG.'!R$3)</f>
        <v>2</v>
      </c>
      <c r="S30" s="154">
        <f t="shared" si="3"/>
        <v>10</v>
      </c>
      <c r="U30" s="185"/>
    </row>
    <row r="31" spans="1:21" ht="17.25" customHeight="1" thickBot="1" x14ac:dyDescent="0.25">
      <c r="A31" s="581"/>
      <c r="B31" s="178" t="s">
        <v>185</v>
      </c>
      <c r="C31" s="172">
        <f>IF($F$30=0,"",C30/$F$30)</f>
        <v>0.76</v>
      </c>
      <c r="D31" s="172">
        <f>IF($F$30=0,"",D30/$F$30)</f>
        <v>0.04</v>
      </c>
      <c r="E31" s="172">
        <f>IF($F$30=0,"",E30/$F$30)</f>
        <v>0.2</v>
      </c>
      <c r="F31" s="176">
        <f>SUM(C31:E31)</f>
        <v>1</v>
      </c>
      <c r="G31" s="174">
        <f>IF($K$30=0,"",G30/$K$30)</f>
        <v>0.76</v>
      </c>
      <c r="H31" s="174">
        <f>IF($K$30=0,"",H30/$K$30)</f>
        <v>0.04</v>
      </c>
      <c r="I31" s="174">
        <f>IF($K$30=0,"",I30/$K$30)</f>
        <v>0</v>
      </c>
      <c r="J31" s="174">
        <f>IF($K$30=0,"",J30/$K$30)</f>
        <v>0.2</v>
      </c>
      <c r="K31" s="173">
        <f>SUM(G31:J31)</f>
        <v>1</v>
      </c>
      <c r="L31" s="174">
        <f>IF($P$30=0,"",L30/$P$30)</f>
        <v>0.25</v>
      </c>
      <c r="M31" s="174">
        <f>IF($P$30=0,"",M30/$P$30)</f>
        <v>0</v>
      </c>
      <c r="N31" s="174">
        <f>IF($P$30=0,"",N30/$P$30)</f>
        <v>0.75</v>
      </c>
      <c r="O31" s="174">
        <f>IF($P$30=0,"",O30/$P$30)</f>
        <v>0</v>
      </c>
      <c r="P31" s="176">
        <f>SUM(L31:O31)</f>
        <v>1</v>
      </c>
      <c r="Q31" s="174">
        <f>IF($S$30=0,"",Q30/$S$30)</f>
        <v>0.8</v>
      </c>
      <c r="R31" s="174">
        <f>IF($S$30=0,"",R30/$S$30)</f>
        <v>0.2</v>
      </c>
      <c r="S31" s="175">
        <f>SUM(Q31:R31)</f>
        <v>1</v>
      </c>
      <c r="U31" s="185"/>
    </row>
    <row r="32" spans="1:21" ht="17.25" customHeight="1" x14ac:dyDescent="0.2">
      <c r="A32" s="582" t="s">
        <v>86</v>
      </c>
      <c r="B32" s="180" t="s">
        <v>180</v>
      </c>
      <c r="C32" s="141">
        <f>COUNTIFS('PLAN DE MEJORAMIENTO'!$U$8:$U$507,A32,'PLAN DE MEJORAMIENTO'!$L$8:$L$507,'PRIMER SEG.'!$C$3)</f>
        <v>7</v>
      </c>
      <c r="D32" s="141">
        <f>COUNTIFS('PLAN DE MEJORAMIENTO'!$U$8:$U$507,A32,'PLAN DE MEJORAMIENTO'!$L$8:$L$507,D3)</f>
        <v>1</v>
      </c>
      <c r="E32" s="141">
        <f>COUNTIFS('PLAN DE MEJORAMIENTO'!$U$8:$U$507,'PRIMER SEG.'!A32,'PLAN DE MEJORAMIENTO'!$L$8:$L$507,'PRIMER SEG.'!$E$3)</f>
        <v>0</v>
      </c>
      <c r="F32" s="154">
        <f t="shared" si="0"/>
        <v>8</v>
      </c>
      <c r="G32" s="150">
        <f>COUNTIFS('PLAN DE MEJORAMIENTO'!$U$8:$U$507,'PRIMER SEG.'!A32,'PLAN DE MEJORAMIENTO'!$P$8:$P$507,'PRIMER SEG.'!G3)</f>
        <v>7</v>
      </c>
      <c r="H32" s="141">
        <f>COUNTIFS('PLAN DE MEJORAMIENTO'!$U$8:$U$507,'PRIMER SEG.'!A32,'PLAN DE MEJORAMIENTO'!$P$8:$P$507,'PRIMER SEG.'!H$3)</f>
        <v>0</v>
      </c>
      <c r="I32" s="141">
        <f>COUNTIFS('PLAN DE MEJORAMIENTO'!$U$8:$U$507,'PRIMER SEG.'!A32,'PLAN DE MEJORAMIENTO'!$P$8:$P$507,'PRIMER SEG.'!I$3)</f>
        <v>1</v>
      </c>
      <c r="J32" s="141">
        <f>COUNTIFS('PLAN DE MEJORAMIENTO'!$U$8:$U$507,'PRIMER SEG.'!A32,'PLAN DE MEJORAMIENTO'!$P$8:$P$507,'PRIMER SEG.'!J$3)</f>
        <v>0</v>
      </c>
      <c r="K32" s="154">
        <f t="shared" si="1"/>
        <v>8</v>
      </c>
      <c r="L32" s="150">
        <f>COUNTIFS('PLAN DE MEJORAMIENTO'!$U$8:$U$507,'PRIMER SEG.'!A32,'PLAN DE MEJORAMIENTO'!$AI$8:$AI$507,'PRIMER SEG.'!L$3)</f>
        <v>0</v>
      </c>
      <c r="M32" s="141">
        <f>COUNTIFS('PLAN DE MEJORAMIENTO'!$U$8:$U$507,'PRIMER SEG.'!A32,'PLAN DE MEJORAMIENTO'!$AI$8:$AI$507,'PRIMER SEG.'!M$3)</f>
        <v>0</v>
      </c>
      <c r="N32" s="141">
        <f>COUNTIFS('PLAN DE MEJORAMIENTO'!$U$8:$U$507,'PRIMER SEG.'!A32,'PLAN DE MEJORAMIENTO'!$AI$8:$AI$507,'PRIMER SEG.'!N$3)</f>
        <v>0</v>
      </c>
      <c r="O32" s="141">
        <f>COUNTIFS('PLAN DE MEJORAMIENTO'!$U$8:$U$507,'PRIMER SEG.'!A32,'PLAN DE MEJORAMIENTO'!$AI$8:$AI$507,'PRIMER SEG.'!O$3)</f>
        <v>0</v>
      </c>
      <c r="P32" s="154">
        <f t="shared" si="2"/>
        <v>0</v>
      </c>
      <c r="Q32" s="150">
        <f>COUNTIFS('PLAN DE MEJORAMIENTO'!$U$8:$U$507,'PRIMER SEG.'!A32,'PLAN DE MEJORAMIENTO'!$BJ$8:$BJ$507,'PRIMER SEG.'!Q$3)</f>
        <v>3</v>
      </c>
      <c r="R32" s="141">
        <f>COUNTIFS('PLAN DE MEJORAMIENTO'!$U$8:$U$507,'PRIMER SEG.'!A32,'PLAN DE MEJORAMIENTO'!$BJ$8:$BJ$507,'PRIMER SEG.'!R$3)</f>
        <v>3</v>
      </c>
      <c r="S32" s="154">
        <f t="shared" si="3"/>
        <v>6</v>
      </c>
      <c r="U32" s="185"/>
    </row>
    <row r="33" spans="1:21" ht="17.25" customHeight="1" thickBot="1" x14ac:dyDescent="0.25">
      <c r="A33" s="581"/>
      <c r="B33" s="178" t="s">
        <v>185</v>
      </c>
      <c r="C33" s="172">
        <f>IF($F$32=0,"",C32/$F$32)</f>
        <v>0.875</v>
      </c>
      <c r="D33" s="172">
        <f>IF($F$32=0,"",D32/$F$32)</f>
        <v>0.125</v>
      </c>
      <c r="E33" s="172">
        <f>IF($F$32=0,"",E32/$F$32)</f>
        <v>0</v>
      </c>
      <c r="F33" s="176">
        <f>SUM(C33:E33)</f>
        <v>1</v>
      </c>
      <c r="G33" s="174">
        <f>IF($K$32=0,"",G32/$K$32)</f>
        <v>0.875</v>
      </c>
      <c r="H33" s="174">
        <f>IF($K$32=0,"",H32/$K$32)</f>
        <v>0</v>
      </c>
      <c r="I33" s="174">
        <f>IF($K$32=0,"",I32/$K$32)</f>
        <v>0.125</v>
      </c>
      <c r="J33" s="174">
        <f>IF($K$32=0,"",J32/$K$32)</f>
        <v>0</v>
      </c>
      <c r="K33" s="173">
        <f>SUM(G33:J33)</f>
        <v>1</v>
      </c>
      <c r="L33" s="174" t="str">
        <f>IF($P$32=0,"",L32/$P$32)</f>
        <v/>
      </c>
      <c r="M33" s="174" t="str">
        <f>IF($P$32=0,"",M32/$P$32)</f>
        <v/>
      </c>
      <c r="N33" s="174" t="str">
        <f>IF($P$32=0,"",N32/$P$32)</f>
        <v/>
      </c>
      <c r="O33" s="174" t="str">
        <f>IF($P$32=0,"",O32/$P$32)</f>
        <v/>
      </c>
      <c r="P33" s="176">
        <f>SUM(L33:O33)</f>
        <v>0</v>
      </c>
      <c r="Q33" s="174">
        <f>IF($S$32=0,"",Q32/$S$32)</f>
        <v>0.5</v>
      </c>
      <c r="R33" s="174">
        <f>IF($S$32=0,"",R32/$S$32)</f>
        <v>0.5</v>
      </c>
      <c r="S33" s="175">
        <f>SUM(Q33:R33)</f>
        <v>1</v>
      </c>
      <c r="U33" s="185"/>
    </row>
    <row r="34" spans="1:21" ht="17.25" customHeight="1" x14ac:dyDescent="0.2">
      <c r="A34" s="582" t="s">
        <v>87</v>
      </c>
      <c r="B34" s="180" t="s">
        <v>180</v>
      </c>
      <c r="C34" s="141">
        <f>COUNTIFS('PLAN DE MEJORAMIENTO'!$U$8:$U$507,A34,'PLAN DE MEJORAMIENTO'!$L$8:$L$507,'PRIMER SEG.'!$C$3)</f>
        <v>5</v>
      </c>
      <c r="D34" s="141">
        <f>COUNTIFS('PLAN DE MEJORAMIENTO'!$U$8:$U$507,A34,'PLAN DE MEJORAMIENTO'!$L$8:$L$507,D3)</f>
        <v>1</v>
      </c>
      <c r="E34" s="141">
        <f>COUNTIFS('PLAN DE MEJORAMIENTO'!$U$8:$U$507,'PRIMER SEG.'!A34,'PLAN DE MEJORAMIENTO'!$L$8:$L$507,'PRIMER SEG.'!$E$3)</f>
        <v>0</v>
      </c>
      <c r="F34" s="154">
        <f t="shared" si="0"/>
        <v>6</v>
      </c>
      <c r="G34" s="150">
        <f>COUNTIFS('PLAN DE MEJORAMIENTO'!$U$8:$U$507,'PRIMER SEG.'!A34,'PLAN DE MEJORAMIENTO'!$P$8:$P$507,'PRIMER SEG.'!G3)</f>
        <v>4</v>
      </c>
      <c r="H34" s="141">
        <f>COUNTIFS('PLAN DE MEJORAMIENTO'!$U$8:$U$507,'PRIMER SEG.'!A34,'PLAN DE MEJORAMIENTO'!$P$8:$P$507,'PRIMER SEG.'!H$3)</f>
        <v>1</v>
      </c>
      <c r="I34" s="141">
        <f>COUNTIFS('PLAN DE MEJORAMIENTO'!$U$8:$U$507,'PRIMER SEG.'!A34,'PLAN DE MEJORAMIENTO'!$P$8:$P$507,'PRIMER SEG.'!I$3)</f>
        <v>0</v>
      </c>
      <c r="J34" s="141">
        <f>COUNTIFS('PLAN DE MEJORAMIENTO'!$U$8:$U$507,'PRIMER SEG.'!A34,'PLAN DE MEJORAMIENTO'!$P$8:$P$507,'PRIMER SEG.'!J$3)</f>
        <v>1</v>
      </c>
      <c r="K34" s="154">
        <f t="shared" si="1"/>
        <v>6</v>
      </c>
      <c r="L34" s="150">
        <f>COUNTIFS('PLAN DE MEJORAMIENTO'!$U$8:$U$507,'PRIMER SEG.'!A34,'PLAN DE MEJORAMIENTO'!$AI$8:$AI$507,'PRIMER SEG.'!L$3)</f>
        <v>2</v>
      </c>
      <c r="M34" s="141">
        <f>COUNTIFS('PLAN DE MEJORAMIENTO'!$U$8:$U$507,'PRIMER SEG.'!A34,'PLAN DE MEJORAMIENTO'!$AI$8:$AI$507,'PRIMER SEG.'!M$3)</f>
        <v>0</v>
      </c>
      <c r="N34" s="141">
        <f>COUNTIFS('PLAN DE MEJORAMIENTO'!$U$8:$U$507,'PRIMER SEG.'!A34,'PLAN DE MEJORAMIENTO'!$AI$8:$AI$507,'PRIMER SEG.'!N$3)</f>
        <v>2</v>
      </c>
      <c r="O34" s="141">
        <f>COUNTIFS('PLAN DE MEJORAMIENTO'!$U$8:$U$507,'PRIMER SEG.'!A34,'PLAN DE MEJORAMIENTO'!$AI$8:$AI$507,'PRIMER SEG.'!O$3)</f>
        <v>0</v>
      </c>
      <c r="P34" s="154">
        <f t="shared" si="2"/>
        <v>4</v>
      </c>
      <c r="Q34" s="150">
        <f>COUNTIFS('PLAN DE MEJORAMIENTO'!$U$8:$U$507,'PRIMER SEG.'!A34,'PLAN DE MEJORAMIENTO'!$BJ$8:$BJ$507,'PRIMER SEG.'!Q$3)</f>
        <v>4</v>
      </c>
      <c r="R34" s="141">
        <f>COUNTIFS('PLAN DE MEJORAMIENTO'!$U$8:$U$507,'PRIMER SEG.'!A34,'PLAN DE MEJORAMIENTO'!$BJ$8:$BJ$507,'PRIMER SEG.'!R$3)</f>
        <v>2</v>
      </c>
      <c r="S34" s="154">
        <f t="shared" si="3"/>
        <v>6</v>
      </c>
      <c r="U34" s="185"/>
    </row>
    <row r="35" spans="1:21" ht="17.25" customHeight="1" thickBot="1" x14ac:dyDescent="0.25">
      <c r="A35" s="581"/>
      <c r="B35" s="178" t="s">
        <v>185</v>
      </c>
      <c r="C35" s="172">
        <f>IF($F$34=0,"",C34/$F$34)</f>
        <v>0.83333333333333337</v>
      </c>
      <c r="D35" s="172">
        <f>IF($F$34=0,"",D34/$F$34)</f>
        <v>0.16666666666666666</v>
      </c>
      <c r="E35" s="172">
        <f>IF($F$34=0,"",E34/$F$34)</f>
        <v>0</v>
      </c>
      <c r="F35" s="176">
        <f>SUM(C35:E35)</f>
        <v>1</v>
      </c>
      <c r="G35" s="174">
        <f>IF($K$34=0,"",G34/$K$34)</f>
        <v>0.66666666666666663</v>
      </c>
      <c r="H35" s="174">
        <f>IF($K$34=0,"",H34/$K$34)</f>
        <v>0.16666666666666666</v>
      </c>
      <c r="I35" s="174">
        <f>IF($K$34=0,"",I34/$K$34)</f>
        <v>0</v>
      </c>
      <c r="J35" s="174">
        <f>IF($K$34=0,"",J34/$K$34)</f>
        <v>0.16666666666666666</v>
      </c>
      <c r="K35" s="173">
        <f>SUM(G35:J35)</f>
        <v>0.99999999999999989</v>
      </c>
      <c r="L35" s="174">
        <f>IF($P$34=0,"",L34/$P$34)</f>
        <v>0.5</v>
      </c>
      <c r="M35" s="174">
        <f>IF($P$34=0,"",M34/$P$34)</f>
        <v>0</v>
      </c>
      <c r="N35" s="174">
        <f>IF($P$34=0,"",N34/$P$34)</f>
        <v>0.5</v>
      </c>
      <c r="O35" s="174">
        <f>IF($P$34=0,"",O34/$P$34)</f>
        <v>0</v>
      </c>
      <c r="P35" s="176">
        <f>SUM(L35:O35)</f>
        <v>1</v>
      </c>
      <c r="Q35" s="174">
        <f>IF($S$34=0,"",Q34/$S$34)</f>
        <v>0.66666666666666663</v>
      </c>
      <c r="R35" s="174">
        <f>IF($S$34=0,"",R34/$S$34)</f>
        <v>0.33333333333333331</v>
      </c>
      <c r="S35" s="175">
        <f>SUM(Q35:R35)</f>
        <v>1</v>
      </c>
      <c r="U35" s="185"/>
    </row>
    <row r="36" spans="1:21" ht="25.5" customHeight="1" x14ac:dyDescent="0.2">
      <c r="A36" s="582" t="s">
        <v>88</v>
      </c>
      <c r="B36" s="180" t="s">
        <v>180</v>
      </c>
      <c r="C36" s="141">
        <f>COUNTIFS('PLAN DE MEJORAMIENTO'!$U$8:$U$507,A36,'PLAN DE MEJORAMIENTO'!$L$8:$L$507,'PRIMER SEG.'!$C$3)</f>
        <v>11</v>
      </c>
      <c r="D36" s="141">
        <f>COUNTIFS('PLAN DE MEJORAMIENTO'!$U$8:$U$507,A36,'PLAN DE MEJORAMIENTO'!$L$8:$L$507,D3)</f>
        <v>1</v>
      </c>
      <c r="E36" s="141">
        <f>COUNTIFS('PLAN DE MEJORAMIENTO'!$U$8:$U$507,'PRIMER SEG.'!A36,'PLAN DE MEJORAMIENTO'!$L$8:$L$507,'PRIMER SEG.'!$E$3)</f>
        <v>0</v>
      </c>
      <c r="F36" s="154">
        <f t="shared" si="0"/>
        <v>12</v>
      </c>
      <c r="G36" s="150">
        <f>COUNTIFS('PLAN DE MEJORAMIENTO'!$U$8:$U$507,'PRIMER SEG.'!A36,'PLAN DE MEJORAMIENTO'!$P$8:$P$507,'PRIMER SEG.'!G3)</f>
        <v>10</v>
      </c>
      <c r="H36" s="141">
        <f>COUNTIFS('PLAN DE MEJORAMIENTO'!$U$8:$U$507,'PRIMER SEG.'!A36,'PLAN DE MEJORAMIENTO'!$P$8:$P$507,'PRIMER SEG.'!H$3)</f>
        <v>1</v>
      </c>
      <c r="I36" s="141">
        <f>COUNTIFS('PLAN DE MEJORAMIENTO'!$U$8:$U$507,'PRIMER SEG.'!A36,'PLAN DE MEJORAMIENTO'!$P$8:$P$507,'PRIMER SEG.'!I$3)</f>
        <v>0</v>
      </c>
      <c r="J36" s="141">
        <f>COUNTIFS('PLAN DE MEJORAMIENTO'!$U$8:$U$507,'PRIMER SEG.'!A36,'PLAN DE MEJORAMIENTO'!$P$8:$P$507,'PRIMER SEG.'!J$3)</f>
        <v>1</v>
      </c>
      <c r="K36" s="154">
        <f t="shared" si="1"/>
        <v>12</v>
      </c>
      <c r="L36" s="150">
        <f>COUNTIFS('PLAN DE MEJORAMIENTO'!$U$8:$U$507,'PRIMER SEG.'!A36,'PLAN DE MEJORAMIENTO'!$AI$8:$AI$507,'PRIMER SEG.'!L$3)</f>
        <v>0</v>
      </c>
      <c r="M36" s="141">
        <f>COUNTIFS('PLAN DE MEJORAMIENTO'!$U$8:$U$507,'PRIMER SEG.'!A36,'PLAN DE MEJORAMIENTO'!$AI$8:$AI$507,'PRIMER SEG.'!M$3)</f>
        <v>1</v>
      </c>
      <c r="N36" s="141">
        <f>COUNTIFS('PLAN DE MEJORAMIENTO'!$U$8:$U$507,'PRIMER SEG.'!A36,'PLAN DE MEJORAMIENTO'!$AI$8:$AI$507,'PRIMER SEG.'!N$3)</f>
        <v>3</v>
      </c>
      <c r="O36" s="141">
        <f>COUNTIFS('PLAN DE MEJORAMIENTO'!$U$8:$U$507,'PRIMER SEG.'!A36,'PLAN DE MEJORAMIENTO'!$AI$8:$AI$507,'PRIMER SEG.'!O$3)</f>
        <v>1</v>
      </c>
      <c r="P36" s="154">
        <f t="shared" si="2"/>
        <v>5</v>
      </c>
      <c r="Q36" s="150">
        <f>COUNTIFS('PLAN DE MEJORAMIENTO'!$U$8:$U$507,'PRIMER SEG.'!A36,'PLAN DE MEJORAMIENTO'!$BJ$8:$BJ$507,'PRIMER SEG.'!Q$3)</f>
        <v>9</v>
      </c>
      <c r="R36" s="141">
        <f>COUNTIFS('PLAN DE MEJORAMIENTO'!$U$8:$U$507,'PRIMER SEG.'!A36,'PLAN DE MEJORAMIENTO'!$BJ$8:$BJ$507,'PRIMER SEG.'!R$3)</f>
        <v>1</v>
      </c>
      <c r="S36" s="154">
        <f t="shared" si="3"/>
        <v>10</v>
      </c>
      <c r="U36" s="185"/>
    </row>
    <row r="37" spans="1:21" ht="20.25" customHeight="1" thickBot="1" x14ac:dyDescent="0.25">
      <c r="A37" s="581"/>
      <c r="B37" s="178" t="s">
        <v>185</v>
      </c>
      <c r="C37" s="172">
        <f>IF($F$36=0,"",C36/$F$36)</f>
        <v>0.91666666666666663</v>
      </c>
      <c r="D37" s="172">
        <f>IF($F$36=0,"",D36/$F$36)</f>
        <v>8.3333333333333329E-2</v>
      </c>
      <c r="E37" s="172">
        <f>IF($F$36=0,"",E36/$F$36)</f>
        <v>0</v>
      </c>
      <c r="F37" s="176">
        <f>SUM(C37:E37)</f>
        <v>1</v>
      </c>
      <c r="G37" s="174">
        <f>IF($K$36=0,"",G36/$K$36)</f>
        <v>0.83333333333333337</v>
      </c>
      <c r="H37" s="174">
        <f>IF($K$36=0,"",H36/$K$36)</f>
        <v>8.3333333333333329E-2</v>
      </c>
      <c r="I37" s="174">
        <f>IF($K$36=0,"",I36/$K$36)</f>
        <v>0</v>
      </c>
      <c r="J37" s="174">
        <f>IF($K$36=0,"",J36/$K$36)</f>
        <v>8.3333333333333329E-2</v>
      </c>
      <c r="K37" s="173">
        <f>SUM(G37:J37)</f>
        <v>1</v>
      </c>
      <c r="L37" s="174">
        <f>IF($P$36=0,"",L36/$P$36)</f>
        <v>0</v>
      </c>
      <c r="M37" s="174">
        <f>IF($P$36=0,"",M36/$P$36)</f>
        <v>0.2</v>
      </c>
      <c r="N37" s="174">
        <f>IF($P$36=0,"",N36/$P$36)</f>
        <v>0.6</v>
      </c>
      <c r="O37" s="174">
        <f>IF($P$36=0,"",O36/$P$36)</f>
        <v>0.2</v>
      </c>
      <c r="P37" s="176">
        <f>SUM(L37:O37)</f>
        <v>1</v>
      </c>
      <c r="Q37" s="174">
        <f>IF($S$36=0,"",Q36/$S$36)</f>
        <v>0.9</v>
      </c>
      <c r="R37" s="174">
        <f>IF($S$36=0,"",R36/$S$36)</f>
        <v>0.1</v>
      </c>
      <c r="S37" s="175">
        <f>SUM(Q37:R37)</f>
        <v>1</v>
      </c>
      <c r="U37" s="185"/>
    </row>
    <row r="38" spans="1:21" ht="19.5" customHeight="1" x14ac:dyDescent="0.2">
      <c r="A38" s="583" t="s">
        <v>89</v>
      </c>
      <c r="B38" s="177" t="s">
        <v>180</v>
      </c>
      <c r="C38" s="168">
        <f>COUNTIFS('PLAN DE MEJORAMIENTO'!$U$8:$U$507,A38,'PLAN DE MEJORAMIENTO'!$L$8:$L$507,'PRIMER SEG.'!$C$3)</f>
        <v>0</v>
      </c>
      <c r="D38" s="168">
        <f>COUNTIFS('PLAN DE MEJORAMIENTO'!$U$8:$U$507,A38,'PLAN DE MEJORAMIENTO'!$L$8:$L$507,D3)</f>
        <v>0</v>
      </c>
      <c r="E38" s="168">
        <f>COUNTIFS('PLAN DE MEJORAMIENTO'!$U$8:$U$507,'PRIMER SEG.'!A38,'PLAN DE MEJORAMIENTO'!$L$8:$L$507,'PRIMER SEG.'!$E$3)</f>
        <v>0</v>
      </c>
      <c r="F38" s="169">
        <f t="shared" si="0"/>
        <v>0</v>
      </c>
      <c r="G38" s="170">
        <f>COUNTIFS('PLAN DE MEJORAMIENTO'!$U$8:$U$507,'PRIMER SEG.'!A38,'PLAN DE MEJORAMIENTO'!$P$8:$P$507,'PRIMER SEG.'!G3)</f>
        <v>0</v>
      </c>
      <c r="H38" s="168">
        <f>COUNTIFS('PLAN DE MEJORAMIENTO'!$U$8:$U$507,'PRIMER SEG.'!A38,'PLAN DE MEJORAMIENTO'!$P$8:$P$507,'PRIMER SEG.'!H$3)</f>
        <v>0</v>
      </c>
      <c r="I38" s="168">
        <f>COUNTIFS('PLAN DE MEJORAMIENTO'!$U$8:$U$507,'PRIMER SEG.'!A38,'PLAN DE MEJORAMIENTO'!$P$8:$P$507,'PRIMER SEG.'!I$3)</f>
        <v>0</v>
      </c>
      <c r="J38" s="168">
        <f>COUNTIFS('PLAN DE MEJORAMIENTO'!$U$8:$U$507,'PRIMER SEG.'!A38,'PLAN DE MEJORAMIENTO'!$P$8:$P$507,'PRIMER SEG.'!J$3)</f>
        <v>0</v>
      </c>
      <c r="K38" s="169">
        <f t="shared" si="1"/>
        <v>0</v>
      </c>
      <c r="L38" s="170">
        <f>COUNTIFS('PLAN DE MEJORAMIENTO'!$U$8:$U$507,'PRIMER SEG.'!A38,'PLAN DE MEJORAMIENTO'!$AI$8:$AI$507,'PRIMER SEG.'!L$3)</f>
        <v>0</v>
      </c>
      <c r="M38" s="168">
        <f>COUNTIFS('PLAN DE MEJORAMIENTO'!$U$8:$U$507,'PRIMER SEG.'!A38,'PLAN DE MEJORAMIENTO'!$AI$8:$AI$507,'PRIMER SEG.'!M$3)</f>
        <v>0</v>
      </c>
      <c r="N38" s="168">
        <f>COUNTIFS('PLAN DE MEJORAMIENTO'!$U$8:$U$507,'PRIMER SEG.'!A38,'PLAN DE MEJORAMIENTO'!$AI$8:$AI$507,'PRIMER SEG.'!N$3)</f>
        <v>0</v>
      </c>
      <c r="O38" s="168">
        <f>COUNTIFS('PLAN DE MEJORAMIENTO'!$U$8:$U$507,'PRIMER SEG.'!A38,'PLAN DE MEJORAMIENTO'!$AI$8:$AI$507,'PRIMER SEG.'!O$3)</f>
        <v>0</v>
      </c>
      <c r="P38" s="169">
        <f t="shared" si="2"/>
        <v>0</v>
      </c>
      <c r="Q38" s="170">
        <f>COUNTIFS('PLAN DE MEJORAMIENTO'!$U$8:$U$507,'PRIMER SEG.'!A38,'PLAN DE MEJORAMIENTO'!$BJ$8:$BJ$507,'PRIMER SEG.'!Q$3)</f>
        <v>0</v>
      </c>
      <c r="R38" s="168">
        <f>COUNTIFS('PLAN DE MEJORAMIENTO'!$U$8:$U$507,'PRIMER SEG.'!A38,'PLAN DE MEJORAMIENTO'!$BJ$8:$BJ$507,'PRIMER SEG.'!R$3)</f>
        <v>0</v>
      </c>
      <c r="S38" s="169">
        <f t="shared" si="3"/>
        <v>0</v>
      </c>
      <c r="U38" s="185"/>
    </row>
    <row r="39" spans="1:21" ht="19.5" customHeight="1" thickBot="1" x14ac:dyDescent="0.25">
      <c r="A39" s="584"/>
      <c r="B39" s="181" t="s">
        <v>185</v>
      </c>
      <c r="C39" s="182" t="str">
        <f>IF($F$38=0,"",C38/$F$38)</f>
        <v/>
      </c>
      <c r="D39" s="182" t="str">
        <f>IF($F$38=0,"",D38/$F$38)</f>
        <v/>
      </c>
      <c r="E39" s="182" t="str">
        <f>IF($F$38=0,"",E38/$F$38)</f>
        <v/>
      </c>
      <c r="F39" s="179">
        <f>SUM(C39:E39)</f>
        <v>0</v>
      </c>
      <c r="G39" s="183" t="str">
        <f>IF($K$38=0,"",G38/$K$38)</f>
        <v/>
      </c>
      <c r="H39" s="182" t="str">
        <f>IF($K$38=0,"",H38/$K$38)</f>
        <v/>
      </c>
      <c r="I39" s="182" t="str">
        <f>IF($K$38=0,"",I38/$K$38)</f>
        <v/>
      </c>
      <c r="J39" s="182" t="str">
        <f>IF($K$38=0,"",J38/$K$38)</f>
        <v/>
      </c>
      <c r="K39" s="184">
        <f>SUM(G39:J39)</f>
        <v>0</v>
      </c>
      <c r="L39" s="183" t="str">
        <f>IF($P$38=0,"",L38/$P$38)</f>
        <v/>
      </c>
      <c r="M39" s="182" t="str">
        <f>IF($P$38=0,"",M38/$P$38)</f>
        <v/>
      </c>
      <c r="N39" s="182" t="str">
        <f>IF($P$38=0,"",N38/$P$38)</f>
        <v/>
      </c>
      <c r="O39" s="182" t="str">
        <f>IF($P$38=0,"",O38/$P$38)</f>
        <v/>
      </c>
      <c r="P39" s="179">
        <f>SUM(L39:O39)</f>
        <v>0</v>
      </c>
      <c r="Q39" s="183" t="str">
        <f>IF($S$38=0,"",Q38/$S$38)</f>
        <v/>
      </c>
      <c r="R39" s="182" t="str">
        <f>IF($S$38=0,"",R38/$S$38)</f>
        <v/>
      </c>
      <c r="S39" s="179">
        <f>SUM(Q39:R39)</f>
        <v>0</v>
      </c>
      <c r="U39" s="185"/>
    </row>
    <row r="40" spans="1:21" ht="27.75" customHeight="1" x14ac:dyDescent="0.2">
      <c r="A40" s="585" t="s">
        <v>173</v>
      </c>
      <c r="B40" s="187" t="s">
        <v>180</v>
      </c>
      <c r="C40" s="188">
        <f>C4+C6+C8+C10+C12+C14+C16+C18+C20+C22+C24+C26+C28+C30+C32+C34+C36+C38</f>
        <v>288</v>
      </c>
      <c r="D40" s="188">
        <f t="shared" ref="D40:S40" si="4">D4+D6+D8+D10+D12+D14+D16+D18+D20+D22+D24+D26+D28+D30+D32+D34+D36+D38</f>
        <v>22</v>
      </c>
      <c r="E40" s="188">
        <f t="shared" si="4"/>
        <v>5</v>
      </c>
      <c r="F40" s="188">
        <f t="shared" si="4"/>
        <v>315</v>
      </c>
      <c r="G40" s="188">
        <f t="shared" si="4"/>
        <v>230</v>
      </c>
      <c r="H40" s="188">
        <f t="shared" si="4"/>
        <v>68</v>
      </c>
      <c r="I40" s="188">
        <f t="shared" si="4"/>
        <v>7</v>
      </c>
      <c r="J40" s="188">
        <f t="shared" si="4"/>
        <v>10</v>
      </c>
      <c r="K40" s="188">
        <f t="shared" si="4"/>
        <v>315</v>
      </c>
      <c r="L40" s="188">
        <f t="shared" si="4"/>
        <v>60</v>
      </c>
      <c r="M40" s="188">
        <f t="shared" si="4"/>
        <v>47</v>
      </c>
      <c r="N40" s="188">
        <f t="shared" si="4"/>
        <v>57</v>
      </c>
      <c r="O40" s="188">
        <f t="shared" si="4"/>
        <v>39</v>
      </c>
      <c r="P40" s="188">
        <f t="shared" si="4"/>
        <v>203</v>
      </c>
      <c r="Q40" s="188">
        <f t="shared" si="4"/>
        <v>139</v>
      </c>
      <c r="R40" s="188">
        <f t="shared" si="4"/>
        <v>131</v>
      </c>
      <c r="S40" s="189">
        <f t="shared" si="4"/>
        <v>270</v>
      </c>
    </row>
    <row r="41" spans="1:21" s="193" customFormat="1" ht="13.5" thickBot="1" x14ac:dyDescent="0.25">
      <c r="A41" s="586"/>
      <c r="B41" s="158" t="s">
        <v>185</v>
      </c>
      <c r="C41" s="190">
        <f>IF($F$40=0,"",C40/$F$40)</f>
        <v>0.91428571428571426</v>
      </c>
      <c r="D41" s="190">
        <f>IF($F$40=0,"",D40/$F$40)</f>
        <v>6.9841269841269843E-2</v>
      </c>
      <c r="E41" s="190">
        <f>IF($F$40=0,"",E40/$F$40)</f>
        <v>1.5873015873015872E-2</v>
      </c>
      <c r="F41" s="191">
        <f>SUM(C41:E41)</f>
        <v>1</v>
      </c>
      <c r="G41" s="190">
        <f>IF($K$40=0,"",G40/$K$40)</f>
        <v>0.73015873015873012</v>
      </c>
      <c r="H41" s="190">
        <f>IF($K$40=0,"",H40/$K$40)</f>
        <v>0.21587301587301588</v>
      </c>
      <c r="I41" s="190">
        <f>IF($K$40=0,"",I40/$K$40)</f>
        <v>2.2222222222222223E-2</v>
      </c>
      <c r="J41" s="190">
        <f>IF($K$40=0,"",J40/$K$40)</f>
        <v>3.1746031746031744E-2</v>
      </c>
      <c r="K41" s="190">
        <f>SUM(G41:J41)</f>
        <v>1</v>
      </c>
      <c r="L41" s="190">
        <f>IF($P$40=0,"",L40/$P$40)</f>
        <v>0.29556650246305421</v>
      </c>
      <c r="M41" s="190">
        <f>IF($P$40=0,"",M40/$P$40)</f>
        <v>0.23152709359605911</v>
      </c>
      <c r="N41" s="190">
        <f>IF($P$40=0,"",N40/$P$40)</f>
        <v>0.28078817733990147</v>
      </c>
      <c r="O41" s="190">
        <f>IF($P$40=0,"",O40/$P$40)</f>
        <v>0.19211822660098521</v>
      </c>
      <c r="P41" s="190">
        <f>SUM(L41:O41)</f>
        <v>1</v>
      </c>
      <c r="Q41" s="190">
        <f>IF($S$40=0,"",Q40/$S$40)</f>
        <v>0.51481481481481484</v>
      </c>
      <c r="R41" s="190">
        <f>IF($S$40=0,"",R40/$S$40)</f>
        <v>0.48518518518518516</v>
      </c>
      <c r="S41" s="192">
        <f>SUM(Q41:R41)</f>
        <v>1</v>
      </c>
    </row>
  </sheetData>
  <mergeCells count="27">
    <mergeCell ref="A32:A33"/>
    <mergeCell ref="A34:A35"/>
    <mergeCell ref="A36:A37"/>
    <mergeCell ref="A38:A39"/>
    <mergeCell ref="A40:A41"/>
    <mergeCell ref="A24:A25"/>
    <mergeCell ref="A26:A27"/>
    <mergeCell ref="A28:A29"/>
    <mergeCell ref="A30:A31"/>
    <mergeCell ref="A14:A15"/>
    <mergeCell ref="A16:A17"/>
    <mergeCell ref="A18:A19"/>
    <mergeCell ref="A20:A21"/>
    <mergeCell ref="A22:A23"/>
    <mergeCell ref="A4:A5"/>
    <mergeCell ref="A6:A7"/>
    <mergeCell ref="A8:A9"/>
    <mergeCell ref="A10:A11"/>
    <mergeCell ref="A12:A13"/>
    <mergeCell ref="Q2:S2"/>
    <mergeCell ref="A1:K1"/>
    <mergeCell ref="L1:S1"/>
    <mergeCell ref="A2:A3"/>
    <mergeCell ref="B2:B3"/>
    <mergeCell ref="C2:F2"/>
    <mergeCell ref="G2:K2"/>
    <mergeCell ref="L2:P2"/>
  </mergeCells>
  <pageMargins left="0.7" right="0.7" top="0.75" bottom="0.75" header="0.3" footer="0.3"/>
  <pageSetup orientation="portrait" horizontalDpi="4294967294" verticalDpi="4294967294" r:id="rId1"/>
  <ignoredErrors>
    <ignoredError sqref="F5 K5:K7 C6:G6 F7:F8 L6 F9:F20 G16 C5 C7 C9 C13:E13 C11 C15 C17 C19 G18 F21 K8:K21 C25 C27 C21 C23 C29 C31 C33 C35 C37 F22:F40 K22:K4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70" zoomScaleNormal="70" workbookViewId="0">
      <pane xSplit="2" ySplit="3" topLeftCell="C4" activePane="bottomRight" state="frozen"/>
      <selection pane="topRight" activeCell="C1" sqref="C1"/>
      <selection pane="bottomLeft" activeCell="A4" sqref="A4"/>
      <selection pane="bottomRight" activeCell="AA80" sqref="AA80:AA81"/>
    </sheetView>
  </sheetViews>
  <sheetFormatPr baseColWidth="10" defaultRowHeight="12.75" x14ac:dyDescent="0.2"/>
  <cols>
    <col min="1" max="1" width="24.42578125" style="133" customWidth="1"/>
    <col min="2" max="2" width="4.85546875" style="134" customWidth="1"/>
    <col min="3" max="5" width="9.5703125" style="133" bestFit="1" customWidth="1"/>
    <col min="6" max="6" width="9.28515625" style="133" customWidth="1"/>
    <col min="7" max="10" width="8.28515625" style="133" customWidth="1"/>
    <col min="11" max="11" width="9.28515625" style="133" customWidth="1"/>
    <col min="12" max="16" width="11.42578125" style="133"/>
    <col min="17" max="17" width="0" style="133" hidden="1" customWidth="1"/>
    <col min="18" max="18" width="13.7109375" style="133" hidden="1" customWidth="1"/>
    <col min="19" max="16384" width="11.42578125" style="133"/>
  </cols>
  <sheetData>
    <row r="1" spans="1:21" ht="25.5" customHeight="1" thickBot="1" x14ac:dyDescent="0.25">
      <c r="A1" s="587" t="s">
        <v>179</v>
      </c>
      <c r="B1" s="588"/>
      <c r="C1" s="588"/>
      <c r="D1" s="588"/>
      <c r="E1" s="588"/>
      <c r="F1" s="588"/>
      <c r="G1" s="588"/>
      <c r="H1" s="588"/>
      <c r="I1" s="588"/>
      <c r="J1" s="588"/>
      <c r="K1" s="588"/>
      <c r="L1" s="589" t="s">
        <v>1810</v>
      </c>
      <c r="M1" s="588"/>
      <c r="N1" s="588"/>
      <c r="O1" s="588"/>
      <c r="P1" s="588"/>
      <c r="Q1" s="588"/>
      <c r="R1" s="588"/>
      <c r="S1" s="588"/>
      <c r="T1" s="588"/>
      <c r="U1" s="590"/>
    </row>
    <row r="2" spans="1:21" s="159" customFormat="1" ht="17.25" customHeight="1" thickBot="1" x14ac:dyDescent="0.3">
      <c r="A2" s="576" t="s">
        <v>15</v>
      </c>
      <c r="B2" s="591" t="s">
        <v>180</v>
      </c>
      <c r="C2" s="593" t="s">
        <v>175</v>
      </c>
      <c r="D2" s="594"/>
      <c r="E2" s="594"/>
      <c r="F2" s="595"/>
      <c r="G2" s="596" t="s">
        <v>176</v>
      </c>
      <c r="H2" s="594"/>
      <c r="I2" s="594"/>
      <c r="J2" s="594"/>
      <c r="K2" s="595"/>
      <c r="L2" s="593" t="s">
        <v>177</v>
      </c>
      <c r="M2" s="594"/>
      <c r="N2" s="594"/>
      <c r="O2" s="594"/>
      <c r="P2" s="595"/>
      <c r="Q2" s="593" t="s">
        <v>1711</v>
      </c>
      <c r="R2" s="595"/>
      <c r="S2" s="593" t="s">
        <v>178</v>
      </c>
      <c r="T2" s="594"/>
      <c r="U2" s="595"/>
    </row>
    <row r="3" spans="1:21" ht="88.5" customHeight="1" thickBot="1" x14ac:dyDescent="0.25">
      <c r="A3" s="577"/>
      <c r="B3" s="592"/>
      <c r="C3" s="303" t="s">
        <v>172</v>
      </c>
      <c r="D3" s="303" t="s">
        <v>70</v>
      </c>
      <c r="E3" s="304" t="s">
        <v>71</v>
      </c>
      <c r="F3" s="305" t="s">
        <v>173</v>
      </c>
      <c r="G3" s="306" t="s">
        <v>47</v>
      </c>
      <c r="H3" s="303" t="s">
        <v>74</v>
      </c>
      <c r="I3" s="303" t="s">
        <v>94</v>
      </c>
      <c r="J3" s="303" t="s">
        <v>75</v>
      </c>
      <c r="K3" s="307" t="s">
        <v>173</v>
      </c>
      <c r="L3" s="283" t="s">
        <v>55</v>
      </c>
      <c r="M3" s="284" t="s">
        <v>65</v>
      </c>
      <c r="N3" s="285" t="s">
        <v>113</v>
      </c>
      <c r="O3" s="286" t="s">
        <v>174</v>
      </c>
      <c r="P3" s="287" t="s">
        <v>173</v>
      </c>
      <c r="Q3" s="306" t="s">
        <v>1712</v>
      </c>
      <c r="R3" s="303" t="s">
        <v>1713</v>
      </c>
      <c r="S3" s="288" t="s">
        <v>66</v>
      </c>
      <c r="T3" s="290" t="s">
        <v>57</v>
      </c>
      <c r="U3" s="287" t="s">
        <v>173</v>
      </c>
    </row>
    <row r="4" spans="1:21" ht="21" customHeight="1" x14ac:dyDescent="0.2">
      <c r="A4" s="580" t="s">
        <v>90</v>
      </c>
      <c r="B4" s="296" t="s">
        <v>180</v>
      </c>
      <c r="C4" s="168">
        <f>COUNTIFS('PLAN DE MEJORAMIENTO'!$U$8:$U$507,A4,'PLAN DE MEJORAMIENTO'!$L$8:$L$507,'SEGUNDO SEG. PR'!C3,'PLAN DE MEJORAMIENTO'!B8:B507,"&lt;&gt;0")</f>
        <v>1</v>
      </c>
      <c r="D4" s="168">
        <f>COUNTIFS('PLAN DE MEJORAMIENTO'!$U$8:$U$507,A4,'PLAN DE MEJORAMIENTO'!$L$8:$L$507,'SEGUNDO SEG. PR'!D3,'PLAN DE MEJORAMIENTO'!B8:B507,"&lt;&gt;0")</f>
        <v>0</v>
      </c>
      <c r="E4" s="270">
        <f>COUNTIFS('PLAN DE MEJORAMIENTO'!$U$8:$U$507,A4,'PLAN DE MEJORAMIENTO'!$L$8:$L$507,'SEGUNDO SEG. PR'!E3,'PLAN DE MEJORAMIENTO'!B8:B507,"&lt;&gt;0")</f>
        <v>0</v>
      </c>
      <c r="F4" s="276">
        <f>IF(C4="","",SUM(C4:E4))</f>
        <v>1</v>
      </c>
      <c r="G4" s="170">
        <f>COUNTIFS('PLAN DE MEJORAMIENTO'!$U$8:$U$507,A4,'PLAN DE MEJORAMIENTO'!$P$8:$P$507,'SEGUNDO SEG. PR'!$G$3)</f>
        <v>1</v>
      </c>
      <c r="H4" s="168">
        <f>COUNTIFS('PLAN DE MEJORAMIENTO'!$U$8:$U$507,A4,'PLAN DE MEJORAMIENTO'!$P$8:$P$507,'SEGUNDO SEG. PR'!$H$3)</f>
        <v>0</v>
      </c>
      <c r="I4" s="168">
        <f>COUNTIFS('PLAN DE MEJORAMIENTO'!$U$8:$U$507,A4,'PLAN DE MEJORAMIENTO'!$P$8:$P$507,'SEGUNDO SEG. PR'!$I$3)</f>
        <v>0</v>
      </c>
      <c r="J4" s="168">
        <f>COUNTIFS('PLAN DE MEJORAMIENTO'!$U$8:$U$507,A4,'PLAN DE MEJORAMIENTO'!$P$8:$P$507,'SEGUNDO SEG. PR'!$J$3)</f>
        <v>0</v>
      </c>
      <c r="K4" s="169">
        <f>IF(G4="","",SUM(G4:J4))</f>
        <v>1</v>
      </c>
      <c r="L4" s="170">
        <f>COUNTIFS('PLAN DE MEJORAMIENTO'!$U$8:$U$507,'SEGUNDO SEG. PR'!A4,'PLAN DE MEJORAMIENTO'!$AQ$8:$AQ$507,'SEGUNDO SEG. PR'!L$3)</f>
        <v>0</v>
      </c>
      <c r="M4" s="168">
        <f>COUNTIFS('PLAN DE MEJORAMIENTO'!$U$8:$U$507,'SEGUNDO SEG. PR'!A4,'PLAN DE MEJORAMIENTO'!$AQ$8:$AQ$507,'SEGUNDO SEG. PR'!M$3)</f>
        <v>1</v>
      </c>
      <c r="N4" s="168">
        <f>COUNTIFS('PLAN DE MEJORAMIENTO'!$U$8:$U$507,'SEGUNDO SEG. PR'!A4,'PLAN DE MEJORAMIENTO'!$AQ$8:$AQ$507,'SEGUNDO SEG. PR'!N$3)</f>
        <v>0</v>
      </c>
      <c r="O4" s="270">
        <f>COUNTIFS('PLAN DE MEJORAMIENTO'!$U$8:$U$507,'SEGUNDO SEG. PR'!A4,'PLAN DE MEJORAMIENTO'!$AQ$8:$AQ$507,'SEGUNDO SEG. PR'!O$3)</f>
        <v>0</v>
      </c>
      <c r="P4" s="276">
        <f>SUM(L4:O4)</f>
        <v>1</v>
      </c>
      <c r="Q4" s="277">
        <f>COUNTIFS('PLAN DE MEJORAMIENTO'!$U$8:$U$507,'SEGUNDO SEG. PR'!A4,'PLAN DE MEJORAMIENTO'!$BI$8:$BI$507,"NO")</f>
        <v>0</v>
      </c>
      <c r="R4" s="169">
        <f>COUNTIFS('PLAN DE MEJORAMIENTO'!$U$8:$U$507,'SEGUNDO SEG. PR'!A4,'PLAN DE MEJORAMIENTO'!$BI$8:$BI$507,"NO",'PLAN DE MEJORAMIENTO'!$B$8:$B$507,"&lt;&gt;0")</f>
        <v>0</v>
      </c>
      <c r="S4" s="170">
        <f>COUNTIFS('PLAN DE MEJORAMIENTO'!$U$8:$U$507,A4,'PLAN DE MEJORAMIENTO'!$BJ$8:$BJ$507,'SEGUNDO SEG. PR'!$S$3,'PLAN DE MEJORAMIENTO'!$B$8:$B$507,"&lt;&gt;0")</f>
        <v>1</v>
      </c>
      <c r="T4" s="270">
        <f>COUNTIFS('PLAN DE MEJORAMIENTO'!$U$8:$U$507,A4,'PLAN DE MEJORAMIENTO'!$BJ$8:$BJ$507,'SEGUNDO SEG. PR'!$T$3,'PLAN DE MEJORAMIENTO'!$B$8:$B$507,"&lt;&gt;0")</f>
        <v>0</v>
      </c>
      <c r="U4" s="276">
        <f>SUM(S4:T4)</f>
        <v>1</v>
      </c>
    </row>
    <row r="5" spans="1:21" ht="21" customHeight="1" thickBot="1" x14ac:dyDescent="0.25">
      <c r="A5" s="581"/>
      <c r="B5" s="297" t="s">
        <v>185</v>
      </c>
      <c r="C5" s="172">
        <f>IF($F$4=0,"",C4/$F$4)</f>
        <v>1</v>
      </c>
      <c r="D5" s="172">
        <f>IF($F$4=0,"",D4/$F$4)</f>
        <v>0</v>
      </c>
      <c r="E5" s="294">
        <f>IF($F$4=0,"",E4/$F$4)</f>
        <v>0</v>
      </c>
      <c r="F5" s="295">
        <f>SUM(C5:E5)</f>
        <v>1</v>
      </c>
      <c r="G5" s="174">
        <f>IF($K$4=0,"",G4/$K$4)</f>
        <v>1</v>
      </c>
      <c r="H5" s="174">
        <f>IF($K$4=0,"",H4/$K$4)</f>
        <v>0</v>
      </c>
      <c r="I5" s="174">
        <f>IF($K$4=0,"",I4/$K$4)</f>
        <v>0</v>
      </c>
      <c r="J5" s="174">
        <f>IF($K$4=0,"",J4/$K$4)</f>
        <v>0</v>
      </c>
      <c r="K5" s="173">
        <f>SUM(G5:J5)</f>
        <v>1</v>
      </c>
      <c r="L5" s="174">
        <f>IF(P4=0,"",L4/$P$4)</f>
        <v>0</v>
      </c>
      <c r="M5" s="174">
        <f>IF(S4=0,"",M4/$P$4)</f>
        <v>1</v>
      </c>
      <c r="N5" s="174" t="str">
        <f>IF(T4=0,"",N4/$P$4)</f>
        <v/>
      </c>
      <c r="O5" s="271">
        <f>IF(U4=0,"",O4/$P$4)</f>
        <v>0</v>
      </c>
      <c r="P5" s="278">
        <f>SUM(L5:O5)</f>
        <v>1</v>
      </c>
      <c r="Q5" s="267">
        <f>Q4/P4</f>
        <v>0</v>
      </c>
      <c r="R5" s="234">
        <f>+R4/U4</f>
        <v>0</v>
      </c>
      <c r="S5" s="174">
        <f>IF($U$4=0,"",S4/$U$4)</f>
        <v>1</v>
      </c>
      <c r="T5" s="271">
        <f>IF($U$4=0,"",T4/$U$4)</f>
        <v>0</v>
      </c>
      <c r="U5" s="291">
        <f>SUM(S5:T5)</f>
        <v>1</v>
      </c>
    </row>
    <row r="6" spans="1:21" ht="21" customHeight="1" x14ac:dyDescent="0.2">
      <c r="A6" s="582" t="s">
        <v>91</v>
      </c>
      <c r="B6" s="298" t="s">
        <v>180</v>
      </c>
      <c r="C6" s="141">
        <f>COUNTIFS('PLAN DE MEJORAMIENTO'!$U$8:$U$507,A6,'PLAN DE MEJORAMIENTO'!$L$8:$L$507,'SEGUNDO SEG. PR'!$C$3,'PLAN DE MEJORAMIENTO'!$B$8:$B$507,"&lt;&gt;0")</f>
        <v>2</v>
      </c>
      <c r="D6" s="141">
        <f>COUNTIFS('PLAN DE MEJORAMIENTO'!$U$8:$U$507,A6,'PLAN DE MEJORAMIENTO'!$L$8:$L$507,'SEGUNDO SEG. PR'!$D$3,'PLAN DE MEJORAMIENTO'!$B$8:$B$507,"&lt;&gt;0")</f>
        <v>0</v>
      </c>
      <c r="E6" s="272">
        <f>COUNTIFS('PLAN DE MEJORAMIENTO'!$U$8:$U$507,A6,'PLAN DE MEJORAMIENTO'!$L$8:$L$507,'SEGUNDO SEG. PR'!$E$3,'PLAN DE MEJORAMIENTO'!$B$8:$B$507,"&lt;&gt;0")</f>
        <v>0</v>
      </c>
      <c r="F6" s="275">
        <f t="shared" ref="F6:F38" si="0">IF(C6="","",SUM(C6:E6))</f>
        <v>2</v>
      </c>
      <c r="G6" s="150">
        <f>COUNTIFS('PLAN DE MEJORAMIENTO'!$U$8:$U$507,A6,'PLAN DE MEJORAMIENTO'!$P$8:$P$507,'SEGUNDO SEG. PR'!$G$3)</f>
        <v>2</v>
      </c>
      <c r="H6" s="141">
        <f>COUNTIFS('PLAN DE MEJORAMIENTO'!$U$8:$U$507,A6,'PLAN DE MEJORAMIENTO'!$P$8:$P$507,'SEGUNDO SEG. PR'!$H$3)</f>
        <v>2</v>
      </c>
      <c r="I6" s="141">
        <f>COUNTIFS('PLAN DE MEJORAMIENTO'!$U$8:$U$507,A6,'PLAN DE MEJORAMIENTO'!$P$8:$P$507,'SEGUNDO SEG. PR'!$I$3)</f>
        <v>0</v>
      </c>
      <c r="J6" s="141">
        <f>COUNTIFS('PLAN DE MEJORAMIENTO'!$U$8:$U$507,A6,'PLAN DE MEJORAMIENTO'!$P$8:$P$507,'SEGUNDO SEG. PR'!$J$3)</f>
        <v>0</v>
      </c>
      <c r="K6" s="154">
        <f t="shared" ref="K6:K38" si="1">IF(G6="","",SUM(G6:J6))</f>
        <v>4</v>
      </c>
      <c r="L6" s="150">
        <f>COUNTIFS('PLAN DE MEJORAMIENTO'!$U$8:$U$507,'SEGUNDO SEG. PR'!A6,'PLAN DE MEJORAMIENTO'!$AQ$8:$AQ$507,'SEGUNDO SEG. PR'!L$3)</f>
        <v>3</v>
      </c>
      <c r="M6" s="141">
        <f>COUNTIFS('PLAN DE MEJORAMIENTO'!$U$8:$U$507,'SEGUNDO SEG. PR'!A6,'PLAN DE MEJORAMIENTO'!$AQ$8:$AQ$507,'SEGUNDO SEG. PR'!M$3)</f>
        <v>0</v>
      </c>
      <c r="N6" s="141">
        <f>COUNTIFS('PLAN DE MEJORAMIENTO'!$U$8:$U$507,'SEGUNDO SEG. PR'!A6,'PLAN DE MEJORAMIENTO'!$AQ$8:$AQ$507,'SEGUNDO SEG. PR'!N$3)</f>
        <v>1</v>
      </c>
      <c r="O6" s="272">
        <f>COUNTIFS('PLAN DE MEJORAMIENTO'!$U$8:$U$507,'SEGUNDO SEG. PR'!A6,'PLAN DE MEJORAMIENTO'!$AQ$8:$AQ$507,'SEGUNDO SEG. PR'!O$3)</f>
        <v>0</v>
      </c>
      <c r="P6" s="275">
        <f t="shared" ref="P6:P38" si="2">SUM(L6:O6)</f>
        <v>4</v>
      </c>
      <c r="Q6" s="266">
        <f>COUNTIFS('PLAN DE MEJORAMIENTO'!$U$8:$U$507,'SEGUNDO SEG. PR'!A6,'PLAN DE MEJORAMIENTO'!$BI$8:$BI$507,"NO")</f>
        <v>2</v>
      </c>
      <c r="R6" s="154">
        <f>COUNTIFS('PLAN DE MEJORAMIENTO'!$U$8:$U$507,'SEGUNDO SEG. PR'!A6,'PLAN DE MEJORAMIENTO'!$BI$8:$BI$507,"NO",'PLAN DE MEJORAMIENTO'!$B$8:$B$507,"&lt;&gt;0")</f>
        <v>1</v>
      </c>
      <c r="S6" s="150">
        <f>COUNTIFS('PLAN DE MEJORAMIENTO'!$U$8:$U$507,A6,'PLAN DE MEJORAMIENTO'!$BJ$8:$BJ$507,'SEGUNDO SEG. PR'!$S$3,'PLAN DE MEJORAMIENTO'!$B$8:$B$507,"&lt;&gt;0")</f>
        <v>2</v>
      </c>
      <c r="T6" s="272">
        <f>COUNTIFS('PLAN DE MEJORAMIENTO'!$U$8:$U$507,A6,'PLAN DE MEJORAMIENTO'!$BJ$8:$BJ$507,'SEGUNDO SEG. PR'!$T$3,'PLAN DE MEJORAMIENTO'!$B$8:$B$507,"&lt;&gt;0")</f>
        <v>0</v>
      </c>
      <c r="U6" s="275">
        <f t="shared" ref="U6:U38" si="3">SUM(S6:T6)</f>
        <v>2</v>
      </c>
    </row>
    <row r="7" spans="1:21" ht="21" customHeight="1" thickBot="1" x14ac:dyDescent="0.25">
      <c r="A7" s="581"/>
      <c r="B7" s="299" t="s">
        <v>185</v>
      </c>
      <c r="C7" s="172">
        <f>IF($F$6=0,"",C6/$F$6)</f>
        <v>1</v>
      </c>
      <c r="D7" s="172">
        <f>IF($F$6=0,"",D6/$F$6)</f>
        <v>0</v>
      </c>
      <c r="E7" s="294">
        <f>IF($F$6=0,"",E6/$F$6)</f>
        <v>0</v>
      </c>
      <c r="F7" s="295">
        <f>SUM(C7:E7)</f>
        <v>1</v>
      </c>
      <c r="G7" s="174">
        <f>IF($K$6=0,"",G6/$K$6)</f>
        <v>0.5</v>
      </c>
      <c r="H7" s="174">
        <f>IF($K$6=0,"",H6/$K$6)</f>
        <v>0.5</v>
      </c>
      <c r="I7" s="174">
        <f>IF($K$6=0,"",I6/$K$6)</f>
        <v>0</v>
      </c>
      <c r="J7" s="174">
        <f>IF($K$6=0,"",J6/$K$6)</f>
        <v>0</v>
      </c>
      <c r="K7" s="173">
        <f>SUM(G7:J7)</f>
        <v>1</v>
      </c>
      <c r="L7" s="174">
        <f>IF($P$6=0,"",L6/$P$6)</f>
        <v>0.75</v>
      </c>
      <c r="M7" s="174">
        <f>IF($P$6=0,"",M6/$P$6)</f>
        <v>0</v>
      </c>
      <c r="N7" s="174">
        <f>IF($P$6=0,"",N6/$P$6)</f>
        <v>0.25</v>
      </c>
      <c r="O7" s="271">
        <f>IF($P$6=0,"",O6/$P$6)</f>
        <v>0</v>
      </c>
      <c r="P7" s="278">
        <f>SUM(L7:O7)</f>
        <v>1</v>
      </c>
      <c r="Q7" s="267">
        <f>Q6/P6</f>
        <v>0.5</v>
      </c>
      <c r="R7" s="234">
        <f>+R6/U6</f>
        <v>0.5</v>
      </c>
      <c r="S7" s="174">
        <f>IF($U$6=0,"",S6/$U$6)</f>
        <v>1</v>
      </c>
      <c r="T7" s="271">
        <f>IF($U$6=0,"",T6/$U$6)</f>
        <v>0</v>
      </c>
      <c r="U7" s="291">
        <f>SUM(S7:T7)</f>
        <v>1</v>
      </c>
    </row>
    <row r="8" spans="1:21" ht="21" customHeight="1" x14ac:dyDescent="0.2">
      <c r="A8" s="582" t="s">
        <v>76</v>
      </c>
      <c r="B8" s="298" t="s">
        <v>180</v>
      </c>
      <c r="C8" s="141">
        <f>COUNTIFS('PLAN DE MEJORAMIENTO'!$U$8:$U$507,A8,'PLAN DE MEJORAMIENTO'!$L$8:$L$507,'SEGUNDO SEG. PR'!$C$3,'PLAN DE MEJORAMIENTO'!$B$8:$B$507,"&lt;&gt;0")</f>
        <v>11</v>
      </c>
      <c r="D8" s="141">
        <f>COUNTIFS('PLAN DE MEJORAMIENTO'!$U$8:$U$507,A8,'PLAN DE MEJORAMIENTO'!$L$8:$L$507,'SEGUNDO SEG. PR'!$D$3,'PLAN DE MEJORAMIENTO'!$B$8:$B$507,"&lt;&gt;0")</f>
        <v>3</v>
      </c>
      <c r="E8" s="272">
        <f>COUNTIFS('PLAN DE MEJORAMIENTO'!$U$8:$U$507,A8,'PLAN DE MEJORAMIENTO'!$L$8:$L$507,'SEGUNDO SEG. PR'!$E$3,'PLAN DE MEJORAMIENTO'!$B$8:$B$507,"&lt;&gt;0")</f>
        <v>0</v>
      </c>
      <c r="F8" s="275">
        <f t="shared" si="0"/>
        <v>14</v>
      </c>
      <c r="G8" s="150">
        <f>COUNTIFS('PLAN DE MEJORAMIENTO'!$U$8:$U$507,A8,'PLAN DE MEJORAMIENTO'!$P$8:$P$507,'SEGUNDO SEG. PR'!$G$3)</f>
        <v>11</v>
      </c>
      <c r="H8" s="141">
        <f>COUNTIFS('PLAN DE MEJORAMIENTO'!$U$8:$U$507,A8,'PLAN DE MEJORAMIENTO'!$P$8:$P$507,'SEGUNDO SEG. PR'!$H$3)</f>
        <v>13</v>
      </c>
      <c r="I8" s="141">
        <f>COUNTIFS('PLAN DE MEJORAMIENTO'!$U$8:$U$507,A8,'PLAN DE MEJORAMIENTO'!$P$8:$P$507,'SEGUNDO SEG. PR'!$I$3)</f>
        <v>0</v>
      </c>
      <c r="J8" s="141">
        <f>COUNTIFS('PLAN DE MEJORAMIENTO'!$U$8:$U$507,A8,'PLAN DE MEJORAMIENTO'!$P$8:$P$507,'SEGUNDO SEG. PR'!$J$3)</f>
        <v>0</v>
      </c>
      <c r="K8" s="154">
        <f t="shared" si="1"/>
        <v>24</v>
      </c>
      <c r="L8" s="150">
        <f>COUNTIFS('PLAN DE MEJORAMIENTO'!$U$8:$U$507,'SEGUNDO SEG. PR'!A8,'PLAN DE MEJORAMIENTO'!$AQ$8:$AQ$507,'SEGUNDO SEG. PR'!L$3)</f>
        <v>24</v>
      </c>
      <c r="M8" s="141">
        <f>COUNTIFS('PLAN DE MEJORAMIENTO'!$U$8:$U$507,'SEGUNDO SEG. PR'!A8,'PLAN DE MEJORAMIENTO'!$AQ$8:$AQ$507,'SEGUNDO SEG. PR'!M$3)</f>
        <v>0</v>
      </c>
      <c r="N8" s="141">
        <f>COUNTIFS('PLAN DE MEJORAMIENTO'!$U$8:$U$507,'SEGUNDO SEG. PR'!A8,'PLAN DE MEJORAMIENTO'!$AQ$8:$AQ$507,'SEGUNDO SEG. PR'!N$3)</f>
        <v>0</v>
      </c>
      <c r="O8" s="272">
        <f>COUNTIFS('PLAN DE MEJORAMIENTO'!$U$8:$U$507,'SEGUNDO SEG. PR'!A8,'PLAN DE MEJORAMIENTO'!$AQ$8:$AQ$507,'SEGUNDO SEG. PR'!O$3)</f>
        <v>0</v>
      </c>
      <c r="P8" s="275">
        <f t="shared" si="2"/>
        <v>24</v>
      </c>
      <c r="Q8" s="266">
        <f>COUNTIFS('PLAN DE MEJORAMIENTO'!$U$8:$U$507,'SEGUNDO SEG. PR'!A8,'PLAN DE MEJORAMIENTO'!$BI$8:$BI$507,"NO")</f>
        <v>0</v>
      </c>
      <c r="R8" s="154">
        <f>COUNTIFS('PLAN DE MEJORAMIENTO'!$U$8:$U$507,'SEGUNDO SEG. PR'!A8,'PLAN DE MEJORAMIENTO'!$BI$8:$BI$507,"NO",'PLAN DE MEJORAMIENTO'!$B$8:$B$507,"&lt;&gt;0")</f>
        <v>0</v>
      </c>
      <c r="S8" s="150">
        <f>COUNTIFS('PLAN DE MEJORAMIENTO'!$U$8:$U$507,A8,'PLAN DE MEJORAMIENTO'!$BJ$8:$BJ$507,'SEGUNDO SEG. PR'!$S$3,'PLAN DE MEJORAMIENTO'!$B$8:$B$507,"&lt;&gt;0")</f>
        <v>0</v>
      </c>
      <c r="T8" s="272">
        <f>COUNTIFS('PLAN DE MEJORAMIENTO'!$U$8:$U$507,A8,'PLAN DE MEJORAMIENTO'!$BJ$8:$BJ$507,'SEGUNDO SEG. PR'!$T$3,'PLAN DE MEJORAMIENTO'!$B$8:$B$507,"&lt;&gt;0")</f>
        <v>14</v>
      </c>
      <c r="U8" s="275">
        <f t="shared" si="3"/>
        <v>14</v>
      </c>
    </row>
    <row r="9" spans="1:21" ht="21" customHeight="1" thickBot="1" x14ac:dyDescent="0.25">
      <c r="A9" s="581"/>
      <c r="B9" s="299" t="s">
        <v>185</v>
      </c>
      <c r="C9" s="172">
        <f>IF($F$8=0,"",C8/$F$8)</f>
        <v>0.7857142857142857</v>
      </c>
      <c r="D9" s="172">
        <f>IF($F$8=0,"",D8/$F$8)</f>
        <v>0.21428571428571427</v>
      </c>
      <c r="E9" s="294">
        <f>IF($F$8=0,"",E8/$F$8)</f>
        <v>0</v>
      </c>
      <c r="F9" s="295">
        <f>SUM(C9:E9)</f>
        <v>1</v>
      </c>
      <c r="G9" s="174">
        <f>IF($K$8=0,"",G8/$K$8)</f>
        <v>0.45833333333333331</v>
      </c>
      <c r="H9" s="174">
        <f>IF($K$8=0,"",H8/$K$8)</f>
        <v>0.54166666666666663</v>
      </c>
      <c r="I9" s="174">
        <f>IF($K$8=0,"",I8/$K$8)</f>
        <v>0</v>
      </c>
      <c r="J9" s="174">
        <f>IF($K$8=0,"",J8/$K$8)</f>
        <v>0</v>
      </c>
      <c r="K9" s="173">
        <f>SUM(G9:J9)</f>
        <v>1</v>
      </c>
      <c r="L9" s="174">
        <f>IF($P$8=0,"",L8/$P$8)</f>
        <v>1</v>
      </c>
      <c r="M9" s="174">
        <f>IF($P$8=0,"",M8/$P$8)</f>
        <v>0</v>
      </c>
      <c r="N9" s="174">
        <f>IF($P$8=0,"",N8/$P$8)</f>
        <v>0</v>
      </c>
      <c r="O9" s="271">
        <f>IF($P$8=0,"",O8/$P$8)</f>
        <v>0</v>
      </c>
      <c r="P9" s="279">
        <f>SUM(L9:O9)</f>
        <v>1</v>
      </c>
      <c r="Q9" s="267">
        <f>Q8/P8</f>
        <v>0</v>
      </c>
      <c r="R9" s="234">
        <f>+R8/U8</f>
        <v>0</v>
      </c>
      <c r="S9" s="174">
        <f>IF($U$8=0,"",S8/$U$8)</f>
        <v>0</v>
      </c>
      <c r="T9" s="271">
        <f>IF($U$8=0,"",T8/$U$8)</f>
        <v>1</v>
      </c>
      <c r="U9" s="291">
        <f>SUM(S9:T9)</f>
        <v>1</v>
      </c>
    </row>
    <row r="10" spans="1:21" ht="21" hidden="1" customHeight="1" x14ac:dyDescent="0.2">
      <c r="A10" s="582" t="s">
        <v>92</v>
      </c>
      <c r="B10" s="298" t="s">
        <v>180</v>
      </c>
      <c r="C10" s="141">
        <f>COUNTIFS('PLAN DE MEJORAMIENTO'!$U$8:$U$507,A10,'PLAN DE MEJORAMIENTO'!$L$8:$L$507,'SEGUNDO SEG. PR'!$C$3,'PLAN DE MEJORAMIENTO'!$B$8:$B$507,"&lt;&gt;0")</f>
        <v>0</v>
      </c>
      <c r="D10" s="141">
        <f>COUNTIFS('PLAN DE MEJORAMIENTO'!$U$8:$U$507,A10,'PLAN DE MEJORAMIENTO'!$L$8:$L$507,'SEGUNDO SEG. PR'!$D$3,'PLAN DE MEJORAMIENTO'!$B$8:$B$507,"&lt;&gt;0")</f>
        <v>0</v>
      </c>
      <c r="E10" s="272">
        <f>COUNTIFS('PLAN DE MEJORAMIENTO'!$U$8:$U$507,A10,'PLAN DE MEJORAMIENTO'!$L$8:$L$507,'SEGUNDO SEG. PR'!$E$3,'PLAN DE MEJORAMIENTO'!$B$8:$B$507,"&lt;&gt;0")</f>
        <v>0</v>
      </c>
      <c r="F10" s="275">
        <f t="shared" si="0"/>
        <v>0</v>
      </c>
      <c r="G10" s="150">
        <f>COUNTIFS('PLAN DE MEJORAMIENTO'!$U$8:$U$507,A10,'PLAN DE MEJORAMIENTO'!$P$8:$P$507,'SEGUNDO SEG. PR'!$G$3)</f>
        <v>0</v>
      </c>
      <c r="H10" s="141">
        <f>COUNTIFS('PLAN DE MEJORAMIENTO'!$U$8:$U$507,A10,'PLAN DE MEJORAMIENTO'!$P$8:$P$507,'SEGUNDO SEG. PR'!$H$3)</f>
        <v>0</v>
      </c>
      <c r="I10" s="141">
        <f>COUNTIFS('PLAN DE MEJORAMIENTO'!$U$8:$U$507,A10,'PLAN DE MEJORAMIENTO'!$P$8:$P$507,'SEGUNDO SEG. PR'!$I$3)</f>
        <v>0</v>
      </c>
      <c r="J10" s="141">
        <f>COUNTIFS('PLAN DE MEJORAMIENTO'!$U$8:$U$507,A10,'PLAN DE MEJORAMIENTO'!$P$8:$P$507,'SEGUNDO SEG. PR'!$J$3)</f>
        <v>0</v>
      </c>
      <c r="K10" s="154">
        <f t="shared" si="1"/>
        <v>0</v>
      </c>
      <c r="L10" s="150">
        <f>COUNTIFS('PLAN DE MEJORAMIENTO'!$U$8:$U$507,'SEGUNDO SEG. PR'!A10,'PLAN DE MEJORAMIENTO'!$AQ$8:$AQ$507,'SEGUNDO SEG. PR'!L$3)</f>
        <v>0</v>
      </c>
      <c r="M10" s="141">
        <f>COUNTIFS('PLAN DE MEJORAMIENTO'!$U$8:$U$507,'SEGUNDO SEG. PR'!A10,'PLAN DE MEJORAMIENTO'!$AQ$8:$AQ$507,'SEGUNDO SEG. PR'!M$3)</f>
        <v>0</v>
      </c>
      <c r="N10" s="141">
        <f>COUNTIFS('PLAN DE MEJORAMIENTO'!$U$8:$U$507,'SEGUNDO SEG. PR'!A10,'PLAN DE MEJORAMIENTO'!$AQ$8:$AQ$507,'SEGUNDO SEG. PR'!N$3)</f>
        <v>0</v>
      </c>
      <c r="O10" s="272">
        <f>COUNTIFS('PLAN DE MEJORAMIENTO'!$U$8:$U$507,'SEGUNDO SEG. PR'!A10,'PLAN DE MEJORAMIENTO'!$AQ$8:$AQ$507,'SEGUNDO SEG. PR'!O$3)</f>
        <v>0</v>
      </c>
      <c r="P10" s="275">
        <f t="shared" si="2"/>
        <v>0</v>
      </c>
      <c r="Q10" s="266"/>
      <c r="R10" s="154"/>
      <c r="S10" s="150">
        <f>COUNTIFS('PLAN DE MEJORAMIENTO'!$U$8:$U$507,A10,'PLAN DE MEJORAMIENTO'!$BJ$8:$BJ$507,'SEGUNDO SEG. PR'!$S$3,'PLAN DE MEJORAMIENTO'!$B$8:$B$507,"&lt;&gt;0")</f>
        <v>0</v>
      </c>
      <c r="T10" s="272">
        <f>COUNTIFS('PLAN DE MEJORAMIENTO'!$U$8:$U$507,A10,'PLAN DE MEJORAMIENTO'!$BJ$8:$BJ$507,'SEGUNDO SEG. PR'!$T$3,'PLAN DE MEJORAMIENTO'!$B$8:$B$507,"&lt;&gt;0")</f>
        <v>0</v>
      </c>
      <c r="U10" s="275">
        <f t="shared" si="3"/>
        <v>0</v>
      </c>
    </row>
    <row r="11" spans="1:21" ht="21" hidden="1" customHeight="1" thickBot="1" x14ac:dyDescent="0.25">
      <c r="A11" s="581"/>
      <c r="B11" s="299" t="s">
        <v>185</v>
      </c>
      <c r="C11" s="172" t="str">
        <f>IF($F$10=0,"",C10/$F$10)</f>
        <v/>
      </c>
      <c r="D11" s="172" t="str">
        <f>IF($F$10=0,"",D10/$F$10)</f>
        <v/>
      </c>
      <c r="E11" s="294" t="str">
        <f>IF($F$10=0,"",E10/$F$10)</f>
        <v/>
      </c>
      <c r="F11" s="295">
        <f>SUM(C11:E11)</f>
        <v>0</v>
      </c>
      <c r="G11" s="174" t="str">
        <f>IF($K$10=0,"",G10/$K$10)</f>
        <v/>
      </c>
      <c r="H11" s="174" t="str">
        <f>IF($K$10=0,"",H10/$K$10)</f>
        <v/>
      </c>
      <c r="I11" s="174" t="str">
        <f>IF($K$10=0,"",I10/$K$10)</f>
        <v/>
      </c>
      <c r="J11" s="174" t="str">
        <f>IF($K$10=0,"",J10/$K$10)</f>
        <v/>
      </c>
      <c r="K11" s="173">
        <f>SUM(G11:J11)</f>
        <v>0</v>
      </c>
      <c r="L11" s="174" t="str">
        <f>IF($P$10=0,"",L10/$P$10)</f>
        <v/>
      </c>
      <c r="M11" s="174" t="str">
        <f>IF($P$10=0,"",M10/$P$10)</f>
        <v/>
      </c>
      <c r="N11" s="174" t="str">
        <f>IF($P$10=0,"",N10/$P$10)</f>
        <v/>
      </c>
      <c r="O11" s="271" t="str">
        <f>IF($P$10=0,"",O10/$P$10)</f>
        <v/>
      </c>
      <c r="P11" s="274">
        <f>SUM(L11:O11)</f>
        <v>0</v>
      </c>
      <c r="Q11" s="267"/>
      <c r="R11" s="234"/>
      <c r="S11" s="174" t="str">
        <f>IF($U$10=0,"",S10/$U$10)</f>
        <v/>
      </c>
      <c r="T11" s="271" t="str">
        <f>IF($U$10=0,"",T10/$U$10)</f>
        <v/>
      </c>
      <c r="U11" s="291">
        <f>SUM(S11:T11)</f>
        <v>0</v>
      </c>
    </row>
    <row r="12" spans="1:21" ht="21" customHeight="1" x14ac:dyDescent="0.2">
      <c r="A12" s="597" t="s">
        <v>93</v>
      </c>
      <c r="B12" s="298" t="s">
        <v>180</v>
      </c>
      <c r="C12" s="141">
        <f>COUNTIFS('PLAN DE MEJORAMIENTO'!$U$8:$U$507,A12,'PLAN DE MEJORAMIENTO'!$L$8:$L$507,'SEGUNDO SEG. PR'!$C$3,'PLAN DE MEJORAMIENTO'!$B$8:$B$507,"&lt;&gt;0")</f>
        <v>16</v>
      </c>
      <c r="D12" s="141">
        <f>COUNTIFS('PLAN DE MEJORAMIENTO'!$U$8:$U$507,A12,'PLAN DE MEJORAMIENTO'!$L$8:$L$507,'SEGUNDO SEG. PR'!$D$3,'PLAN DE MEJORAMIENTO'!$B$8:$B$507,"&lt;&gt;0")</f>
        <v>7</v>
      </c>
      <c r="E12" s="272">
        <f>COUNTIFS('PLAN DE MEJORAMIENTO'!$U$8:$U$507,A12,'PLAN DE MEJORAMIENTO'!$L$8:$L$507,'SEGUNDO SEG. PR'!$E$3,'PLAN DE MEJORAMIENTO'!$B$8:$B$507,"&lt;&gt;0")</f>
        <v>0</v>
      </c>
      <c r="F12" s="275">
        <f t="shared" si="0"/>
        <v>23</v>
      </c>
      <c r="G12" s="150">
        <f>COUNTIFS('PLAN DE MEJORAMIENTO'!$U$8:$U$507,A12,'PLAN DE MEJORAMIENTO'!$P$8:$P$507,'SEGUNDO SEG. PR'!$G$3)</f>
        <v>17</v>
      </c>
      <c r="H12" s="141">
        <f>COUNTIFS('PLAN DE MEJORAMIENTO'!$U$8:$U$507,A12,'PLAN DE MEJORAMIENTO'!$P$8:$P$507,'SEGUNDO SEG. PR'!$H$3)</f>
        <v>17</v>
      </c>
      <c r="I12" s="141">
        <f>COUNTIFS('PLAN DE MEJORAMIENTO'!$U$8:$U$507,A12,'PLAN DE MEJORAMIENTO'!$P$8:$P$507,'SEGUNDO SEG. PR'!$I$3)</f>
        <v>1</v>
      </c>
      <c r="J12" s="141">
        <f>COUNTIFS('PLAN DE MEJORAMIENTO'!$U$8:$U$507,A12,'PLAN DE MEJORAMIENTO'!$P$8:$P$507,'SEGUNDO SEG. PR'!$J$3)</f>
        <v>2</v>
      </c>
      <c r="K12" s="154">
        <f t="shared" si="1"/>
        <v>37</v>
      </c>
      <c r="L12" s="150">
        <f>COUNTIFS('PLAN DE MEJORAMIENTO'!$U$8:$U$507,'SEGUNDO SEG. PR'!A12,'PLAN DE MEJORAMIENTO'!$AQ$8:$AQ$507,'SEGUNDO SEG. PR'!L$3)</f>
        <v>34</v>
      </c>
      <c r="M12" s="141">
        <f>COUNTIFS('PLAN DE MEJORAMIENTO'!$U$8:$U$507,'SEGUNDO SEG. PR'!A12,'PLAN DE MEJORAMIENTO'!$AQ$8:$AQ$507,'SEGUNDO SEG. PR'!M$3)</f>
        <v>2</v>
      </c>
      <c r="N12" s="141">
        <f>COUNTIFS('PLAN DE MEJORAMIENTO'!$U$8:$U$507,'SEGUNDO SEG. PR'!A12,'PLAN DE MEJORAMIENTO'!$AQ$8:$AQ$507,'SEGUNDO SEG. PR'!N$3)</f>
        <v>1</v>
      </c>
      <c r="O12" s="272">
        <f>COUNTIFS('PLAN DE MEJORAMIENTO'!$U$8:$U$507,'SEGUNDO SEG. PR'!A12,'PLAN DE MEJORAMIENTO'!$AQ$8:$AQ$507,'SEGUNDO SEG. PR'!O$3)</f>
        <v>0</v>
      </c>
      <c r="P12" s="273">
        <f t="shared" si="2"/>
        <v>37</v>
      </c>
      <c r="Q12" s="266">
        <f>COUNTIFS('PLAN DE MEJORAMIENTO'!$U$8:$U$507,'SEGUNDO SEG. PR'!A12,'PLAN DE MEJORAMIENTO'!$BI$8:$BI$507,"NO")</f>
        <v>4</v>
      </c>
      <c r="R12" s="154">
        <f>COUNTIFS('PLAN DE MEJORAMIENTO'!$U$8:$U$507,'SEGUNDO SEG. PR'!A12,'PLAN DE MEJORAMIENTO'!$BI$8:$BI$507,"NO",'PLAN DE MEJORAMIENTO'!$B$8:$B$507,"&lt;&gt;0")</f>
        <v>3</v>
      </c>
      <c r="S12" s="150">
        <f>COUNTIFS('PLAN DE MEJORAMIENTO'!$U$8:$U$507,A12,'PLAN DE MEJORAMIENTO'!$BJ$8:$BJ$507,'SEGUNDO SEG. PR'!$S$3,'PLAN DE MEJORAMIENTO'!$B$8:$B$507,"&lt;&gt;0")</f>
        <v>9</v>
      </c>
      <c r="T12" s="272">
        <f>COUNTIFS('PLAN DE MEJORAMIENTO'!$U$8:$U$507,A12,'PLAN DE MEJORAMIENTO'!$BJ$8:$BJ$507,'SEGUNDO SEG. PR'!$T$3,'PLAN DE MEJORAMIENTO'!$B$8:$B$507,"&lt;&gt;0")</f>
        <v>14</v>
      </c>
      <c r="U12" s="275">
        <f t="shared" si="3"/>
        <v>23</v>
      </c>
    </row>
    <row r="13" spans="1:21" ht="21" customHeight="1" thickBot="1" x14ac:dyDescent="0.25">
      <c r="A13" s="598"/>
      <c r="B13" s="299" t="s">
        <v>185</v>
      </c>
      <c r="C13" s="172">
        <f>IF($F$12=0,"",C12/$F$12)</f>
        <v>0.69565217391304346</v>
      </c>
      <c r="D13" s="172">
        <f>IF($F$12=0,"",D12/$F$12)</f>
        <v>0.30434782608695654</v>
      </c>
      <c r="E13" s="294">
        <f>IF($F$12=0,"",E12/$F$12)</f>
        <v>0</v>
      </c>
      <c r="F13" s="279">
        <f>SUM(C13:E13)</f>
        <v>1</v>
      </c>
      <c r="G13" s="174">
        <f>IF($K$12=0,"",G12/$K$12)</f>
        <v>0.45945945945945948</v>
      </c>
      <c r="H13" s="174">
        <f>IF($K$12=0,"",H12/$K$12)</f>
        <v>0.45945945945945948</v>
      </c>
      <c r="I13" s="174">
        <f>IF($K$12=0,"",I12/$K$12)</f>
        <v>2.7027027027027029E-2</v>
      </c>
      <c r="J13" s="174">
        <f>IF($K$12=0,"",J12/$K$12)</f>
        <v>5.4054054054054057E-2</v>
      </c>
      <c r="K13" s="173">
        <f>SUM(G13:J13)</f>
        <v>1</v>
      </c>
      <c r="L13" s="174">
        <f>IF($P$12=0,"",L12/$P$12)</f>
        <v>0.91891891891891897</v>
      </c>
      <c r="M13" s="174">
        <f>IF($P$12=0,"",M12/$P$12)</f>
        <v>5.4054054054054057E-2</v>
      </c>
      <c r="N13" s="174">
        <f>IF($P$12=0,"",N12/$P$12)</f>
        <v>2.7027027027027029E-2</v>
      </c>
      <c r="O13" s="271">
        <f>IF($P$12=0,"",O12/$P$12)</f>
        <v>0</v>
      </c>
      <c r="P13" s="279">
        <f>SUM(L13:O13)</f>
        <v>1</v>
      </c>
      <c r="Q13" s="267">
        <f>Q12/P12</f>
        <v>0.10810810810810811</v>
      </c>
      <c r="R13" s="234">
        <f>+R12/U12</f>
        <v>0.13043478260869565</v>
      </c>
      <c r="S13" s="174">
        <f>IF($U$12=0,"",S12/$U$12)</f>
        <v>0.39130434782608697</v>
      </c>
      <c r="T13" s="271">
        <f>IF($U$12=0,"",T12/$U$12)</f>
        <v>0.60869565217391308</v>
      </c>
      <c r="U13" s="291">
        <f>SUM(S13:T13)</f>
        <v>1</v>
      </c>
    </row>
    <row r="14" spans="1:21" ht="21" customHeight="1" x14ac:dyDescent="0.2">
      <c r="A14" s="582" t="s">
        <v>78</v>
      </c>
      <c r="B14" s="298" t="s">
        <v>180</v>
      </c>
      <c r="C14" s="141">
        <f>COUNTIFS('PLAN DE MEJORAMIENTO'!$U$8:$U$507,A14,'PLAN DE MEJORAMIENTO'!$L$8:$L$507,'SEGUNDO SEG. PR'!$C$3,'PLAN DE MEJORAMIENTO'!$B$8:$B$507,"&lt;&gt;0")</f>
        <v>5</v>
      </c>
      <c r="D14" s="141">
        <f>COUNTIFS('PLAN DE MEJORAMIENTO'!$U$8:$U$507,A14,'PLAN DE MEJORAMIENTO'!$L$8:$L$507,'SEGUNDO SEG. PR'!$D$3,'PLAN DE MEJORAMIENTO'!$B$8:$B$507,"&lt;&gt;0")</f>
        <v>1</v>
      </c>
      <c r="E14" s="272">
        <f>COUNTIFS('PLAN DE MEJORAMIENTO'!$U$8:$U$507,A14,'PLAN DE MEJORAMIENTO'!$L$8:$L$507,'SEGUNDO SEG. PR'!$E$3,'PLAN DE MEJORAMIENTO'!$B$8:$B$507,"&lt;&gt;0")</f>
        <v>0</v>
      </c>
      <c r="F14" s="275">
        <f t="shared" si="0"/>
        <v>6</v>
      </c>
      <c r="G14" s="150">
        <f>COUNTIFS('PLAN DE MEJORAMIENTO'!$U$8:$U$507,A14,'PLAN DE MEJORAMIENTO'!$P$8:$P$507,'SEGUNDO SEG. PR'!$G$3)</f>
        <v>12</v>
      </c>
      <c r="H14" s="141">
        <f>COUNTIFS('PLAN DE MEJORAMIENTO'!$U$8:$U$507,A14,'PLAN DE MEJORAMIENTO'!$P$8:$P$507,'SEGUNDO SEG. PR'!$H$3)</f>
        <v>0</v>
      </c>
      <c r="I14" s="141">
        <f>COUNTIFS('PLAN DE MEJORAMIENTO'!$U$8:$U$507,A14,'PLAN DE MEJORAMIENTO'!$P$8:$P$507,'SEGUNDO SEG. PR'!$I$3)</f>
        <v>1</v>
      </c>
      <c r="J14" s="141">
        <f>COUNTIFS('PLAN DE MEJORAMIENTO'!$U$8:$U$507,A14,'PLAN DE MEJORAMIENTO'!$P$8:$P$507,'SEGUNDO SEG. PR'!$J$3)</f>
        <v>0</v>
      </c>
      <c r="K14" s="154">
        <f t="shared" si="1"/>
        <v>13</v>
      </c>
      <c r="L14" s="150">
        <f>COUNTIFS('PLAN DE MEJORAMIENTO'!$U$8:$U$507,'SEGUNDO SEG. PR'!A14,'PLAN DE MEJORAMIENTO'!$AQ$8:$AQ$507,'SEGUNDO SEG. PR'!L$3)</f>
        <v>4</v>
      </c>
      <c r="M14" s="141">
        <f>COUNTIFS('PLAN DE MEJORAMIENTO'!$U$8:$U$507,'SEGUNDO SEG. PR'!A14,'PLAN DE MEJORAMIENTO'!$AQ$8:$AQ$507,'SEGUNDO SEG. PR'!M$3)</f>
        <v>6</v>
      </c>
      <c r="N14" s="141">
        <f>COUNTIFS('PLAN DE MEJORAMIENTO'!$U$8:$U$507,'SEGUNDO SEG. PR'!A14,'PLAN DE MEJORAMIENTO'!$AQ$8:$AQ$507,'SEGUNDO SEG. PR'!N$3)</f>
        <v>0</v>
      </c>
      <c r="O14" s="272">
        <f>COUNTIFS('PLAN DE MEJORAMIENTO'!$U$8:$U$507,'SEGUNDO SEG. PR'!A14,'PLAN DE MEJORAMIENTO'!$AQ$8:$AQ$507,'SEGUNDO SEG. PR'!O$3)</f>
        <v>3</v>
      </c>
      <c r="P14" s="275">
        <f t="shared" si="2"/>
        <v>13</v>
      </c>
      <c r="Q14" s="266">
        <f>COUNTIFS('PLAN DE MEJORAMIENTO'!$U$8:$U$507,'SEGUNDO SEG. PR'!A14,'PLAN DE MEJORAMIENTO'!$BI$8:$BI$507,"NO")</f>
        <v>3</v>
      </c>
      <c r="R14" s="154">
        <f>COUNTIFS('PLAN DE MEJORAMIENTO'!$U$8:$U$507,'SEGUNDO SEG. PR'!A14,'PLAN DE MEJORAMIENTO'!$BI$8:$BI$507,"NO",'PLAN DE MEJORAMIENTO'!$B$8:$B$507,"&lt;&gt;0")</f>
        <v>1</v>
      </c>
      <c r="S14" s="150">
        <f>COUNTIFS('PLAN DE MEJORAMIENTO'!$U$8:$U$507,A14,'PLAN DE MEJORAMIENTO'!$BJ$8:$BJ$507,'SEGUNDO SEG. PR'!$S$3,'PLAN DE MEJORAMIENTO'!$B$8:$B$507,"&lt;&gt;0")</f>
        <v>6</v>
      </c>
      <c r="T14" s="272">
        <f>COUNTIFS('PLAN DE MEJORAMIENTO'!$U$8:$U$507,A14,'PLAN DE MEJORAMIENTO'!$BJ$8:$BJ$507,'SEGUNDO SEG. PR'!$T$3,'PLAN DE MEJORAMIENTO'!$B$8:$B$507,"&lt;&gt;0")</f>
        <v>0</v>
      </c>
      <c r="U14" s="275">
        <f t="shared" si="3"/>
        <v>6</v>
      </c>
    </row>
    <row r="15" spans="1:21" ht="21" customHeight="1" thickBot="1" x14ac:dyDescent="0.25">
      <c r="A15" s="581"/>
      <c r="B15" s="299" t="s">
        <v>185</v>
      </c>
      <c r="C15" s="172">
        <f>IF($F$14=0,"",C14/$F$14)</f>
        <v>0.83333333333333337</v>
      </c>
      <c r="D15" s="172">
        <f>IF($F$14=0,"",D14/$F$14)</f>
        <v>0.16666666666666666</v>
      </c>
      <c r="E15" s="294">
        <f>IF($F$14=0,"",E14/$F$14)</f>
        <v>0</v>
      </c>
      <c r="F15" s="279">
        <f>SUM(C15:E15)</f>
        <v>1</v>
      </c>
      <c r="G15" s="174">
        <f>IF($K$14=0,"",G14/$K$14)</f>
        <v>0.92307692307692313</v>
      </c>
      <c r="H15" s="174">
        <f>IF($K$14=0,"",H14/$K$14)</f>
        <v>0</v>
      </c>
      <c r="I15" s="174">
        <f>IF($K$14=0,"",I14/$K$14)</f>
        <v>7.6923076923076927E-2</v>
      </c>
      <c r="J15" s="174">
        <f>IF($K$14=0,"",J14/$K$14)</f>
        <v>0</v>
      </c>
      <c r="K15" s="173">
        <f>SUM(G15:J15)</f>
        <v>1</v>
      </c>
      <c r="L15" s="174">
        <f>IF($P$14=0,"",L14/$P$14)</f>
        <v>0.30769230769230771</v>
      </c>
      <c r="M15" s="174">
        <f>IF($P$14=0,"",M14/$P$14)</f>
        <v>0.46153846153846156</v>
      </c>
      <c r="N15" s="174">
        <f>IF($P$14=0,"",N14/$P$14)</f>
        <v>0</v>
      </c>
      <c r="O15" s="271">
        <f>IF($P$14=0,"",O14/$P$14)</f>
        <v>0.23076923076923078</v>
      </c>
      <c r="P15" s="279">
        <f>SUM(L15:O15)</f>
        <v>1</v>
      </c>
      <c r="Q15" s="267">
        <f>Q14/P14</f>
        <v>0.23076923076923078</v>
      </c>
      <c r="R15" s="234">
        <f>+R14/U14</f>
        <v>0.16666666666666666</v>
      </c>
      <c r="S15" s="174">
        <f>IF($U$14=0,"",S14/$U$14)</f>
        <v>1</v>
      </c>
      <c r="T15" s="271">
        <f>IF($U$14=0,"",T14/$U$14)</f>
        <v>0</v>
      </c>
      <c r="U15" s="291">
        <f>SUM(S15:T15)</f>
        <v>1</v>
      </c>
    </row>
    <row r="16" spans="1:21" ht="21" hidden="1" customHeight="1" x14ac:dyDescent="0.2">
      <c r="A16" s="582" t="s">
        <v>79</v>
      </c>
      <c r="B16" s="298" t="s">
        <v>180</v>
      </c>
      <c r="C16" s="141">
        <f>COUNTIFS('PLAN DE MEJORAMIENTO'!$U$8:$U$507,A16,'PLAN DE MEJORAMIENTO'!$L$8:$L$507,'SEGUNDO SEG. PR'!$C$3,'PLAN DE MEJORAMIENTO'!$B$8:$B$507,"&lt;&gt;0")</f>
        <v>0</v>
      </c>
      <c r="D16" s="141">
        <f>COUNTIFS('PLAN DE MEJORAMIENTO'!$U$8:$U$507,A16,'PLAN DE MEJORAMIENTO'!$L$8:$L$507,'SEGUNDO SEG. PR'!$D$3,'PLAN DE MEJORAMIENTO'!$B$8:$B$507,"&lt;&gt;0")</f>
        <v>0</v>
      </c>
      <c r="E16" s="272">
        <f>COUNTIFS('PLAN DE MEJORAMIENTO'!$U$8:$U$507,A16,'PLAN DE MEJORAMIENTO'!$L$8:$L$507,'SEGUNDO SEG. PR'!$E$3,'PLAN DE MEJORAMIENTO'!$B$8:$B$507,"&lt;&gt;0")</f>
        <v>0</v>
      </c>
      <c r="F16" s="275">
        <f t="shared" si="0"/>
        <v>0</v>
      </c>
      <c r="G16" s="150">
        <f>COUNTIFS('PLAN DE MEJORAMIENTO'!$U$8:$U$507,A16,'PLAN DE MEJORAMIENTO'!$P$8:$P$507,'SEGUNDO SEG. PR'!$G$3)</f>
        <v>0</v>
      </c>
      <c r="H16" s="141">
        <f>COUNTIFS('PLAN DE MEJORAMIENTO'!$U$8:$U$507,A16,'PLAN DE MEJORAMIENTO'!$P$8:$P$507,'SEGUNDO SEG. PR'!$H$3)</f>
        <v>0</v>
      </c>
      <c r="I16" s="141">
        <f>COUNTIFS('PLAN DE MEJORAMIENTO'!$U$8:$U$507,A16,'PLAN DE MEJORAMIENTO'!$P$8:$P$507,'SEGUNDO SEG. PR'!$I$3)</f>
        <v>0</v>
      </c>
      <c r="J16" s="141">
        <f>COUNTIFS('PLAN DE MEJORAMIENTO'!$U$8:$U$507,A16,'PLAN DE MEJORAMIENTO'!$P$8:$P$507,'SEGUNDO SEG. PR'!$J$3)</f>
        <v>0</v>
      </c>
      <c r="K16" s="154">
        <f t="shared" si="1"/>
        <v>0</v>
      </c>
      <c r="L16" s="150">
        <f>COUNTIFS('PLAN DE MEJORAMIENTO'!$U$8:$U$507,'SEGUNDO SEG. PR'!A16,'PLAN DE MEJORAMIENTO'!$AQ$8:$AQ$507,'SEGUNDO SEG. PR'!L$3)</f>
        <v>0</v>
      </c>
      <c r="M16" s="141">
        <f>COUNTIFS('PLAN DE MEJORAMIENTO'!$U$8:$U$507,'SEGUNDO SEG. PR'!A16,'PLAN DE MEJORAMIENTO'!$AQ$8:$AQ$507,'SEGUNDO SEG. PR'!M$3)</f>
        <v>0</v>
      </c>
      <c r="N16" s="141">
        <f>COUNTIFS('PLAN DE MEJORAMIENTO'!$U$8:$U$507,'SEGUNDO SEG. PR'!A16,'PLAN DE MEJORAMIENTO'!$AQ$8:$AQ$507,'SEGUNDO SEG. PR'!N$3)</f>
        <v>0</v>
      </c>
      <c r="O16" s="272">
        <f>COUNTIFS('PLAN DE MEJORAMIENTO'!$U$8:$U$507,'SEGUNDO SEG. PR'!A16,'PLAN DE MEJORAMIENTO'!$AQ$8:$AQ$507,'SEGUNDO SEG. PR'!O$3)</f>
        <v>0</v>
      </c>
      <c r="P16" s="275">
        <f t="shared" si="2"/>
        <v>0</v>
      </c>
      <c r="Q16" s="266">
        <f>COUNTIFS('PLAN DE MEJORAMIENTO'!$U$8:$U$507,'SEGUNDO SEG. PR'!A16,'PLAN DE MEJORAMIENTO'!$BI$8:$BI$507,"NO")</f>
        <v>0</v>
      </c>
      <c r="R16" s="154">
        <f>COUNTIFS('PLAN DE MEJORAMIENTO'!$U$8:$U$507,'SEGUNDO SEG. PR'!A16,'PLAN DE MEJORAMIENTO'!$BI$8:$BI$507,"NO",'PLAN DE MEJORAMIENTO'!$B$8:$B$507,"&lt;&gt;0")</f>
        <v>0</v>
      </c>
      <c r="S16" s="150">
        <f>COUNTIFS('PLAN DE MEJORAMIENTO'!$U$8:$U$507,A16,'PLAN DE MEJORAMIENTO'!$BJ$8:$BJ$507,'SEGUNDO SEG. PR'!$S$3,'PLAN DE MEJORAMIENTO'!$B$8:$B$507,"&lt;&gt;0")</f>
        <v>0</v>
      </c>
      <c r="T16" s="272">
        <f>COUNTIFS('PLAN DE MEJORAMIENTO'!$U$8:$U$507,A16,'PLAN DE MEJORAMIENTO'!$BJ$8:$BJ$507,'SEGUNDO SEG. PR'!$T$3,'PLAN DE MEJORAMIENTO'!$B$8:$B$507,"&lt;&gt;0")</f>
        <v>0</v>
      </c>
      <c r="U16" s="275">
        <f t="shared" si="3"/>
        <v>0</v>
      </c>
    </row>
    <row r="17" spans="1:22" ht="21" hidden="1" customHeight="1" thickBot="1" x14ac:dyDescent="0.25">
      <c r="A17" s="581"/>
      <c r="B17" s="299" t="s">
        <v>185</v>
      </c>
      <c r="C17" s="172" t="str">
        <f>IF($F$16=0,"",C16/$F$16)</f>
        <v/>
      </c>
      <c r="D17" s="172" t="str">
        <f>IF($F$16=0,"",D16/$F$16)</f>
        <v/>
      </c>
      <c r="E17" s="294" t="str">
        <f>IF($F$16=0,"",E16/$F$16)</f>
        <v/>
      </c>
      <c r="F17" s="279">
        <f>SUM(C17:E17)</f>
        <v>0</v>
      </c>
      <c r="G17" s="174" t="str">
        <f>IF($K$16=0,"",G16/$K$16)</f>
        <v/>
      </c>
      <c r="H17" s="174" t="str">
        <f>IF($K$16=0,"",H16/$K$16)</f>
        <v/>
      </c>
      <c r="I17" s="174" t="str">
        <f>IF($K$16=0,"",I16/$K$16)</f>
        <v/>
      </c>
      <c r="J17" s="174" t="str">
        <f>IF($K$16=0,"",J16/$K$16)</f>
        <v/>
      </c>
      <c r="K17" s="173">
        <f>SUM(G17:J17)</f>
        <v>0</v>
      </c>
      <c r="L17" s="174" t="str">
        <f>IF($P$16=0,"",L16/$P$16)</f>
        <v/>
      </c>
      <c r="M17" s="174" t="str">
        <f>IF($P$16=0,"",M16/$P$16)</f>
        <v/>
      </c>
      <c r="N17" s="174" t="str">
        <f>IF($P$16=0,"",N16/$P$16)</f>
        <v/>
      </c>
      <c r="O17" s="271" t="str">
        <f>IF($P$16=0,"",O16/$P$16)</f>
        <v/>
      </c>
      <c r="P17" s="274">
        <f>SUM(L17:O17)</f>
        <v>0</v>
      </c>
      <c r="Q17" s="268"/>
      <c r="R17" s="176"/>
      <c r="S17" s="174" t="str">
        <f>IF($U$16=0,"",S16/$U$16)</f>
        <v/>
      </c>
      <c r="T17" s="271" t="str">
        <f>IF($U$16=0,"",T16/$U$16)</f>
        <v/>
      </c>
      <c r="U17" s="291">
        <f>SUM(S17:T17)</f>
        <v>0</v>
      </c>
    </row>
    <row r="18" spans="1:22" ht="21" hidden="1" customHeight="1" x14ac:dyDescent="0.2">
      <c r="A18" s="582" t="s">
        <v>80</v>
      </c>
      <c r="B18" s="298" t="s">
        <v>180</v>
      </c>
      <c r="C18" s="141">
        <f>COUNTIFS('PLAN DE MEJORAMIENTO'!$U$8:$U$507,A18,'PLAN DE MEJORAMIENTO'!$L$8:$L$507,'SEGUNDO SEG. PR'!$C$3,'PLAN DE MEJORAMIENTO'!$B$8:$B$507,"&lt;&gt;0")</f>
        <v>6</v>
      </c>
      <c r="D18" s="141">
        <f>COUNTIFS('PLAN DE MEJORAMIENTO'!$U$8:$U$507,A18,'PLAN DE MEJORAMIENTO'!$L$8:$L$507,'SEGUNDO SEG. PR'!$D$3,'PLAN DE MEJORAMIENTO'!$B$8:$B$507,"&lt;&gt;0")</f>
        <v>0</v>
      </c>
      <c r="E18" s="272">
        <f>COUNTIFS('PLAN DE MEJORAMIENTO'!$U$8:$U$507,A18,'PLAN DE MEJORAMIENTO'!$L$8:$L$507,'SEGUNDO SEG. PR'!$E$3,'PLAN DE MEJORAMIENTO'!$B$8:$B$507,"&lt;&gt;0")</f>
        <v>0</v>
      </c>
      <c r="F18" s="275">
        <f t="shared" si="0"/>
        <v>6</v>
      </c>
      <c r="G18" s="150">
        <f>COUNTIFS('PLAN DE MEJORAMIENTO'!$U$8:$U$507,A18,'PLAN DE MEJORAMIENTO'!$P$8:$P$507,'SEGUNDO SEG. PR'!$G$3)</f>
        <v>6</v>
      </c>
      <c r="H18" s="141">
        <f>COUNTIFS('PLAN DE MEJORAMIENTO'!$U$8:$U$507,A18,'PLAN DE MEJORAMIENTO'!$P$8:$P$507,'SEGUNDO SEG. PR'!$H$3)</f>
        <v>0</v>
      </c>
      <c r="I18" s="141">
        <f>COUNTIFS('PLAN DE MEJORAMIENTO'!$U$8:$U$507,A18,'PLAN DE MEJORAMIENTO'!$P$8:$P$507,'SEGUNDO SEG. PR'!$I$3)</f>
        <v>0</v>
      </c>
      <c r="J18" s="141">
        <f>COUNTIFS('PLAN DE MEJORAMIENTO'!$U$8:$U$507,A18,'PLAN DE MEJORAMIENTO'!$P$8:$P$507,'SEGUNDO SEG. PR'!$J$3)</f>
        <v>0</v>
      </c>
      <c r="K18" s="154">
        <f t="shared" si="1"/>
        <v>6</v>
      </c>
      <c r="L18" s="150">
        <f>COUNTIFS('PLAN DE MEJORAMIENTO'!$U$8:$U$507,'SEGUNDO SEG. PR'!A18,'PLAN DE MEJORAMIENTO'!$AQ$8:$AQ$507,'SEGUNDO SEG. PR'!L$3)</f>
        <v>0</v>
      </c>
      <c r="M18" s="141">
        <f>COUNTIFS('PLAN DE MEJORAMIENTO'!$U$8:$U$507,'SEGUNDO SEG. PR'!A18,'PLAN DE MEJORAMIENTO'!$AQ$8:$AQ$507,'SEGUNDO SEG. PR'!M$3)</f>
        <v>0</v>
      </c>
      <c r="N18" s="141">
        <f>COUNTIFS('PLAN DE MEJORAMIENTO'!$U$8:$U$507,'SEGUNDO SEG. PR'!A18,'PLAN DE MEJORAMIENTO'!$AQ$8:$AQ$507,'SEGUNDO SEG. PR'!N$3)</f>
        <v>0</v>
      </c>
      <c r="O18" s="272">
        <f>COUNTIFS('PLAN DE MEJORAMIENTO'!$U$8:$U$507,'SEGUNDO SEG. PR'!A18,'PLAN DE MEJORAMIENTO'!$AQ$8:$AQ$507,'SEGUNDO SEG. PR'!O$3)</f>
        <v>0</v>
      </c>
      <c r="P18" s="273">
        <f t="shared" si="2"/>
        <v>0</v>
      </c>
      <c r="Q18" s="266">
        <f>COUNTIFS('PLAN DE MEJORAMIENTO'!$U$8:$U$507,'SEGUNDO SEG. PR'!A18,'PLAN DE MEJORAMIENTO'!$BI$8:$BI$507,"NO")</f>
        <v>0</v>
      </c>
      <c r="R18" s="154">
        <f>COUNTIFS('PLAN DE MEJORAMIENTO'!$U$8:$U$507,'SEGUNDO SEG. PR'!A18,'PLAN DE MEJORAMIENTO'!$BI$8:$BI$507,"NO",'PLAN DE MEJORAMIENTO'!$B$8:$B$507,"&lt;&gt;0")</f>
        <v>0</v>
      </c>
      <c r="S18" s="150">
        <f>COUNTIFS('PLAN DE MEJORAMIENTO'!$U$8:$U$507,A18,'PLAN DE MEJORAMIENTO'!$BJ$8:$BJ$507,'SEGUNDO SEG. PR'!$S$3,'PLAN DE MEJORAMIENTO'!$B$8:$B$507,"&lt;&gt;0")</f>
        <v>0</v>
      </c>
      <c r="T18" s="272">
        <f>COUNTIFS('PLAN DE MEJORAMIENTO'!$U$8:$U$507,A18,'PLAN DE MEJORAMIENTO'!$BJ$8:$BJ$507,'SEGUNDO SEG. PR'!$T$3,'PLAN DE MEJORAMIENTO'!$B$8:$B$507,"&lt;&gt;0")</f>
        <v>0</v>
      </c>
      <c r="U18" s="275">
        <f t="shared" si="3"/>
        <v>0</v>
      </c>
    </row>
    <row r="19" spans="1:22" ht="21" hidden="1" customHeight="1" thickBot="1" x14ac:dyDescent="0.25">
      <c r="A19" s="581"/>
      <c r="B19" s="299" t="s">
        <v>185</v>
      </c>
      <c r="C19" s="172">
        <f>IF($F$18=0,"",C18/$F$18)</f>
        <v>1</v>
      </c>
      <c r="D19" s="172">
        <f>IF($F$18=0,"",D18/$F$18)</f>
        <v>0</v>
      </c>
      <c r="E19" s="294">
        <f>IF($F$18=0,"",E18/$F$18)</f>
        <v>0</v>
      </c>
      <c r="F19" s="279">
        <f>SUM(C19:E19)</f>
        <v>1</v>
      </c>
      <c r="G19" s="174">
        <f>IF($K$18=0,"",G18/$K$18)</f>
        <v>1</v>
      </c>
      <c r="H19" s="174">
        <f>IF($K$18=0,"",H18/$K$18)</f>
        <v>0</v>
      </c>
      <c r="I19" s="174">
        <f>IF($K$18=0,"",I18/$K$18)</f>
        <v>0</v>
      </c>
      <c r="J19" s="174">
        <f>IF($K$18=0,"",J18/$K$18)</f>
        <v>0</v>
      </c>
      <c r="K19" s="173">
        <f>SUM(G19:J19)</f>
        <v>1</v>
      </c>
      <c r="L19" s="174" t="str">
        <f>IF($P$18=0,"",L18/$P$18)</f>
        <v/>
      </c>
      <c r="M19" s="174" t="str">
        <f>IF($P$18=0,"",M18/$P$18)</f>
        <v/>
      </c>
      <c r="N19" s="174" t="str">
        <f>IF($P$18=0,"",N18/$P$18)</f>
        <v/>
      </c>
      <c r="O19" s="271" t="str">
        <f>IF($P$18=0,"",O18/$P$18)</f>
        <v/>
      </c>
      <c r="P19" s="274">
        <f>SUM(L19:O19)</f>
        <v>0</v>
      </c>
      <c r="Q19" s="268"/>
      <c r="R19" s="176"/>
      <c r="S19" s="174" t="str">
        <f>IF($U$18=0,"",S18/$U$18)</f>
        <v/>
      </c>
      <c r="T19" s="271" t="str">
        <f>IF($U$18=0,"",T18/$U$18)</f>
        <v/>
      </c>
      <c r="U19" s="291">
        <f>SUM(S19:T19)</f>
        <v>0</v>
      </c>
    </row>
    <row r="20" spans="1:22" ht="21" customHeight="1" x14ac:dyDescent="0.2">
      <c r="A20" s="582" t="s">
        <v>81</v>
      </c>
      <c r="B20" s="298" t="s">
        <v>180</v>
      </c>
      <c r="C20" s="141">
        <f>COUNTIFS('PLAN DE MEJORAMIENTO'!$U$8:$U$507,A20,'PLAN DE MEJORAMIENTO'!$L$8:$L$507,'SEGUNDO SEG. PR'!$C$3,'PLAN DE MEJORAMIENTO'!$B$8:$B$507,"&lt;&gt;0")</f>
        <v>1</v>
      </c>
      <c r="D20" s="141">
        <f>COUNTIFS('PLAN DE MEJORAMIENTO'!$U$8:$U$507,A20,'PLAN DE MEJORAMIENTO'!$L$8:$L$507,'SEGUNDO SEG. PR'!$D$3,'PLAN DE MEJORAMIENTO'!$B$8:$B$507,"&lt;&gt;0")</f>
        <v>0</v>
      </c>
      <c r="E20" s="272">
        <f>COUNTIFS('PLAN DE MEJORAMIENTO'!$U$8:$U$507,A20,'PLAN DE MEJORAMIENTO'!$L$8:$L$507,'SEGUNDO SEG. PR'!$E$3,'PLAN DE MEJORAMIENTO'!$B$8:$B$507,"&lt;&gt;0")</f>
        <v>0</v>
      </c>
      <c r="F20" s="275">
        <f t="shared" si="0"/>
        <v>1</v>
      </c>
      <c r="G20" s="150">
        <f>COUNTIFS('PLAN DE MEJORAMIENTO'!$U$8:$U$507,A20,'PLAN DE MEJORAMIENTO'!$P$8:$P$507,'SEGUNDO SEG. PR'!$G$3)</f>
        <v>2</v>
      </c>
      <c r="H20" s="141">
        <f>COUNTIFS('PLAN DE MEJORAMIENTO'!$U$8:$U$507,A20,'PLAN DE MEJORAMIENTO'!$P$8:$P$507,'SEGUNDO SEG. PR'!$H$3)</f>
        <v>0</v>
      </c>
      <c r="I20" s="141">
        <f>COUNTIFS('PLAN DE MEJORAMIENTO'!$U$8:$U$507,A20,'PLAN DE MEJORAMIENTO'!$P$8:$P$507,'SEGUNDO SEG. PR'!$I$3)</f>
        <v>0</v>
      </c>
      <c r="J20" s="141">
        <f>COUNTIFS('PLAN DE MEJORAMIENTO'!$U$8:$U$507,A20,'PLAN DE MEJORAMIENTO'!$P$8:$P$507,'SEGUNDO SEG. PR'!$J$3)</f>
        <v>0</v>
      </c>
      <c r="K20" s="154">
        <f t="shared" si="1"/>
        <v>2</v>
      </c>
      <c r="L20" s="150">
        <f>COUNTIFS('PLAN DE MEJORAMIENTO'!$U$8:$U$507,'SEGUNDO SEG. PR'!A20,'PLAN DE MEJORAMIENTO'!$AQ$8:$AQ$507,'SEGUNDO SEG. PR'!L$3)</f>
        <v>0</v>
      </c>
      <c r="M20" s="141">
        <f>COUNTIFS('PLAN DE MEJORAMIENTO'!$U$8:$U$507,'SEGUNDO SEG. PR'!A20,'PLAN DE MEJORAMIENTO'!$AQ$8:$AQ$507,'SEGUNDO SEG. PR'!M$3)</f>
        <v>1</v>
      </c>
      <c r="N20" s="141">
        <f>COUNTIFS('PLAN DE MEJORAMIENTO'!$U$8:$U$507,'SEGUNDO SEG. PR'!A20,'PLAN DE MEJORAMIENTO'!$AQ$8:$AQ$507,'SEGUNDO SEG. PR'!N$3)</f>
        <v>0</v>
      </c>
      <c r="O20" s="272">
        <f>COUNTIFS('PLAN DE MEJORAMIENTO'!$U$8:$U$507,'SEGUNDO SEG. PR'!A20,'PLAN DE MEJORAMIENTO'!$AQ$8:$AQ$507,'SEGUNDO SEG. PR'!O$3)</f>
        <v>1</v>
      </c>
      <c r="P20" s="273">
        <f t="shared" si="2"/>
        <v>2</v>
      </c>
      <c r="Q20" s="266">
        <f>COUNTIFS('PLAN DE MEJORAMIENTO'!$U$8:$U$507,'SEGUNDO SEG. PR'!A20,'PLAN DE MEJORAMIENTO'!$BI$8:$BI$507,"NO")</f>
        <v>0</v>
      </c>
      <c r="R20" s="154">
        <f>COUNTIFS('PLAN DE MEJORAMIENTO'!$U$8:$U$507,'SEGUNDO SEG. PR'!A20,'PLAN DE MEJORAMIENTO'!$BI$8:$BI$507,"NO",'PLAN DE MEJORAMIENTO'!$B$8:$B$507,"&lt;&gt;0")</f>
        <v>0</v>
      </c>
      <c r="S20" s="150">
        <f>COUNTIFS('PLAN DE MEJORAMIENTO'!$U$8:$U$507,A20,'PLAN DE MEJORAMIENTO'!$BJ$8:$BJ$507,'SEGUNDO SEG. PR'!$S$3,'PLAN DE MEJORAMIENTO'!$B$8:$B$507,"&lt;&gt;0")</f>
        <v>1</v>
      </c>
      <c r="T20" s="272">
        <f>COUNTIFS('PLAN DE MEJORAMIENTO'!$U$8:$U$507,A20,'PLAN DE MEJORAMIENTO'!$BJ$8:$BJ$507,'SEGUNDO SEG. PR'!$T$3,'PLAN DE MEJORAMIENTO'!$B$8:$B$507,"&lt;&gt;0")</f>
        <v>0</v>
      </c>
      <c r="U20" s="275">
        <f t="shared" si="3"/>
        <v>1</v>
      </c>
    </row>
    <row r="21" spans="1:22" ht="21" customHeight="1" thickBot="1" x14ac:dyDescent="0.25">
      <c r="A21" s="581"/>
      <c r="B21" s="299" t="s">
        <v>185</v>
      </c>
      <c r="C21" s="172">
        <f>IF($F$20=0,"",C20/$F$20)</f>
        <v>1</v>
      </c>
      <c r="D21" s="172">
        <f>IF($F$20=0,"",D20/$F$20)</f>
        <v>0</v>
      </c>
      <c r="E21" s="294">
        <f>IF($F$20=0,"",E20/$F$20)</f>
        <v>0</v>
      </c>
      <c r="F21" s="279">
        <f>SUM(C21:E21)</f>
        <v>1</v>
      </c>
      <c r="G21" s="174">
        <f>IF($K$20=0,"",G20/$K$20)</f>
        <v>1</v>
      </c>
      <c r="H21" s="174">
        <f>IF($K$20=0,"",H20/$K$20)</f>
        <v>0</v>
      </c>
      <c r="I21" s="174">
        <f>IF($K$20=0,"",I20/$K$20)</f>
        <v>0</v>
      </c>
      <c r="J21" s="174">
        <f>IF($K$20=0,"",J20/$K$20)</f>
        <v>0</v>
      </c>
      <c r="K21" s="173">
        <f>SUM(G21:J21)</f>
        <v>1</v>
      </c>
      <c r="L21" s="174">
        <f>IF($P$20=0,"",L20/$P$20)</f>
        <v>0</v>
      </c>
      <c r="M21" s="174">
        <f>IF($P$20=0,"",M20/$P$20)</f>
        <v>0.5</v>
      </c>
      <c r="N21" s="174">
        <f>IF($P$20=0,"",N20/$P$20)</f>
        <v>0</v>
      </c>
      <c r="O21" s="271">
        <f>IF($P$20=0,"",O20/$P$20)</f>
        <v>0.5</v>
      </c>
      <c r="P21" s="279">
        <f>SUM(L21:O21)</f>
        <v>1</v>
      </c>
      <c r="Q21" s="267">
        <f>Q20/P20</f>
        <v>0</v>
      </c>
      <c r="R21" s="234">
        <f>+R20/U20</f>
        <v>0</v>
      </c>
      <c r="S21" s="174">
        <f>IF($U$20=0,"",S20/$U$20)</f>
        <v>1</v>
      </c>
      <c r="T21" s="271">
        <f>IF($U$20=0,"",T20/$U$20)</f>
        <v>0</v>
      </c>
      <c r="U21" s="291">
        <f>SUM(S21:T21)</f>
        <v>1</v>
      </c>
    </row>
    <row r="22" spans="1:22" ht="21" customHeight="1" x14ac:dyDescent="0.2">
      <c r="A22" s="582" t="s">
        <v>82</v>
      </c>
      <c r="B22" s="298" t="s">
        <v>180</v>
      </c>
      <c r="C22" s="141">
        <f>COUNTIFS('PLAN DE MEJORAMIENTO'!$U$8:$U$507,A22,'PLAN DE MEJORAMIENTO'!$L$8:$L$507,'SEGUNDO SEG. PR'!$C$3,'PLAN DE MEJORAMIENTO'!$B$8:$B$507,"&lt;&gt;0")</f>
        <v>61</v>
      </c>
      <c r="D22" s="141">
        <f>COUNTIFS('PLAN DE MEJORAMIENTO'!$U$8:$U$507,A22,'PLAN DE MEJORAMIENTO'!$L$8:$L$507,'SEGUNDO SEG. PR'!$D$3,'PLAN DE MEJORAMIENTO'!$B$8:$B$507,"&lt;&gt;0")</f>
        <v>1</v>
      </c>
      <c r="E22" s="272">
        <f>COUNTIFS('PLAN DE MEJORAMIENTO'!$U$8:$U$507,A22,'PLAN DE MEJORAMIENTO'!$L$8:$L$507,'SEGUNDO SEG. PR'!$E$3,'PLAN DE MEJORAMIENTO'!$B$8:$B$507,"&lt;&gt;0")</f>
        <v>0</v>
      </c>
      <c r="F22" s="275">
        <f t="shared" si="0"/>
        <v>62</v>
      </c>
      <c r="G22" s="150">
        <f>COUNTIFS('PLAN DE MEJORAMIENTO'!$U$8:$U$507,A22,'PLAN DE MEJORAMIENTO'!$P$8:$P$507,'SEGUNDO SEG. PR'!$G$3)</f>
        <v>67</v>
      </c>
      <c r="H22" s="141">
        <f>COUNTIFS('PLAN DE MEJORAMIENTO'!$U$8:$U$507,A22,'PLAN DE MEJORAMIENTO'!$P$8:$P$507,'SEGUNDO SEG. PR'!$H$3)</f>
        <v>25</v>
      </c>
      <c r="I22" s="141">
        <f>COUNTIFS('PLAN DE MEJORAMIENTO'!$U$8:$U$507,A22,'PLAN DE MEJORAMIENTO'!$P$8:$P$507,'SEGUNDO SEG. PR'!$I$3)</f>
        <v>3</v>
      </c>
      <c r="J22" s="141">
        <f>COUNTIFS('PLAN DE MEJORAMIENTO'!$U$8:$U$507,A22,'PLAN DE MEJORAMIENTO'!$P$8:$P$507,'SEGUNDO SEG. PR'!$J$3)</f>
        <v>0</v>
      </c>
      <c r="K22" s="154">
        <f t="shared" si="1"/>
        <v>95</v>
      </c>
      <c r="L22" s="150">
        <f>COUNTIFS('PLAN DE MEJORAMIENTO'!$U$8:$U$507,'SEGUNDO SEG. PR'!A22,'PLAN DE MEJORAMIENTO'!$AQ$8:$AQ$507,'SEGUNDO SEG. PR'!L$3)</f>
        <v>59</v>
      </c>
      <c r="M22" s="141">
        <f>COUNTIFS('PLAN DE MEJORAMIENTO'!$U$8:$U$507,'SEGUNDO SEG. PR'!A22,'PLAN DE MEJORAMIENTO'!$AQ$8:$AQ$507,'SEGUNDO SEG. PR'!M$3)</f>
        <v>2</v>
      </c>
      <c r="N22" s="141">
        <f>COUNTIFS('PLAN DE MEJORAMIENTO'!$U$8:$U$507,'SEGUNDO SEG. PR'!A22,'PLAN DE MEJORAMIENTO'!$AQ$8:$AQ$507,'SEGUNDO SEG. PR'!N$3)</f>
        <v>22</v>
      </c>
      <c r="O22" s="272">
        <f>COUNTIFS('PLAN DE MEJORAMIENTO'!$U$8:$U$507,'SEGUNDO SEG. PR'!A22,'PLAN DE MEJORAMIENTO'!$AQ$8:$AQ$507,'SEGUNDO SEG. PR'!O$3)</f>
        <v>12</v>
      </c>
      <c r="P22" s="275">
        <f t="shared" si="2"/>
        <v>95</v>
      </c>
      <c r="Q22" s="266">
        <f>COUNTIFS('PLAN DE MEJORAMIENTO'!$U$8:$U$507,'SEGUNDO SEG. PR'!A22,'PLAN DE MEJORAMIENTO'!$BI$8:$BI$507,"NO")</f>
        <v>23</v>
      </c>
      <c r="R22" s="154">
        <f>COUNTIFS('PLAN DE MEJORAMIENTO'!$U$8:$U$507,'SEGUNDO SEG. PR'!A22,'PLAN DE MEJORAMIENTO'!$BI$8:$BI$507,"NO",'PLAN DE MEJORAMIENTO'!$B$8:$B$507,"&lt;&gt;0")</f>
        <v>15</v>
      </c>
      <c r="S22" s="150">
        <f>COUNTIFS('PLAN DE MEJORAMIENTO'!$U$8:$U$507,A22,'PLAN DE MEJORAMIENTO'!$BJ$8:$BJ$507,'SEGUNDO SEG. PR'!$S$3,'PLAN DE MEJORAMIENTO'!$B$8:$B$507,"&lt;&gt;0")</f>
        <v>30</v>
      </c>
      <c r="T22" s="272">
        <f>COUNTIFS('PLAN DE MEJORAMIENTO'!$U$8:$U$507,A22,'PLAN DE MEJORAMIENTO'!$BJ$8:$BJ$507,'SEGUNDO SEG. PR'!$T$3,'PLAN DE MEJORAMIENTO'!$B$8:$B$507,"&lt;&gt;0")</f>
        <v>32</v>
      </c>
      <c r="U22" s="275">
        <f t="shared" si="3"/>
        <v>62</v>
      </c>
    </row>
    <row r="23" spans="1:22" ht="21" customHeight="1" thickBot="1" x14ac:dyDescent="0.25">
      <c r="A23" s="581"/>
      <c r="B23" s="299" t="s">
        <v>185</v>
      </c>
      <c r="C23" s="172">
        <f>IF($F$22=0,"",C22/$F$22)</f>
        <v>0.9838709677419355</v>
      </c>
      <c r="D23" s="172">
        <f>IF($F$22=0,"",D22/$F$22)</f>
        <v>1.6129032258064516E-2</v>
      </c>
      <c r="E23" s="294">
        <f>IF($F$22=0,"",E22/$F$22)</f>
        <v>0</v>
      </c>
      <c r="F23" s="279">
        <f>SUM(C23:E23)</f>
        <v>1</v>
      </c>
      <c r="G23" s="174">
        <f>IF($K$22=0,"",G22/$K$22)</f>
        <v>0.70526315789473681</v>
      </c>
      <c r="H23" s="174">
        <f>IF($K$22=0,"",H22/$K$22)</f>
        <v>0.26315789473684209</v>
      </c>
      <c r="I23" s="174">
        <f>IF($K$22=0,"",I22/$K$22)</f>
        <v>3.1578947368421054E-2</v>
      </c>
      <c r="J23" s="174">
        <f>IF($K$22=0,"",J22/$K$22)</f>
        <v>0</v>
      </c>
      <c r="K23" s="173">
        <f>SUM(G23:J23)</f>
        <v>0.99999999999999989</v>
      </c>
      <c r="L23" s="174">
        <f>IF($P$22=0,"",L22/$P$22)</f>
        <v>0.62105263157894741</v>
      </c>
      <c r="M23" s="174">
        <f>IF($P$22=0,"",M22/$P$22)</f>
        <v>2.1052631578947368E-2</v>
      </c>
      <c r="N23" s="174">
        <f>IF($P$22=0,"",N22/$P$22)</f>
        <v>0.23157894736842105</v>
      </c>
      <c r="O23" s="271">
        <f>IF($P$22=0,"",O22/$P$22)</f>
        <v>0.12631578947368421</v>
      </c>
      <c r="P23" s="279">
        <f>SUM(L23:O23)</f>
        <v>1</v>
      </c>
      <c r="Q23" s="267">
        <f>Q22/P22</f>
        <v>0.24210526315789474</v>
      </c>
      <c r="R23" s="234">
        <f>+R22/U22</f>
        <v>0.24193548387096775</v>
      </c>
      <c r="S23" s="174">
        <f>IF($U$22=0,"",S22/$U$22)</f>
        <v>0.4838709677419355</v>
      </c>
      <c r="T23" s="271">
        <f>IF($U$22=0,"",T22/$U$22)</f>
        <v>0.5161290322580645</v>
      </c>
      <c r="U23" s="291">
        <f>SUM(S23:T23)</f>
        <v>1</v>
      </c>
    </row>
    <row r="24" spans="1:22" ht="21" customHeight="1" x14ac:dyDescent="0.2">
      <c r="A24" s="582" t="s">
        <v>83</v>
      </c>
      <c r="B24" s="298" t="s">
        <v>180</v>
      </c>
      <c r="C24" s="141">
        <f>COUNTIFS('PLAN DE MEJORAMIENTO'!$U$8:$U$507,A24,'PLAN DE MEJORAMIENTO'!$L$8:$L$507,'SEGUNDO SEG. PR'!$C$3,'PLAN DE MEJORAMIENTO'!$B$8:$B$507,"&lt;&gt;0")</f>
        <v>2</v>
      </c>
      <c r="D24" s="141">
        <f>COUNTIFS('PLAN DE MEJORAMIENTO'!$U$8:$U$507,A24,'PLAN DE MEJORAMIENTO'!$L$8:$L$507,'SEGUNDO SEG. PR'!$D$3,'PLAN DE MEJORAMIENTO'!$B$8:$B$507,"&lt;&gt;0")</f>
        <v>0</v>
      </c>
      <c r="E24" s="272">
        <f>COUNTIFS('PLAN DE MEJORAMIENTO'!$U$8:$U$507,A24,'PLAN DE MEJORAMIENTO'!$L$8:$L$507,'SEGUNDO SEG. PR'!$E$3,'PLAN DE MEJORAMIENTO'!$B$8:$B$507,"&lt;&gt;0")</f>
        <v>0</v>
      </c>
      <c r="F24" s="275">
        <f t="shared" si="0"/>
        <v>2</v>
      </c>
      <c r="G24" s="150">
        <f>COUNTIFS('PLAN DE MEJORAMIENTO'!$U$8:$U$507,A24,'PLAN DE MEJORAMIENTO'!$P$8:$P$507,'SEGUNDO SEG. PR'!$G$3)</f>
        <v>5</v>
      </c>
      <c r="H24" s="141">
        <f>COUNTIFS('PLAN DE MEJORAMIENTO'!$U$8:$U$507,A24,'PLAN DE MEJORAMIENTO'!$P$8:$P$507,'SEGUNDO SEG. PR'!$H$3)</f>
        <v>0</v>
      </c>
      <c r="I24" s="141">
        <f>COUNTIFS('PLAN DE MEJORAMIENTO'!$U$8:$U$507,A24,'PLAN DE MEJORAMIENTO'!$P$8:$P$507,'SEGUNDO SEG. PR'!$I$3)</f>
        <v>0</v>
      </c>
      <c r="J24" s="141">
        <f>COUNTIFS('PLAN DE MEJORAMIENTO'!$U$8:$U$507,A24,'PLAN DE MEJORAMIENTO'!$P$8:$P$507,'SEGUNDO SEG. PR'!$J$3)</f>
        <v>0</v>
      </c>
      <c r="K24" s="154">
        <f t="shared" si="1"/>
        <v>5</v>
      </c>
      <c r="L24" s="150">
        <f>COUNTIFS('PLAN DE MEJORAMIENTO'!$U$8:$U$507,'SEGUNDO SEG. PR'!A24,'PLAN DE MEJORAMIENTO'!$AQ$8:$AQ$507,'SEGUNDO SEG. PR'!L$3)</f>
        <v>3</v>
      </c>
      <c r="M24" s="141">
        <f>COUNTIFS('PLAN DE MEJORAMIENTO'!$U$8:$U$507,'SEGUNDO SEG. PR'!A24,'PLAN DE MEJORAMIENTO'!$AQ$8:$AQ$507,'SEGUNDO SEG. PR'!M$3)</f>
        <v>0</v>
      </c>
      <c r="N24" s="141">
        <f>COUNTIFS('PLAN DE MEJORAMIENTO'!$U$8:$U$507,'SEGUNDO SEG. PR'!A24,'PLAN DE MEJORAMIENTO'!$AQ$8:$AQ$507,'SEGUNDO SEG. PR'!N$3)</f>
        <v>0</v>
      </c>
      <c r="O24" s="272">
        <f>COUNTIFS('PLAN DE MEJORAMIENTO'!$U$8:$U$507,'SEGUNDO SEG. PR'!A24,'PLAN DE MEJORAMIENTO'!$AQ$8:$AQ$507,'SEGUNDO SEG. PR'!O$3)</f>
        <v>2</v>
      </c>
      <c r="P24" s="275">
        <f t="shared" si="2"/>
        <v>5</v>
      </c>
      <c r="Q24" s="266">
        <f>COUNTIFS('PLAN DE MEJORAMIENTO'!$U$8:$U$507,'SEGUNDO SEG. PR'!A24,'PLAN DE MEJORAMIENTO'!$BI$8:$BI$507,"NO")</f>
        <v>0</v>
      </c>
      <c r="R24" s="154">
        <f>COUNTIFS('PLAN DE MEJORAMIENTO'!$U$8:$U$507,'SEGUNDO SEG. PR'!A24,'PLAN DE MEJORAMIENTO'!$BI$8:$BI$507,"NO",'PLAN DE MEJORAMIENTO'!$B$8:$B$507,"&lt;&gt;0")</f>
        <v>0</v>
      </c>
      <c r="S24" s="150">
        <f>COUNTIFS('PLAN DE MEJORAMIENTO'!$U$8:$U$507,A24,'PLAN DE MEJORAMIENTO'!$BJ$8:$BJ$507,'SEGUNDO SEG. PR'!$S$3,'PLAN DE MEJORAMIENTO'!$B$8:$B$507,"&lt;&gt;0")</f>
        <v>0</v>
      </c>
      <c r="T24" s="272">
        <f>COUNTIFS('PLAN DE MEJORAMIENTO'!$U$8:$U$507,A24,'PLAN DE MEJORAMIENTO'!$BJ$8:$BJ$507,'SEGUNDO SEG. PR'!$T$3,'PLAN DE MEJORAMIENTO'!$B$8:$B$507,"&lt;&gt;0")</f>
        <v>2</v>
      </c>
      <c r="U24" s="275">
        <f t="shared" si="3"/>
        <v>2</v>
      </c>
      <c r="V24" s="185"/>
    </row>
    <row r="25" spans="1:22" ht="21" customHeight="1" thickBot="1" x14ac:dyDescent="0.25">
      <c r="A25" s="581"/>
      <c r="B25" s="299" t="s">
        <v>185</v>
      </c>
      <c r="C25" s="172">
        <f>IF($F$24=0,"",C24/$F$24)</f>
        <v>1</v>
      </c>
      <c r="D25" s="172">
        <f>IF($F$24=0,"",D24/$F$24)</f>
        <v>0</v>
      </c>
      <c r="E25" s="294">
        <f>IF($F$24=0,"",E24/$F$24)</f>
        <v>0</v>
      </c>
      <c r="F25" s="279">
        <f>SUM(C25:E25)</f>
        <v>1</v>
      </c>
      <c r="G25" s="174">
        <f>IF($K$24=0,"",G24/$K$24)</f>
        <v>1</v>
      </c>
      <c r="H25" s="174">
        <f>IF($K$24=0,"",H24/$K$24)</f>
        <v>0</v>
      </c>
      <c r="I25" s="174">
        <f>IF($K$24=0,"",I24/$K$24)</f>
        <v>0</v>
      </c>
      <c r="J25" s="174">
        <f>IF($K$24=0,"",J24/$K$24)</f>
        <v>0</v>
      </c>
      <c r="K25" s="173">
        <f>SUM(G25:J25)</f>
        <v>1</v>
      </c>
      <c r="L25" s="174">
        <f>IF($P$24=0,"",L24/$P$24)</f>
        <v>0.6</v>
      </c>
      <c r="M25" s="174">
        <f>IF($P$24=0,"",M24/$P$24)</f>
        <v>0</v>
      </c>
      <c r="N25" s="174">
        <f>IF($P$24=0,"",N24/$P$24)</f>
        <v>0</v>
      </c>
      <c r="O25" s="271">
        <f>IF($P$24=0,"",O24/$P$24)</f>
        <v>0.4</v>
      </c>
      <c r="P25" s="279">
        <f>SUM(L25:O25)</f>
        <v>1</v>
      </c>
      <c r="Q25" s="267">
        <f>Q24/P24</f>
        <v>0</v>
      </c>
      <c r="R25" s="234">
        <f>+R24/U24</f>
        <v>0</v>
      </c>
      <c r="S25" s="174">
        <f>IF($U$24=0,"",S24/$U$24)</f>
        <v>0</v>
      </c>
      <c r="T25" s="271">
        <f>IF($U$24=0,"",T24/$U$24)</f>
        <v>1</v>
      </c>
      <c r="U25" s="291">
        <f>SUM(S25:T25)</f>
        <v>1</v>
      </c>
      <c r="V25" s="185"/>
    </row>
    <row r="26" spans="1:22" ht="21" customHeight="1" x14ac:dyDescent="0.2">
      <c r="A26" s="582" t="s">
        <v>77</v>
      </c>
      <c r="B26" s="298" t="s">
        <v>180</v>
      </c>
      <c r="C26" s="141">
        <f>COUNTIFS('PLAN DE MEJORAMIENTO'!$U$8:$U$507,A26,'PLAN DE MEJORAMIENTO'!$L$8:$L$507,'SEGUNDO SEG. PR'!$C$3,'PLAN DE MEJORAMIENTO'!$B$8:$B$507,"&lt;&gt;0")</f>
        <v>26</v>
      </c>
      <c r="D26" s="141">
        <f>COUNTIFS('PLAN DE MEJORAMIENTO'!$U$8:$U$507,A26,'PLAN DE MEJORAMIENTO'!$L$8:$L$507,'SEGUNDO SEG. PR'!$D$3,'PLAN DE MEJORAMIENTO'!$B$8:$B$507,"&lt;&gt;0")</f>
        <v>1</v>
      </c>
      <c r="E26" s="272">
        <f>COUNTIFS('PLAN DE MEJORAMIENTO'!$U$8:$U$507,A26,'PLAN DE MEJORAMIENTO'!$L$8:$L$507,'SEGUNDO SEG. PR'!$E$3,'PLAN DE MEJORAMIENTO'!$B$8:$B$507,"&lt;&gt;0")</f>
        <v>0</v>
      </c>
      <c r="F26" s="275">
        <f t="shared" si="0"/>
        <v>27</v>
      </c>
      <c r="G26" s="150">
        <f>COUNTIFS('PLAN DE MEJORAMIENTO'!$U$8:$U$507,A26,'PLAN DE MEJORAMIENTO'!$P$8:$P$507,'SEGUNDO SEG. PR'!$G$3)</f>
        <v>32</v>
      </c>
      <c r="H26" s="141">
        <f>COUNTIFS('PLAN DE MEJORAMIENTO'!$U$8:$U$507,A26,'PLAN DE MEJORAMIENTO'!$P$8:$P$507,'SEGUNDO SEG. PR'!$H$3)</f>
        <v>2</v>
      </c>
      <c r="I26" s="141">
        <f>COUNTIFS('PLAN DE MEJORAMIENTO'!$U$8:$U$507,A26,'PLAN DE MEJORAMIENTO'!$P$8:$P$507,'SEGUNDO SEG. PR'!$I$3)</f>
        <v>0</v>
      </c>
      <c r="J26" s="141">
        <f>COUNTIFS('PLAN DE MEJORAMIENTO'!$U$8:$U$507,A26,'PLAN DE MEJORAMIENTO'!$P$8:$P$507,'SEGUNDO SEG. PR'!$J$3)</f>
        <v>1</v>
      </c>
      <c r="K26" s="154">
        <f t="shared" si="1"/>
        <v>35</v>
      </c>
      <c r="L26" s="150">
        <f>COUNTIFS('PLAN DE MEJORAMIENTO'!$U$8:$U$507,'SEGUNDO SEG. PR'!A26,'PLAN DE MEJORAMIENTO'!$AQ$8:$AQ$507,'SEGUNDO SEG. PR'!L$3)</f>
        <v>22</v>
      </c>
      <c r="M26" s="141">
        <f>COUNTIFS('PLAN DE MEJORAMIENTO'!$U$8:$U$507,'SEGUNDO SEG. PR'!A26,'PLAN DE MEJORAMIENTO'!$AQ$8:$AQ$507,'SEGUNDO SEG. PR'!M$3)</f>
        <v>0</v>
      </c>
      <c r="N26" s="141">
        <f>COUNTIFS('PLAN DE MEJORAMIENTO'!$U$8:$U$507,'SEGUNDO SEG. PR'!A26,'PLAN DE MEJORAMIENTO'!$AQ$8:$AQ$507,'SEGUNDO SEG. PR'!N$3)</f>
        <v>0</v>
      </c>
      <c r="O26" s="272">
        <f>COUNTIFS('PLAN DE MEJORAMIENTO'!$U$8:$U$507,'SEGUNDO SEG. PR'!A26,'PLAN DE MEJORAMIENTO'!$AQ$8:$AQ$507,'SEGUNDO SEG. PR'!O$3)</f>
        <v>3</v>
      </c>
      <c r="P26" s="275">
        <f t="shared" si="2"/>
        <v>25</v>
      </c>
      <c r="Q26" s="266">
        <f>COUNTIFS('PLAN DE MEJORAMIENTO'!$U$8:$U$507,'SEGUNDO SEG. PR'!A26,'PLAN DE MEJORAMIENTO'!$BI$8:$BI$507,"NO")</f>
        <v>0</v>
      </c>
      <c r="R26" s="154">
        <f>COUNTIFS('PLAN DE MEJORAMIENTO'!$U$8:$U$507,'SEGUNDO SEG. PR'!A26,'PLAN DE MEJORAMIENTO'!$BI$8:$BI$507,"NO",'PLAN DE MEJORAMIENTO'!$B$8:$B$507,"&lt;&gt;0")</f>
        <v>0</v>
      </c>
      <c r="S26" s="150">
        <f>COUNTIFS('PLAN DE MEJORAMIENTO'!$U$8:$U$507,A26,'PLAN DE MEJORAMIENTO'!$BJ$8:$BJ$507,'SEGUNDO SEG. PR'!$S$3,'PLAN DE MEJORAMIENTO'!$B$8:$B$507,"&lt;&gt;0")</f>
        <v>4</v>
      </c>
      <c r="T26" s="272">
        <f>COUNTIFS('PLAN DE MEJORAMIENTO'!$U$8:$U$507,A26,'PLAN DE MEJORAMIENTO'!$BJ$8:$BJ$507,'SEGUNDO SEG. PR'!$T$3,'PLAN DE MEJORAMIENTO'!$B$8:$B$507,"&lt;&gt;0")</f>
        <v>13</v>
      </c>
      <c r="U26" s="275">
        <f t="shared" si="3"/>
        <v>17</v>
      </c>
    </row>
    <row r="27" spans="1:22" ht="21" customHeight="1" thickBot="1" x14ac:dyDescent="0.25">
      <c r="A27" s="581"/>
      <c r="B27" s="299" t="s">
        <v>185</v>
      </c>
      <c r="C27" s="172">
        <f>IF($F$26=0,"",C26/$F$26)</f>
        <v>0.96296296296296291</v>
      </c>
      <c r="D27" s="172">
        <f>IF($F$26=0,"",D26/$F$26)</f>
        <v>3.7037037037037035E-2</v>
      </c>
      <c r="E27" s="294">
        <f>IF($F$26=0,"",E26/$F$26)</f>
        <v>0</v>
      </c>
      <c r="F27" s="279">
        <f>SUM(C27:E27)</f>
        <v>1</v>
      </c>
      <c r="G27" s="174">
        <f>IF($K$26=0,"",G26/$K$26)</f>
        <v>0.91428571428571426</v>
      </c>
      <c r="H27" s="174">
        <f>IF($K$26=0,"",H26/$K$26)</f>
        <v>5.7142857142857141E-2</v>
      </c>
      <c r="I27" s="174">
        <f>IF($K$26=0,"",I26/$K$26)</f>
        <v>0</v>
      </c>
      <c r="J27" s="174">
        <f>IF($K$26=0,"",J26/$K$26)</f>
        <v>2.8571428571428571E-2</v>
      </c>
      <c r="K27" s="173">
        <f>SUM(G27:J27)</f>
        <v>1</v>
      </c>
      <c r="L27" s="174">
        <f>IF($P$26=0,"",L26/$P$26)</f>
        <v>0.88</v>
      </c>
      <c r="M27" s="174">
        <f>IF($P$26=0,"",M26/$P$26)</f>
        <v>0</v>
      </c>
      <c r="N27" s="174">
        <f>IF($P$26=0,"",N26/$P$26)</f>
        <v>0</v>
      </c>
      <c r="O27" s="271">
        <f>IF($P$26=0,"",O26/$P$26)</f>
        <v>0.12</v>
      </c>
      <c r="P27" s="279">
        <f>SUM(L27:O27)</f>
        <v>1</v>
      </c>
      <c r="Q27" s="267">
        <f>Q26/P26</f>
        <v>0</v>
      </c>
      <c r="R27" s="234">
        <f>+R26/U26</f>
        <v>0</v>
      </c>
      <c r="S27" s="174">
        <f>IF($U$26=0,"",S26/$U$26)</f>
        <v>0.23529411764705882</v>
      </c>
      <c r="T27" s="271">
        <f>IF($U$26=0,"",T26/$U$26)</f>
        <v>0.76470588235294112</v>
      </c>
      <c r="U27" s="291">
        <f>SUM(S27:T27)</f>
        <v>1</v>
      </c>
    </row>
    <row r="28" spans="1:22" ht="21" customHeight="1" x14ac:dyDescent="0.2">
      <c r="A28" s="582" t="s">
        <v>84</v>
      </c>
      <c r="B28" s="298" t="s">
        <v>180</v>
      </c>
      <c r="C28" s="141">
        <f>COUNTIFS('PLAN DE MEJORAMIENTO'!$U$8:$U$507,A28,'PLAN DE MEJORAMIENTO'!$L$8:$L$507,'SEGUNDO SEG. PR'!$C$3,'PLAN DE MEJORAMIENTO'!$B$8:$B$507,"&lt;&gt;0")</f>
        <v>27</v>
      </c>
      <c r="D28" s="141">
        <f>COUNTIFS('PLAN DE MEJORAMIENTO'!$U$8:$U$507,A28,'PLAN DE MEJORAMIENTO'!$L$8:$L$507,'SEGUNDO SEG. PR'!$D$3,'PLAN DE MEJORAMIENTO'!$B$8:$B$507,"&lt;&gt;0")</f>
        <v>1</v>
      </c>
      <c r="E28" s="272">
        <f>COUNTIFS('PLAN DE MEJORAMIENTO'!$U$8:$U$507,A28,'PLAN DE MEJORAMIENTO'!$L$8:$L$507,'SEGUNDO SEG. PR'!$E$3,'PLAN DE MEJORAMIENTO'!$B$8:$B$507,"&lt;&gt;0")</f>
        <v>0</v>
      </c>
      <c r="F28" s="275">
        <f t="shared" si="0"/>
        <v>28</v>
      </c>
      <c r="G28" s="150">
        <f>COUNTIFS('PLAN DE MEJORAMIENTO'!$U$8:$U$507,A28,'PLAN DE MEJORAMIENTO'!$P$8:$P$507,'SEGUNDO SEG. PR'!$G$3)</f>
        <v>35</v>
      </c>
      <c r="H28" s="141">
        <f>COUNTIFS('PLAN DE MEJORAMIENTO'!$U$8:$U$507,A28,'PLAN DE MEJORAMIENTO'!$P$8:$P$507,'SEGUNDO SEG. PR'!$H$3)</f>
        <v>6</v>
      </c>
      <c r="I28" s="141">
        <f>COUNTIFS('PLAN DE MEJORAMIENTO'!$U$8:$U$507,A28,'PLAN DE MEJORAMIENTO'!$P$8:$P$507,'SEGUNDO SEG. PR'!$I$3)</f>
        <v>1</v>
      </c>
      <c r="J28" s="141">
        <f>COUNTIFS('PLAN DE MEJORAMIENTO'!$U$8:$U$507,A28,'PLAN DE MEJORAMIENTO'!$P$8:$P$507,'SEGUNDO SEG. PR'!$J$3)</f>
        <v>0</v>
      </c>
      <c r="K28" s="154">
        <f t="shared" si="1"/>
        <v>42</v>
      </c>
      <c r="L28" s="150">
        <f>COUNTIFS('PLAN DE MEJORAMIENTO'!$U$8:$U$507,'SEGUNDO SEG. PR'!A28,'PLAN DE MEJORAMIENTO'!$AQ$8:$AQ$507,'SEGUNDO SEG. PR'!L$3)</f>
        <v>23</v>
      </c>
      <c r="M28" s="141">
        <f>COUNTIFS('PLAN DE MEJORAMIENTO'!$U$8:$U$507,'SEGUNDO SEG. PR'!A28,'PLAN DE MEJORAMIENTO'!$AQ$8:$AQ$507,'SEGUNDO SEG. PR'!M$3)</f>
        <v>0</v>
      </c>
      <c r="N28" s="141">
        <f>COUNTIFS('PLAN DE MEJORAMIENTO'!$U$8:$U$507,'SEGUNDO SEG. PR'!A28,'PLAN DE MEJORAMIENTO'!$AQ$8:$AQ$507,'SEGUNDO SEG. PR'!N$3)</f>
        <v>4</v>
      </c>
      <c r="O28" s="272">
        <f>COUNTIFS('PLAN DE MEJORAMIENTO'!$U$8:$U$507,'SEGUNDO SEG. PR'!A28,'PLAN DE MEJORAMIENTO'!$AQ$8:$AQ$507,'SEGUNDO SEG. PR'!O$3)</f>
        <v>5</v>
      </c>
      <c r="P28" s="275">
        <f t="shared" si="2"/>
        <v>32</v>
      </c>
      <c r="Q28" s="266">
        <f>COUNTIFS('PLAN DE MEJORAMIENTO'!$U$8:$U$507,'SEGUNDO SEG. PR'!A28,'PLAN DE MEJORAMIENTO'!$BI$8:$BI$507,"NO")</f>
        <v>4</v>
      </c>
      <c r="R28" s="154">
        <f>COUNTIFS('PLAN DE MEJORAMIENTO'!$U$8:$U$507,'SEGUNDO SEG. PR'!A28,'PLAN DE MEJORAMIENTO'!$BI$8:$BI$507,"NO",'PLAN DE MEJORAMIENTO'!$B$8:$B$507,"&lt;&gt;0")</f>
        <v>1</v>
      </c>
      <c r="S28" s="150">
        <f>COUNTIFS('PLAN DE MEJORAMIENTO'!$U$8:$U$507,A28,'PLAN DE MEJORAMIENTO'!$BJ$8:$BJ$507,'SEGUNDO SEG. PR'!$S$3,'PLAN DE MEJORAMIENTO'!$B$8:$B$507,"&lt;&gt;0")</f>
        <v>13</v>
      </c>
      <c r="T28" s="272">
        <f>COUNTIFS('PLAN DE MEJORAMIENTO'!$U$8:$U$507,A28,'PLAN DE MEJORAMIENTO'!$BJ$8:$BJ$507,'SEGUNDO SEG. PR'!$T$3,'PLAN DE MEJORAMIENTO'!$B$8:$B$507,"&lt;&gt;0")</f>
        <v>5</v>
      </c>
      <c r="U28" s="275">
        <f t="shared" si="3"/>
        <v>18</v>
      </c>
    </row>
    <row r="29" spans="1:22" ht="21" customHeight="1" thickBot="1" x14ac:dyDescent="0.25">
      <c r="A29" s="581"/>
      <c r="B29" s="299" t="s">
        <v>185</v>
      </c>
      <c r="C29" s="172">
        <f>IF($F$28=0,"",C28/$F$28)</f>
        <v>0.9642857142857143</v>
      </c>
      <c r="D29" s="172">
        <f>IF($F$28=0,"",D28/$F$28)</f>
        <v>3.5714285714285712E-2</v>
      </c>
      <c r="E29" s="294">
        <f>IF($F$28=0,"",E28/$F$28)</f>
        <v>0</v>
      </c>
      <c r="F29" s="279">
        <f>SUM(C29:E29)</f>
        <v>1</v>
      </c>
      <c r="G29" s="174">
        <f>IF($K$28=0,"",G28/$K$28)</f>
        <v>0.83333333333333337</v>
      </c>
      <c r="H29" s="174">
        <f>IF($K$28=0,"",H28/$K$28)</f>
        <v>0.14285714285714285</v>
      </c>
      <c r="I29" s="174">
        <f>IF($K$28=0,"",I28/$K$28)</f>
        <v>2.3809523809523808E-2</v>
      </c>
      <c r="J29" s="174">
        <f>IF($K$28=0,"",J28/$K$28)</f>
        <v>0</v>
      </c>
      <c r="K29" s="173">
        <f>SUM(G29:J29)</f>
        <v>1</v>
      </c>
      <c r="L29" s="174">
        <f>IF($P$28=0,"",L28/$P$28)</f>
        <v>0.71875</v>
      </c>
      <c r="M29" s="174">
        <f>IF($P$28=0,"",M28/$P$28)</f>
        <v>0</v>
      </c>
      <c r="N29" s="174">
        <f>IF($P$28=0,"",N28/$P$28)</f>
        <v>0.125</v>
      </c>
      <c r="O29" s="271">
        <f>IF($P$28=0,"",O28/$P$28)</f>
        <v>0.15625</v>
      </c>
      <c r="P29" s="279">
        <f>SUM(L29:O29)</f>
        <v>1</v>
      </c>
      <c r="Q29" s="267">
        <f>Q28/P28</f>
        <v>0.125</v>
      </c>
      <c r="R29" s="234">
        <f>+R28/U28</f>
        <v>5.5555555555555552E-2</v>
      </c>
      <c r="S29" s="174">
        <f>IF($U$28=0,"",S28/$U$28)</f>
        <v>0.72222222222222221</v>
      </c>
      <c r="T29" s="271">
        <f>IF($U$28=0,"",T28/$U$28)</f>
        <v>0.27777777777777779</v>
      </c>
      <c r="U29" s="291">
        <f>SUM(S29:T29)</f>
        <v>1</v>
      </c>
    </row>
    <row r="30" spans="1:22" ht="21" customHeight="1" x14ac:dyDescent="0.2">
      <c r="A30" s="582" t="s">
        <v>85</v>
      </c>
      <c r="B30" s="298" t="s">
        <v>180</v>
      </c>
      <c r="C30" s="141">
        <f>COUNTIFS('PLAN DE MEJORAMIENTO'!$U$8:$U$507,A30,'PLAN DE MEJORAMIENTO'!$L$8:$L$507,'SEGUNDO SEG. PR'!$C$3,'PLAN DE MEJORAMIENTO'!$B$8:$B$507,"&lt;&gt;0")</f>
        <v>17</v>
      </c>
      <c r="D30" s="141">
        <f>COUNTIFS('PLAN DE MEJORAMIENTO'!$U$8:$U$507,A30,'PLAN DE MEJORAMIENTO'!$L$8:$L$507,'SEGUNDO SEG. PR'!$D$3,'PLAN DE MEJORAMIENTO'!$B$8:$B$507,"&lt;&gt;0")</f>
        <v>1</v>
      </c>
      <c r="E30" s="272">
        <f>COUNTIFS('PLAN DE MEJORAMIENTO'!$U$8:$U$507,A30,'PLAN DE MEJORAMIENTO'!$L$8:$L$507,'SEGUNDO SEG. PR'!$E$3,'PLAN DE MEJORAMIENTO'!$B$8:$B$507,"&lt;&gt;0")</f>
        <v>5</v>
      </c>
      <c r="F30" s="275">
        <f t="shared" si="0"/>
        <v>23</v>
      </c>
      <c r="G30" s="150">
        <f>COUNTIFS('PLAN DE MEJORAMIENTO'!$U$8:$U$507,A30,'PLAN DE MEJORAMIENTO'!$P$8:$P$507,'SEGUNDO SEG. PR'!$G$3)</f>
        <v>19</v>
      </c>
      <c r="H30" s="141">
        <f>COUNTIFS('PLAN DE MEJORAMIENTO'!$U$8:$U$507,A30,'PLAN DE MEJORAMIENTO'!$P$8:$P$507,'SEGUNDO SEG. PR'!$H$3)</f>
        <v>1</v>
      </c>
      <c r="I30" s="141">
        <f>COUNTIFS('PLAN DE MEJORAMIENTO'!$U$8:$U$507,A30,'PLAN DE MEJORAMIENTO'!$P$8:$P$507,'SEGUNDO SEG. PR'!$I$3)</f>
        <v>0</v>
      </c>
      <c r="J30" s="141">
        <f>COUNTIFS('PLAN DE MEJORAMIENTO'!$U$8:$U$507,A30,'PLAN DE MEJORAMIENTO'!$P$8:$P$507,'SEGUNDO SEG. PR'!$J$3)</f>
        <v>5</v>
      </c>
      <c r="K30" s="154">
        <f t="shared" si="1"/>
        <v>25</v>
      </c>
      <c r="L30" s="150">
        <f>COUNTIFS('PLAN DE MEJORAMIENTO'!$U$8:$U$507,'SEGUNDO SEG. PR'!A30,'PLAN DE MEJORAMIENTO'!$AQ$8:$AQ$507,'SEGUNDO SEG. PR'!L$3)</f>
        <v>2</v>
      </c>
      <c r="M30" s="141">
        <f>COUNTIFS('PLAN DE MEJORAMIENTO'!$U$8:$U$507,'SEGUNDO SEG. PR'!A30,'PLAN DE MEJORAMIENTO'!$AQ$8:$AQ$507,'SEGUNDO SEG. PR'!M$3)</f>
        <v>2</v>
      </c>
      <c r="N30" s="141">
        <f>COUNTIFS('PLAN DE MEJORAMIENTO'!$U$8:$U$507,'SEGUNDO SEG. PR'!A30,'PLAN DE MEJORAMIENTO'!$AQ$8:$AQ$507,'SEGUNDO SEG. PR'!N$3)</f>
        <v>6</v>
      </c>
      <c r="O30" s="272">
        <f>COUNTIFS('PLAN DE MEJORAMIENTO'!$U$8:$U$507,'SEGUNDO SEG. PR'!A30,'PLAN DE MEJORAMIENTO'!$AQ$8:$AQ$507,'SEGUNDO SEG. PR'!O$3)</f>
        <v>0</v>
      </c>
      <c r="P30" s="275">
        <f t="shared" si="2"/>
        <v>10</v>
      </c>
      <c r="Q30" s="266">
        <f>COUNTIFS('PLAN DE MEJORAMIENTO'!$U$8:$U$507,'SEGUNDO SEG. PR'!A30,'PLAN DE MEJORAMIENTO'!$BI$8:$BI$507,"NO")</f>
        <v>0</v>
      </c>
      <c r="R30" s="154">
        <f>COUNTIFS('PLAN DE MEJORAMIENTO'!$U$8:$U$507,'SEGUNDO SEG. PR'!A30,'PLAN DE MEJORAMIENTO'!$BI$8:$BI$507,"NO",'PLAN DE MEJORAMIENTO'!$B$8:$B$507,"&lt;&gt;0")</f>
        <v>0</v>
      </c>
      <c r="S30" s="150">
        <f>COUNTIFS('PLAN DE MEJORAMIENTO'!$U$8:$U$507,A30,'PLAN DE MEJORAMIENTO'!$BJ$8:$BJ$507,'SEGUNDO SEG. PR'!$S$3,'PLAN DE MEJORAMIENTO'!$B$8:$B$507,"&lt;&gt;0")</f>
        <v>6</v>
      </c>
      <c r="T30" s="272">
        <f>COUNTIFS('PLAN DE MEJORAMIENTO'!$U$8:$U$507,A30,'PLAN DE MEJORAMIENTO'!$BJ$8:$BJ$507,'SEGUNDO SEG. PR'!$T$3,'PLAN DE MEJORAMIENTO'!$B$8:$B$507,"&lt;&gt;0")</f>
        <v>2</v>
      </c>
      <c r="U30" s="275">
        <f t="shared" si="3"/>
        <v>8</v>
      </c>
    </row>
    <row r="31" spans="1:22" ht="21" customHeight="1" thickBot="1" x14ac:dyDescent="0.25">
      <c r="A31" s="581"/>
      <c r="B31" s="299" t="s">
        <v>185</v>
      </c>
      <c r="C31" s="172">
        <f>IF($F$30=0,"",C30/$F$30)</f>
        <v>0.73913043478260865</v>
      </c>
      <c r="D31" s="172">
        <f>IF($F$30=0,"",D30/$F$30)</f>
        <v>4.3478260869565216E-2</v>
      </c>
      <c r="E31" s="294">
        <f>IF($F$30=0,"",E30/$F$30)</f>
        <v>0.21739130434782608</v>
      </c>
      <c r="F31" s="279">
        <f>SUM(C31:E31)</f>
        <v>0.99999999999999989</v>
      </c>
      <c r="G31" s="174">
        <f>IF($K$30=0,"",G30/$K$30)</f>
        <v>0.76</v>
      </c>
      <c r="H31" s="174">
        <f>IF($K$30=0,"",H30/$K$30)</f>
        <v>0.04</v>
      </c>
      <c r="I31" s="174">
        <f>IF($K$30=0,"",I30/$K$30)</f>
        <v>0</v>
      </c>
      <c r="J31" s="174">
        <f>IF($K$30=0,"",J30/$K$30)</f>
        <v>0.2</v>
      </c>
      <c r="K31" s="173">
        <f>SUM(G31:J31)</f>
        <v>1</v>
      </c>
      <c r="L31" s="174">
        <f>IF($P$30=0,"",L30/$P$30)</f>
        <v>0.2</v>
      </c>
      <c r="M31" s="174">
        <f>IF($P$30=0,"",M30/$P$30)</f>
        <v>0.2</v>
      </c>
      <c r="N31" s="174">
        <f>IF($P$30=0,"",N30/$P$30)</f>
        <v>0.6</v>
      </c>
      <c r="O31" s="271">
        <f>IF($P$30=0,"",O30/$P$30)</f>
        <v>0</v>
      </c>
      <c r="P31" s="279">
        <f>SUM(L31:O31)</f>
        <v>1</v>
      </c>
      <c r="Q31" s="267">
        <f>Q30/P30</f>
        <v>0</v>
      </c>
      <c r="R31" s="234">
        <f>+R30/U30</f>
        <v>0</v>
      </c>
      <c r="S31" s="174">
        <f>IF($U$30=0,"",S30/$U$30)</f>
        <v>0.75</v>
      </c>
      <c r="T31" s="271">
        <f>IF($U$30=0,"",T30/$U$30)</f>
        <v>0.25</v>
      </c>
      <c r="U31" s="291">
        <f>SUM(S31:T31)</f>
        <v>1</v>
      </c>
    </row>
    <row r="32" spans="1:22" ht="21" customHeight="1" x14ac:dyDescent="0.2">
      <c r="A32" s="582" t="s">
        <v>86</v>
      </c>
      <c r="B32" s="298" t="s">
        <v>180</v>
      </c>
      <c r="C32" s="141">
        <f>COUNTIFS('PLAN DE MEJORAMIENTO'!$U$8:$U$507,A32,'PLAN DE MEJORAMIENTO'!$L$8:$L$507,'SEGUNDO SEG. PR'!$C$3,'PLAN DE MEJORAMIENTO'!$B$8:$B$507,"&lt;&gt;0")</f>
        <v>5</v>
      </c>
      <c r="D32" s="141">
        <f>COUNTIFS('PLAN DE MEJORAMIENTO'!$U$8:$U$507,A32,'PLAN DE MEJORAMIENTO'!$L$8:$L$507,'SEGUNDO SEG. PR'!$D$3,'PLAN DE MEJORAMIENTO'!$B$8:$B$507,"&lt;&gt;0")</f>
        <v>1</v>
      </c>
      <c r="E32" s="272">
        <f>COUNTIFS('PLAN DE MEJORAMIENTO'!$U$8:$U$507,A32,'PLAN DE MEJORAMIENTO'!$L$8:$L$507,'SEGUNDO SEG. PR'!$E$3,'PLAN DE MEJORAMIENTO'!$B$8:$B$507,"&lt;&gt;0")</f>
        <v>0</v>
      </c>
      <c r="F32" s="275">
        <f t="shared" si="0"/>
        <v>6</v>
      </c>
      <c r="G32" s="150">
        <f>COUNTIFS('PLAN DE MEJORAMIENTO'!$U$8:$U$507,A32,'PLAN DE MEJORAMIENTO'!$P$8:$P$507,'SEGUNDO SEG. PR'!$G$3)</f>
        <v>7</v>
      </c>
      <c r="H32" s="141">
        <f>COUNTIFS('PLAN DE MEJORAMIENTO'!$U$8:$U$507,A32,'PLAN DE MEJORAMIENTO'!$P$8:$P$507,'SEGUNDO SEG. PR'!$H$3)</f>
        <v>0</v>
      </c>
      <c r="I32" s="141">
        <f>COUNTIFS('PLAN DE MEJORAMIENTO'!$U$8:$U$507,A32,'PLAN DE MEJORAMIENTO'!$P$8:$P$507,'SEGUNDO SEG. PR'!$I$3)</f>
        <v>1</v>
      </c>
      <c r="J32" s="141">
        <f>COUNTIFS('PLAN DE MEJORAMIENTO'!$U$8:$U$507,A32,'PLAN DE MEJORAMIENTO'!$P$8:$P$507,'SEGUNDO SEG. PR'!$J$3)</f>
        <v>0</v>
      </c>
      <c r="K32" s="154">
        <f t="shared" si="1"/>
        <v>8</v>
      </c>
      <c r="L32" s="150">
        <f>COUNTIFS('PLAN DE MEJORAMIENTO'!$U$8:$U$507,'SEGUNDO SEG. PR'!A32,'PLAN DE MEJORAMIENTO'!$AQ$8:$AQ$507,'SEGUNDO SEG. PR'!L$3)</f>
        <v>3</v>
      </c>
      <c r="M32" s="141">
        <f>COUNTIFS('PLAN DE MEJORAMIENTO'!$U$8:$U$507,'SEGUNDO SEG. PR'!A32,'PLAN DE MEJORAMIENTO'!$AQ$8:$AQ$507,'SEGUNDO SEG. PR'!M$3)</f>
        <v>3</v>
      </c>
      <c r="N32" s="141">
        <f>COUNTIFS('PLAN DE MEJORAMIENTO'!$U$8:$U$507,'SEGUNDO SEG. PR'!A32,'PLAN DE MEJORAMIENTO'!$AQ$8:$AQ$507,'SEGUNDO SEG. PR'!N$3)</f>
        <v>0</v>
      </c>
      <c r="O32" s="272">
        <f>COUNTIFS('PLAN DE MEJORAMIENTO'!$U$8:$U$507,'SEGUNDO SEG. PR'!A32,'PLAN DE MEJORAMIENTO'!$AQ$8:$AQ$507,'SEGUNDO SEG. PR'!O$3)</f>
        <v>0</v>
      </c>
      <c r="P32" s="275">
        <f t="shared" si="2"/>
        <v>6</v>
      </c>
      <c r="Q32" s="266">
        <f>COUNTIFS('PLAN DE MEJORAMIENTO'!$U$8:$U$507,'SEGUNDO SEG. PR'!A32,'PLAN DE MEJORAMIENTO'!$BI$8:$BI$507,"NO")</f>
        <v>0</v>
      </c>
      <c r="R32" s="154">
        <f>COUNTIFS('PLAN DE MEJORAMIENTO'!$U$8:$U$507,'SEGUNDO SEG. PR'!A32,'PLAN DE MEJORAMIENTO'!$BI$8:$BI$507,"NO",'PLAN DE MEJORAMIENTO'!$B$8:$B$507,"&lt;&gt;0")</f>
        <v>0</v>
      </c>
      <c r="S32" s="150">
        <f>COUNTIFS('PLAN DE MEJORAMIENTO'!$U$8:$U$507,A32,'PLAN DE MEJORAMIENTO'!$BJ$8:$BJ$507,'SEGUNDO SEG. PR'!$S$3,'PLAN DE MEJORAMIENTO'!$B$8:$B$507,"&lt;&gt;0")</f>
        <v>1</v>
      </c>
      <c r="T32" s="272">
        <f>COUNTIFS('PLAN DE MEJORAMIENTO'!$U$8:$U$507,A32,'PLAN DE MEJORAMIENTO'!$BJ$8:$BJ$507,'SEGUNDO SEG. PR'!$T$3,'PLAN DE MEJORAMIENTO'!$B$8:$B$507,"&lt;&gt;0")</f>
        <v>3</v>
      </c>
      <c r="U32" s="275">
        <f t="shared" si="3"/>
        <v>4</v>
      </c>
    </row>
    <row r="33" spans="1:21" ht="21" customHeight="1" thickBot="1" x14ac:dyDescent="0.25">
      <c r="A33" s="581"/>
      <c r="B33" s="299" t="s">
        <v>185</v>
      </c>
      <c r="C33" s="172">
        <f>IF($F$32=0,"",C32/$F$32)</f>
        <v>0.83333333333333337</v>
      </c>
      <c r="D33" s="172">
        <f>IF($F$32=0,"",D32/$F$32)</f>
        <v>0.16666666666666666</v>
      </c>
      <c r="E33" s="294">
        <f>IF($F$32=0,"",E32/$F$32)</f>
        <v>0</v>
      </c>
      <c r="F33" s="279">
        <f>SUM(C33:E33)</f>
        <v>1</v>
      </c>
      <c r="G33" s="174">
        <f>IF($K$32=0,"",G32/$K$32)</f>
        <v>0.875</v>
      </c>
      <c r="H33" s="174">
        <f>IF($K$32=0,"",H32/$K$32)</f>
        <v>0</v>
      </c>
      <c r="I33" s="174">
        <f>IF($K$32=0,"",I32/$K$32)</f>
        <v>0.125</v>
      </c>
      <c r="J33" s="174">
        <f>IF($K$32=0,"",J32/$K$32)</f>
        <v>0</v>
      </c>
      <c r="K33" s="173">
        <f>SUM(G33:J33)</f>
        <v>1</v>
      </c>
      <c r="L33" s="174">
        <f>IF($P$32=0,"",L32/$P$32)</f>
        <v>0.5</v>
      </c>
      <c r="M33" s="174">
        <f>IF($P$32=0,"",M32/$P$32)</f>
        <v>0.5</v>
      </c>
      <c r="N33" s="174">
        <f>IF($P$32=0,"",N32/$P$32)</f>
        <v>0</v>
      </c>
      <c r="O33" s="271">
        <f>IF($P$32=0,"",O32/$P$32)</f>
        <v>0</v>
      </c>
      <c r="P33" s="279">
        <f>SUM(L33:O33)</f>
        <v>1</v>
      </c>
      <c r="Q33" s="267">
        <f>Q32/P32</f>
        <v>0</v>
      </c>
      <c r="R33" s="234">
        <f>+R32/U32</f>
        <v>0</v>
      </c>
      <c r="S33" s="174">
        <f>IF($U$32=0,"",S32/$U$32)</f>
        <v>0.25</v>
      </c>
      <c r="T33" s="271">
        <f>IF($U$32=0,"",T32/$U$32)</f>
        <v>0.75</v>
      </c>
      <c r="U33" s="291">
        <f>SUM(S33:T33)</f>
        <v>1</v>
      </c>
    </row>
    <row r="34" spans="1:21" ht="21" customHeight="1" x14ac:dyDescent="0.2">
      <c r="A34" s="582" t="s">
        <v>87</v>
      </c>
      <c r="B34" s="298" t="s">
        <v>180</v>
      </c>
      <c r="C34" s="141">
        <f>COUNTIFS('PLAN DE MEJORAMIENTO'!$U$8:$U$507,A34,'PLAN DE MEJORAMIENTO'!$L$8:$L$507,'SEGUNDO SEG. PR'!$C$3,'PLAN DE MEJORAMIENTO'!$B$8:$B$507,"&lt;&gt;0")</f>
        <v>3</v>
      </c>
      <c r="D34" s="141">
        <f>COUNTIFS('PLAN DE MEJORAMIENTO'!$U$8:$U$507,A34,'PLAN DE MEJORAMIENTO'!$L$8:$L$507,'SEGUNDO SEG. PR'!$D$3,'PLAN DE MEJORAMIENTO'!$B$8:$B$507,"&lt;&gt;0")</f>
        <v>0</v>
      </c>
      <c r="E34" s="272">
        <f>COUNTIFS('PLAN DE MEJORAMIENTO'!$U$8:$U$507,A34,'PLAN DE MEJORAMIENTO'!$L$8:$L$507,'SEGUNDO SEG. PR'!$E$3,'PLAN DE MEJORAMIENTO'!$B$8:$B$507,"&lt;&gt;0")</f>
        <v>0</v>
      </c>
      <c r="F34" s="275">
        <f t="shared" si="0"/>
        <v>3</v>
      </c>
      <c r="G34" s="150">
        <f>COUNTIFS('PLAN DE MEJORAMIENTO'!$U$8:$U$507,A34,'PLAN DE MEJORAMIENTO'!$P$8:$P$507,'SEGUNDO SEG. PR'!$G$3)</f>
        <v>4</v>
      </c>
      <c r="H34" s="141">
        <f>COUNTIFS('PLAN DE MEJORAMIENTO'!$U$8:$U$507,A34,'PLAN DE MEJORAMIENTO'!$P$8:$P$507,'SEGUNDO SEG. PR'!$H$3)</f>
        <v>1</v>
      </c>
      <c r="I34" s="141">
        <f>COUNTIFS('PLAN DE MEJORAMIENTO'!$U$8:$U$507,A34,'PLAN DE MEJORAMIENTO'!$P$8:$P$507,'SEGUNDO SEG. PR'!$I$3)</f>
        <v>0</v>
      </c>
      <c r="J34" s="141">
        <f>COUNTIFS('PLAN DE MEJORAMIENTO'!$U$8:$U$507,A34,'PLAN DE MEJORAMIENTO'!$P$8:$P$507,'SEGUNDO SEG. PR'!$J$3)</f>
        <v>1</v>
      </c>
      <c r="K34" s="154">
        <f t="shared" si="1"/>
        <v>6</v>
      </c>
      <c r="L34" s="150">
        <f>COUNTIFS('PLAN DE MEJORAMIENTO'!$U$8:$U$507,'SEGUNDO SEG. PR'!A34,'PLAN DE MEJORAMIENTO'!$AQ$8:$AQ$507,'SEGUNDO SEG. PR'!L$3)</f>
        <v>3</v>
      </c>
      <c r="M34" s="141">
        <f>COUNTIFS('PLAN DE MEJORAMIENTO'!$U$8:$U$507,'SEGUNDO SEG. PR'!A34,'PLAN DE MEJORAMIENTO'!$AQ$8:$AQ$507,'SEGUNDO SEG. PR'!M$3)</f>
        <v>3</v>
      </c>
      <c r="N34" s="141">
        <f>COUNTIFS('PLAN DE MEJORAMIENTO'!$U$8:$U$507,'SEGUNDO SEG. PR'!A34,'PLAN DE MEJORAMIENTO'!$AQ$8:$AQ$507,'SEGUNDO SEG. PR'!N$3)</f>
        <v>0</v>
      </c>
      <c r="O34" s="272">
        <f>COUNTIFS('PLAN DE MEJORAMIENTO'!$U$8:$U$507,'SEGUNDO SEG. PR'!A34,'PLAN DE MEJORAMIENTO'!$AQ$8:$AQ$507,'SEGUNDO SEG. PR'!O$3)</f>
        <v>0</v>
      </c>
      <c r="P34" s="275">
        <f t="shared" si="2"/>
        <v>6</v>
      </c>
      <c r="Q34" s="266">
        <f>COUNTIFS('PLAN DE MEJORAMIENTO'!$U$8:$U$507,'SEGUNDO SEG. PR'!A34,'PLAN DE MEJORAMIENTO'!$BI$8:$BI$507,"NO")</f>
        <v>0</v>
      </c>
      <c r="R34" s="154">
        <f>COUNTIFS('PLAN DE MEJORAMIENTO'!$U$8:$U$507,'SEGUNDO SEG. PR'!A34,'PLAN DE MEJORAMIENTO'!$BI$8:$BI$507,"NO",'PLAN DE MEJORAMIENTO'!$B$8:$B$507,"&lt;&gt;0")</f>
        <v>0</v>
      </c>
      <c r="S34" s="150">
        <f>COUNTIFS('PLAN DE MEJORAMIENTO'!$U$8:$U$507,A34,'PLAN DE MEJORAMIENTO'!$BJ$8:$BJ$507,'SEGUNDO SEG. PR'!$S$3,'PLAN DE MEJORAMIENTO'!$B$8:$B$507,"&lt;&gt;0")</f>
        <v>1</v>
      </c>
      <c r="T34" s="272">
        <f>COUNTIFS('PLAN DE MEJORAMIENTO'!$U$8:$U$507,A34,'PLAN DE MEJORAMIENTO'!$BJ$8:$BJ$507,'SEGUNDO SEG. PR'!$T$3,'PLAN DE MEJORAMIENTO'!$B$8:$B$507,"&lt;&gt;0")</f>
        <v>2</v>
      </c>
      <c r="U34" s="275">
        <f t="shared" si="3"/>
        <v>3</v>
      </c>
    </row>
    <row r="35" spans="1:21" ht="21" customHeight="1" thickBot="1" x14ac:dyDescent="0.25">
      <c r="A35" s="581"/>
      <c r="B35" s="299" t="s">
        <v>185</v>
      </c>
      <c r="C35" s="172">
        <f>IF($F$34=0,"",C34/$F$34)</f>
        <v>1</v>
      </c>
      <c r="D35" s="172">
        <f>IF($F$34=0,"",D34/$F$34)</f>
        <v>0</v>
      </c>
      <c r="E35" s="294">
        <f>IF($F$34=0,"",E34/$F$34)</f>
        <v>0</v>
      </c>
      <c r="F35" s="279">
        <f>SUM(C35:E35)</f>
        <v>1</v>
      </c>
      <c r="G35" s="174">
        <f>IF($K$34=0,"",G34/$K$34)</f>
        <v>0.66666666666666663</v>
      </c>
      <c r="H35" s="174">
        <f>IF($K$34=0,"",H34/$K$34)</f>
        <v>0.16666666666666666</v>
      </c>
      <c r="I35" s="174">
        <f>IF($K$34=0,"",I34/$K$34)</f>
        <v>0</v>
      </c>
      <c r="J35" s="174">
        <f>IF($K$34=0,"",J34/$K$34)</f>
        <v>0.16666666666666666</v>
      </c>
      <c r="K35" s="173">
        <f>SUM(G35:J35)</f>
        <v>0.99999999999999989</v>
      </c>
      <c r="L35" s="174">
        <f>IF($P$34=0,"",L34/$P$34)</f>
        <v>0.5</v>
      </c>
      <c r="M35" s="174">
        <f>IF($P$34=0,"",M34/$P$34)</f>
        <v>0.5</v>
      </c>
      <c r="N35" s="174">
        <f>IF($P$34=0,"",N34/$P$34)</f>
        <v>0</v>
      </c>
      <c r="O35" s="271">
        <f>IF($P$34=0,"",O34/$P$34)</f>
        <v>0</v>
      </c>
      <c r="P35" s="279">
        <f>SUM(L35:O35)</f>
        <v>1</v>
      </c>
      <c r="Q35" s="267">
        <f>Q34/P34</f>
        <v>0</v>
      </c>
      <c r="R35" s="234">
        <f>+R34/U34</f>
        <v>0</v>
      </c>
      <c r="S35" s="174">
        <f>IF($U$34=0,"",S34/$U$34)</f>
        <v>0.33333333333333331</v>
      </c>
      <c r="T35" s="271">
        <f>IF($U$34=0,"",T34/$U$34)</f>
        <v>0.66666666666666663</v>
      </c>
      <c r="U35" s="291">
        <f>SUM(S35:T35)</f>
        <v>1</v>
      </c>
    </row>
    <row r="36" spans="1:21" ht="21" customHeight="1" x14ac:dyDescent="0.2">
      <c r="A36" s="582" t="s">
        <v>88</v>
      </c>
      <c r="B36" s="298" t="s">
        <v>180</v>
      </c>
      <c r="C36" s="141">
        <f>COUNTIFS('PLAN DE MEJORAMIENTO'!$U$8:$U$507,A36,'PLAN DE MEJORAMIENTO'!$L$8:$L$507,'SEGUNDO SEG. PR'!$C$3,'PLAN DE MEJORAMIENTO'!$B$8:$B$507,"&lt;&gt;0")</f>
        <v>6</v>
      </c>
      <c r="D36" s="141">
        <f>COUNTIFS('PLAN DE MEJORAMIENTO'!$U$8:$U$507,A36,'PLAN DE MEJORAMIENTO'!$L$8:$L$507,'SEGUNDO SEG. PR'!$D$3,'PLAN DE MEJORAMIENTO'!$B$8:$B$507,"&lt;&gt;0")</f>
        <v>0</v>
      </c>
      <c r="E36" s="272">
        <f>COUNTIFS('PLAN DE MEJORAMIENTO'!$U$8:$U$507,A36,'PLAN DE MEJORAMIENTO'!$L$8:$L$507,'SEGUNDO SEG. PR'!$E$3,'PLAN DE MEJORAMIENTO'!$B$8:$B$507,"&lt;&gt;0")</f>
        <v>0</v>
      </c>
      <c r="F36" s="275">
        <f t="shared" si="0"/>
        <v>6</v>
      </c>
      <c r="G36" s="150">
        <f>COUNTIFS('PLAN DE MEJORAMIENTO'!$U$8:$U$507,A36,'PLAN DE MEJORAMIENTO'!$P$8:$P$507,'SEGUNDO SEG. PR'!$G$3)</f>
        <v>10</v>
      </c>
      <c r="H36" s="141">
        <f>COUNTIFS('PLAN DE MEJORAMIENTO'!$U$8:$U$507,A36,'PLAN DE MEJORAMIENTO'!$P$8:$P$507,'SEGUNDO SEG. PR'!$H$3)</f>
        <v>1</v>
      </c>
      <c r="I36" s="141">
        <f>COUNTIFS('PLAN DE MEJORAMIENTO'!$U$8:$U$507,A36,'PLAN DE MEJORAMIENTO'!$P$8:$P$507,'SEGUNDO SEG. PR'!$I$3)</f>
        <v>0</v>
      </c>
      <c r="J36" s="141">
        <f>COUNTIFS('PLAN DE MEJORAMIENTO'!$U$8:$U$507,A36,'PLAN DE MEJORAMIENTO'!$P$8:$P$507,'SEGUNDO SEG. PR'!$J$3)</f>
        <v>1</v>
      </c>
      <c r="K36" s="154">
        <f t="shared" si="1"/>
        <v>12</v>
      </c>
      <c r="L36" s="150">
        <f>COUNTIFS('PLAN DE MEJORAMIENTO'!$U$8:$U$507,'SEGUNDO SEG. PR'!A36,'PLAN DE MEJORAMIENTO'!$AQ$8:$AQ$507,'SEGUNDO SEG. PR'!L$3)</f>
        <v>1</v>
      </c>
      <c r="M36" s="141">
        <f>COUNTIFS('PLAN DE MEJORAMIENTO'!$U$8:$U$507,'SEGUNDO SEG. PR'!A36,'PLAN DE MEJORAMIENTO'!$AQ$8:$AQ$507,'SEGUNDO SEG. PR'!M$3)</f>
        <v>7</v>
      </c>
      <c r="N36" s="141">
        <f>COUNTIFS('PLAN DE MEJORAMIENTO'!$U$8:$U$507,'SEGUNDO SEG. PR'!A36,'PLAN DE MEJORAMIENTO'!$AQ$8:$AQ$507,'SEGUNDO SEG. PR'!N$3)</f>
        <v>2</v>
      </c>
      <c r="O36" s="272">
        <f>COUNTIFS('PLAN DE MEJORAMIENTO'!$U$8:$U$507,'SEGUNDO SEG. PR'!A36,'PLAN DE MEJORAMIENTO'!$AQ$8:$AQ$507,'SEGUNDO SEG. PR'!O$3)</f>
        <v>0</v>
      </c>
      <c r="P36" s="275">
        <f t="shared" si="2"/>
        <v>10</v>
      </c>
      <c r="Q36" s="266">
        <f>COUNTIFS('PLAN DE MEJORAMIENTO'!$U$8:$U$507,'SEGUNDO SEG. PR'!A36,'PLAN DE MEJORAMIENTO'!$BI$8:$BI$507,"NO")</f>
        <v>7</v>
      </c>
      <c r="R36" s="154">
        <f>COUNTIFS('PLAN DE MEJORAMIENTO'!$U$8:$U$507,'SEGUNDO SEG. PR'!A36,'PLAN DE MEJORAMIENTO'!$BI$8:$BI$507,"NO",'PLAN DE MEJORAMIENTO'!$B$8:$B$507,"&lt;&gt;0")</f>
        <v>2</v>
      </c>
      <c r="S36" s="150">
        <f>COUNTIFS('PLAN DE MEJORAMIENTO'!$U$8:$U$507,A36,'PLAN DE MEJORAMIENTO'!$BJ$8:$BJ$507,'SEGUNDO SEG. PR'!$S$3,'PLAN DE MEJORAMIENTO'!$B$8:$B$507,"&lt;&gt;0")</f>
        <v>3</v>
      </c>
      <c r="T36" s="272">
        <f>COUNTIFS('PLAN DE MEJORAMIENTO'!$U$8:$U$507,A36,'PLAN DE MEJORAMIENTO'!$BJ$8:$BJ$507,'SEGUNDO SEG. PR'!$T$3,'PLAN DE MEJORAMIENTO'!$B$8:$B$507,"&lt;&gt;0")</f>
        <v>1</v>
      </c>
      <c r="U36" s="275">
        <f t="shared" si="3"/>
        <v>4</v>
      </c>
    </row>
    <row r="37" spans="1:21" ht="21" customHeight="1" thickBot="1" x14ac:dyDescent="0.25">
      <c r="A37" s="581"/>
      <c r="B37" s="299" t="s">
        <v>185</v>
      </c>
      <c r="C37" s="172">
        <f>IF($F$36=0,"",C36/$F$36)</f>
        <v>1</v>
      </c>
      <c r="D37" s="172">
        <f>IF($F$36=0,"",D36/$F$36)</f>
        <v>0</v>
      </c>
      <c r="E37" s="294">
        <f>IF($F$36=0,"",E36/$F$36)</f>
        <v>0</v>
      </c>
      <c r="F37" s="279">
        <f>SUM(C37:E37)</f>
        <v>1</v>
      </c>
      <c r="G37" s="174">
        <f>IF($K$36=0,"",G36/$K$36)</f>
        <v>0.83333333333333337</v>
      </c>
      <c r="H37" s="174">
        <f>IF($K$36=0,"",H36/$K$36)</f>
        <v>8.3333333333333329E-2</v>
      </c>
      <c r="I37" s="174">
        <f>IF($K$36=0,"",I36/$K$36)</f>
        <v>0</v>
      </c>
      <c r="J37" s="174">
        <f>IF($K$36=0,"",J36/$K$36)</f>
        <v>8.3333333333333329E-2</v>
      </c>
      <c r="K37" s="173">
        <f>SUM(G37:J37)</f>
        <v>1</v>
      </c>
      <c r="L37" s="174">
        <f>IF($P$36=0,"",L36/$P$36)</f>
        <v>0.1</v>
      </c>
      <c r="M37" s="174">
        <f>IF($P$36=0,"",M36/$P$36)</f>
        <v>0.7</v>
      </c>
      <c r="N37" s="174">
        <f>IF($P$36=0,"",N36/$P$36)</f>
        <v>0.2</v>
      </c>
      <c r="O37" s="271">
        <f>IF($P$36=0,"",O36/$P$36)</f>
        <v>0</v>
      </c>
      <c r="P37" s="279">
        <f>SUM(L37:O37)</f>
        <v>1</v>
      </c>
      <c r="Q37" s="267">
        <f>Q36/P36</f>
        <v>0.7</v>
      </c>
      <c r="R37" s="234">
        <f>+R36/U36</f>
        <v>0.5</v>
      </c>
      <c r="S37" s="174">
        <f>IF($U$36=0,"",S36/$U$36)</f>
        <v>0.75</v>
      </c>
      <c r="T37" s="271">
        <f>IF($U$36=0,"",T36/$U$36)</f>
        <v>0.25</v>
      </c>
      <c r="U37" s="291">
        <f>SUM(S37:T37)</f>
        <v>1</v>
      </c>
    </row>
    <row r="38" spans="1:21" ht="21" hidden="1" customHeight="1" x14ac:dyDescent="0.2">
      <c r="A38" s="599" t="s">
        <v>89</v>
      </c>
      <c r="B38" s="298" t="s">
        <v>180</v>
      </c>
      <c r="C38" s="141">
        <f>COUNTIFS('PLAN DE MEJORAMIENTO'!$U$8:$U$507,A38,'PLAN DE MEJORAMIENTO'!$L$8:$L$507,'SEGUNDO SEG. PR'!$C$3,'PLAN DE MEJORAMIENTO'!$B$8:$B$507,"&lt;&gt;0")</f>
        <v>0</v>
      </c>
      <c r="D38" s="141">
        <f>COUNTIFS('PLAN DE MEJORAMIENTO'!$U$8:$U$507,A38,'PLAN DE MEJORAMIENTO'!$L$8:$L$507,'SEGUNDO SEG. PR'!$D$3,'PLAN DE MEJORAMIENTO'!$B$8:$B$507,"&lt;&gt;0")</f>
        <v>0</v>
      </c>
      <c r="E38" s="272">
        <f>COUNTIFS('PLAN DE MEJORAMIENTO'!$U$8:$U$507,A38,'PLAN DE MEJORAMIENTO'!$L$8:$L$507,'SEGUNDO SEG. PR'!$E$3,'PLAN DE MEJORAMIENTO'!$B$8:$B$507,"&lt;&gt;0")</f>
        <v>0</v>
      </c>
      <c r="F38" s="292">
        <f t="shared" si="0"/>
        <v>0</v>
      </c>
      <c r="G38" s="150">
        <f>COUNTIFS('PLAN DE MEJORAMIENTO'!$U$8:$U$507,A38,'PLAN DE MEJORAMIENTO'!$P$8:$P$507,'SEGUNDO SEG. PR'!$G$3)</f>
        <v>0</v>
      </c>
      <c r="H38" s="141">
        <f>COUNTIFS('PLAN DE MEJORAMIENTO'!$U$8:$U$507,A38,'PLAN DE MEJORAMIENTO'!$P$8:$P$507,'SEGUNDO SEG. PR'!$H$3)</f>
        <v>0</v>
      </c>
      <c r="I38" s="141">
        <f>COUNTIFS('PLAN DE MEJORAMIENTO'!$U$8:$U$507,A38,'PLAN DE MEJORAMIENTO'!$P$8:$P$507,'SEGUNDO SEG. PR'!$I$3)</f>
        <v>0</v>
      </c>
      <c r="J38" s="141">
        <f>COUNTIFS('PLAN DE MEJORAMIENTO'!$U$8:$U$507,A38,'PLAN DE MEJORAMIENTO'!$P$8:$P$507,'SEGUNDO SEG. PR'!$J$3)</f>
        <v>0</v>
      </c>
      <c r="K38" s="235">
        <f t="shared" si="1"/>
        <v>0</v>
      </c>
      <c r="L38" s="150">
        <f>COUNTIFS('PLAN DE MEJORAMIENTO'!$U$8:$U$507,'SEGUNDO SEG. PR'!A38,'PLAN DE MEJORAMIENTO'!$AQ$8:$AQ$507,'SEGUNDO SEG. PR'!L$3)</f>
        <v>0</v>
      </c>
      <c r="M38" s="141">
        <f>COUNTIFS('PLAN DE MEJORAMIENTO'!$U$8:$U$507,'SEGUNDO SEG. PR'!A38,'PLAN DE MEJORAMIENTO'!$AQ$8:$AQ$507,'SEGUNDO SEG. PR'!M$3)</f>
        <v>0</v>
      </c>
      <c r="N38" s="141">
        <f>COUNTIFS('PLAN DE MEJORAMIENTO'!$U$8:$U$507,'SEGUNDO SEG. PR'!A38,'PLAN DE MEJORAMIENTO'!$AQ$8:$AQ$507,'SEGUNDO SEG. PR'!N$3)</f>
        <v>0</v>
      </c>
      <c r="O38" s="272">
        <f>COUNTIFS('PLAN DE MEJORAMIENTO'!$U$8:$U$507,'SEGUNDO SEG. PR'!A38,'PLAN DE MEJORAMIENTO'!$AQ$8:$AQ$507,'SEGUNDO SEG. PR'!O$3)</f>
        <v>0</v>
      </c>
      <c r="P38" s="275">
        <f t="shared" si="2"/>
        <v>0</v>
      </c>
      <c r="Q38" s="266">
        <f>COUNTIFS('PLAN DE MEJORAMIENTO'!$U$8:$U$507,'SEGUNDO SEG. PR'!A38,'PLAN DE MEJORAMIENTO'!$BI$8:$BI$507,"NO")</f>
        <v>0</v>
      </c>
      <c r="R38" s="154">
        <f>COUNTIFS('PLAN DE MEJORAMIENTO'!$U$8:$U$507,'SEGUNDO SEG. PR'!A38,'PLAN DE MEJORAMIENTO'!$BI$8:$BI$507,"NO",'PLAN DE MEJORAMIENTO'!$B$8:$B$507,"&lt;&gt;0")</f>
        <v>0</v>
      </c>
      <c r="S38" s="150">
        <f>COUNTIFS('PLAN DE MEJORAMIENTO'!$U$8:$U$507,A38,'PLAN DE MEJORAMIENTO'!$BJ$8:$BJ$507,'SEGUNDO SEG. PR'!$S$3,'PLAN DE MEJORAMIENTO'!$B$8:$B$507,"&lt;&gt;0")</f>
        <v>0</v>
      </c>
      <c r="T38" s="272">
        <f>COUNTIFS('PLAN DE MEJORAMIENTO'!$U$8:$U$507,A38,'PLAN DE MEJORAMIENTO'!$BJ$8:$BJ$507,'SEGUNDO SEG. PR'!$T$3,'PLAN DE MEJORAMIENTO'!$B$8:$B$507,"&lt;&gt;0")</f>
        <v>0</v>
      </c>
      <c r="U38" s="292">
        <f t="shared" si="3"/>
        <v>0</v>
      </c>
    </row>
    <row r="39" spans="1:21" ht="21" hidden="1" customHeight="1" thickBot="1" x14ac:dyDescent="0.25">
      <c r="A39" s="584"/>
      <c r="B39" s="300" t="s">
        <v>185</v>
      </c>
      <c r="C39" s="182" t="str">
        <f>IF($F$38=0,"",C38/$F$38)</f>
        <v/>
      </c>
      <c r="D39" s="182" t="str">
        <f>IF($F$38=0,"",D38/$F$38)</f>
        <v/>
      </c>
      <c r="E39" s="280" t="str">
        <f>IF($F$38=0,"",E38/$F$38)</f>
        <v/>
      </c>
      <c r="F39" s="281">
        <f>SUM(C39:E39)</f>
        <v>0</v>
      </c>
      <c r="G39" s="183" t="str">
        <f>IF($K$38=0,"",G38/$K$38)</f>
        <v/>
      </c>
      <c r="H39" s="182" t="str">
        <f>IF($K$38=0,"",H38/$K$38)</f>
        <v/>
      </c>
      <c r="I39" s="182" t="str">
        <f>IF($K$38=0,"",I38/$K$38)</f>
        <v/>
      </c>
      <c r="J39" s="182" t="str">
        <f>IF($K$38=0,"",J38/$K$38)</f>
        <v/>
      </c>
      <c r="K39" s="184">
        <f>SUM(G39:J39)</f>
        <v>0</v>
      </c>
      <c r="L39" s="183" t="str">
        <f>IF($P$38=0,"",L38/$P$38)</f>
        <v/>
      </c>
      <c r="M39" s="182" t="str">
        <f>IF($P$38=0,"",M38/$P$38)</f>
        <v/>
      </c>
      <c r="N39" s="182" t="str">
        <f>IF($P$38=0,"",N38/$P$38)</f>
        <v/>
      </c>
      <c r="O39" s="280" t="str">
        <f>IF($P$38=0,"",O38/$P$38)</f>
        <v/>
      </c>
      <c r="P39" s="281">
        <f>SUM(L39:O39)</f>
        <v>0</v>
      </c>
      <c r="Q39" s="269"/>
      <c r="R39" s="179"/>
      <c r="S39" s="183" t="str">
        <f>IF($U$38=0,"",S38/$U$38)</f>
        <v/>
      </c>
      <c r="T39" s="280" t="str">
        <f>IF($U$38=0,"",T38/$U$38)</f>
        <v/>
      </c>
      <c r="U39" s="281">
        <f>SUM(S39:T39)</f>
        <v>0</v>
      </c>
    </row>
    <row r="40" spans="1:21" s="193" customFormat="1" x14ac:dyDescent="0.2">
      <c r="A40" s="585" t="s">
        <v>173</v>
      </c>
      <c r="B40" s="301" t="s">
        <v>180</v>
      </c>
      <c r="C40" s="188">
        <f t="shared" ref="C40:P40" si="4">C4+C6+C8+C10+C12+C14+C16+C18+C20+C22+C24+C26+C28+C30+C32+C34+C36+C38</f>
        <v>189</v>
      </c>
      <c r="D40" s="188">
        <f t="shared" si="4"/>
        <v>16</v>
      </c>
      <c r="E40" s="232">
        <f t="shared" si="4"/>
        <v>5</v>
      </c>
      <c r="F40" s="231">
        <f t="shared" si="4"/>
        <v>210</v>
      </c>
      <c r="G40" s="194">
        <f t="shared" si="4"/>
        <v>230</v>
      </c>
      <c r="H40" s="188">
        <f t="shared" si="4"/>
        <v>68</v>
      </c>
      <c r="I40" s="188">
        <f t="shared" si="4"/>
        <v>7</v>
      </c>
      <c r="J40" s="188">
        <f t="shared" si="4"/>
        <v>10</v>
      </c>
      <c r="K40" s="189">
        <f t="shared" si="4"/>
        <v>315</v>
      </c>
      <c r="L40" s="194">
        <f t="shared" si="4"/>
        <v>181</v>
      </c>
      <c r="M40" s="188">
        <f t="shared" si="4"/>
        <v>27</v>
      </c>
      <c r="N40" s="188">
        <f t="shared" si="4"/>
        <v>36</v>
      </c>
      <c r="O40" s="232">
        <f t="shared" si="4"/>
        <v>26</v>
      </c>
      <c r="P40" s="282">
        <f t="shared" si="4"/>
        <v>270</v>
      </c>
      <c r="Q40" s="194">
        <f>SUM(Q4,Q6,Q8,Q10,Q12,Q14,Q16,Q18,Q20,Q22,Q24,Q26,Q28,Q30,Q32,Q34,Q36,Q38)</f>
        <v>43</v>
      </c>
      <c r="R40" s="189">
        <f>SUM(R4,R6,R8,R10,R12,R14,R16,R18,R20,R22,R24,R26,R28,R30,R32,R34,R36,R38)</f>
        <v>23</v>
      </c>
      <c r="S40" s="194">
        <f>S4+S6+S8+S10+S12+S14+S16+S18+S20+S22+S24+S26+S28+S30+S32+S34+S36+S38</f>
        <v>77</v>
      </c>
      <c r="T40" s="232">
        <f>T4+T6+T8+T10+T12+T14+T16+T18+T20+T22+T24+T26+T28+T30+T32+T34+T36+T38</f>
        <v>88</v>
      </c>
      <c r="U40" s="231">
        <f>U4+U6+U8+U10+U12+U14+U16+U18+U20+U22+U24+U26+U28+U30+U32+U34+U36+U38</f>
        <v>165</v>
      </c>
    </row>
    <row r="41" spans="1:21" s="193" customFormat="1" ht="13.5" thickBot="1" x14ac:dyDescent="0.25">
      <c r="A41" s="586"/>
      <c r="B41" s="302" t="s">
        <v>185</v>
      </c>
      <c r="C41" s="190">
        <f>IF($F$40=0,"",C40/$F$40)</f>
        <v>0.9</v>
      </c>
      <c r="D41" s="190">
        <f>IF($F$40=0,"",D40/$F$40)</f>
        <v>7.6190476190476197E-2</v>
      </c>
      <c r="E41" s="233">
        <f>IF($F$40=0,"",E40/$F$40)</f>
        <v>2.3809523809523808E-2</v>
      </c>
      <c r="F41" s="293">
        <f>SUM(C41:E41)</f>
        <v>1</v>
      </c>
      <c r="G41" s="195">
        <f>IF($K$40=0,"",G40/$K$40)</f>
        <v>0.73015873015873012</v>
      </c>
      <c r="H41" s="190">
        <f>IF($K$40=0,"",H40/$K$40)</f>
        <v>0.21587301587301588</v>
      </c>
      <c r="I41" s="190">
        <f>IF($K$40=0,"",I40/$K$40)</f>
        <v>2.2222222222222223E-2</v>
      </c>
      <c r="J41" s="190">
        <f>IF($K$40=0,"",J40/$K$40)</f>
        <v>3.1746031746031744E-2</v>
      </c>
      <c r="K41" s="196">
        <f>SUM(G41:J41)</f>
        <v>1</v>
      </c>
      <c r="L41" s="195">
        <f>IF($P$40=0,"",L40/$P$40)</f>
        <v>0.67037037037037039</v>
      </c>
      <c r="M41" s="190">
        <f>IF($P$40=0,"",M40/$P$40)</f>
        <v>0.1</v>
      </c>
      <c r="N41" s="190">
        <f>IF($P$40=0,"",N40/$P$40)</f>
        <v>0.13333333333333333</v>
      </c>
      <c r="O41" s="233">
        <f>IF($P$40=0,"",O40/$P$40)</f>
        <v>9.6296296296296297E-2</v>
      </c>
      <c r="P41" s="289">
        <f>SUM(L41:O41)</f>
        <v>1</v>
      </c>
      <c r="Q41" s="195">
        <f>Q40/P40</f>
        <v>0.15925925925925927</v>
      </c>
      <c r="R41" s="196">
        <f>R40/U40</f>
        <v>0.1393939393939394</v>
      </c>
      <c r="S41" s="195">
        <f>IF($U$40=0,"",S40/$U$40)</f>
        <v>0.46666666666666667</v>
      </c>
      <c r="T41" s="233">
        <f>IF($U$40=0,"",T40/$U$40)</f>
        <v>0.53333333333333333</v>
      </c>
      <c r="U41" s="293">
        <f>SUM(S41:T41)</f>
        <v>1</v>
      </c>
    </row>
  </sheetData>
  <mergeCells count="28">
    <mergeCell ref="A40:A41"/>
    <mergeCell ref="A28:A29"/>
    <mergeCell ref="A30:A31"/>
    <mergeCell ref="A32:A33"/>
    <mergeCell ref="A34:A35"/>
    <mergeCell ref="A36:A37"/>
    <mergeCell ref="A38:A39"/>
    <mergeCell ref="A26:A27"/>
    <mergeCell ref="A4:A5"/>
    <mergeCell ref="A6:A7"/>
    <mergeCell ref="A8:A9"/>
    <mergeCell ref="A10:A11"/>
    <mergeCell ref="A12:A13"/>
    <mergeCell ref="A14:A15"/>
    <mergeCell ref="A16:A17"/>
    <mergeCell ref="A18:A19"/>
    <mergeCell ref="A20:A21"/>
    <mergeCell ref="A22:A23"/>
    <mergeCell ref="A24:A25"/>
    <mergeCell ref="A1:K1"/>
    <mergeCell ref="L1:U1"/>
    <mergeCell ref="A2:A3"/>
    <mergeCell ref="B2:B3"/>
    <mergeCell ref="C2:F2"/>
    <mergeCell ref="G2:K2"/>
    <mergeCell ref="L2:P2"/>
    <mergeCell ref="S2:U2"/>
    <mergeCell ref="Q2:R2"/>
  </mergeCells>
  <pageMargins left="0.7" right="0.7" top="0.75" bottom="0.75" header="0.3" footer="0.3"/>
  <pageSetup orientation="portrait" horizontalDpi="4294967294" verticalDpi="4294967294" r:id="rId1"/>
  <ignoredErrors>
    <ignoredError sqref="F5:F6 S5:U37 C7:F37 G5:P37 Q6:R9 Q12:R37 F40 K40 P40 U4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topLeftCell="A82" workbookViewId="0">
      <selection activeCell="A229" sqref="A229:D246"/>
    </sheetView>
  </sheetViews>
  <sheetFormatPr baseColWidth="10" defaultRowHeight="15" x14ac:dyDescent="0.25"/>
  <cols>
    <col min="1" max="1" width="16.85546875" customWidth="1"/>
    <col min="2" max="2" width="17.5703125" customWidth="1"/>
  </cols>
  <sheetData>
    <row r="1" spans="1:7" ht="15.75" thickBot="1" x14ac:dyDescent="0.3">
      <c r="A1" s="616" t="s">
        <v>173</v>
      </c>
      <c r="B1" s="617"/>
      <c r="C1" s="236" t="s">
        <v>1718</v>
      </c>
      <c r="D1" s="237" t="s">
        <v>185</v>
      </c>
    </row>
    <row r="2" spans="1:7" x14ac:dyDescent="0.25">
      <c r="A2" s="608" t="s">
        <v>175</v>
      </c>
      <c r="B2" s="238" t="s">
        <v>1719</v>
      </c>
      <c r="C2" s="239">
        <f>'SEGUNDO SEG. PR'!C40</f>
        <v>189</v>
      </c>
      <c r="D2" s="240">
        <f>C2/C5*100</f>
        <v>90</v>
      </c>
    </row>
    <row r="3" spans="1:7" x14ac:dyDescent="0.25">
      <c r="A3" s="606"/>
      <c r="B3" s="250" t="s">
        <v>1714</v>
      </c>
      <c r="C3" s="241">
        <f>'SEGUNDO SEG. PR'!D40</f>
        <v>16</v>
      </c>
      <c r="D3" s="242">
        <f>C3/C5*100</f>
        <v>7.6190476190476195</v>
      </c>
    </row>
    <row r="4" spans="1:7" ht="30.75" thickBot="1" x14ac:dyDescent="0.3">
      <c r="A4" s="606"/>
      <c r="B4" s="260" t="s">
        <v>1720</v>
      </c>
      <c r="C4" s="243">
        <f>'SEGUNDO SEG. PR'!E40</f>
        <v>5</v>
      </c>
      <c r="D4" s="242">
        <f>C4/C5*100</f>
        <v>2.3809523809523809</v>
      </c>
    </row>
    <row r="5" spans="1:7" ht="15.75" thickBot="1" x14ac:dyDescent="0.3">
      <c r="A5" s="607"/>
      <c r="B5" s="244" t="s">
        <v>173</v>
      </c>
      <c r="C5" s="245">
        <f>SUM(C2:C4)</f>
        <v>210</v>
      </c>
      <c r="D5" s="246">
        <f>SUM(D2:D4)</f>
        <v>100</v>
      </c>
    </row>
    <row r="6" spans="1:7" x14ac:dyDescent="0.25">
      <c r="A6" s="600" t="s">
        <v>176</v>
      </c>
      <c r="B6" s="247" t="s">
        <v>1721</v>
      </c>
      <c r="C6" s="248">
        <f>'SEGUNDO SEG. PR'!G40</f>
        <v>230</v>
      </c>
      <c r="D6" s="249">
        <f>C6/$C$10*100</f>
        <v>73.015873015873012</v>
      </c>
    </row>
    <row r="7" spans="1:7" x14ac:dyDescent="0.25">
      <c r="A7" s="601"/>
      <c r="B7" s="250" t="s">
        <v>1722</v>
      </c>
      <c r="C7" s="241">
        <f>'SEGUNDO SEG. PR'!H40</f>
        <v>68</v>
      </c>
      <c r="D7" s="249">
        <f>C7/$C$10*100</f>
        <v>21.587301587301589</v>
      </c>
    </row>
    <row r="8" spans="1:7" x14ac:dyDescent="0.25">
      <c r="A8" s="601"/>
      <c r="B8" s="251" t="s">
        <v>1724</v>
      </c>
      <c r="C8" s="241">
        <f>+'SEGUNDO SEG. PR'!I40</f>
        <v>7</v>
      </c>
      <c r="D8" s="249">
        <f>C8/$C$10*100</f>
        <v>2.2222222222222223</v>
      </c>
    </row>
    <row r="9" spans="1:7" ht="15.75" thickBot="1" x14ac:dyDescent="0.3">
      <c r="A9" s="601"/>
      <c r="B9" s="251" t="s">
        <v>1723</v>
      </c>
      <c r="C9" s="252">
        <f>'SEGUNDO SEG. PR'!J40</f>
        <v>10</v>
      </c>
      <c r="D9" s="253">
        <f>C9/$C$10*100</f>
        <v>3.1746031746031744</v>
      </c>
    </row>
    <row r="10" spans="1:7" ht="15.75" thickBot="1" x14ac:dyDescent="0.3">
      <c r="A10" s="602"/>
      <c r="B10" s="244" t="s">
        <v>173</v>
      </c>
      <c r="C10" s="245">
        <f>SUM(C6:C9)</f>
        <v>315</v>
      </c>
      <c r="D10" s="246">
        <f>SUM(D6:D9)</f>
        <v>100.00000000000001</v>
      </c>
    </row>
    <row r="11" spans="1:7" x14ac:dyDescent="0.25">
      <c r="A11" s="603" t="s">
        <v>1725</v>
      </c>
      <c r="B11" s="254" t="s">
        <v>1726</v>
      </c>
      <c r="C11" s="248">
        <f>'SEGUNDO SEG. PR'!L40</f>
        <v>181</v>
      </c>
      <c r="D11" s="249">
        <f>C11/$C$15*100</f>
        <v>67.037037037037038</v>
      </c>
    </row>
    <row r="12" spans="1:7" x14ac:dyDescent="0.25">
      <c r="A12" s="604"/>
      <c r="B12" s="255" t="s">
        <v>1727</v>
      </c>
      <c r="C12" s="241">
        <f>'SEGUNDO SEG. PR'!M40</f>
        <v>27</v>
      </c>
      <c r="D12" s="249">
        <f>C12/$C$15*100</f>
        <v>10</v>
      </c>
    </row>
    <row r="13" spans="1:7" x14ac:dyDescent="0.25">
      <c r="A13" s="604"/>
      <c r="B13" s="256" t="s">
        <v>1728</v>
      </c>
      <c r="C13" s="241">
        <f>'SEGUNDO SEG. PR'!N40</f>
        <v>36</v>
      </c>
      <c r="D13" s="249">
        <f>C13/$C$15*100</f>
        <v>13.333333333333334</v>
      </c>
    </row>
    <row r="14" spans="1:7" ht="15.75" thickBot="1" x14ac:dyDescent="0.3">
      <c r="A14" s="604"/>
      <c r="B14" s="257" t="s">
        <v>1729</v>
      </c>
      <c r="C14" s="252">
        <f>'SEGUNDO SEG. PR'!O40</f>
        <v>26</v>
      </c>
      <c r="D14" s="253">
        <f>C14/$C$15*100</f>
        <v>9.6296296296296298</v>
      </c>
    </row>
    <row r="15" spans="1:7" ht="15.75" thickBot="1" x14ac:dyDescent="0.3">
      <c r="A15" s="605"/>
      <c r="B15" s="244" t="s">
        <v>173</v>
      </c>
      <c r="C15" s="245">
        <f>SUM(C11:C14)</f>
        <v>270</v>
      </c>
      <c r="D15" s="246">
        <f>SUM(D11:D14)</f>
        <v>100</v>
      </c>
    </row>
    <row r="16" spans="1:7" x14ac:dyDescent="0.25">
      <c r="A16" s="606" t="s">
        <v>115</v>
      </c>
      <c r="B16" s="258" t="s">
        <v>1730</v>
      </c>
      <c r="C16" s="248">
        <f>'SEGUNDO SEG. PR'!S40</f>
        <v>77</v>
      </c>
      <c r="D16" s="249">
        <f>C16/$C$18*100</f>
        <v>46.666666666666664</v>
      </c>
      <c r="G16" s="308">
        <f>+C16/C18</f>
        <v>0.46666666666666667</v>
      </c>
    </row>
    <row r="17" spans="1:7" ht="15.75" thickBot="1" x14ac:dyDescent="0.3">
      <c r="A17" s="606"/>
      <c r="B17" s="259" t="s">
        <v>1731</v>
      </c>
      <c r="C17" s="252">
        <f>'SEGUNDO SEG. PR'!T40</f>
        <v>88</v>
      </c>
      <c r="D17" s="253">
        <f>C17/$C$18*100</f>
        <v>53.333333333333336</v>
      </c>
      <c r="G17" s="308">
        <f>+C17/C18</f>
        <v>0.53333333333333333</v>
      </c>
    </row>
    <row r="18" spans="1:7" ht="15.75" thickBot="1" x14ac:dyDescent="0.3">
      <c r="A18" s="607"/>
      <c r="B18" s="244" t="s">
        <v>173</v>
      </c>
      <c r="C18" s="245">
        <f>SUM(C16:C17)</f>
        <v>165</v>
      </c>
      <c r="D18" s="246">
        <f>SUM(D16:D17)</f>
        <v>100</v>
      </c>
    </row>
    <row r="19" spans="1:7" ht="15.75" thickBot="1" x14ac:dyDescent="0.3"/>
    <row r="20" spans="1:7" ht="15.75" thickBot="1" x14ac:dyDescent="0.3">
      <c r="A20" s="616" t="s">
        <v>1732</v>
      </c>
      <c r="B20" s="617"/>
      <c r="C20" s="236" t="s">
        <v>1718</v>
      </c>
      <c r="D20" s="237" t="s">
        <v>185</v>
      </c>
    </row>
    <row r="21" spans="1:7" x14ac:dyDescent="0.25">
      <c r="A21" s="608" t="s">
        <v>175</v>
      </c>
      <c r="B21" s="238" t="s">
        <v>1719</v>
      </c>
      <c r="C21" s="239">
        <f>'SEGUNDO SEG. PR'!C4</f>
        <v>1</v>
      </c>
      <c r="D21" s="240">
        <f>C21/C24*100</f>
        <v>100</v>
      </c>
    </row>
    <row r="22" spans="1:7" x14ac:dyDescent="0.25">
      <c r="A22" s="606"/>
      <c r="B22" s="250" t="s">
        <v>1714</v>
      </c>
      <c r="C22" s="241">
        <f>'SEGUNDO SEG. PR'!D4</f>
        <v>0</v>
      </c>
      <c r="D22" s="242">
        <f>C22/C24*100</f>
        <v>0</v>
      </c>
    </row>
    <row r="23" spans="1:7" ht="30.75" thickBot="1" x14ac:dyDescent="0.3">
      <c r="A23" s="606"/>
      <c r="B23" s="260" t="s">
        <v>1720</v>
      </c>
      <c r="C23" s="243">
        <f>'SEGUNDO SEG. PR'!E4</f>
        <v>0</v>
      </c>
      <c r="D23" s="242">
        <f>C23/C24*100</f>
        <v>0</v>
      </c>
    </row>
    <row r="24" spans="1:7" ht="15.75" thickBot="1" x14ac:dyDescent="0.3">
      <c r="A24" s="607"/>
      <c r="B24" s="244" t="s">
        <v>173</v>
      </c>
      <c r="C24" s="245">
        <f>SUM(C21:C23)</f>
        <v>1</v>
      </c>
      <c r="D24" s="246">
        <f>SUM(D21:D23)</f>
        <v>100</v>
      </c>
    </row>
    <row r="25" spans="1:7" x14ac:dyDescent="0.25">
      <c r="A25" s="600" t="s">
        <v>176</v>
      </c>
      <c r="B25" s="247" t="s">
        <v>1721</v>
      </c>
      <c r="C25" s="248">
        <f>'SEGUNDO SEG. PR'!G4</f>
        <v>1</v>
      </c>
      <c r="D25" s="249">
        <f>C25/$C$29*100</f>
        <v>100</v>
      </c>
    </row>
    <row r="26" spans="1:7" x14ac:dyDescent="0.25">
      <c r="A26" s="601"/>
      <c r="B26" s="250" t="s">
        <v>1722</v>
      </c>
      <c r="C26" s="241">
        <f>'SEGUNDO SEG. PR'!H4</f>
        <v>0</v>
      </c>
      <c r="D26" s="249">
        <f t="shared" ref="D26:D28" si="0">C26/$C$29*100</f>
        <v>0</v>
      </c>
    </row>
    <row r="27" spans="1:7" x14ac:dyDescent="0.25">
      <c r="A27" s="601"/>
      <c r="B27" s="251" t="s">
        <v>1724</v>
      </c>
      <c r="C27" s="241">
        <f>'SEGUNDO SEG. PR'!I4</f>
        <v>0</v>
      </c>
      <c r="D27" s="249">
        <f t="shared" si="0"/>
        <v>0</v>
      </c>
    </row>
    <row r="28" spans="1:7" ht="15.75" thickBot="1" x14ac:dyDescent="0.3">
      <c r="A28" s="601"/>
      <c r="B28" s="251" t="s">
        <v>1723</v>
      </c>
      <c r="C28" s="252">
        <f>'SEGUNDO SEG. PR'!J4</f>
        <v>0</v>
      </c>
      <c r="D28" s="249">
        <f t="shared" si="0"/>
        <v>0</v>
      </c>
    </row>
    <row r="29" spans="1:7" ht="15.75" thickBot="1" x14ac:dyDescent="0.3">
      <c r="A29" s="602"/>
      <c r="B29" s="244" t="s">
        <v>173</v>
      </c>
      <c r="C29" s="245">
        <f>SUM(C25:C28)</f>
        <v>1</v>
      </c>
      <c r="D29" s="246">
        <f>SUM(D25:D28)</f>
        <v>100</v>
      </c>
    </row>
    <row r="30" spans="1:7" x14ac:dyDescent="0.25">
      <c r="A30" s="603" t="s">
        <v>1725</v>
      </c>
      <c r="B30" s="254" t="s">
        <v>1726</v>
      </c>
      <c r="C30" s="248">
        <f>'SEGUNDO SEG. PR'!L4</f>
        <v>0</v>
      </c>
      <c r="D30" s="249">
        <f>C30/$C$34*100</f>
        <v>0</v>
      </c>
    </row>
    <row r="31" spans="1:7" x14ac:dyDescent="0.25">
      <c r="A31" s="604"/>
      <c r="B31" s="255" t="s">
        <v>1727</v>
      </c>
      <c r="C31" s="241">
        <f>'SEGUNDO SEG. PR'!M4</f>
        <v>1</v>
      </c>
      <c r="D31" s="249">
        <f t="shared" ref="D31:D33" si="1">C31/$C$34*100</f>
        <v>100</v>
      </c>
    </row>
    <row r="32" spans="1:7" x14ac:dyDescent="0.25">
      <c r="A32" s="604"/>
      <c r="B32" s="256" t="s">
        <v>1728</v>
      </c>
      <c r="C32" s="241">
        <f>'SEGUNDO SEG. PR'!N4</f>
        <v>0</v>
      </c>
      <c r="D32" s="249">
        <f t="shared" si="1"/>
        <v>0</v>
      </c>
    </row>
    <row r="33" spans="1:4" ht="15.75" thickBot="1" x14ac:dyDescent="0.3">
      <c r="A33" s="604"/>
      <c r="B33" s="257" t="s">
        <v>1729</v>
      </c>
      <c r="C33" s="252">
        <f>'SEGUNDO SEG. PR'!O4</f>
        <v>0</v>
      </c>
      <c r="D33" s="249">
        <f t="shared" si="1"/>
        <v>0</v>
      </c>
    </row>
    <row r="34" spans="1:4" ht="15.75" thickBot="1" x14ac:dyDescent="0.3">
      <c r="A34" s="605"/>
      <c r="B34" s="244" t="s">
        <v>173</v>
      </c>
      <c r="C34" s="245">
        <f>SUM(C30:C33)</f>
        <v>1</v>
      </c>
      <c r="D34" s="246">
        <f>SUM(D30:D33)</f>
        <v>100</v>
      </c>
    </row>
    <row r="35" spans="1:4" x14ac:dyDescent="0.25">
      <c r="A35" s="606" t="s">
        <v>115</v>
      </c>
      <c r="B35" s="258" t="s">
        <v>1730</v>
      </c>
      <c r="C35" s="248">
        <f>'SEGUNDO SEG. PR'!S4</f>
        <v>1</v>
      </c>
      <c r="D35" s="249">
        <f>C35/$C$37*100</f>
        <v>100</v>
      </c>
    </row>
    <row r="36" spans="1:4" ht="15.75" thickBot="1" x14ac:dyDescent="0.3">
      <c r="A36" s="606"/>
      <c r="B36" s="259" t="s">
        <v>1731</v>
      </c>
      <c r="C36" s="252">
        <f>'SEGUNDO SEG. PR'!T4</f>
        <v>0</v>
      </c>
      <c r="D36" s="253">
        <f>C36/$C$18*100</f>
        <v>0</v>
      </c>
    </row>
    <row r="37" spans="1:4" ht="15.75" thickBot="1" x14ac:dyDescent="0.3">
      <c r="A37" s="607"/>
      <c r="B37" s="244" t="s">
        <v>173</v>
      </c>
      <c r="C37" s="245">
        <f>SUM(C35:C36)</f>
        <v>1</v>
      </c>
      <c r="D37" s="246">
        <f>SUM(D35:D36)</f>
        <v>100</v>
      </c>
    </row>
    <row r="38" spans="1:4" ht="15.75" thickBot="1" x14ac:dyDescent="0.3"/>
    <row r="39" spans="1:4" ht="15.75" thickBot="1" x14ac:dyDescent="0.3">
      <c r="A39" s="616" t="s">
        <v>1733</v>
      </c>
      <c r="B39" s="617"/>
      <c r="C39" s="236" t="s">
        <v>1718</v>
      </c>
      <c r="D39" s="237" t="s">
        <v>185</v>
      </c>
    </row>
    <row r="40" spans="1:4" x14ac:dyDescent="0.25">
      <c r="A40" s="608" t="s">
        <v>175</v>
      </c>
      <c r="B40" s="238" t="s">
        <v>1719</v>
      </c>
      <c r="C40" s="239">
        <f>'SEGUNDO SEG. PR'!C6</f>
        <v>2</v>
      </c>
      <c r="D40" s="240">
        <f>C40/C43*100</f>
        <v>100</v>
      </c>
    </row>
    <row r="41" spans="1:4" x14ac:dyDescent="0.25">
      <c r="A41" s="606"/>
      <c r="B41" s="250" t="s">
        <v>1714</v>
      </c>
      <c r="C41" s="241">
        <f>'SEGUNDO SEG. PR'!D6</f>
        <v>0</v>
      </c>
      <c r="D41" s="242">
        <f>C41/C43*100</f>
        <v>0</v>
      </c>
    </row>
    <row r="42" spans="1:4" ht="30.75" thickBot="1" x14ac:dyDescent="0.3">
      <c r="A42" s="606"/>
      <c r="B42" s="260" t="s">
        <v>1720</v>
      </c>
      <c r="C42" s="263">
        <f>'SEGUNDO SEG. PR'!E6</f>
        <v>0</v>
      </c>
      <c r="D42" s="264">
        <f>C42/C43*100</f>
        <v>0</v>
      </c>
    </row>
    <row r="43" spans="1:4" ht="15.75" thickBot="1" x14ac:dyDescent="0.3">
      <c r="A43" s="607"/>
      <c r="B43" s="244" t="s">
        <v>173</v>
      </c>
      <c r="C43" s="245">
        <f>SUM(C40:C42)</f>
        <v>2</v>
      </c>
      <c r="D43" s="246">
        <f>SUM(D40:D42)</f>
        <v>100</v>
      </c>
    </row>
    <row r="44" spans="1:4" x14ac:dyDescent="0.25">
      <c r="A44" s="600" t="s">
        <v>176</v>
      </c>
      <c r="B44" s="247" t="s">
        <v>1721</v>
      </c>
      <c r="C44" s="248">
        <f>'SEGUNDO SEG. PR'!G6</f>
        <v>2</v>
      </c>
      <c r="D44" s="249">
        <f>C44/$C$48*100</f>
        <v>50</v>
      </c>
    </row>
    <row r="45" spans="1:4" x14ac:dyDescent="0.25">
      <c r="A45" s="601"/>
      <c r="B45" s="250" t="s">
        <v>1722</v>
      </c>
      <c r="C45" s="241">
        <f>'SEGUNDO SEG. PR'!H6</f>
        <v>2</v>
      </c>
      <c r="D45" s="249">
        <f t="shared" ref="D45:D47" si="2">C45/$C$48*100</f>
        <v>50</v>
      </c>
    </row>
    <row r="46" spans="1:4" x14ac:dyDescent="0.25">
      <c r="A46" s="601"/>
      <c r="B46" s="251" t="s">
        <v>1724</v>
      </c>
      <c r="C46" s="241">
        <f>'SEGUNDO SEG. PR'!I6</f>
        <v>0</v>
      </c>
      <c r="D46" s="249">
        <f t="shared" si="2"/>
        <v>0</v>
      </c>
    </row>
    <row r="47" spans="1:4" ht="15.75" thickBot="1" x14ac:dyDescent="0.3">
      <c r="A47" s="601"/>
      <c r="B47" s="251" t="s">
        <v>1723</v>
      </c>
      <c r="C47" s="252">
        <f>'SEGUNDO SEG. PR'!J6</f>
        <v>0</v>
      </c>
      <c r="D47" s="249">
        <f t="shared" si="2"/>
        <v>0</v>
      </c>
    </row>
    <row r="48" spans="1:4" ht="15.75" thickBot="1" x14ac:dyDescent="0.3">
      <c r="A48" s="602"/>
      <c r="B48" s="244" t="s">
        <v>173</v>
      </c>
      <c r="C48" s="245">
        <f>SUM(C44:C47)</f>
        <v>4</v>
      </c>
      <c r="D48" s="246">
        <f>SUM(D44:D47)</f>
        <v>100</v>
      </c>
    </row>
    <row r="49" spans="1:4" x14ac:dyDescent="0.25">
      <c r="A49" s="603" t="s">
        <v>1725</v>
      </c>
      <c r="B49" s="254" t="s">
        <v>1726</v>
      </c>
      <c r="C49" s="248">
        <f>'SEGUNDO SEG. PR'!L6</f>
        <v>3</v>
      </c>
      <c r="D49" s="249">
        <f>C49/$C$53*100</f>
        <v>75</v>
      </c>
    </row>
    <row r="50" spans="1:4" x14ac:dyDescent="0.25">
      <c r="A50" s="604"/>
      <c r="B50" s="255" t="s">
        <v>1727</v>
      </c>
      <c r="C50" s="241">
        <f>'SEGUNDO SEG. PR'!M6</f>
        <v>0</v>
      </c>
      <c r="D50" s="249">
        <f t="shared" ref="D50:D52" si="3">C50/$C$53*100</f>
        <v>0</v>
      </c>
    </row>
    <row r="51" spans="1:4" x14ac:dyDescent="0.25">
      <c r="A51" s="604"/>
      <c r="B51" s="256" t="s">
        <v>1728</v>
      </c>
      <c r="C51" s="241">
        <f>'SEGUNDO SEG. PR'!N6</f>
        <v>1</v>
      </c>
      <c r="D51" s="249">
        <f t="shared" si="3"/>
        <v>25</v>
      </c>
    </row>
    <row r="52" spans="1:4" ht="15.75" thickBot="1" x14ac:dyDescent="0.3">
      <c r="A52" s="604"/>
      <c r="B52" s="257" t="s">
        <v>1729</v>
      </c>
      <c r="C52" s="252">
        <f>'SEGUNDO SEG. PR'!O6</f>
        <v>0</v>
      </c>
      <c r="D52" s="249">
        <f t="shared" si="3"/>
        <v>0</v>
      </c>
    </row>
    <row r="53" spans="1:4" ht="15.75" thickBot="1" x14ac:dyDescent="0.3">
      <c r="A53" s="605"/>
      <c r="B53" s="244" t="s">
        <v>173</v>
      </c>
      <c r="C53" s="245">
        <f>SUM(C49:C52)</f>
        <v>4</v>
      </c>
      <c r="D53" s="246">
        <f>SUM(D49:D52)</f>
        <v>100</v>
      </c>
    </row>
    <row r="54" spans="1:4" x14ac:dyDescent="0.25">
      <c r="A54" s="606" t="s">
        <v>115</v>
      </c>
      <c r="B54" s="258" t="s">
        <v>1730</v>
      </c>
      <c r="C54" s="248">
        <f>'SEGUNDO SEG. PR'!S6</f>
        <v>2</v>
      </c>
      <c r="D54" s="249">
        <f>C54/$C$56*100</f>
        <v>100</v>
      </c>
    </row>
    <row r="55" spans="1:4" ht="15.75" thickBot="1" x14ac:dyDescent="0.3">
      <c r="A55" s="606"/>
      <c r="B55" s="259" t="s">
        <v>1731</v>
      </c>
      <c r="C55" s="252">
        <f>'SEGUNDO SEG. PR'!T6</f>
        <v>0</v>
      </c>
      <c r="D55" s="249">
        <f>C55/$C$56*100</f>
        <v>0</v>
      </c>
    </row>
    <row r="56" spans="1:4" ht="15.75" thickBot="1" x14ac:dyDescent="0.3">
      <c r="A56" s="607"/>
      <c r="B56" s="244" t="s">
        <v>173</v>
      </c>
      <c r="C56" s="245">
        <f>SUM(C54:C55)</f>
        <v>2</v>
      </c>
      <c r="D56" s="246">
        <f>SUM(D54:D55)</f>
        <v>100</v>
      </c>
    </row>
    <row r="57" spans="1:4" ht="15.75" thickBot="1" x14ac:dyDescent="0.3"/>
    <row r="58" spans="1:4" ht="36.75" customHeight="1" thickBot="1" x14ac:dyDescent="0.3">
      <c r="A58" s="612" t="s">
        <v>1734</v>
      </c>
      <c r="B58" s="613"/>
      <c r="C58" s="261" t="s">
        <v>1718</v>
      </c>
      <c r="D58" s="262" t="s">
        <v>185</v>
      </c>
    </row>
    <row r="59" spans="1:4" x14ac:dyDescent="0.25">
      <c r="A59" s="608" t="s">
        <v>175</v>
      </c>
      <c r="B59" s="238" t="s">
        <v>1719</v>
      </c>
      <c r="C59" s="239">
        <f>'SEGUNDO SEG. PR'!C8</f>
        <v>11</v>
      </c>
      <c r="D59" s="240">
        <f>C59/C62*100</f>
        <v>78.571428571428569</v>
      </c>
    </row>
    <row r="60" spans="1:4" x14ac:dyDescent="0.25">
      <c r="A60" s="606"/>
      <c r="B60" s="250" t="s">
        <v>1714</v>
      </c>
      <c r="C60" s="241">
        <f>'SEGUNDO SEG. PR'!D8</f>
        <v>3</v>
      </c>
      <c r="D60" s="242">
        <f>C60/C62*100</f>
        <v>21.428571428571427</v>
      </c>
    </row>
    <row r="61" spans="1:4" ht="30.75" thickBot="1" x14ac:dyDescent="0.3">
      <c r="A61" s="606"/>
      <c r="B61" s="260" t="s">
        <v>1720</v>
      </c>
      <c r="C61" s="263">
        <f>'SEGUNDO SEG. PR'!E8</f>
        <v>0</v>
      </c>
      <c r="D61" s="264">
        <f>C61/C62*100</f>
        <v>0</v>
      </c>
    </row>
    <row r="62" spans="1:4" ht="15.75" thickBot="1" x14ac:dyDescent="0.3">
      <c r="A62" s="607"/>
      <c r="B62" s="244" t="s">
        <v>173</v>
      </c>
      <c r="C62" s="245">
        <f>SUM(C59:C61)</f>
        <v>14</v>
      </c>
      <c r="D62" s="246">
        <f>SUM(D59:D61)</f>
        <v>100</v>
      </c>
    </row>
    <row r="63" spans="1:4" x14ac:dyDescent="0.25">
      <c r="A63" s="600" t="s">
        <v>176</v>
      </c>
      <c r="B63" s="247" t="s">
        <v>1721</v>
      </c>
      <c r="C63" s="248">
        <f>'SEGUNDO SEG. PR'!G8</f>
        <v>11</v>
      </c>
      <c r="D63" s="249">
        <f>C63/$C$67*100</f>
        <v>45.833333333333329</v>
      </c>
    </row>
    <row r="64" spans="1:4" x14ac:dyDescent="0.25">
      <c r="A64" s="601"/>
      <c r="B64" s="250" t="s">
        <v>1722</v>
      </c>
      <c r="C64" s="241">
        <f>'SEGUNDO SEG. PR'!H8</f>
        <v>13</v>
      </c>
      <c r="D64" s="249">
        <f t="shared" ref="D64:D66" si="4">C64/$C$67*100</f>
        <v>54.166666666666664</v>
      </c>
    </row>
    <row r="65" spans="1:4" x14ac:dyDescent="0.25">
      <c r="A65" s="601"/>
      <c r="B65" s="251" t="s">
        <v>1724</v>
      </c>
      <c r="C65" s="241">
        <f>'SEGUNDO SEG. PR'!I8</f>
        <v>0</v>
      </c>
      <c r="D65" s="249">
        <f t="shared" si="4"/>
        <v>0</v>
      </c>
    </row>
    <row r="66" spans="1:4" ht="15.75" thickBot="1" x14ac:dyDescent="0.3">
      <c r="A66" s="601"/>
      <c r="B66" s="251" t="s">
        <v>1723</v>
      </c>
      <c r="C66" s="252">
        <f>'SEGUNDO SEG. PR'!J8</f>
        <v>0</v>
      </c>
      <c r="D66" s="249">
        <f t="shared" si="4"/>
        <v>0</v>
      </c>
    </row>
    <row r="67" spans="1:4" ht="15.75" thickBot="1" x14ac:dyDescent="0.3">
      <c r="A67" s="602"/>
      <c r="B67" s="244" t="s">
        <v>173</v>
      </c>
      <c r="C67" s="245">
        <f>SUM(C63:C66)</f>
        <v>24</v>
      </c>
      <c r="D67" s="246">
        <f>SUM(D63:D66)</f>
        <v>100</v>
      </c>
    </row>
    <row r="68" spans="1:4" x14ac:dyDescent="0.25">
      <c r="A68" s="603" t="s">
        <v>1725</v>
      </c>
      <c r="B68" s="254" t="s">
        <v>1726</v>
      </c>
      <c r="C68" s="248">
        <f>'SEGUNDO SEG. PR'!L8</f>
        <v>24</v>
      </c>
      <c r="D68" s="249">
        <f>C68/$C$72*100</f>
        <v>100</v>
      </c>
    </row>
    <row r="69" spans="1:4" x14ac:dyDescent="0.25">
      <c r="A69" s="604"/>
      <c r="B69" s="255" t="s">
        <v>1727</v>
      </c>
      <c r="C69" s="241">
        <f>'SEGUNDO SEG. PR'!M8</f>
        <v>0</v>
      </c>
      <c r="D69" s="249">
        <f t="shared" ref="D69:D71" si="5">C69/$C$72*100</f>
        <v>0</v>
      </c>
    </row>
    <row r="70" spans="1:4" x14ac:dyDescent="0.25">
      <c r="A70" s="604"/>
      <c r="B70" s="256" t="s">
        <v>1728</v>
      </c>
      <c r="C70" s="241">
        <f>'SEGUNDO SEG. PR'!N8</f>
        <v>0</v>
      </c>
      <c r="D70" s="249">
        <f t="shared" si="5"/>
        <v>0</v>
      </c>
    </row>
    <row r="71" spans="1:4" ht="15.75" thickBot="1" x14ac:dyDescent="0.3">
      <c r="A71" s="604"/>
      <c r="B71" s="257" t="s">
        <v>1729</v>
      </c>
      <c r="C71" s="252">
        <f>'SEGUNDO SEG. PR'!O8</f>
        <v>0</v>
      </c>
      <c r="D71" s="249">
        <f t="shared" si="5"/>
        <v>0</v>
      </c>
    </row>
    <row r="72" spans="1:4" ht="15.75" thickBot="1" x14ac:dyDescent="0.3">
      <c r="A72" s="605"/>
      <c r="B72" s="244" t="s">
        <v>173</v>
      </c>
      <c r="C72" s="245">
        <f>SUM(C68:C71)</f>
        <v>24</v>
      </c>
      <c r="D72" s="246">
        <f>SUM(D68:D71)</f>
        <v>100</v>
      </c>
    </row>
    <row r="73" spans="1:4" x14ac:dyDescent="0.25">
      <c r="A73" s="606" t="s">
        <v>115</v>
      </c>
      <c r="B73" s="258" t="s">
        <v>1730</v>
      </c>
      <c r="C73" s="248">
        <f>'SEGUNDO SEG. PR'!S8</f>
        <v>0</v>
      </c>
      <c r="D73" s="249">
        <f>C73/$C$75*100</f>
        <v>0</v>
      </c>
    </row>
    <row r="74" spans="1:4" ht="15.75" thickBot="1" x14ac:dyDescent="0.3">
      <c r="A74" s="606"/>
      <c r="B74" s="259" t="s">
        <v>1731</v>
      </c>
      <c r="C74" s="252">
        <f>'SEGUNDO SEG. PR'!T8</f>
        <v>14</v>
      </c>
      <c r="D74" s="249">
        <f>C74/$C$75*100</f>
        <v>100</v>
      </c>
    </row>
    <row r="75" spans="1:4" ht="15.75" thickBot="1" x14ac:dyDescent="0.3">
      <c r="A75" s="607"/>
      <c r="B75" s="244" t="s">
        <v>173</v>
      </c>
      <c r="C75" s="245">
        <f>SUM(C73:C74)</f>
        <v>14</v>
      </c>
      <c r="D75" s="246">
        <f>SUM(D73:D74)</f>
        <v>100</v>
      </c>
    </row>
    <row r="76" spans="1:4" ht="15.75" thickBot="1" x14ac:dyDescent="0.3"/>
    <row r="77" spans="1:4" ht="15.75" thickBot="1" x14ac:dyDescent="0.3">
      <c r="A77" s="612" t="s">
        <v>1735</v>
      </c>
      <c r="B77" s="613"/>
      <c r="C77" s="261" t="s">
        <v>1718</v>
      </c>
      <c r="D77" s="262" t="s">
        <v>185</v>
      </c>
    </row>
    <row r="78" spans="1:4" x14ac:dyDescent="0.25">
      <c r="A78" s="608" t="s">
        <v>175</v>
      </c>
      <c r="B78" s="238" t="s">
        <v>1719</v>
      </c>
      <c r="C78" s="239">
        <f>'SEGUNDO SEG. PR'!C12</f>
        <v>16</v>
      </c>
      <c r="D78" s="240">
        <f>C78/C81*100</f>
        <v>69.565217391304344</v>
      </c>
    </row>
    <row r="79" spans="1:4" x14ac:dyDescent="0.25">
      <c r="A79" s="606"/>
      <c r="B79" s="250" t="s">
        <v>1714</v>
      </c>
      <c r="C79" s="241">
        <f>'SEGUNDO SEG. PR'!D12</f>
        <v>7</v>
      </c>
      <c r="D79" s="242">
        <f>C79/C81*100</f>
        <v>30.434782608695656</v>
      </c>
    </row>
    <row r="80" spans="1:4" ht="30.75" thickBot="1" x14ac:dyDescent="0.3">
      <c r="A80" s="606"/>
      <c r="B80" s="260" t="s">
        <v>1720</v>
      </c>
      <c r="C80" s="263">
        <f>'SEGUNDO SEG. PR'!E12</f>
        <v>0</v>
      </c>
      <c r="D80" s="264">
        <f>C80/C81*100</f>
        <v>0</v>
      </c>
    </row>
    <row r="81" spans="1:4" ht="15.75" thickBot="1" x14ac:dyDescent="0.3">
      <c r="A81" s="607"/>
      <c r="B81" s="244" t="s">
        <v>173</v>
      </c>
      <c r="C81" s="245">
        <f>SUM(C78:C80)</f>
        <v>23</v>
      </c>
      <c r="D81" s="246">
        <f>SUM(D78:D80)</f>
        <v>100</v>
      </c>
    </row>
    <row r="82" spans="1:4" x14ac:dyDescent="0.25">
      <c r="A82" s="600" t="s">
        <v>176</v>
      </c>
      <c r="B82" s="247" t="s">
        <v>1721</v>
      </c>
      <c r="C82" s="248">
        <f>'SEGUNDO SEG. PR'!G12</f>
        <v>17</v>
      </c>
      <c r="D82" s="249">
        <f>C82/$C$86*100</f>
        <v>45.945945945945951</v>
      </c>
    </row>
    <row r="83" spans="1:4" x14ac:dyDescent="0.25">
      <c r="A83" s="601"/>
      <c r="B83" s="250" t="s">
        <v>1722</v>
      </c>
      <c r="C83" s="241">
        <f>'SEGUNDO SEG. PR'!H12</f>
        <v>17</v>
      </c>
      <c r="D83" s="249">
        <f t="shared" ref="D83:D85" si="6">C83/$C$86*100</f>
        <v>45.945945945945951</v>
      </c>
    </row>
    <row r="84" spans="1:4" x14ac:dyDescent="0.25">
      <c r="A84" s="601"/>
      <c r="B84" s="251" t="s">
        <v>1724</v>
      </c>
      <c r="C84" s="241">
        <f>'SEGUNDO SEG. PR'!I12</f>
        <v>1</v>
      </c>
      <c r="D84" s="249">
        <f t="shared" si="6"/>
        <v>2.7027027027027026</v>
      </c>
    </row>
    <row r="85" spans="1:4" ht="15.75" thickBot="1" x14ac:dyDescent="0.3">
      <c r="A85" s="601"/>
      <c r="B85" s="251" t="s">
        <v>1723</v>
      </c>
      <c r="C85" s="252">
        <f>'SEGUNDO SEG. PR'!J12</f>
        <v>2</v>
      </c>
      <c r="D85" s="249">
        <f t="shared" si="6"/>
        <v>5.4054054054054053</v>
      </c>
    </row>
    <row r="86" spans="1:4" ht="15.75" thickBot="1" x14ac:dyDescent="0.3">
      <c r="A86" s="602"/>
      <c r="B86" s="244" t="s">
        <v>173</v>
      </c>
      <c r="C86" s="245">
        <f>SUM(C82:C85)</f>
        <v>37</v>
      </c>
      <c r="D86" s="246">
        <f>SUM(D82:D85)</f>
        <v>100.00000000000001</v>
      </c>
    </row>
    <row r="87" spans="1:4" x14ac:dyDescent="0.25">
      <c r="A87" s="603" t="s">
        <v>1725</v>
      </c>
      <c r="B87" s="254" t="s">
        <v>1726</v>
      </c>
      <c r="C87" s="248">
        <f>'SEGUNDO SEG. PR'!L12</f>
        <v>34</v>
      </c>
      <c r="D87" s="249">
        <f>C87/$C$91*100</f>
        <v>91.891891891891902</v>
      </c>
    </row>
    <row r="88" spans="1:4" x14ac:dyDescent="0.25">
      <c r="A88" s="604"/>
      <c r="B88" s="255" t="s">
        <v>1727</v>
      </c>
      <c r="C88" s="241">
        <f>'SEGUNDO SEG. PR'!M12</f>
        <v>2</v>
      </c>
      <c r="D88" s="249">
        <f t="shared" ref="D88:D90" si="7">C88/$C$91*100</f>
        <v>5.4054054054054053</v>
      </c>
    </row>
    <row r="89" spans="1:4" x14ac:dyDescent="0.25">
      <c r="A89" s="604"/>
      <c r="B89" s="256" t="s">
        <v>1728</v>
      </c>
      <c r="C89" s="241">
        <f>'SEGUNDO SEG. PR'!N12</f>
        <v>1</v>
      </c>
      <c r="D89" s="249">
        <f t="shared" si="7"/>
        <v>2.7027027027027026</v>
      </c>
    </row>
    <row r="90" spans="1:4" ht="15.75" thickBot="1" x14ac:dyDescent="0.3">
      <c r="A90" s="604"/>
      <c r="B90" s="257" t="s">
        <v>1729</v>
      </c>
      <c r="C90" s="252">
        <f>'SEGUNDO SEG. PR'!O12</f>
        <v>0</v>
      </c>
      <c r="D90" s="249">
        <f t="shared" si="7"/>
        <v>0</v>
      </c>
    </row>
    <row r="91" spans="1:4" ht="15.75" thickBot="1" x14ac:dyDescent="0.3">
      <c r="A91" s="605"/>
      <c r="B91" s="244" t="s">
        <v>173</v>
      </c>
      <c r="C91" s="245">
        <f>SUM(C87:C90)</f>
        <v>37</v>
      </c>
      <c r="D91" s="246">
        <f>SUM(D87:D90)</f>
        <v>100.00000000000001</v>
      </c>
    </row>
    <row r="92" spans="1:4" x14ac:dyDescent="0.25">
      <c r="A92" s="606" t="s">
        <v>115</v>
      </c>
      <c r="B92" s="258" t="s">
        <v>1730</v>
      </c>
      <c r="C92" s="248">
        <f>'SEGUNDO SEG. PR'!S12</f>
        <v>9</v>
      </c>
      <c r="D92" s="249">
        <f>C92/$C$94*100</f>
        <v>39.130434782608695</v>
      </c>
    </row>
    <row r="93" spans="1:4" ht="15.75" thickBot="1" x14ac:dyDescent="0.3">
      <c r="A93" s="606"/>
      <c r="B93" s="259" t="s">
        <v>1731</v>
      </c>
      <c r="C93" s="252">
        <f>'SEGUNDO SEG. PR'!T12</f>
        <v>14</v>
      </c>
      <c r="D93" s="249">
        <f>C93/$C$94*100</f>
        <v>60.869565217391312</v>
      </c>
    </row>
    <row r="94" spans="1:4" ht="15.75" thickBot="1" x14ac:dyDescent="0.3">
      <c r="A94" s="607"/>
      <c r="B94" s="244" t="s">
        <v>173</v>
      </c>
      <c r="C94" s="245">
        <f>SUM(C92:C93)</f>
        <v>23</v>
      </c>
      <c r="D94" s="246">
        <f>SUM(D92:D93)</f>
        <v>100</v>
      </c>
    </row>
    <row r="95" spans="1:4" ht="15.75" thickBot="1" x14ac:dyDescent="0.3"/>
    <row r="96" spans="1:4" ht="43.5" customHeight="1" thickBot="1" x14ac:dyDescent="0.3">
      <c r="A96" s="612" t="s">
        <v>1736</v>
      </c>
      <c r="B96" s="613"/>
      <c r="C96" s="261" t="s">
        <v>1718</v>
      </c>
      <c r="D96" s="262" t="s">
        <v>185</v>
      </c>
    </row>
    <row r="97" spans="1:4" x14ac:dyDescent="0.25">
      <c r="A97" s="608" t="s">
        <v>175</v>
      </c>
      <c r="B97" s="238" t="s">
        <v>1719</v>
      </c>
      <c r="C97" s="239">
        <f>'SEGUNDO SEG. PR'!C14</f>
        <v>5</v>
      </c>
      <c r="D97" s="240">
        <f>C97/C100*100</f>
        <v>83.333333333333343</v>
      </c>
    </row>
    <row r="98" spans="1:4" x14ac:dyDescent="0.25">
      <c r="A98" s="606"/>
      <c r="B98" s="250" t="s">
        <v>1714</v>
      </c>
      <c r="C98" s="241">
        <f>'SEGUNDO SEG. PR'!D14</f>
        <v>1</v>
      </c>
      <c r="D98" s="242">
        <f>C98/C100*100</f>
        <v>16.666666666666664</v>
      </c>
    </row>
    <row r="99" spans="1:4" ht="30.75" thickBot="1" x14ac:dyDescent="0.3">
      <c r="A99" s="606"/>
      <c r="B99" s="260" t="s">
        <v>1720</v>
      </c>
      <c r="C99" s="263">
        <f>'SEGUNDO SEG. PR'!E14</f>
        <v>0</v>
      </c>
      <c r="D99" s="264">
        <f>C99/C100*100</f>
        <v>0</v>
      </c>
    </row>
    <row r="100" spans="1:4" ht="15.75" thickBot="1" x14ac:dyDescent="0.3">
      <c r="A100" s="607"/>
      <c r="B100" s="244" t="s">
        <v>173</v>
      </c>
      <c r="C100" s="245">
        <f>SUM(C97:C99)</f>
        <v>6</v>
      </c>
      <c r="D100" s="246">
        <f>SUM(D97:D99)</f>
        <v>100</v>
      </c>
    </row>
    <row r="101" spans="1:4" x14ac:dyDescent="0.25">
      <c r="A101" s="600" t="s">
        <v>176</v>
      </c>
      <c r="B101" s="247" t="s">
        <v>1721</v>
      </c>
      <c r="C101" s="248">
        <f>'SEGUNDO SEG. PR'!G14</f>
        <v>12</v>
      </c>
      <c r="D101" s="249">
        <f>C101/$C$105*100</f>
        <v>92.307692307692307</v>
      </c>
    </row>
    <row r="102" spans="1:4" x14ac:dyDescent="0.25">
      <c r="A102" s="601"/>
      <c r="B102" s="250" t="s">
        <v>1722</v>
      </c>
      <c r="C102" s="241">
        <f>'SEGUNDO SEG. PR'!H14</f>
        <v>0</v>
      </c>
      <c r="D102" s="249">
        <f t="shared" ref="D102:D104" si="8">C102/$C$105*100</f>
        <v>0</v>
      </c>
    </row>
    <row r="103" spans="1:4" x14ac:dyDescent="0.25">
      <c r="A103" s="601"/>
      <c r="B103" s="251" t="s">
        <v>1724</v>
      </c>
      <c r="C103" s="241">
        <f>'SEGUNDO SEG. PR'!I14</f>
        <v>1</v>
      </c>
      <c r="D103" s="249">
        <f t="shared" si="8"/>
        <v>7.6923076923076925</v>
      </c>
    </row>
    <row r="104" spans="1:4" ht="15.75" thickBot="1" x14ac:dyDescent="0.3">
      <c r="A104" s="601"/>
      <c r="B104" s="251" t="s">
        <v>1723</v>
      </c>
      <c r="C104" s="252">
        <f>'SEGUNDO SEG. PR'!J14</f>
        <v>0</v>
      </c>
      <c r="D104" s="249">
        <f t="shared" si="8"/>
        <v>0</v>
      </c>
    </row>
    <row r="105" spans="1:4" ht="15.75" thickBot="1" x14ac:dyDescent="0.3">
      <c r="A105" s="602"/>
      <c r="B105" s="244" t="s">
        <v>173</v>
      </c>
      <c r="C105" s="245">
        <f>SUM(C101:C104)</f>
        <v>13</v>
      </c>
      <c r="D105" s="246">
        <f>SUM(D101:D104)</f>
        <v>100</v>
      </c>
    </row>
    <row r="106" spans="1:4" x14ac:dyDescent="0.25">
      <c r="A106" s="603" t="s">
        <v>1725</v>
      </c>
      <c r="B106" s="254" t="s">
        <v>1726</v>
      </c>
      <c r="C106" s="248">
        <f>'SEGUNDO SEG. PR'!L14</f>
        <v>4</v>
      </c>
      <c r="D106" s="249">
        <f>C106/$C$110*100</f>
        <v>30.76923076923077</v>
      </c>
    </row>
    <row r="107" spans="1:4" x14ac:dyDescent="0.25">
      <c r="A107" s="604"/>
      <c r="B107" s="255" t="s">
        <v>1727</v>
      </c>
      <c r="C107" s="241">
        <f>'SEGUNDO SEG. PR'!M14</f>
        <v>6</v>
      </c>
      <c r="D107" s="249">
        <f t="shared" ref="D107:D109" si="9">C107/$C$110*100</f>
        <v>46.153846153846153</v>
      </c>
    </row>
    <row r="108" spans="1:4" x14ac:dyDescent="0.25">
      <c r="A108" s="604"/>
      <c r="B108" s="256" t="s">
        <v>1728</v>
      </c>
      <c r="C108" s="241">
        <f>'SEGUNDO SEG. PR'!N14</f>
        <v>0</v>
      </c>
      <c r="D108" s="249">
        <f t="shared" si="9"/>
        <v>0</v>
      </c>
    </row>
    <row r="109" spans="1:4" ht="15.75" thickBot="1" x14ac:dyDescent="0.3">
      <c r="A109" s="604"/>
      <c r="B109" s="257" t="s">
        <v>1729</v>
      </c>
      <c r="C109" s="252">
        <f>'SEGUNDO SEG. PR'!O14</f>
        <v>3</v>
      </c>
      <c r="D109" s="249">
        <f t="shared" si="9"/>
        <v>23.076923076923077</v>
      </c>
    </row>
    <row r="110" spans="1:4" ht="15.75" thickBot="1" x14ac:dyDescent="0.3">
      <c r="A110" s="605"/>
      <c r="B110" s="244" t="s">
        <v>173</v>
      </c>
      <c r="C110" s="245">
        <f>SUM(C106:C109)</f>
        <v>13</v>
      </c>
      <c r="D110" s="246">
        <f>SUM(D106:D109)</f>
        <v>100</v>
      </c>
    </row>
    <row r="111" spans="1:4" x14ac:dyDescent="0.25">
      <c r="A111" s="606" t="s">
        <v>115</v>
      </c>
      <c r="B111" s="258" t="s">
        <v>1730</v>
      </c>
      <c r="C111" s="248">
        <f>'SEGUNDO SEG. PR'!S14</f>
        <v>6</v>
      </c>
      <c r="D111" s="249">
        <f>C111/$C$113*100</f>
        <v>100</v>
      </c>
    </row>
    <row r="112" spans="1:4" ht="15.75" thickBot="1" x14ac:dyDescent="0.3">
      <c r="A112" s="606"/>
      <c r="B112" s="259" t="s">
        <v>1731</v>
      </c>
      <c r="C112" s="252">
        <f>'SEGUNDO SEG. PR'!T14</f>
        <v>0</v>
      </c>
      <c r="D112" s="249">
        <f>C112/$C$113*100</f>
        <v>0</v>
      </c>
    </row>
    <row r="113" spans="1:4" ht="15.75" thickBot="1" x14ac:dyDescent="0.3">
      <c r="A113" s="607"/>
      <c r="B113" s="244" t="s">
        <v>173</v>
      </c>
      <c r="C113" s="245">
        <f>SUM(C111:C112)</f>
        <v>6</v>
      </c>
      <c r="D113" s="246">
        <f>SUM(D111:D112)</f>
        <v>100</v>
      </c>
    </row>
    <row r="114" spans="1:4" ht="15.75" thickBot="1" x14ac:dyDescent="0.3"/>
    <row r="115" spans="1:4" ht="15.75" thickBot="1" x14ac:dyDescent="0.3">
      <c r="A115" s="612" t="s">
        <v>1737</v>
      </c>
      <c r="B115" s="613"/>
      <c r="C115" s="261" t="s">
        <v>1718</v>
      </c>
      <c r="D115" s="262" t="s">
        <v>185</v>
      </c>
    </row>
    <row r="116" spans="1:4" x14ac:dyDescent="0.25">
      <c r="A116" s="608" t="s">
        <v>175</v>
      </c>
      <c r="B116" s="238" t="s">
        <v>1719</v>
      </c>
      <c r="C116" s="239">
        <f>'SEGUNDO SEG. PR'!C20</f>
        <v>1</v>
      </c>
      <c r="D116" s="240">
        <f>C116/C119*100</f>
        <v>100</v>
      </c>
    </row>
    <row r="117" spans="1:4" x14ac:dyDescent="0.25">
      <c r="A117" s="606"/>
      <c r="B117" s="250" t="s">
        <v>1714</v>
      </c>
      <c r="C117" s="241">
        <f>'SEGUNDO SEG. PR'!D20</f>
        <v>0</v>
      </c>
      <c r="D117" s="242">
        <f>C117/C119*100</f>
        <v>0</v>
      </c>
    </row>
    <row r="118" spans="1:4" ht="30.75" thickBot="1" x14ac:dyDescent="0.3">
      <c r="A118" s="606"/>
      <c r="B118" s="260" t="s">
        <v>1720</v>
      </c>
      <c r="C118" s="263">
        <f>'SEGUNDO SEG. PR'!E20</f>
        <v>0</v>
      </c>
      <c r="D118" s="264">
        <f>C118/C119*100</f>
        <v>0</v>
      </c>
    </row>
    <row r="119" spans="1:4" ht="15.75" thickBot="1" x14ac:dyDescent="0.3">
      <c r="A119" s="607"/>
      <c r="B119" s="244" t="s">
        <v>173</v>
      </c>
      <c r="C119" s="245">
        <f>SUM(C116:C118)</f>
        <v>1</v>
      </c>
      <c r="D119" s="246">
        <f>SUM(D116:D118)</f>
        <v>100</v>
      </c>
    </row>
    <row r="120" spans="1:4" x14ac:dyDescent="0.25">
      <c r="A120" s="600" t="s">
        <v>176</v>
      </c>
      <c r="B120" s="247" t="s">
        <v>1721</v>
      </c>
      <c r="C120" s="248">
        <f>'SEGUNDO SEG. PR'!G20</f>
        <v>2</v>
      </c>
      <c r="D120" s="249">
        <f>C120/$C$124*100</f>
        <v>100</v>
      </c>
    </row>
    <row r="121" spans="1:4" x14ac:dyDescent="0.25">
      <c r="A121" s="601"/>
      <c r="B121" s="250" t="s">
        <v>1722</v>
      </c>
      <c r="C121" s="241">
        <f>'SEGUNDO SEG. PR'!H20</f>
        <v>0</v>
      </c>
      <c r="D121" s="249">
        <f t="shared" ref="D121:D123" si="10">C121/$C$124*100</f>
        <v>0</v>
      </c>
    </row>
    <row r="122" spans="1:4" x14ac:dyDescent="0.25">
      <c r="A122" s="601"/>
      <c r="B122" s="251" t="s">
        <v>1724</v>
      </c>
      <c r="C122" s="241">
        <f>'SEGUNDO SEG. PR'!I20</f>
        <v>0</v>
      </c>
      <c r="D122" s="249">
        <f t="shared" si="10"/>
        <v>0</v>
      </c>
    </row>
    <row r="123" spans="1:4" ht="15.75" thickBot="1" x14ac:dyDescent="0.3">
      <c r="A123" s="601"/>
      <c r="B123" s="251" t="s">
        <v>1723</v>
      </c>
      <c r="C123" s="252">
        <f>'SEGUNDO SEG. PR'!J20</f>
        <v>0</v>
      </c>
      <c r="D123" s="249">
        <f t="shared" si="10"/>
        <v>0</v>
      </c>
    </row>
    <row r="124" spans="1:4" ht="15.75" thickBot="1" x14ac:dyDescent="0.3">
      <c r="A124" s="602"/>
      <c r="B124" s="244" t="s">
        <v>173</v>
      </c>
      <c r="C124" s="245">
        <f>SUM(C120:C123)</f>
        <v>2</v>
      </c>
      <c r="D124" s="246">
        <f>SUM(D120:D123)</f>
        <v>100</v>
      </c>
    </row>
    <row r="125" spans="1:4" x14ac:dyDescent="0.25">
      <c r="A125" s="603" t="s">
        <v>1725</v>
      </c>
      <c r="B125" s="254" t="s">
        <v>1726</v>
      </c>
      <c r="C125" s="248">
        <f>'SEGUNDO SEG. PR'!L20</f>
        <v>0</v>
      </c>
      <c r="D125" s="249">
        <f>C125/$C$129*100</f>
        <v>0</v>
      </c>
    </row>
    <row r="126" spans="1:4" x14ac:dyDescent="0.25">
      <c r="A126" s="604"/>
      <c r="B126" s="255" t="s">
        <v>1727</v>
      </c>
      <c r="C126" s="241">
        <f>'SEGUNDO SEG. PR'!M20</f>
        <v>1</v>
      </c>
      <c r="D126" s="249">
        <f t="shared" ref="D126:D128" si="11">C126/$C$129*100</f>
        <v>50</v>
      </c>
    </row>
    <row r="127" spans="1:4" x14ac:dyDescent="0.25">
      <c r="A127" s="604"/>
      <c r="B127" s="256" t="s">
        <v>1728</v>
      </c>
      <c r="C127" s="241">
        <f>'SEGUNDO SEG. PR'!N20</f>
        <v>0</v>
      </c>
      <c r="D127" s="249">
        <f t="shared" si="11"/>
        <v>0</v>
      </c>
    </row>
    <row r="128" spans="1:4" ht="15.75" thickBot="1" x14ac:dyDescent="0.3">
      <c r="A128" s="604"/>
      <c r="B128" s="257" t="s">
        <v>1729</v>
      </c>
      <c r="C128" s="252">
        <f>'SEGUNDO SEG. PR'!O20</f>
        <v>1</v>
      </c>
      <c r="D128" s="249">
        <f t="shared" si="11"/>
        <v>50</v>
      </c>
    </row>
    <row r="129" spans="1:4" ht="15.75" thickBot="1" x14ac:dyDescent="0.3">
      <c r="A129" s="605"/>
      <c r="B129" s="244" t="s">
        <v>173</v>
      </c>
      <c r="C129" s="245">
        <f>SUM(C125:C128)</f>
        <v>2</v>
      </c>
      <c r="D129" s="246">
        <f>SUM(D125:D128)</f>
        <v>100</v>
      </c>
    </row>
    <row r="130" spans="1:4" x14ac:dyDescent="0.25">
      <c r="A130" s="606" t="s">
        <v>115</v>
      </c>
      <c r="B130" s="258" t="s">
        <v>1730</v>
      </c>
      <c r="C130" s="248">
        <f>'SEGUNDO SEG. PR'!S20</f>
        <v>1</v>
      </c>
      <c r="D130" s="249">
        <f>C130/$C$132*100</f>
        <v>100</v>
      </c>
    </row>
    <row r="131" spans="1:4" ht="15.75" thickBot="1" x14ac:dyDescent="0.3">
      <c r="A131" s="606"/>
      <c r="B131" s="259" t="s">
        <v>1731</v>
      </c>
      <c r="C131" s="252">
        <f>'SEGUNDO SEG. PR'!T20</f>
        <v>0</v>
      </c>
      <c r="D131" s="249">
        <f>C131/$C$132*100</f>
        <v>0</v>
      </c>
    </row>
    <row r="132" spans="1:4" ht="15.75" thickBot="1" x14ac:dyDescent="0.3">
      <c r="A132" s="607"/>
      <c r="B132" s="244" t="s">
        <v>173</v>
      </c>
      <c r="C132" s="245">
        <f>SUM(C130:C131)</f>
        <v>1</v>
      </c>
      <c r="D132" s="246">
        <f>SUM(D130:D131)</f>
        <v>100</v>
      </c>
    </row>
    <row r="133" spans="1:4" ht="15.75" thickBot="1" x14ac:dyDescent="0.3"/>
    <row r="134" spans="1:4" ht="15.75" thickBot="1" x14ac:dyDescent="0.3">
      <c r="A134" s="612" t="s">
        <v>1738</v>
      </c>
      <c r="B134" s="613"/>
      <c r="C134" s="261" t="s">
        <v>1718</v>
      </c>
      <c r="D134" s="262" t="s">
        <v>185</v>
      </c>
    </row>
    <row r="135" spans="1:4" x14ac:dyDescent="0.25">
      <c r="A135" s="608" t="s">
        <v>175</v>
      </c>
      <c r="B135" s="238" t="s">
        <v>1719</v>
      </c>
      <c r="C135" s="239">
        <f>'SEGUNDO SEG. PR'!C22</f>
        <v>61</v>
      </c>
      <c r="D135" s="240">
        <f>C135/C138*100</f>
        <v>98.387096774193552</v>
      </c>
    </row>
    <row r="136" spans="1:4" x14ac:dyDescent="0.25">
      <c r="A136" s="606"/>
      <c r="B136" s="250" t="s">
        <v>1714</v>
      </c>
      <c r="C136" s="241">
        <f>'SEGUNDO SEG. PR'!D22</f>
        <v>1</v>
      </c>
      <c r="D136" s="242">
        <f>C136/C138*100</f>
        <v>1.6129032258064515</v>
      </c>
    </row>
    <row r="137" spans="1:4" ht="30.75" thickBot="1" x14ac:dyDescent="0.3">
      <c r="A137" s="606"/>
      <c r="B137" s="260" t="s">
        <v>1720</v>
      </c>
      <c r="C137" s="263">
        <f>'SEGUNDO SEG. PR'!E22</f>
        <v>0</v>
      </c>
      <c r="D137" s="264">
        <f>C137/C138*100</f>
        <v>0</v>
      </c>
    </row>
    <row r="138" spans="1:4" ht="15.75" thickBot="1" x14ac:dyDescent="0.3">
      <c r="A138" s="607"/>
      <c r="B138" s="244" t="s">
        <v>173</v>
      </c>
      <c r="C138" s="245">
        <f>SUM(C135:C137)</f>
        <v>62</v>
      </c>
      <c r="D138" s="246">
        <f>SUM(D135:D137)</f>
        <v>100</v>
      </c>
    </row>
    <row r="139" spans="1:4" x14ac:dyDescent="0.25">
      <c r="A139" s="600" t="s">
        <v>176</v>
      </c>
      <c r="B139" s="247" t="s">
        <v>1721</v>
      </c>
      <c r="C139" s="248">
        <f>'SEGUNDO SEG. PR'!G22</f>
        <v>67</v>
      </c>
      <c r="D139" s="249">
        <f>C139/$C$143*100</f>
        <v>70.526315789473685</v>
      </c>
    </row>
    <row r="140" spans="1:4" x14ac:dyDescent="0.25">
      <c r="A140" s="601"/>
      <c r="B140" s="250" t="s">
        <v>1722</v>
      </c>
      <c r="C140" s="241">
        <f>'SEGUNDO SEG. PR'!H22</f>
        <v>25</v>
      </c>
      <c r="D140" s="249">
        <f t="shared" ref="D140:D142" si="12">C140/$C$143*100</f>
        <v>26.315789473684209</v>
      </c>
    </row>
    <row r="141" spans="1:4" x14ac:dyDescent="0.25">
      <c r="A141" s="601"/>
      <c r="B141" s="251" t="s">
        <v>1724</v>
      </c>
      <c r="C141" s="241">
        <f>'SEGUNDO SEG. PR'!I22</f>
        <v>3</v>
      </c>
      <c r="D141" s="249">
        <f t="shared" si="12"/>
        <v>3.1578947368421053</v>
      </c>
    </row>
    <row r="142" spans="1:4" ht="15.75" thickBot="1" x14ac:dyDescent="0.3">
      <c r="A142" s="601"/>
      <c r="B142" s="251" t="s">
        <v>1723</v>
      </c>
      <c r="C142" s="252">
        <f>'SEGUNDO SEG. PR'!J22</f>
        <v>0</v>
      </c>
      <c r="D142" s="249">
        <f t="shared" si="12"/>
        <v>0</v>
      </c>
    </row>
    <row r="143" spans="1:4" ht="15.75" thickBot="1" x14ac:dyDescent="0.3">
      <c r="A143" s="602"/>
      <c r="B143" s="244" t="s">
        <v>173</v>
      </c>
      <c r="C143" s="245">
        <f>SUM(C139:C142)</f>
        <v>95</v>
      </c>
      <c r="D143" s="246">
        <f>SUM(D139:D142)</f>
        <v>100</v>
      </c>
    </row>
    <row r="144" spans="1:4" x14ac:dyDescent="0.25">
      <c r="A144" s="603" t="s">
        <v>1725</v>
      </c>
      <c r="B144" s="254" t="s">
        <v>1726</v>
      </c>
      <c r="C144" s="248">
        <f>'SEGUNDO SEG. PR'!L22</f>
        <v>59</v>
      </c>
      <c r="D144" s="249">
        <f>C144/$C$148*100</f>
        <v>62.10526315789474</v>
      </c>
    </row>
    <row r="145" spans="1:6" x14ac:dyDescent="0.25">
      <c r="A145" s="604"/>
      <c r="B145" s="255" t="s">
        <v>1727</v>
      </c>
      <c r="C145" s="241">
        <f>'SEGUNDO SEG. PR'!M22</f>
        <v>2</v>
      </c>
      <c r="D145" s="249">
        <f t="shared" ref="D145:D147" si="13">C145/$C$148*100</f>
        <v>2.1052631578947367</v>
      </c>
    </row>
    <row r="146" spans="1:6" x14ac:dyDescent="0.25">
      <c r="A146" s="604"/>
      <c r="B146" s="256" t="s">
        <v>1728</v>
      </c>
      <c r="C146" s="241">
        <f>'SEGUNDO SEG. PR'!N22</f>
        <v>22</v>
      </c>
      <c r="D146" s="249">
        <f t="shared" si="13"/>
        <v>23.157894736842106</v>
      </c>
    </row>
    <row r="147" spans="1:6" ht="15.75" thickBot="1" x14ac:dyDescent="0.3">
      <c r="A147" s="604"/>
      <c r="B147" s="257" t="s">
        <v>1729</v>
      </c>
      <c r="C147" s="252">
        <f>'SEGUNDO SEG. PR'!O22</f>
        <v>12</v>
      </c>
      <c r="D147" s="249">
        <f t="shared" si="13"/>
        <v>12.631578947368421</v>
      </c>
    </row>
    <row r="148" spans="1:6" ht="15.75" thickBot="1" x14ac:dyDescent="0.3">
      <c r="A148" s="605"/>
      <c r="B148" s="244" t="s">
        <v>173</v>
      </c>
      <c r="C148" s="245">
        <f>SUM(C144:C147)</f>
        <v>95</v>
      </c>
      <c r="D148" s="246">
        <f>SUM(D144:D147)</f>
        <v>100.00000000000001</v>
      </c>
    </row>
    <row r="149" spans="1:6" x14ac:dyDescent="0.25">
      <c r="A149" s="606" t="s">
        <v>115</v>
      </c>
      <c r="B149" s="258" t="s">
        <v>1730</v>
      </c>
      <c r="C149" s="248">
        <f>'SEGUNDO SEG. PR'!S22</f>
        <v>30</v>
      </c>
      <c r="D149" s="249">
        <f>C149/$C$151*100</f>
        <v>48.387096774193552</v>
      </c>
    </row>
    <row r="150" spans="1:6" ht="15.75" thickBot="1" x14ac:dyDescent="0.3">
      <c r="A150" s="606"/>
      <c r="B150" s="259" t="s">
        <v>1731</v>
      </c>
      <c r="C150" s="252">
        <f>'SEGUNDO SEG. PR'!T22</f>
        <v>32</v>
      </c>
      <c r="D150" s="249">
        <f>C150/$C$151*100</f>
        <v>51.612903225806448</v>
      </c>
    </row>
    <row r="151" spans="1:6" ht="15.75" thickBot="1" x14ac:dyDescent="0.3">
      <c r="A151" s="607"/>
      <c r="B151" s="244" t="s">
        <v>173</v>
      </c>
      <c r="C151" s="245">
        <f>SUM(C149:C150)</f>
        <v>62</v>
      </c>
      <c r="D151" s="246">
        <f>SUM(D149:D150)</f>
        <v>100</v>
      </c>
    </row>
    <row r="152" spans="1:6" ht="15.75" thickBot="1" x14ac:dyDescent="0.3"/>
    <row r="153" spans="1:6" ht="33.75" customHeight="1" thickBot="1" x14ac:dyDescent="0.3">
      <c r="A153" s="612" t="s">
        <v>1739</v>
      </c>
      <c r="B153" s="613"/>
      <c r="C153" s="261" t="s">
        <v>1718</v>
      </c>
      <c r="D153" s="262" t="s">
        <v>185</v>
      </c>
      <c r="F153" s="265"/>
    </row>
    <row r="154" spans="1:6" x14ac:dyDescent="0.25">
      <c r="A154" s="608" t="s">
        <v>175</v>
      </c>
      <c r="B154" s="238" t="s">
        <v>1719</v>
      </c>
      <c r="C154" s="239">
        <f>'SEGUNDO SEG. PR'!C24</f>
        <v>2</v>
      </c>
      <c r="D154" s="240">
        <f>C154/C157*100</f>
        <v>100</v>
      </c>
      <c r="F154" s="265"/>
    </row>
    <row r="155" spans="1:6" x14ac:dyDescent="0.25">
      <c r="A155" s="606"/>
      <c r="B155" s="250" t="s">
        <v>1714</v>
      </c>
      <c r="C155" s="241">
        <f>'SEGUNDO SEG. PR'!D24</f>
        <v>0</v>
      </c>
      <c r="D155" s="242">
        <f>C155/C157*100</f>
        <v>0</v>
      </c>
      <c r="F155" s="265"/>
    </row>
    <row r="156" spans="1:6" ht="30.75" thickBot="1" x14ac:dyDescent="0.3">
      <c r="A156" s="606"/>
      <c r="B156" s="260" t="s">
        <v>1720</v>
      </c>
      <c r="C156" s="263">
        <f>'SEGUNDO SEG. PR'!E24</f>
        <v>0</v>
      </c>
      <c r="D156" s="264">
        <f>C156/C157*100</f>
        <v>0</v>
      </c>
      <c r="F156" s="265"/>
    </row>
    <row r="157" spans="1:6" ht="15.75" thickBot="1" x14ac:dyDescent="0.3">
      <c r="A157" s="607"/>
      <c r="B157" s="244" t="s">
        <v>173</v>
      </c>
      <c r="C157" s="245">
        <f>SUM(C154:C156)</f>
        <v>2</v>
      </c>
      <c r="D157" s="246">
        <f>SUM(D154:D156)</f>
        <v>100</v>
      </c>
      <c r="F157" s="265"/>
    </row>
    <row r="158" spans="1:6" x14ac:dyDescent="0.25">
      <c r="A158" s="600" t="s">
        <v>176</v>
      </c>
      <c r="B158" s="247" t="s">
        <v>1721</v>
      </c>
      <c r="C158" s="248">
        <f>'SEGUNDO SEG. PR'!G24</f>
        <v>5</v>
      </c>
      <c r="D158" s="249">
        <f>C158/$C$162*100</f>
        <v>100</v>
      </c>
      <c r="F158" s="265"/>
    </row>
    <row r="159" spans="1:6" x14ac:dyDescent="0.25">
      <c r="A159" s="601"/>
      <c r="B159" s="250" t="s">
        <v>1722</v>
      </c>
      <c r="C159" s="241">
        <f>'SEGUNDO SEG. PR'!H24</f>
        <v>0</v>
      </c>
      <c r="D159" s="249">
        <f t="shared" ref="D159:D161" si="14">C159/$C$162*100</f>
        <v>0</v>
      </c>
      <c r="F159" s="265"/>
    </row>
    <row r="160" spans="1:6" x14ac:dyDescent="0.25">
      <c r="A160" s="601"/>
      <c r="B160" s="251" t="s">
        <v>1724</v>
      </c>
      <c r="C160" s="241">
        <f>'SEGUNDO SEG. PR'!I24</f>
        <v>0</v>
      </c>
      <c r="D160" s="249">
        <f t="shared" si="14"/>
        <v>0</v>
      </c>
      <c r="F160" s="265"/>
    </row>
    <row r="161" spans="1:6" ht="15.75" thickBot="1" x14ac:dyDescent="0.3">
      <c r="A161" s="601"/>
      <c r="B161" s="251" t="s">
        <v>1723</v>
      </c>
      <c r="C161" s="252">
        <f>'SEGUNDO SEG. PR'!J24</f>
        <v>0</v>
      </c>
      <c r="D161" s="249">
        <f t="shared" si="14"/>
        <v>0</v>
      </c>
      <c r="F161" s="265"/>
    </row>
    <row r="162" spans="1:6" ht="15.75" thickBot="1" x14ac:dyDescent="0.3">
      <c r="A162" s="602"/>
      <c r="B162" s="244" t="s">
        <v>173</v>
      </c>
      <c r="C162" s="245">
        <f>SUM(C158:C161)</f>
        <v>5</v>
      </c>
      <c r="D162" s="246">
        <f>SUM(D158:D161)</f>
        <v>100</v>
      </c>
      <c r="F162" s="265"/>
    </row>
    <row r="163" spans="1:6" x14ac:dyDescent="0.25">
      <c r="A163" s="603" t="s">
        <v>1725</v>
      </c>
      <c r="B163" s="254" t="s">
        <v>1726</v>
      </c>
      <c r="C163" s="248">
        <f>'SEGUNDO SEG. PR'!L24</f>
        <v>3</v>
      </c>
      <c r="D163" s="249">
        <f>C163/$C$167*100</f>
        <v>60</v>
      </c>
      <c r="F163" s="265"/>
    </row>
    <row r="164" spans="1:6" x14ac:dyDescent="0.25">
      <c r="A164" s="604"/>
      <c r="B164" s="255" t="s">
        <v>1727</v>
      </c>
      <c r="C164" s="241">
        <f>'SEGUNDO SEG. PR'!M24</f>
        <v>0</v>
      </c>
      <c r="D164" s="249">
        <f t="shared" ref="D164:D166" si="15">C164/$C$167*100</f>
        <v>0</v>
      </c>
      <c r="F164" s="265"/>
    </row>
    <row r="165" spans="1:6" x14ac:dyDescent="0.25">
      <c r="A165" s="604"/>
      <c r="B165" s="256" t="s">
        <v>1728</v>
      </c>
      <c r="C165" s="241">
        <f>'SEGUNDO SEG. PR'!N24</f>
        <v>0</v>
      </c>
      <c r="D165" s="249">
        <f t="shared" si="15"/>
        <v>0</v>
      </c>
      <c r="F165" s="265"/>
    </row>
    <row r="166" spans="1:6" ht="15.75" thickBot="1" x14ac:dyDescent="0.3">
      <c r="A166" s="604"/>
      <c r="B166" s="257" t="s">
        <v>1729</v>
      </c>
      <c r="C166" s="252">
        <f>'SEGUNDO SEG. PR'!O24</f>
        <v>2</v>
      </c>
      <c r="D166" s="249">
        <f t="shared" si="15"/>
        <v>40</v>
      </c>
      <c r="F166" s="265"/>
    </row>
    <row r="167" spans="1:6" ht="15.75" thickBot="1" x14ac:dyDescent="0.3">
      <c r="A167" s="605"/>
      <c r="B167" s="244" t="s">
        <v>173</v>
      </c>
      <c r="C167" s="245">
        <f>SUM(C163:C166)</f>
        <v>5</v>
      </c>
      <c r="D167" s="246">
        <f>SUM(D163:D166)</f>
        <v>100</v>
      </c>
      <c r="F167" s="265"/>
    </row>
    <row r="168" spans="1:6" x14ac:dyDescent="0.25">
      <c r="A168" s="606" t="s">
        <v>115</v>
      </c>
      <c r="B168" s="258" t="s">
        <v>1730</v>
      </c>
      <c r="C168" s="248">
        <f>'SEGUNDO SEG. PR'!S24</f>
        <v>0</v>
      </c>
      <c r="D168" s="249">
        <f>C168/$C$170*100</f>
        <v>0</v>
      </c>
      <c r="F168" s="265"/>
    </row>
    <row r="169" spans="1:6" ht="15.75" thickBot="1" x14ac:dyDescent="0.3">
      <c r="A169" s="606"/>
      <c r="B169" s="259" t="s">
        <v>1731</v>
      </c>
      <c r="C169" s="252">
        <f>'SEGUNDO SEG. PR'!T24</f>
        <v>2</v>
      </c>
      <c r="D169" s="249">
        <f>C169/$C$170*100</f>
        <v>100</v>
      </c>
      <c r="F169" s="265"/>
    </row>
    <row r="170" spans="1:6" ht="15.75" thickBot="1" x14ac:dyDescent="0.3">
      <c r="A170" s="607"/>
      <c r="B170" s="244" t="s">
        <v>173</v>
      </c>
      <c r="C170" s="245">
        <f>SUM(C168:C169)</f>
        <v>2</v>
      </c>
      <c r="D170" s="246">
        <f>SUM(D168:D169)</f>
        <v>100</v>
      </c>
      <c r="F170" s="265"/>
    </row>
    <row r="171" spans="1:6" ht="15.75" thickBot="1" x14ac:dyDescent="0.3"/>
    <row r="172" spans="1:6" ht="15.75" thickBot="1" x14ac:dyDescent="0.3">
      <c r="A172" s="612" t="s">
        <v>1740</v>
      </c>
      <c r="B172" s="613"/>
      <c r="C172" s="261" t="s">
        <v>1718</v>
      </c>
      <c r="D172" s="262" t="s">
        <v>185</v>
      </c>
    </row>
    <row r="173" spans="1:6" x14ac:dyDescent="0.25">
      <c r="A173" s="608" t="s">
        <v>175</v>
      </c>
      <c r="B173" s="238" t="s">
        <v>1719</v>
      </c>
      <c r="C173" s="239">
        <f>'SEGUNDO SEG. PR'!C26</f>
        <v>26</v>
      </c>
      <c r="D173" s="240">
        <f>C173/C176*100</f>
        <v>96.296296296296291</v>
      </c>
    </row>
    <row r="174" spans="1:6" x14ac:dyDescent="0.25">
      <c r="A174" s="606"/>
      <c r="B174" s="250" t="s">
        <v>1714</v>
      </c>
      <c r="C174" s="241">
        <f>'SEGUNDO SEG. PR'!D26</f>
        <v>1</v>
      </c>
      <c r="D174" s="242">
        <f>C174/C176*100</f>
        <v>3.7037037037037033</v>
      </c>
    </row>
    <row r="175" spans="1:6" ht="30.75" thickBot="1" x14ac:dyDescent="0.3">
      <c r="A175" s="606"/>
      <c r="B175" s="260" t="s">
        <v>1720</v>
      </c>
      <c r="C175" s="263">
        <f>'SEGUNDO SEG. PR'!E26</f>
        <v>0</v>
      </c>
      <c r="D175" s="264">
        <f>C175/C176*100</f>
        <v>0</v>
      </c>
    </row>
    <row r="176" spans="1:6" ht="15.75" thickBot="1" x14ac:dyDescent="0.3">
      <c r="A176" s="607"/>
      <c r="B176" s="244" t="s">
        <v>173</v>
      </c>
      <c r="C176" s="245">
        <f>SUM(C173:C175)</f>
        <v>27</v>
      </c>
      <c r="D176" s="246">
        <f>SUM(D173:D175)</f>
        <v>100</v>
      </c>
    </row>
    <row r="177" spans="1:4" x14ac:dyDescent="0.25">
      <c r="A177" s="600" t="s">
        <v>176</v>
      </c>
      <c r="B177" s="247" t="s">
        <v>1721</v>
      </c>
      <c r="C177" s="248">
        <f>'SEGUNDO SEG. PR'!G26</f>
        <v>32</v>
      </c>
      <c r="D177" s="249">
        <f>C177/$C$181*100</f>
        <v>91.428571428571431</v>
      </c>
    </row>
    <row r="178" spans="1:4" x14ac:dyDescent="0.25">
      <c r="A178" s="601"/>
      <c r="B178" s="250" t="s">
        <v>1722</v>
      </c>
      <c r="C178" s="241">
        <f>'SEGUNDO SEG. PR'!H26</f>
        <v>2</v>
      </c>
      <c r="D178" s="249">
        <f t="shared" ref="D178:D180" si="16">C178/$C$181*100</f>
        <v>5.7142857142857144</v>
      </c>
    </row>
    <row r="179" spans="1:4" x14ac:dyDescent="0.25">
      <c r="A179" s="601"/>
      <c r="B179" s="251" t="s">
        <v>1724</v>
      </c>
      <c r="C179" s="241">
        <f>'SEGUNDO SEG. PR'!I26</f>
        <v>0</v>
      </c>
      <c r="D179" s="249">
        <f t="shared" si="16"/>
        <v>0</v>
      </c>
    </row>
    <row r="180" spans="1:4" ht="15.75" thickBot="1" x14ac:dyDescent="0.3">
      <c r="A180" s="601"/>
      <c r="B180" s="251" t="s">
        <v>1723</v>
      </c>
      <c r="C180" s="252">
        <f>'SEGUNDO SEG. PR'!J26</f>
        <v>1</v>
      </c>
      <c r="D180" s="249">
        <f t="shared" si="16"/>
        <v>2.8571428571428572</v>
      </c>
    </row>
    <row r="181" spans="1:4" ht="15.75" thickBot="1" x14ac:dyDescent="0.3">
      <c r="A181" s="602"/>
      <c r="B181" s="244" t="s">
        <v>173</v>
      </c>
      <c r="C181" s="245">
        <f>SUM(C177:C180)</f>
        <v>35</v>
      </c>
      <c r="D181" s="246">
        <f>SUM(D177:D180)</f>
        <v>100</v>
      </c>
    </row>
    <row r="182" spans="1:4" x14ac:dyDescent="0.25">
      <c r="A182" s="603" t="s">
        <v>1725</v>
      </c>
      <c r="B182" s="254" t="s">
        <v>1726</v>
      </c>
      <c r="C182" s="248">
        <f>'SEGUNDO SEG. PR'!L26</f>
        <v>22</v>
      </c>
      <c r="D182" s="249">
        <f>C182/$C$186*100</f>
        <v>88</v>
      </c>
    </row>
    <row r="183" spans="1:4" x14ac:dyDescent="0.25">
      <c r="A183" s="604"/>
      <c r="B183" s="255" t="s">
        <v>1727</v>
      </c>
      <c r="C183" s="241">
        <f>'SEGUNDO SEG. PR'!M26</f>
        <v>0</v>
      </c>
      <c r="D183" s="249">
        <f t="shared" ref="D183:D185" si="17">C183/$C$186*100</f>
        <v>0</v>
      </c>
    </row>
    <row r="184" spans="1:4" x14ac:dyDescent="0.25">
      <c r="A184" s="604"/>
      <c r="B184" s="256" t="s">
        <v>1728</v>
      </c>
      <c r="C184" s="241">
        <f>'SEGUNDO SEG. PR'!N26</f>
        <v>0</v>
      </c>
      <c r="D184" s="249">
        <f t="shared" si="17"/>
        <v>0</v>
      </c>
    </row>
    <row r="185" spans="1:4" ht="15.75" thickBot="1" x14ac:dyDescent="0.3">
      <c r="A185" s="604"/>
      <c r="B185" s="257" t="s">
        <v>1729</v>
      </c>
      <c r="C185" s="252">
        <f>'SEGUNDO SEG. PR'!O26</f>
        <v>3</v>
      </c>
      <c r="D185" s="249">
        <f t="shared" si="17"/>
        <v>12</v>
      </c>
    </row>
    <row r="186" spans="1:4" ht="15.75" thickBot="1" x14ac:dyDescent="0.3">
      <c r="A186" s="605"/>
      <c r="B186" s="244" t="s">
        <v>173</v>
      </c>
      <c r="C186" s="245">
        <f>SUM(C182:C185)</f>
        <v>25</v>
      </c>
      <c r="D186" s="246">
        <f>SUM(D182:D185)</f>
        <v>100</v>
      </c>
    </row>
    <row r="187" spans="1:4" x14ac:dyDescent="0.25">
      <c r="A187" s="606" t="s">
        <v>115</v>
      </c>
      <c r="B187" s="258" t="s">
        <v>1730</v>
      </c>
      <c r="C187" s="248">
        <f>'SEGUNDO SEG. PR'!S26</f>
        <v>4</v>
      </c>
      <c r="D187" s="249">
        <f>C187/$C$189*100</f>
        <v>23.52941176470588</v>
      </c>
    </row>
    <row r="188" spans="1:4" ht="15.75" thickBot="1" x14ac:dyDescent="0.3">
      <c r="A188" s="606"/>
      <c r="B188" s="259" t="s">
        <v>1731</v>
      </c>
      <c r="C188" s="252">
        <f>'SEGUNDO SEG. PR'!T26</f>
        <v>13</v>
      </c>
      <c r="D188" s="249">
        <f>C188/$C$189*100</f>
        <v>76.470588235294116</v>
      </c>
    </row>
    <row r="189" spans="1:4" ht="15.75" thickBot="1" x14ac:dyDescent="0.3">
      <c r="A189" s="607"/>
      <c r="B189" s="244" t="s">
        <v>173</v>
      </c>
      <c r="C189" s="245">
        <f>SUM(C187:C188)</f>
        <v>17</v>
      </c>
      <c r="D189" s="246">
        <f>SUM(D187:D188)</f>
        <v>100</v>
      </c>
    </row>
    <row r="190" spans="1:4" ht="15.75" thickBot="1" x14ac:dyDescent="0.3"/>
    <row r="191" spans="1:4" ht="15.75" thickBot="1" x14ac:dyDescent="0.3">
      <c r="A191" s="612" t="s">
        <v>1741</v>
      </c>
      <c r="B191" s="613"/>
      <c r="C191" s="261" t="s">
        <v>1718</v>
      </c>
      <c r="D191" s="262" t="s">
        <v>185</v>
      </c>
    </row>
    <row r="192" spans="1:4" x14ac:dyDescent="0.25">
      <c r="A192" s="608" t="s">
        <v>175</v>
      </c>
      <c r="B192" s="238" t="s">
        <v>1719</v>
      </c>
      <c r="C192" s="239">
        <f>'SEGUNDO SEG. PR'!C28</f>
        <v>27</v>
      </c>
      <c r="D192" s="240">
        <f>C192/C195*100</f>
        <v>96.428571428571431</v>
      </c>
    </row>
    <row r="193" spans="1:4" x14ac:dyDescent="0.25">
      <c r="A193" s="606"/>
      <c r="B193" s="250" t="s">
        <v>1714</v>
      </c>
      <c r="C193" s="241">
        <f>'SEGUNDO SEG. PR'!D28</f>
        <v>1</v>
      </c>
      <c r="D193" s="242">
        <f>C193/C195*100</f>
        <v>3.5714285714285712</v>
      </c>
    </row>
    <row r="194" spans="1:4" ht="30.75" thickBot="1" x14ac:dyDescent="0.3">
      <c r="A194" s="606"/>
      <c r="B194" s="260" t="s">
        <v>1720</v>
      </c>
      <c r="C194" s="263">
        <f>'SEGUNDO SEG. PR'!E28</f>
        <v>0</v>
      </c>
      <c r="D194" s="264">
        <f>C194/C195*100</f>
        <v>0</v>
      </c>
    </row>
    <row r="195" spans="1:4" ht="15.75" thickBot="1" x14ac:dyDescent="0.3">
      <c r="A195" s="607"/>
      <c r="B195" s="244" t="s">
        <v>173</v>
      </c>
      <c r="C195" s="245">
        <f>SUM(C192:C194)</f>
        <v>28</v>
      </c>
      <c r="D195" s="246">
        <f>SUM(D192:D194)</f>
        <v>100</v>
      </c>
    </row>
    <row r="196" spans="1:4" x14ac:dyDescent="0.25">
      <c r="A196" s="600" t="s">
        <v>176</v>
      </c>
      <c r="B196" s="247" t="s">
        <v>1721</v>
      </c>
      <c r="C196" s="248">
        <f>'SEGUNDO SEG. PR'!G28</f>
        <v>35</v>
      </c>
      <c r="D196" s="249">
        <f>C196/$C$200*100</f>
        <v>83.333333333333343</v>
      </c>
    </row>
    <row r="197" spans="1:4" x14ac:dyDescent="0.25">
      <c r="A197" s="601"/>
      <c r="B197" s="250" t="s">
        <v>1722</v>
      </c>
      <c r="C197" s="241">
        <f>'SEGUNDO SEG. PR'!H28</f>
        <v>6</v>
      </c>
      <c r="D197" s="249">
        <f t="shared" ref="D197:D199" si="18">C197/$C$200*100</f>
        <v>14.285714285714285</v>
      </c>
    </row>
    <row r="198" spans="1:4" x14ac:dyDescent="0.25">
      <c r="A198" s="601"/>
      <c r="B198" s="251" t="s">
        <v>1724</v>
      </c>
      <c r="C198" s="241">
        <f>'SEGUNDO SEG. PR'!I28</f>
        <v>1</v>
      </c>
      <c r="D198" s="249">
        <f t="shared" si="18"/>
        <v>2.3809523809523809</v>
      </c>
    </row>
    <row r="199" spans="1:4" ht="15.75" thickBot="1" x14ac:dyDescent="0.3">
      <c r="A199" s="601"/>
      <c r="B199" s="251" t="s">
        <v>1723</v>
      </c>
      <c r="C199" s="252">
        <f>'SEGUNDO SEG. PR'!J28</f>
        <v>0</v>
      </c>
      <c r="D199" s="249">
        <f t="shared" si="18"/>
        <v>0</v>
      </c>
    </row>
    <row r="200" spans="1:4" ht="15.75" thickBot="1" x14ac:dyDescent="0.3">
      <c r="A200" s="602"/>
      <c r="B200" s="244" t="s">
        <v>173</v>
      </c>
      <c r="C200" s="245">
        <f>SUM(C196:C199)</f>
        <v>42</v>
      </c>
      <c r="D200" s="246">
        <f>SUM(D196:D199)</f>
        <v>100</v>
      </c>
    </row>
    <row r="201" spans="1:4" x14ac:dyDescent="0.25">
      <c r="A201" s="603" t="s">
        <v>1725</v>
      </c>
      <c r="B201" s="254" t="s">
        <v>1726</v>
      </c>
      <c r="C201" s="248">
        <f>'SEGUNDO SEG. PR'!L28</f>
        <v>23</v>
      </c>
      <c r="D201" s="249">
        <f>C201/$C$205*100</f>
        <v>71.875</v>
      </c>
    </row>
    <row r="202" spans="1:4" x14ac:dyDescent="0.25">
      <c r="A202" s="604"/>
      <c r="B202" s="255" t="s">
        <v>1727</v>
      </c>
      <c r="C202" s="241">
        <f>'SEGUNDO SEG. PR'!M28</f>
        <v>0</v>
      </c>
      <c r="D202" s="249">
        <f t="shared" ref="D202:D204" si="19">C202/$C$205*100</f>
        <v>0</v>
      </c>
    </row>
    <row r="203" spans="1:4" x14ac:dyDescent="0.25">
      <c r="A203" s="604"/>
      <c r="B203" s="256" t="s">
        <v>1728</v>
      </c>
      <c r="C203" s="241">
        <f>'SEGUNDO SEG. PR'!N28</f>
        <v>4</v>
      </c>
      <c r="D203" s="249">
        <f t="shared" si="19"/>
        <v>12.5</v>
      </c>
    </row>
    <row r="204" spans="1:4" ht="15.75" thickBot="1" x14ac:dyDescent="0.3">
      <c r="A204" s="604"/>
      <c r="B204" s="257" t="s">
        <v>1729</v>
      </c>
      <c r="C204" s="252">
        <f>'SEGUNDO SEG. PR'!O28</f>
        <v>5</v>
      </c>
      <c r="D204" s="249">
        <f t="shared" si="19"/>
        <v>15.625</v>
      </c>
    </row>
    <row r="205" spans="1:4" ht="15.75" thickBot="1" x14ac:dyDescent="0.3">
      <c r="A205" s="605"/>
      <c r="B205" s="244" t="s">
        <v>173</v>
      </c>
      <c r="C205" s="245">
        <f>SUM(C201:C204)</f>
        <v>32</v>
      </c>
      <c r="D205" s="246">
        <f>SUM(D201:D204)</f>
        <v>100</v>
      </c>
    </row>
    <row r="206" spans="1:4" x14ac:dyDescent="0.25">
      <c r="A206" s="606" t="s">
        <v>115</v>
      </c>
      <c r="B206" s="258" t="s">
        <v>1730</v>
      </c>
      <c r="C206" s="248">
        <f>'SEGUNDO SEG. PR'!S28</f>
        <v>13</v>
      </c>
      <c r="D206" s="249">
        <f>C206/$C$208*100</f>
        <v>72.222222222222214</v>
      </c>
    </row>
    <row r="207" spans="1:4" ht="15.75" thickBot="1" x14ac:dyDescent="0.3">
      <c r="A207" s="606"/>
      <c r="B207" s="259" t="s">
        <v>1731</v>
      </c>
      <c r="C207" s="252">
        <f>'SEGUNDO SEG. PR'!T28</f>
        <v>5</v>
      </c>
      <c r="D207" s="249">
        <f>C207/$C$208*100</f>
        <v>27.777777777777779</v>
      </c>
    </row>
    <row r="208" spans="1:4" ht="15.75" thickBot="1" x14ac:dyDescent="0.3">
      <c r="A208" s="607"/>
      <c r="B208" s="244" t="s">
        <v>173</v>
      </c>
      <c r="C208" s="245">
        <f>SUM(C206:C207)</f>
        <v>18</v>
      </c>
      <c r="D208" s="246">
        <f>SUM(D206:D207)</f>
        <v>100</v>
      </c>
    </row>
    <row r="209" spans="1:4" ht="15.75" thickBot="1" x14ac:dyDescent="0.3"/>
    <row r="210" spans="1:4" ht="15.75" thickBot="1" x14ac:dyDescent="0.3">
      <c r="A210" s="612" t="s">
        <v>1742</v>
      </c>
      <c r="B210" s="613"/>
      <c r="C210" s="261" t="s">
        <v>1718</v>
      </c>
      <c r="D210" s="262" t="s">
        <v>185</v>
      </c>
    </row>
    <row r="211" spans="1:4" x14ac:dyDescent="0.25">
      <c r="A211" s="608" t="s">
        <v>175</v>
      </c>
      <c r="B211" s="238" t="s">
        <v>1719</v>
      </c>
      <c r="C211" s="239">
        <f>'SEGUNDO SEG. PR'!C30</f>
        <v>17</v>
      </c>
      <c r="D211" s="240">
        <f>C211/C214*100</f>
        <v>73.91304347826086</v>
      </c>
    </row>
    <row r="212" spans="1:4" x14ac:dyDescent="0.25">
      <c r="A212" s="606"/>
      <c r="B212" s="250" t="s">
        <v>1714</v>
      </c>
      <c r="C212" s="241">
        <f>'SEGUNDO SEG. PR'!D30</f>
        <v>1</v>
      </c>
      <c r="D212" s="242">
        <f>C212/C214*100</f>
        <v>4.3478260869565215</v>
      </c>
    </row>
    <row r="213" spans="1:4" ht="30.75" thickBot="1" x14ac:dyDescent="0.3">
      <c r="A213" s="606"/>
      <c r="B213" s="260" t="s">
        <v>1720</v>
      </c>
      <c r="C213" s="263">
        <f>'SEGUNDO SEG. PR'!E30</f>
        <v>5</v>
      </c>
      <c r="D213" s="264">
        <f>C213/C214*100</f>
        <v>21.739130434782609</v>
      </c>
    </row>
    <row r="214" spans="1:4" ht="15.75" thickBot="1" x14ac:dyDescent="0.3">
      <c r="A214" s="607"/>
      <c r="B214" s="244" t="s">
        <v>173</v>
      </c>
      <c r="C214" s="245">
        <f>SUM(C211:C213)</f>
        <v>23</v>
      </c>
      <c r="D214" s="246">
        <f>SUM(D211:D213)</f>
        <v>99.999999999999986</v>
      </c>
    </row>
    <row r="215" spans="1:4" x14ac:dyDescent="0.25">
      <c r="A215" s="600" t="s">
        <v>176</v>
      </c>
      <c r="B215" s="247" t="s">
        <v>1721</v>
      </c>
      <c r="C215" s="248">
        <f>'SEGUNDO SEG. PR'!G30</f>
        <v>19</v>
      </c>
      <c r="D215" s="249">
        <f>C215/$C$219*100</f>
        <v>76</v>
      </c>
    </row>
    <row r="216" spans="1:4" x14ac:dyDescent="0.25">
      <c r="A216" s="601"/>
      <c r="B216" s="250" t="s">
        <v>1722</v>
      </c>
      <c r="C216" s="241">
        <f>'SEGUNDO SEG. PR'!H30</f>
        <v>1</v>
      </c>
      <c r="D216" s="249">
        <f t="shared" ref="D216:D218" si="20">C216/$C$219*100</f>
        <v>4</v>
      </c>
    </row>
    <row r="217" spans="1:4" x14ac:dyDescent="0.25">
      <c r="A217" s="601"/>
      <c r="B217" s="251" t="s">
        <v>1724</v>
      </c>
      <c r="C217" s="241">
        <f>'SEGUNDO SEG. PR'!I30</f>
        <v>0</v>
      </c>
      <c r="D217" s="249">
        <f t="shared" si="20"/>
        <v>0</v>
      </c>
    </row>
    <row r="218" spans="1:4" ht="15.75" thickBot="1" x14ac:dyDescent="0.3">
      <c r="A218" s="601"/>
      <c r="B218" s="251" t="s">
        <v>1723</v>
      </c>
      <c r="C218" s="252">
        <f>'SEGUNDO SEG. PR'!J30</f>
        <v>5</v>
      </c>
      <c r="D218" s="249">
        <f t="shared" si="20"/>
        <v>20</v>
      </c>
    </row>
    <row r="219" spans="1:4" ht="15.75" thickBot="1" x14ac:dyDescent="0.3">
      <c r="A219" s="602"/>
      <c r="B219" s="244" t="s">
        <v>173</v>
      </c>
      <c r="C219" s="245">
        <f>SUM(C215:C218)</f>
        <v>25</v>
      </c>
      <c r="D219" s="246">
        <f>SUM(D215:D218)</f>
        <v>100</v>
      </c>
    </row>
    <row r="220" spans="1:4" x14ac:dyDescent="0.25">
      <c r="A220" s="603" t="s">
        <v>1725</v>
      </c>
      <c r="B220" s="254" t="s">
        <v>1726</v>
      </c>
      <c r="C220" s="248">
        <f>'SEGUNDO SEG. PR'!L30</f>
        <v>2</v>
      </c>
      <c r="D220" s="249">
        <f>C220/$C$224*100</f>
        <v>20</v>
      </c>
    </row>
    <row r="221" spans="1:4" x14ac:dyDescent="0.25">
      <c r="A221" s="604"/>
      <c r="B221" s="255" t="s">
        <v>1727</v>
      </c>
      <c r="C221" s="241">
        <f>'SEGUNDO SEG. PR'!M30</f>
        <v>2</v>
      </c>
      <c r="D221" s="249">
        <f t="shared" ref="D221:D223" si="21">C221/$C$224*100</f>
        <v>20</v>
      </c>
    </row>
    <row r="222" spans="1:4" x14ac:dyDescent="0.25">
      <c r="A222" s="604"/>
      <c r="B222" s="256" t="s">
        <v>1728</v>
      </c>
      <c r="C222" s="241">
        <f>'SEGUNDO SEG. PR'!N30</f>
        <v>6</v>
      </c>
      <c r="D222" s="249">
        <f t="shared" si="21"/>
        <v>60</v>
      </c>
    </row>
    <row r="223" spans="1:4" ht="15.75" thickBot="1" x14ac:dyDescent="0.3">
      <c r="A223" s="604"/>
      <c r="B223" s="257" t="s">
        <v>1729</v>
      </c>
      <c r="C223" s="252">
        <f>'SEGUNDO SEG. PR'!O30</f>
        <v>0</v>
      </c>
      <c r="D223" s="249">
        <f t="shared" si="21"/>
        <v>0</v>
      </c>
    </row>
    <row r="224" spans="1:4" ht="15.75" thickBot="1" x14ac:dyDescent="0.3">
      <c r="A224" s="605"/>
      <c r="B224" s="244" t="s">
        <v>173</v>
      </c>
      <c r="C224" s="245">
        <f>SUM(C220:C223)</f>
        <v>10</v>
      </c>
      <c r="D224" s="246">
        <f>SUM(D220:D223)</f>
        <v>100</v>
      </c>
    </row>
    <row r="225" spans="1:4" x14ac:dyDescent="0.25">
      <c r="A225" s="606" t="s">
        <v>115</v>
      </c>
      <c r="B225" s="258" t="s">
        <v>1730</v>
      </c>
      <c r="C225" s="248">
        <f>'SEGUNDO SEG. PR'!S30</f>
        <v>6</v>
      </c>
      <c r="D225" s="249">
        <f>C225/$C$227*100</f>
        <v>75</v>
      </c>
    </row>
    <row r="226" spans="1:4" ht="15.75" thickBot="1" x14ac:dyDescent="0.3">
      <c r="A226" s="606"/>
      <c r="B226" s="259" t="s">
        <v>1731</v>
      </c>
      <c r="C226" s="252">
        <f>'SEGUNDO SEG. PR'!T30</f>
        <v>2</v>
      </c>
      <c r="D226" s="249">
        <f>C226/$C$227*100</f>
        <v>25</v>
      </c>
    </row>
    <row r="227" spans="1:4" ht="15.75" thickBot="1" x14ac:dyDescent="0.3">
      <c r="A227" s="607"/>
      <c r="B227" s="244" t="s">
        <v>173</v>
      </c>
      <c r="C227" s="245">
        <f>SUM(C225:C226)</f>
        <v>8</v>
      </c>
      <c r="D227" s="246">
        <f>SUM(D225:D226)</f>
        <v>100</v>
      </c>
    </row>
    <row r="228" spans="1:4" ht="15.75" thickBot="1" x14ac:dyDescent="0.3"/>
    <row r="229" spans="1:4" ht="15.75" thickBot="1" x14ac:dyDescent="0.3">
      <c r="A229" s="612" t="s">
        <v>1743</v>
      </c>
      <c r="B229" s="613"/>
      <c r="C229" s="261" t="s">
        <v>1718</v>
      </c>
      <c r="D229" s="262" t="s">
        <v>185</v>
      </c>
    </row>
    <row r="230" spans="1:4" x14ac:dyDescent="0.25">
      <c r="A230" s="608" t="s">
        <v>175</v>
      </c>
      <c r="B230" s="238" t="s">
        <v>1719</v>
      </c>
      <c r="C230" s="239">
        <f>'SEGUNDO SEG. PR'!C32</f>
        <v>5</v>
      </c>
      <c r="D230" s="240">
        <f>C230/C233*100</f>
        <v>83.333333333333343</v>
      </c>
    </row>
    <row r="231" spans="1:4" x14ac:dyDescent="0.25">
      <c r="A231" s="606"/>
      <c r="B231" s="250" t="s">
        <v>1714</v>
      </c>
      <c r="C231" s="241">
        <f>'SEGUNDO SEG. PR'!D32</f>
        <v>1</v>
      </c>
      <c r="D231" s="242">
        <f>C231/C233*100</f>
        <v>16.666666666666664</v>
      </c>
    </row>
    <row r="232" spans="1:4" ht="30.75" thickBot="1" x14ac:dyDescent="0.3">
      <c r="A232" s="606"/>
      <c r="B232" s="260" t="s">
        <v>1720</v>
      </c>
      <c r="C232" s="263">
        <f>'SEGUNDO SEG. PR'!E32</f>
        <v>0</v>
      </c>
      <c r="D232" s="264">
        <f>C232/C233*100</f>
        <v>0</v>
      </c>
    </row>
    <row r="233" spans="1:4" ht="15.75" thickBot="1" x14ac:dyDescent="0.3">
      <c r="A233" s="607"/>
      <c r="B233" s="244" t="s">
        <v>173</v>
      </c>
      <c r="C233" s="245">
        <f>SUM(C230:C232)</f>
        <v>6</v>
      </c>
      <c r="D233" s="246">
        <f>SUM(D230:D232)</f>
        <v>100</v>
      </c>
    </row>
    <row r="234" spans="1:4" x14ac:dyDescent="0.25">
      <c r="A234" s="600" t="s">
        <v>176</v>
      </c>
      <c r="B234" s="247" t="s">
        <v>1721</v>
      </c>
      <c r="C234" s="248">
        <f>'SEGUNDO SEG. PR'!G32</f>
        <v>7</v>
      </c>
      <c r="D234" s="249">
        <f>C234/$C$238*100</f>
        <v>87.5</v>
      </c>
    </row>
    <row r="235" spans="1:4" x14ac:dyDescent="0.25">
      <c r="A235" s="601"/>
      <c r="B235" s="250" t="s">
        <v>1722</v>
      </c>
      <c r="C235" s="241">
        <f>'SEGUNDO SEG. PR'!H32</f>
        <v>0</v>
      </c>
      <c r="D235" s="249">
        <f t="shared" ref="D235:D237" si="22">C235/$C$238*100</f>
        <v>0</v>
      </c>
    </row>
    <row r="236" spans="1:4" x14ac:dyDescent="0.25">
      <c r="A236" s="601"/>
      <c r="B236" s="251" t="s">
        <v>1724</v>
      </c>
      <c r="C236" s="241">
        <f>'SEGUNDO SEG. PR'!I32</f>
        <v>1</v>
      </c>
      <c r="D236" s="249">
        <f t="shared" si="22"/>
        <v>12.5</v>
      </c>
    </row>
    <row r="237" spans="1:4" ht="15.75" thickBot="1" x14ac:dyDescent="0.3">
      <c r="A237" s="601"/>
      <c r="B237" s="251" t="s">
        <v>1723</v>
      </c>
      <c r="C237" s="252">
        <f>'SEGUNDO SEG. PR'!J32</f>
        <v>0</v>
      </c>
      <c r="D237" s="249">
        <f t="shared" si="22"/>
        <v>0</v>
      </c>
    </row>
    <row r="238" spans="1:4" ht="15.75" thickBot="1" x14ac:dyDescent="0.3">
      <c r="A238" s="602"/>
      <c r="B238" s="244" t="s">
        <v>173</v>
      </c>
      <c r="C238" s="245">
        <f>SUM(C234:C237)</f>
        <v>8</v>
      </c>
      <c r="D238" s="246">
        <f>SUM(D234:D237)</f>
        <v>100</v>
      </c>
    </row>
    <row r="239" spans="1:4" x14ac:dyDescent="0.25">
      <c r="A239" s="603" t="s">
        <v>1725</v>
      </c>
      <c r="B239" s="254" t="s">
        <v>1726</v>
      </c>
      <c r="C239" s="248">
        <f>'SEGUNDO SEG. PR'!L32</f>
        <v>3</v>
      </c>
      <c r="D239" s="249">
        <f>C239/$C$243*100</f>
        <v>50</v>
      </c>
    </row>
    <row r="240" spans="1:4" x14ac:dyDescent="0.25">
      <c r="A240" s="604"/>
      <c r="B240" s="255" t="s">
        <v>1727</v>
      </c>
      <c r="C240" s="241">
        <f>'SEGUNDO SEG. PR'!M32</f>
        <v>3</v>
      </c>
      <c r="D240" s="249">
        <f t="shared" ref="D240:D242" si="23">C240/$C$243*100</f>
        <v>50</v>
      </c>
    </row>
    <row r="241" spans="1:4" x14ac:dyDescent="0.25">
      <c r="A241" s="604"/>
      <c r="B241" s="256" t="s">
        <v>1728</v>
      </c>
      <c r="C241" s="241">
        <f>'SEGUNDO SEG. PR'!N32</f>
        <v>0</v>
      </c>
      <c r="D241" s="249">
        <f t="shared" si="23"/>
        <v>0</v>
      </c>
    </row>
    <row r="242" spans="1:4" ht="15.75" thickBot="1" x14ac:dyDescent="0.3">
      <c r="A242" s="604"/>
      <c r="B242" s="257" t="s">
        <v>1729</v>
      </c>
      <c r="C242" s="252">
        <f>'SEGUNDO SEG. PR'!O32</f>
        <v>0</v>
      </c>
      <c r="D242" s="249">
        <f t="shared" si="23"/>
        <v>0</v>
      </c>
    </row>
    <row r="243" spans="1:4" ht="15.75" thickBot="1" x14ac:dyDescent="0.3">
      <c r="A243" s="605"/>
      <c r="B243" s="244" t="s">
        <v>173</v>
      </c>
      <c r="C243" s="245">
        <f>SUM(C239:C242)</f>
        <v>6</v>
      </c>
      <c r="D243" s="246">
        <f>SUM(D239:D242)</f>
        <v>100</v>
      </c>
    </row>
    <row r="244" spans="1:4" x14ac:dyDescent="0.25">
      <c r="A244" s="606" t="s">
        <v>115</v>
      </c>
      <c r="B244" s="258" t="s">
        <v>1730</v>
      </c>
      <c r="C244" s="248">
        <f>'SEGUNDO SEG. PR'!S32</f>
        <v>1</v>
      </c>
      <c r="D244" s="249">
        <f>C244/$C$246*100</f>
        <v>25</v>
      </c>
    </row>
    <row r="245" spans="1:4" ht="15.75" thickBot="1" x14ac:dyDescent="0.3">
      <c r="A245" s="606"/>
      <c r="B245" s="259" t="s">
        <v>1731</v>
      </c>
      <c r="C245" s="252">
        <f>'SEGUNDO SEG. PR'!T32</f>
        <v>3</v>
      </c>
      <c r="D245" s="249">
        <f>C245/$C$246*100</f>
        <v>75</v>
      </c>
    </row>
    <row r="246" spans="1:4" ht="15.75" thickBot="1" x14ac:dyDescent="0.3">
      <c r="A246" s="607"/>
      <c r="B246" s="244" t="s">
        <v>173</v>
      </c>
      <c r="C246" s="245">
        <f>SUM(C244:C245)</f>
        <v>4</v>
      </c>
      <c r="D246" s="246">
        <f>SUM(D244:D245)</f>
        <v>100</v>
      </c>
    </row>
    <row r="247" spans="1:4" ht="15.75" thickBot="1" x14ac:dyDescent="0.3"/>
    <row r="248" spans="1:4" ht="15.75" customHeight="1" thickBot="1" x14ac:dyDescent="0.3">
      <c r="A248" s="614" t="s">
        <v>1744</v>
      </c>
      <c r="B248" s="615"/>
      <c r="C248" s="261" t="s">
        <v>1718</v>
      </c>
      <c r="D248" s="262" t="s">
        <v>185</v>
      </c>
    </row>
    <row r="249" spans="1:4" ht="15" customHeight="1" x14ac:dyDescent="0.25">
      <c r="A249" s="608" t="s">
        <v>175</v>
      </c>
      <c r="B249" s="238" t="s">
        <v>1719</v>
      </c>
      <c r="C249" s="239">
        <f>'SEGUNDO SEG. PR'!C34</f>
        <v>3</v>
      </c>
      <c r="D249" s="240">
        <f>C249/C252*100</f>
        <v>100</v>
      </c>
    </row>
    <row r="250" spans="1:4" x14ac:dyDescent="0.25">
      <c r="A250" s="606"/>
      <c r="B250" s="250" t="s">
        <v>1714</v>
      </c>
      <c r="C250" s="241">
        <f>'SEGUNDO SEG. PR'!D34</f>
        <v>0</v>
      </c>
      <c r="D250" s="242">
        <f>C250/C252*100</f>
        <v>0</v>
      </c>
    </row>
    <row r="251" spans="1:4" ht="30.75" thickBot="1" x14ac:dyDescent="0.3">
      <c r="A251" s="606"/>
      <c r="B251" s="260" t="s">
        <v>1720</v>
      </c>
      <c r="C251" s="263">
        <f>'SEGUNDO SEG. PR'!E34</f>
        <v>0</v>
      </c>
      <c r="D251" s="264">
        <f>C251/C252*100</f>
        <v>0</v>
      </c>
    </row>
    <row r="252" spans="1:4" ht="15.75" thickBot="1" x14ac:dyDescent="0.3">
      <c r="A252" s="607"/>
      <c r="B252" s="244" t="s">
        <v>173</v>
      </c>
      <c r="C252" s="245">
        <f>SUM(C249:C251)</f>
        <v>3</v>
      </c>
      <c r="D252" s="246">
        <f>SUM(D249:D251)</f>
        <v>100</v>
      </c>
    </row>
    <row r="253" spans="1:4" ht="15" customHeight="1" x14ac:dyDescent="0.25">
      <c r="A253" s="608" t="s">
        <v>176</v>
      </c>
      <c r="B253" s="247" t="s">
        <v>1721</v>
      </c>
      <c r="C253" s="248">
        <f>'SEGUNDO SEG. PR'!G34</f>
        <v>4</v>
      </c>
      <c r="D253" s="249">
        <f>C253/$C$257*100</f>
        <v>66.666666666666657</v>
      </c>
    </row>
    <row r="254" spans="1:4" x14ac:dyDescent="0.25">
      <c r="A254" s="606"/>
      <c r="B254" s="250" t="s">
        <v>1722</v>
      </c>
      <c r="C254" s="241">
        <f>'SEGUNDO SEG. PR'!H34</f>
        <v>1</v>
      </c>
      <c r="D254" s="249">
        <f t="shared" ref="D254:D256" si="24">C254/$C$257*100</f>
        <v>16.666666666666664</v>
      </c>
    </row>
    <row r="255" spans="1:4" x14ac:dyDescent="0.25">
      <c r="A255" s="606"/>
      <c r="B255" s="251" t="s">
        <v>1724</v>
      </c>
      <c r="C255" s="241">
        <f>'SEGUNDO SEG. PR'!I34</f>
        <v>0</v>
      </c>
      <c r="D255" s="249">
        <f t="shared" si="24"/>
        <v>0</v>
      </c>
    </row>
    <row r="256" spans="1:4" ht="15.75" thickBot="1" x14ac:dyDescent="0.3">
      <c r="A256" s="606"/>
      <c r="B256" s="251" t="s">
        <v>1723</v>
      </c>
      <c r="C256" s="252">
        <f>'SEGUNDO SEG. PR'!J34</f>
        <v>1</v>
      </c>
      <c r="D256" s="249">
        <f t="shared" si="24"/>
        <v>16.666666666666664</v>
      </c>
    </row>
    <row r="257" spans="1:4" ht="15.75" thickBot="1" x14ac:dyDescent="0.3">
      <c r="A257" s="607"/>
      <c r="B257" s="244" t="s">
        <v>173</v>
      </c>
      <c r="C257" s="245">
        <f>SUM(C253:C256)</f>
        <v>6</v>
      </c>
      <c r="D257" s="246">
        <f>SUM(D253:D256)</f>
        <v>99.999999999999972</v>
      </c>
    </row>
    <row r="258" spans="1:4" x14ac:dyDescent="0.25">
      <c r="A258" s="609" t="s">
        <v>1725</v>
      </c>
      <c r="B258" s="254" t="s">
        <v>1726</v>
      </c>
      <c r="C258" s="248">
        <f>'SEGUNDO SEG. PR'!L34</f>
        <v>3</v>
      </c>
      <c r="D258" s="249">
        <f>C258/$C$262*100</f>
        <v>50</v>
      </c>
    </row>
    <row r="259" spans="1:4" x14ac:dyDescent="0.25">
      <c r="A259" s="610"/>
      <c r="B259" s="255" t="s">
        <v>1727</v>
      </c>
      <c r="C259" s="241">
        <f>'SEGUNDO SEG. PR'!M34</f>
        <v>3</v>
      </c>
      <c r="D259" s="249">
        <f t="shared" ref="D259:D261" si="25">C259/$C$262*100</f>
        <v>50</v>
      </c>
    </row>
    <row r="260" spans="1:4" x14ac:dyDescent="0.25">
      <c r="A260" s="610"/>
      <c r="B260" s="256" t="s">
        <v>1728</v>
      </c>
      <c r="C260" s="241">
        <f>'SEGUNDO SEG. PR'!N34</f>
        <v>0</v>
      </c>
      <c r="D260" s="249">
        <f t="shared" si="25"/>
        <v>0</v>
      </c>
    </row>
    <row r="261" spans="1:4" ht="15.75" thickBot="1" x14ac:dyDescent="0.3">
      <c r="A261" s="610"/>
      <c r="B261" s="257" t="s">
        <v>1729</v>
      </c>
      <c r="C261" s="252">
        <f>'SEGUNDO SEG. PR'!O34</f>
        <v>0</v>
      </c>
      <c r="D261" s="249">
        <f t="shared" si="25"/>
        <v>0</v>
      </c>
    </row>
    <row r="262" spans="1:4" ht="15.75" thickBot="1" x14ac:dyDescent="0.3">
      <c r="A262" s="611"/>
      <c r="B262" s="244" t="s">
        <v>173</v>
      </c>
      <c r="C262" s="245">
        <f>SUM(C258:C261)</f>
        <v>6</v>
      </c>
      <c r="D262" s="246">
        <f>SUM(D258:D261)</f>
        <v>100</v>
      </c>
    </row>
    <row r="263" spans="1:4" ht="15" customHeight="1" x14ac:dyDescent="0.25">
      <c r="A263" s="608" t="s">
        <v>115</v>
      </c>
      <c r="B263" s="258" t="s">
        <v>1730</v>
      </c>
      <c r="C263" s="248">
        <f>'SEGUNDO SEG. PR'!S34</f>
        <v>1</v>
      </c>
      <c r="D263" s="249">
        <f>C263/$C$265*100</f>
        <v>33.333333333333329</v>
      </c>
    </row>
    <row r="264" spans="1:4" ht="15.75" thickBot="1" x14ac:dyDescent="0.3">
      <c r="A264" s="606"/>
      <c r="B264" s="259" t="s">
        <v>1731</v>
      </c>
      <c r="C264" s="252">
        <f>'SEGUNDO SEG. PR'!T34</f>
        <v>2</v>
      </c>
      <c r="D264" s="249">
        <f>C264/$C$265*100</f>
        <v>66.666666666666657</v>
      </c>
    </row>
    <row r="265" spans="1:4" ht="15.75" thickBot="1" x14ac:dyDescent="0.3">
      <c r="A265" s="607"/>
      <c r="B265" s="244" t="s">
        <v>173</v>
      </c>
      <c r="C265" s="245">
        <f>SUM(C263:C264)</f>
        <v>3</v>
      </c>
      <c r="D265" s="246">
        <f>SUM(D263:D264)</f>
        <v>99.999999999999986</v>
      </c>
    </row>
    <row r="266" spans="1:4" ht="15.75" thickBot="1" x14ac:dyDescent="0.3"/>
    <row r="267" spans="1:4" ht="33.75" customHeight="1" thickBot="1" x14ac:dyDescent="0.3">
      <c r="A267" s="612" t="s">
        <v>1745</v>
      </c>
      <c r="B267" s="613"/>
      <c r="C267" s="261" t="s">
        <v>1718</v>
      </c>
      <c r="D267" s="262" t="s">
        <v>185</v>
      </c>
    </row>
    <row r="268" spans="1:4" x14ac:dyDescent="0.25">
      <c r="A268" s="608" t="s">
        <v>175</v>
      </c>
      <c r="B268" s="238" t="s">
        <v>1719</v>
      </c>
      <c r="C268" s="239">
        <f>'SEGUNDO SEG. PR'!C36</f>
        <v>6</v>
      </c>
      <c r="D268" s="240">
        <f>C268/C271*100</f>
        <v>100</v>
      </c>
    </row>
    <row r="269" spans="1:4" x14ac:dyDescent="0.25">
      <c r="A269" s="606"/>
      <c r="B269" s="250" t="s">
        <v>1714</v>
      </c>
      <c r="C269" s="241">
        <f>'SEGUNDO SEG. PR'!D36</f>
        <v>0</v>
      </c>
      <c r="D269" s="242">
        <f>C269/C271*100</f>
        <v>0</v>
      </c>
    </row>
    <row r="270" spans="1:4" ht="30.75" thickBot="1" x14ac:dyDescent="0.3">
      <c r="A270" s="606"/>
      <c r="B270" s="260" t="s">
        <v>1720</v>
      </c>
      <c r="C270" s="263">
        <f>'SEGUNDO SEG. PR'!E36</f>
        <v>0</v>
      </c>
      <c r="D270" s="264">
        <f>C270/C271*100</f>
        <v>0</v>
      </c>
    </row>
    <row r="271" spans="1:4" ht="15.75" thickBot="1" x14ac:dyDescent="0.3">
      <c r="A271" s="607"/>
      <c r="B271" s="244" t="s">
        <v>173</v>
      </c>
      <c r="C271" s="245">
        <f>SUM(C268:C270)</f>
        <v>6</v>
      </c>
      <c r="D271" s="246">
        <f>SUM(D268:D270)</f>
        <v>100</v>
      </c>
    </row>
    <row r="272" spans="1:4" x14ac:dyDescent="0.25">
      <c r="A272" s="600" t="s">
        <v>176</v>
      </c>
      <c r="B272" s="247" t="s">
        <v>1721</v>
      </c>
      <c r="C272" s="248">
        <f>'SEGUNDO SEG. PR'!G36</f>
        <v>10</v>
      </c>
      <c r="D272" s="249">
        <f>C272/$C$276*100</f>
        <v>83.333333333333343</v>
      </c>
    </row>
    <row r="273" spans="1:4" x14ac:dyDescent="0.25">
      <c r="A273" s="601"/>
      <c r="B273" s="250" t="s">
        <v>1722</v>
      </c>
      <c r="C273" s="241">
        <f>'SEGUNDO SEG. PR'!H36</f>
        <v>1</v>
      </c>
      <c r="D273" s="249">
        <f t="shared" ref="D273:D275" si="26">C273/$C$276*100</f>
        <v>8.3333333333333321</v>
      </c>
    </row>
    <row r="274" spans="1:4" x14ac:dyDescent="0.25">
      <c r="A274" s="601"/>
      <c r="B274" s="251" t="s">
        <v>1724</v>
      </c>
      <c r="C274" s="241">
        <f>'SEGUNDO SEG. PR'!I36</f>
        <v>0</v>
      </c>
      <c r="D274" s="249">
        <f t="shared" si="26"/>
        <v>0</v>
      </c>
    </row>
    <row r="275" spans="1:4" ht="15.75" thickBot="1" x14ac:dyDescent="0.3">
      <c r="A275" s="601"/>
      <c r="B275" s="251" t="s">
        <v>1723</v>
      </c>
      <c r="C275" s="252">
        <f>'SEGUNDO SEG. PR'!J36</f>
        <v>1</v>
      </c>
      <c r="D275" s="249">
        <f t="shared" si="26"/>
        <v>8.3333333333333321</v>
      </c>
    </row>
    <row r="276" spans="1:4" ht="15.75" thickBot="1" x14ac:dyDescent="0.3">
      <c r="A276" s="602"/>
      <c r="B276" s="244" t="s">
        <v>173</v>
      </c>
      <c r="C276" s="245">
        <f>SUM(C272:C275)</f>
        <v>12</v>
      </c>
      <c r="D276" s="246">
        <f>SUM(D272:D275)</f>
        <v>100</v>
      </c>
    </row>
    <row r="277" spans="1:4" x14ac:dyDescent="0.25">
      <c r="A277" s="603" t="s">
        <v>1725</v>
      </c>
      <c r="B277" s="254" t="s">
        <v>1726</v>
      </c>
      <c r="C277" s="248">
        <f>'SEGUNDO SEG. PR'!L36</f>
        <v>1</v>
      </c>
      <c r="D277" s="249">
        <f>C277/$C$281*100</f>
        <v>10</v>
      </c>
    </row>
    <row r="278" spans="1:4" x14ac:dyDescent="0.25">
      <c r="A278" s="604"/>
      <c r="B278" s="255" t="s">
        <v>1727</v>
      </c>
      <c r="C278" s="241">
        <f>'SEGUNDO SEG. PR'!M36</f>
        <v>7</v>
      </c>
      <c r="D278" s="249">
        <f t="shared" ref="D278:D280" si="27">C278/$C$281*100</f>
        <v>70</v>
      </c>
    </row>
    <row r="279" spans="1:4" x14ac:dyDescent="0.25">
      <c r="A279" s="604"/>
      <c r="B279" s="256" t="s">
        <v>1728</v>
      </c>
      <c r="C279" s="241">
        <f>'SEGUNDO SEG. PR'!N36</f>
        <v>2</v>
      </c>
      <c r="D279" s="249">
        <f t="shared" si="27"/>
        <v>20</v>
      </c>
    </row>
    <row r="280" spans="1:4" ht="15.75" thickBot="1" x14ac:dyDescent="0.3">
      <c r="A280" s="604"/>
      <c r="B280" s="257" t="s">
        <v>1729</v>
      </c>
      <c r="C280" s="252">
        <f>'SEGUNDO SEG. PR'!O36</f>
        <v>0</v>
      </c>
      <c r="D280" s="249">
        <f t="shared" si="27"/>
        <v>0</v>
      </c>
    </row>
    <row r="281" spans="1:4" ht="15.75" thickBot="1" x14ac:dyDescent="0.3">
      <c r="A281" s="605"/>
      <c r="B281" s="244" t="s">
        <v>173</v>
      </c>
      <c r="C281" s="245">
        <f>SUM(C277:C280)</f>
        <v>10</v>
      </c>
      <c r="D281" s="246">
        <f>SUM(D277:D280)</f>
        <v>100</v>
      </c>
    </row>
    <row r="282" spans="1:4" x14ac:dyDescent="0.25">
      <c r="A282" s="606" t="s">
        <v>115</v>
      </c>
      <c r="B282" s="258" t="s">
        <v>1730</v>
      </c>
      <c r="C282" s="248">
        <f>'SEGUNDO SEG. PR'!S36</f>
        <v>3</v>
      </c>
      <c r="D282" s="249">
        <f>C282/$C$284*100</f>
        <v>75</v>
      </c>
    </row>
    <row r="283" spans="1:4" ht="15.75" thickBot="1" x14ac:dyDescent="0.3">
      <c r="A283" s="606"/>
      <c r="B283" s="259" t="s">
        <v>1731</v>
      </c>
      <c r="C283" s="252">
        <f>'SEGUNDO SEG. PR'!T36</f>
        <v>1</v>
      </c>
      <c r="D283" s="249">
        <f>C283/$C$284*100</f>
        <v>25</v>
      </c>
    </row>
    <row r="284" spans="1:4" ht="15.75" thickBot="1" x14ac:dyDescent="0.3">
      <c r="A284" s="607"/>
      <c r="B284" s="244" t="s">
        <v>173</v>
      </c>
      <c r="C284" s="245">
        <f>SUM(C282:C283)</f>
        <v>4</v>
      </c>
      <c r="D284" s="246">
        <f>SUM(D282:D283)</f>
        <v>100</v>
      </c>
    </row>
  </sheetData>
  <mergeCells count="75">
    <mergeCell ref="A20:B20"/>
    <mergeCell ref="A1:B1"/>
    <mergeCell ref="A2:A5"/>
    <mergeCell ref="A6:A10"/>
    <mergeCell ref="A11:A15"/>
    <mergeCell ref="A16:A18"/>
    <mergeCell ref="A63:A67"/>
    <mergeCell ref="A21:A24"/>
    <mergeCell ref="A25:A29"/>
    <mergeCell ref="A30:A34"/>
    <mergeCell ref="A35:A37"/>
    <mergeCell ref="A39:B39"/>
    <mergeCell ref="A40:A43"/>
    <mergeCell ref="A44:A48"/>
    <mergeCell ref="A49:A53"/>
    <mergeCell ref="A54:A56"/>
    <mergeCell ref="A58:B58"/>
    <mergeCell ref="A59:A62"/>
    <mergeCell ref="A111:A113"/>
    <mergeCell ref="A68:A72"/>
    <mergeCell ref="A73:A75"/>
    <mergeCell ref="A77:B77"/>
    <mergeCell ref="A78:A81"/>
    <mergeCell ref="A82:A86"/>
    <mergeCell ref="A87:A91"/>
    <mergeCell ref="A92:A94"/>
    <mergeCell ref="A96:B96"/>
    <mergeCell ref="A97:A100"/>
    <mergeCell ref="A101:A105"/>
    <mergeCell ref="A106:A110"/>
    <mergeCell ref="A154:A157"/>
    <mergeCell ref="A115:B115"/>
    <mergeCell ref="A116:A119"/>
    <mergeCell ref="A120:A124"/>
    <mergeCell ref="A125:A129"/>
    <mergeCell ref="A130:A132"/>
    <mergeCell ref="A134:B134"/>
    <mergeCell ref="A135:A138"/>
    <mergeCell ref="A139:A143"/>
    <mergeCell ref="A144:A148"/>
    <mergeCell ref="A149:A151"/>
    <mergeCell ref="A153:B153"/>
    <mergeCell ref="A201:A205"/>
    <mergeCell ref="A158:A162"/>
    <mergeCell ref="A163:A167"/>
    <mergeCell ref="A168:A170"/>
    <mergeCell ref="A172:B172"/>
    <mergeCell ref="A173:A176"/>
    <mergeCell ref="A177:A181"/>
    <mergeCell ref="A182:A186"/>
    <mergeCell ref="A187:A189"/>
    <mergeCell ref="A191:B191"/>
    <mergeCell ref="A192:A195"/>
    <mergeCell ref="A196:A200"/>
    <mergeCell ref="A248:B248"/>
    <mergeCell ref="A206:A208"/>
    <mergeCell ref="A210:B210"/>
    <mergeCell ref="A211:A214"/>
    <mergeCell ref="A215:A219"/>
    <mergeCell ref="A220:A224"/>
    <mergeCell ref="A225:A227"/>
    <mergeCell ref="A229:B229"/>
    <mergeCell ref="A230:A233"/>
    <mergeCell ref="A234:A238"/>
    <mergeCell ref="A239:A243"/>
    <mergeCell ref="A244:A246"/>
    <mergeCell ref="A272:A276"/>
    <mergeCell ref="A277:A281"/>
    <mergeCell ref="A282:A284"/>
    <mergeCell ref="A249:A252"/>
    <mergeCell ref="A253:A257"/>
    <mergeCell ref="A258:A262"/>
    <mergeCell ref="A263:A265"/>
    <mergeCell ref="A267:B267"/>
    <mergeCell ref="A268:A27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Normal="100" workbookViewId="0">
      <selection activeCell="C4" sqref="C4"/>
    </sheetView>
  </sheetViews>
  <sheetFormatPr baseColWidth="10" defaultRowHeight="12.75" x14ac:dyDescent="0.2"/>
  <cols>
    <col min="1" max="1" width="24.42578125" style="133" customWidth="1"/>
    <col min="2" max="2" width="4.85546875" style="134" customWidth="1"/>
    <col min="3" max="5" width="8.7109375" style="133" customWidth="1"/>
    <col min="6" max="6" width="9.28515625" style="133" customWidth="1"/>
    <col min="7" max="10" width="8.28515625" style="133" customWidth="1"/>
    <col min="11" max="11" width="9.28515625" style="133" customWidth="1"/>
    <col min="12" max="16384" width="11.42578125" style="133"/>
  </cols>
  <sheetData>
    <row r="1" spans="1:19" ht="25.5" customHeight="1" thickBot="1" x14ac:dyDescent="0.25">
      <c r="A1" s="574" t="s">
        <v>179</v>
      </c>
      <c r="B1" s="574"/>
      <c r="C1" s="574"/>
      <c r="D1" s="574"/>
      <c r="E1" s="574"/>
      <c r="F1" s="574"/>
      <c r="G1" s="574"/>
      <c r="H1" s="574"/>
      <c r="I1" s="574"/>
      <c r="J1" s="574"/>
      <c r="K1" s="574"/>
      <c r="L1" s="575" t="s">
        <v>182</v>
      </c>
      <c r="M1" s="574"/>
      <c r="N1" s="574"/>
      <c r="O1" s="574"/>
      <c r="P1" s="574"/>
      <c r="Q1" s="574"/>
      <c r="R1" s="574"/>
      <c r="S1" s="574"/>
    </row>
    <row r="2" spans="1:19" s="159" customFormat="1" ht="17.25" customHeight="1" x14ac:dyDescent="0.25">
      <c r="A2" s="576" t="s">
        <v>15</v>
      </c>
      <c r="B2" s="578" t="s">
        <v>180</v>
      </c>
      <c r="C2" s="572" t="s">
        <v>175</v>
      </c>
      <c r="D2" s="572"/>
      <c r="E2" s="572"/>
      <c r="F2" s="573"/>
      <c r="G2" s="571" t="s">
        <v>176</v>
      </c>
      <c r="H2" s="572"/>
      <c r="I2" s="572"/>
      <c r="J2" s="572"/>
      <c r="K2" s="573"/>
      <c r="L2" s="571" t="s">
        <v>177</v>
      </c>
      <c r="M2" s="572"/>
      <c r="N2" s="572"/>
      <c r="O2" s="572"/>
      <c r="P2" s="573"/>
      <c r="Q2" s="571" t="s">
        <v>178</v>
      </c>
      <c r="R2" s="572"/>
      <c r="S2" s="573"/>
    </row>
    <row r="3" spans="1:19" ht="73.5" customHeight="1" thickBot="1" x14ac:dyDescent="0.25">
      <c r="A3" s="577"/>
      <c r="B3" s="579"/>
      <c r="C3" s="142" t="s">
        <v>172</v>
      </c>
      <c r="D3" s="142" t="s">
        <v>70</v>
      </c>
      <c r="E3" s="142" t="s">
        <v>71</v>
      </c>
      <c r="F3" s="153" t="s">
        <v>173</v>
      </c>
      <c r="G3" s="149" t="s">
        <v>47</v>
      </c>
      <c r="H3" s="142" t="s">
        <v>74</v>
      </c>
      <c r="I3" s="142" t="s">
        <v>94</v>
      </c>
      <c r="J3" s="142" t="s">
        <v>75</v>
      </c>
      <c r="K3" s="153" t="s">
        <v>173</v>
      </c>
      <c r="L3" s="157" t="s">
        <v>55</v>
      </c>
      <c r="M3" s="143" t="s">
        <v>65</v>
      </c>
      <c r="N3" s="144" t="s">
        <v>113</v>
      </c>
      <c r="O3" s="145" t="s">
        <v>174</v>
      </c>
      <c r="P3" s="147" t="s">
        <v>173</v>
      </c>
      <c r="Q3" s="158" t="s">
        <v>66</v>
      </c>
      <c r="R3" s="146" t="s">
        <v>57</v>
      </c>
      <c r="S3" s="147" t="s">
        <v>173</v>
      </c>
    </row>
    <row r="4" spans="1:19" ht="21" customHeight="1" x14ac:dyDescent="0.2">
      <c r="A4" s="580" t="s">
        <v>90</v>
      </c>
      <c r="B4" s="167" t="s">
        <v>180</v>
      </c>
      <c r="C4" s="141">
        <f>COUNTIFS('PLAN DE MEJORAMIENTO'!$U$8:$U$507,A4,'PLAN DE MEJORAMIENTO'!$L$8:$L$507,'SEGUNDO SEG.'!$C$3)</f>
        <v>1</v>
      </c>
      <c r="D4" s="141">
        <f>COUNTIFS('PLAN DE MEJORAMIENTO'!U8:U507,'SEGUNDO SEG.'!A4,'PLAN DE MEJORAMIENTO'!L8:L507,'SEGUNDO SEG.'!D3)</f>
        <v>0</v>
      </c>
      <c r="E4" s="141">
        <f>COUNTIFS('PLAN DE MEJORAMIENTO'!$U$8:$U$507,'SEGUNDO SEG.'!A4,'PLAN DE MEJORAMIENTO'!$L$8:$L$507,'SEGUNDO SEG.'!$E$3)</f>
        <v>0</v>
      </c>
      <c r="F4" s="154">
        <f>IF(C4="","",SUM(C4:E4))</f>
        <v>1</v>
      </c>
      <c r="G4" s="150">
        <f>COUNTIFS('PLAN DE MEJORAMIENTO'!$U$8:$U$507,'SEGUNDO SEG.'!A4,'PLAN DE MEJORAMIENTO'!$P$8:$P$507,'SEGUNDO SEG.'!G3)</f>
        <v>1</v>
      </c>
      <c r="H4" s="141">
        <f>COUNTIFS('PLAN DE MEJORAMIENTO'!$U$8:$U$507,'SEGUNDO SEG.'!A4,'PLAN DE MEJORAMIENTO'!$P$8:$P$507,'SEGUNDO SEG.'!H$3)</f>
        <v>0</v>
      </c>
      <c r="I4" s="141">
        <f>COUNTIFS('PLAN DE MEJORAMIENTO'!$U$8:$U$507,'SEGUNDO SEG.'!A4,'PLAN DE MEJORAMIENTO'!$P$8:$P$507,'SEGUNDO SEG.'!I$3)</f>
        <v>0</v>
      </c>
      <c r="J4" s="141">
        <f>COUNTIFS('PLAN DE MEJORAMIENTO'!$U$8:$U$507,'SEGUNDO SEG.'!A4,'PLAN DE MEJORAMIENTO'!$P$8:$P$507,'SEGUNDO SEG.'!J$3)</f>
        <v>0</v>
      </c>
      <c r="K4" s="154">
        <f>IF(G4="","",SUM(G4:J4))</f>
        <v>1</v>
      </c>
      <c r="L4" s="150">
        <f>COUNTIFS('PLAN DE MEJORAMIENTO'!$U$8:$U$507,'SEGUNDO SEG.'!A4,'PLAN DE MEJORAMIENTO'!$AQ$8:$AQ$507,'SEGUNDO SEG.'!L$3)</f>
        <v>0</v>
      </c>
      <c r="M4" s="141">
        <f>COUNTIFS('PLAN DE MEJORAMIENTO'!$U$8:$U$507,'SEGUNDO SEG.'!A4,'PLAN DE MEJORAMIENTO'!$AQ$8:$AQ$507,'SEGUNDO SEG.'!M$3)</f>
        <v>1</v>
      </c>
      <c r="N4" s="141">
        <f>COUNTIFS('PLAN DE MEJORAMIENTO'!$U$8:$U$507,'SEGUNDO SEG.'!A4,'PLAN DE MEJORAMIENTO'!$AQ$8:$AQ$507,'SEGUNDO SEG.'!N$3)</f>
        <v>0</v>
      </c>
      <c r="O4" s="141">
        <f>COUNTIFS('PLAN DE MEJORAMIENTO'!$U$8:$U$507,'SEGUNDO SEG.'!A4,'PLAN DE MEJORAMIENTO'!$AQ$8:$AQ$507,'SEGUNDO SEG.'!O$3)</f>
        <v>0</v>
      </c>
      <c r="P4" s="154">
        <f>SUM(L4:O4)</f>
        <v>1</v>
      </c>
      <c r="Q4" s="150">
        <f>COUNTIFS('PLAN DE MEJORAMIENTO'!$U$8:$U$507,'SEGUNDO SEG.'!A4,'PLAN DE MEJORAMIENTO'!$BJ$8:$BJ$507,'SEGUNDO SEG.'!Q$3)</f>
        <v>1</v>
      </c>
      <c r="R4" s="141">
        <f>COUNTIFS('PLAN DE MEJORAMIENTO'!$U$8:$U$507,'SEGUNDO SEG.'!A4,'PLAN DE MEJORAMIENTO'!$BJ$8:$BJ$507,'SEGUNDO SEG.'!R$3)</f>
        <v>0</v>
      </c>
      <c r="S4" s="154">
        <f>SUM(Q4:R4)</f>
        <v>1</v>
      </c>
    </row>
    <row r="5" spans="1:19" ht="21" customHeight="1" thickBot="1" x14ac:dyDescent="0.25">
      <c r="A5" s="581"/>
      <c r="B5" s="171" t="s">
        <v>185</v>
      </c>
      <c r="C5" s="172">
        <f>IF($F$4=0,"",C4/$F$4)</f>
        <v>1</v>
      </c>
      <c r="D5" s="172">
        <f>IF($F$4=0,"",D4/$F$4)</f>
        <v>0</v>
      </c>
      <c r="E5" s="172">
        <f>IF($F$4=0,"",E4/$F$4)</f>
        <v>0</v>
      </c>
      <c r="F5" s="173">
        <f>SUM(C5:E5)</f>
        <v>1</v>
      </c>
      <c r="G5" s="174">
        <f>IF($K$4=0,"",G4/$K$4)</f>
        <v>1</v>
      </c>
      <c r="H5" s="174">
        <f>IF($K$4=0,"",H4/$K$4)</f>
        <v>0</v>
      </c>
      <c r="I5" s="174">
        <f>IF($K$4=0,"",I4/$K$4)</f>
        <v>0</v>
      </c>
      <c r="J5" s="174">
        <f>IF($K$4=0,"",J4/$K$4)</f>
        <v>0</v>
      </c>
      <c r="K5" s="173">
        <f>SUM(G5:J5)</f>
        <v>1</v>
      </c>
      <c r="L5" s="174">
        <f>IF(P4=0,"",L4/$P$4)</f>
        <v>0</v>
      </c>
      <c r="M5" s="174">
        <f>IF(Q4=0,"",M4/$P$4)</f>
        <v>1</v>
      </c>
      <c r="N5" s="174" t="str">
        <f>IF(R4=0,"",N4/$P$4)</f>
        <v/>
      </c>
      <c r="O5" s="174">
        <f>IF(S4=0,"",O4/$P$4)</f>
        <v>0</v>
      </c>
      <c r="P5" s="173">
        <f>SUM(L5:O5)</f>
        <v>1</v>
      </c>
      <c r="Q5" s="174">
        <f>IF($S$4=0,"",Q4/$S$4)</f>
        <v>1</v>
      </c>
      <c r="R5" s="174">
        <f>IF($S$4=0,"",R4/$S$4)</f>
        <v>0</v>
      </c>
      <c r="S5" s="175">
        <f>SUM(Q5:R5)</f>
        <v>1</v>
      </c>
    </row>
    <row r="6" spans="1:19" ht="21" customHeight="1" x14ac:dyDescent="0.2">
      <c r="A6" s="580" t="s">
        <v>91</v>
      </c>
      <c r="B6" s="177" t="s">
        <v>180</v>
      </c>
      <c r="C6" s="140">
        <f>COUNTIFS('PLAN DE MEJORAMIENTO'!$U$8:$U$507,A6,'PLAN DE MEJORAMIENTO'!$L$8:$L$507,'SEGUNDO SEG.'!$C$3)</f>
        <v>4</v>
      </c>
      <c r="D6" s="140">
        <f>COUNTIFS('PLAN DE MEJORAMIENTO'!$U$8:$U$507,A6,'PLAN DE MEJORAMIENTO'!$L$8:$L$507,D3)</f>
        <v>0</v>
      </c>
      <c r="E6" s="140">
        <f>COUNTIFS('PLAN DE MEJORAMIENTO'!$U$8:$U$507,'SEGUNDO SEG.'!A6,'PLAN DE MEJORAMIENTO'!$L$8:$L$507,'SEGUNDO SEG.'!$E$3)</f>
        <v>0</v>
      </c>
      <c r="F6" s="155">
        <f t="shared" ref="F6:F38" si="0">IF(C6="","",SUM(C6:E6))</f>
        <v>4</v>
      </c>
      <c r="G6" s="151">
        <f>COUNTIFS('PLAN DE MEJORAMIENTO'!$U$8:$U$507,'SEGUNDO SEG.'!A6,'PLAN DE MEJORAMIENTO'!$P$8:$P$507,'SEGUNDO SEG.'!G3)</f>
        <v>2</v>
      </c>
      <c r="H6" s="140">
        <f>COUNTIFS('PLAN DE MEJORAMIENTO'!$U$8:$U$507,'SEGUNDO SEG.'!A6,'PLAN DE MEJORAMIENTO'!$P$8:$P$507,'SEGUNDO SEG.'!H$3)</f>
        <v>2</v>
      </c>
      <c r="I6" s="140">
        <f>COUNTIFS('PLAN DE MEJORAMIENTO'!$U$8:$U$507,'SEGUNDO SEG.'!A6,'PLAN DE MEJORAMIENTO'!$P$8:$P$507,'SEGUNDO SEG.'!I$3)</f>
        <v>0</v>
      </c>
      <c r="J6" s="140">
        <f>COUNTIFS('PLAN DE MEJORAMIENTO'!$U$8:$U$507,'SEGUNDO SEG.'!A6,'PLAN DE MEJORAMIENTO'!$P$8:$P$507,'SEGUNDO SEG.'!J$3)</f>
        <v>0</v>
      </c>
      <c r="K6" s="155">
        <f t="shared" ref="K6:K38" si="1">IF(G6="","",SUM(G6:J6))</f>
        <v>4</v>
      </c>
      <c r="L6" s="150">
        <f>COUNTIFS('PLAN DE MEJORAMIENTO'!$U$8:$U$507,'SEGUNDO SEG.'!A6,'PLAN DE MEJORAMIENTO'!$AQ$8:$AQ$507,'SEGUNDO SEG.'!L$3)</f>
        <v>3</v>
      </c>
      <c r="M6" s="141">
        <f>COUNTIFS('PLAN DE MEJORAMIENTO'!$U$8:$U$507,'SEGUNDO SEG.'!A6,'PLAN DE MEJORAMIENTO'!$AQ$8:$AQ$507,'SEGUNDO SEG.'!M$3)</f>
        <v>0</v>
      </c>
      <c r="N6" s="141">
        <f>COUNTIFS('PLAN DE MEJORAMIENTO'!$U$8:$U$507,'SEGUNDO SEG.'!A6,'PLAN DE MEJORAMIENTO'!$AQ$8:$AQ$507,'SEGUNDO SEG.'!N$3)</f>
        <v>1</v>
      </c>
      <c r="O6" s="141">
        <f>COUNTIFS('PLAN DE MEJORAMIENTO'!$U$8:$U$507,'SEGUNDO SEG.'!A6,'PLAN DE MEJORAMIENTO'!$AQ$8:$AQ$507,'SEGUNDO SEG.'!O$3)</f>
        <v>0</v>
      </c>
      <c r="P6" s="155">
        <f t="shared" ref="P6:P38" si="2">SUM(L6:O6)</f>
        <v>4</v>
      </c>
      <c r="Q6" s="151">
        <f>COUNTIFS('PLAN DE MEJORAMIENTO'!$U$8:$U$507,'SEGUNDO SEG.'!A6,'PLAN DE MEJORAMIENTO'!$BJ$8:$BJ$507,'SEGUNDO SEG.'!Q$3)</f>
        <v>4</v>
      </c>
      <c r="R6" s="140">
        <f>COUNTIFS('PLAN DE MEJORAMIENTO'!$U$8:$U$507,'SEGUNDO SEG.'!A6,'PLAN DE MEJORAMIENTO'!$BJ$8:$BJ$507,'SEGUNDO SEG.'!R$3)</f>
        <v>0</v>
      </c>
      <c r="S6" s="155">
        <f t="shared" ref="S6:S38" si="3">SUM(Q6:R6)</f>
        <v>4</v>
      </c>
    </row>
    <row r="7" spans="1:19" ht="21" customHeight="1" thickBot="1" x14ac:dyDescent="0.25">
      <c r="A7" s="581"/>
      <c r="B7" s="178" t="s">
        <v>185</v>
      </c>
      <c r="C7" s="172">
        <f>IF($F$6=0,"",C6/$F$6)</f>
        <v>1</v>
      </c>
      <c r="D7" s="172">
        <f>IF($F$6=0,"",D6/$F$6)</f>
        <v>0</v>
      </c>
      <c r="E7" s="172">
        <f>IF($F$6=0,"",E6/$F$6)</f>
        <v>0</v>
      </c>
      <c r="F7" s="173">
        <f>SUM(C7:E7)</f>
        <v>1</v>
      </c>
      <c r="G7" s="174">
        <f>IF($K$6=0,"",G6/$K$6)</f>
        <v>0.5</v>
      </c>
      <c r="H7" s="174">
        <f>IF($K$6=0,"",H6/$K$6)</f>
        <v>0.5</v>
      </c>
      <c r="I7" s="174">
        <f>IF($K$6=0,"",I6/$K$6)</f>
        <v>0</v>
      </c>
      <c r="J7" s="174">
        <f>IF($K$6=0,"",J6/$K$6)</f>
        <v>0</v>
      </c>
      <c r="K7" s="173">
        <f>SUM(G7:J7)</f>
        <v>1</v>
      </c>
      <c r="L7" s="174">
        <f>IF($P$6=0,"",L6/$P$6)</f>
        <v>0.75</v>
      </c>
      <c r="M7" s="174">
        <f>IF($P$6=0,"",M6/$P$6)</f>
        <v>0</v>
      </c>
      <c r="N7" s="174">
        <f>IF($P$6=0,"",N6/$P$6)</f>
        <v>0.25</v>
      </c>
      <c r="O7" s="174">
        <f>IF($P$6=0,"",O6/$P$6)</f>
        <v>0</v>
      </c>
      <c r="P7" s="173">
        <f>SUM(L7:O7)</f>
        <v>1</v>
      </c>
      <c r="Q7" s="174">
        <f>IF($S$6=0,"",Q6/$S$6)</f>
        <v>1</v>
      </c>
      <c r="R7" s="174">
        <f>IF($S$6=0,"",R6/$S$6)</f>
        <v>0</v>
      </c>
      <c r="S7" s="175">
        <f>SUM(Q7:R7)</f>
        <v>1</v>
      </c>
    </row>
    <row r="8" spans="1:19" ht="21" customHeight="1" x14ac:dyDescent="0.2">
      <c r="A8" s="580" t="s">
        <v>76</v>
      </c>
      <c r="B8" s="177" t="s">
        <v>180</v>
      </c>
      <c r="C8" s="140">
        <f>COUNTIFS('PLAN DE MEJORAMIENTO'!$U$8:$U$507,A8,'PLAN DE MEJORAMIENTO'!$L$8:$L$507,'SEGUNDO SEG.'!$C$3)</f>
        <v>21</v>
      </c>
      <c r="D8" s="140">
        <f>COUNTIFS('PLAN DE MEJORAMIENTO'!$U$8:$U$507,A8,'PLAN DE MEJORAMIENTO'!$L$8:$L$507,D3)</f>
        <v>3</v>
      </c>
      <c r="E8" s="140">
        <f>COUNTIFS('PLAN DE MEJORAMIENTO'!$U$8:$U$507,'SEGUNDO SEG.'!A8,'PLAN DE MEJORAMIENTO'!$L$8:$L$507,'SEGUNDO SEG.'!$E$3)</f>
        <v>0</v>
      </c>
      <c r="F8" s="155">
        <f t="shared" si="0"/>
        <v>24</v>
      </c>
      <c r="G8" s="151">
        <f>COUNTIFS('PLAN DE MEJORAMIENTO'!$U$8:$U$507,'SEGUNDO SEG.'!A8,'PLAN DE MEJORAMIENTO'!$P$8:$P$507,'SEGUNDO SEG.'!G3)</f>
        <v>11</v>
      </c>
      <c r="H8" s="140">
        <f>COUNTIFS('PLAN DE MEJORAMIENTO'!$U$8:$U$507,'SEGUNDO SEG.'!A8,'PLAN DE MEJORAMIENTO'!$P$8:$P$507,'SEGUNDO SEG.'!H$3)</f>
        <v>13</v>
      </c>
      <c r="I8" s="140">
        <f>COUNTIFS('PLAN DE MEJORAMIENTO'!$U$8:$U$507,'SEGUNDO SEG.'!A8,'PLAN DE MEJORAMIENTO'!$P$8:$P$507,'SEGUNDO SEG.'!I$3)</f>
        <v>0</v>
      </c>
      <c r="J8" s="140">
        <f>COUNTIFS('PLAN DE MEJORAMIENTO'!$U$8:$U$507,'SEGUNDO SEG.'!A8,'PLAN DE MEJORAMIENTO'!$P$8:$P$507,'SEGUNDO SEG.'!J$3)</f>
        <v>0</v>
      </c>
      <c r="K8" s="155">
        <f t="shared" si="1"/>
        <v>24</v>
      </c>
      <c r="L8" s="150">
        <f>COUNTIFS('PLAN DE MEJORAMIENTO'!$U$8:$U$507,'SEGUNDO SEG.'!A8,'PLAN DE MEJORAMIENTO'!$AQ$8:$AQ$507,'SEGUNDO SEG.'!L$3)</f>
        <v>24</v>
      </c>
      <c r="M8" s="141">
        <f>COUNTIFS('PLAN DE MEJORAMIENTO'!$U$8:$U$507,'SEGUNDO SEG.'!A8,'PLAN DE MEJORAMIENTO'!$AQ$8:$AQ$507,'SEGUNDO SEG.'!M$3)</f>
        <v>0</v>
      </c>
      <c r="N8" s="141">
        <f>COUNTIFS('PLAN DE MEJORAMIENTO'!$U$8:$U$507,'SEGUNDO SEG.'!A8,'PLAN DE MEJORAMIENTO'!$AQ$8:$AQ$507,'SEGUNDO SEG.'!N$3)</f>
        <v>0</v>
      </c>
      <c r="O8" s="141">
        <f>COUNTIFS('PLAN DE MEJORAMIENTO'!$U$8:$U$507,'SEGUNDO SEG.'!A8,'PLAN DE MEJORAMIENTO'!$AQ$8:$AQ$507,'SEGUNDO SEG.'!O$3)</f>
        <v>0</v>
      </c>
      <c r="P8" s="155">
        <f t="shared" si="2"/>
        <v>24</v>
      </c>
      <c r="Q8" s="151">
        <f>COUNTIFS('PLAN DE MEJORAMIENTO'!$U$8:$U$507,'SEGUNDO SEG.'!A8,'PLAN DE MEJORAMIENTO'!$BJ$8:$BJ$507,'SEGUNDO SEG.'!Q$3)</f>
        <v>0</v>
      </c>
      <c r="R8" s="140">
        <f>COUNTIFS('PLAN DE MEJORAMIENTO'!$U$8:$U$507,'SEGUNDO SEG.'!A8,'PLAN DE MEJORAMIENTO'!$BJ$8:$BJ$507,'SEGUNDO SEG.'!R$3)</f>
        <v>24</v>
      </c>
      <c r="S8" s="155">
        <f t="shared" si="3"/>
        <v>24</v>
      </c>
    </row>
    <row r="9" spans="1:19" ht="21" customHeight="1" thickBot="1" x14ac:dyDescent="0.25">
      <c r="A9" s="581"/>
      <c r="B9" s="178" t="s">
        <v>185</v>
      </c>
      <c r="C9" s="172">
        <f>IF($F$8=0,"",C8/$F$8)</f>
        <v>0.875</v>
      </c>
      <c r="D9" s="172">
        <f>IF($F$8=0,"",D8/$F$8)</f>
        <v>0.125</v>
      </c>
      <c r="E9" s="172">
        <f>IF($F$8=0,"",E8/$F$8)</f>
        <v>0</v>
      </c>
      <c r="F9" s="173">
        <f>SUM(C9:E9)</f>
        <v>1</v>
      </c>
      <c r="G9" s="174">
        <f>IF($K$8=0,"",G8/$K$8)</f>
        <v>0.45833333333333331</v>
      </c>
      <c r="H9" s="174">
        <f>IF($K$8=0,"",H8/$K$8)</f>
        <v>0.54166666666666663</v>
      </c>
      <c r="I9" s="174">
        <f>IF($K$8=0,"",I8/$K$8)</f>
        <v>0</v>
      </c>
      <c r="J9" s="174">
        <f>IF($K$8=0,"",J8/$K$8)</f>
        <v>0</v>
      </c>
      <c r="K9" s="173">
        <f>SUM(G9:J9)</f>
        <v>1</v>
      </c>
      <c r="L9" s="174">
        <f>IF($P$8=0,"",L8/$P$8)</f>
        <v>1</v>
      </c>
      <c r="M9" s="174">
        <f>IF($P$8=0,"",M8/$P$8)</f>
        <v>0</v>
      </c>
      <c r="N9" s="174">
        <f>IF($P$8=0,"",N8/$P$8)</f>
        <v>0</v>
      </c>
      <c r="O9" s="174">
        <f>IF($P$8=0,"",O8/$P$8)</f>
        <v>0</v>
      </c>
      <c r="P9" s="176">
        <f>SUM(L9:O9)</f>
        <v>1</v>
      </c>
      <c r="Q9" s="174">
        <f>IF($S$8=0,"",Q8/$S$8)</f>
        <v>0</v>
      </c>
      <c r="R9" s="174">
        <f>IF($S$8=0,"",R8/$S$8)</f>
        <v>1</v>
      </c>
      <c r="S9" s="175">
        <f>SUM(Q9:R9)</f>
        <v>1</v>
      </c>
    </row>
    <row r="10" spans="1:19" ht="21" customHeight="1" x14ac:dyDescent="0.2">
      <c r="A10" s="582" t="s">
        <v>92</v>
      </c>
      <c r="B10" s="180" t="s">
        <v>180</v>
      </c>
      <c r="C10" s="140">
        <f>COUNTIFS('PLAN DE MEJORAMIENTO'!$U$8:$U$507,A10,'PLAN DE MEJORAMIENTO'!$L$8:$L$507,'SEGUNDO SEG.'!$C$3)</f>
        <v>0</v>
      </c>
      <c r="D10" s="140">
        <f>COUNTIFS('PLAN DE MEJORAMIENTO'!$U$8:$U$507,A10,'PLAN DE MEJORAMIENTO'!$L$8:$L$507,D3)</f>
        <v>0</v>
      </c>
      <c r="E10" s="140">
        <f>COUNTIFS('PLAN DE MEJORAMIENTO'!$U$8:$U$507,'SEGUNDO SEG.'!A10,'PLAN DE MEJORAMIENTO'!$L$8:$L$507,'SEGUNDO SEG.'!$E$3)</f>
        <v>0</v>
      </c>
      <c r="F10" s="155">
        <f t="shared" si="0"/>
        <v>0</v>
      </c>
      <c r="G10" s="151">
        <f>COUNTIFS('PLAN DE MEJORAMIENTO'!$U$8:$U$507,'SEGUNDO SEG.'!A10,'PLAN DE MEJORAMIENTO'!$P$8:$P$507,'SEGUNDO SEG.'!G3)</f>
        <v>0</v>
      </c>
      <c r="H10" s="140">
        <f>COUNTIFS('PLAN DE MEJORAMIENTO'!$U$8:$U$507,'SEGUNDO SEG.'!A10,'PLAN DE MEJORAMIENTO'!$P$8:$P$507,'SEGUNDO SEG.'!H$3)</f>
        <v>0</v>
      </c>
      <c r="I10" s="140">
        <f>COUNTIFS('PLAN DE MEJORAMIENTO'!$U$8:$U$507,'SEGUNDO SEG.'!A10,'PLAN DE MEJORAMIENTO'!$P$8:$P$507,'SEGUNDO SEG.'!I$3)</f>
        <v>0</v>
      </c>
      <c r="J10" s="140">
        <f>COUNTIFS('PLAN DE MEJORAMIENTO'!$U$8:$U$507,'SEGUNDO SEG.'!A10,'PLAN DE MEJORAMIENTO'!$P$8:$P$507,'SEGUNDO SEG.'!J$3)</f>
        <v>0</v>
      </c>
      <c r="K10" s="155">
        <f t="shared" si="1"/>
        <v>0</v>
      </c>
      <c r="L10" s="150">
        <f>COUNTIFS('PLAN DE MEJORAMIENTO'!$U$8:$U$507,'SEGUNDO SEG.'!A10,'PLAN DE MEJORAMIENTO'!$AQ$8:$AQ$507,'SEGUNDO SEG.'!L$3)</f>
        <v>0</v>
      </c>
      <c r="M10" s="141">
        <f>COUNTIFS('PLAN DE MEJORAMIENTO'!$U$8:$U$507,'SEGUNDO SEG.'!A10,'PLAN DE MEJORAMIENTO'!$AQ$8:$AQ$507,'SEGUNDO SEG.'!M$3)</f>
        <v>0</v>
      </c>
      <c r="N10" s="141">
        <f>COUNTIFS('PLAN DE MEJORAMIENTO'!$U$8:$U$507,'SEGUNDO SEG.'!A10,'PLAN DE MEJORAMIENTO'!$AQ$8:$AQ$507,'SEGUNDO SEG.'!N$3)</f>
        <v>0</v>
      </c>
      <c r="O10" s="141">
        <f>COUNTIFS('PLAN DE MEJORAMIENTO'!$U$8:$U$507,'SEGUNDO SEG.'!A10,'PLAN DE MEJORAMIENTO'!$AQ$8:$AQ$507,'SEGUNDO SEG.'!O$3)</f>
        <v>0</v>
      </c>
      <c r="P10" s="155">
        <f t="shared" si="2"/>
        <v>0</v>
      </c>
      <c r="Q10" s="151">
        <f>COUNTIFS('PLAN DE MEJORAMIENTO'!$U$8:$U$507,'SEGUNDO SEG.'!A10,'PLAN DE MEJORAMIENTO'!$BJ$8:$BJ$507,'SEGUNDO SEG.'!Q$3)</f>
        <v>0</v>
      </c>
      <c r="R10" s="140">
        <f>COUNTIFS('PLAN DE MEJORAMIENTO'!$U$8:$U$507,'SEGUNDO SEG.'!A10,'PLAN DE MEJORAMIENTO'!$BJ$8:$BJ$507,'SEGUNDO SEG.'!R$3)</f>
        <v>0</v>
      </c>
      <c r="S10" s="155">
        <f t="shared" si="3"/>
        <v>0</v>
      </c>
    </row>
    <row r="11" spans="1:19" ht="21" customHeight="1" thickBot="1" x14ac:dyDescent="0.25">
      <c r="A11" s="581"/>
      <c r="B11" s="178" t="s">
        <v>185</v>
      </c>
      <c r="C11" s="172" t="str">
        <f>IF($F$10=0,"",C10/$F$10)</f>
        <v/>
      </c>
      <c r="D11" s="172" t="str">
        <f>IF($F$10=0,"",D10/$F$10)</f>
        <v/>
      </c>
      <c r="E11" s="172" t="str">
        <f>IF($F$10=0,"",E10/$F$10)</f>
        <v/>
      </c>
      <c r="F11" s="173">
        <f>SUM(C11:E11)</f>
        <v>0</v>
      </c>
      <c r="G11" s="174" t="str">
        <f>IF($K$10=0,"",G10/$K$10)</f>
        <v/>
      </c>
      <c r="H11" s="174" t="str">
        <f>IF($K$10=0,"",H10/$K$10)</f>
        <v/>
      </c>
      <c r="I11" s="174" t="str">
        <f>IF($K$10=0,"",I10/$K$10)</f>
        <v/>
      </c>
      <c r="J11" s="174" t="str">
        <f>IF($K$10=0,"",J10/$K$10)</f>
        <v/>
      </c>
      <c r="K11" s="173">
        <f>SUM(G11:J11)</f>
        <v>0</v>
      </c>
      <c r="L11" s="174" t="str">
        <f>IF($P$10=0,"",L10/$P$10)</f>
        <v/>
      </c>
      <c r="M11" s="174" t="str">
        <f>IF($P$10=0,"",M10/$P$10)</f>
        <v/>
      </c>
      <c r="N11" s="174" t="str">
        <f>IF($P$10=0,"",N10/$P$10)</f>
        <v/>
      </c>
      <c r="O11" s="174" t="str">
        <f>IF($P$10=0,"",O10/$P$10)</f>
        <v/>
      </c>
      <c r="P11" s="176">
        <f>SUM(L11:O11)</f>
        <v>0</v>
      </c>
      <c r="Q11" s="174" t="str">
        <f>IF($S$10=0,"",Q10/$S$10)</f>
        <v/>
      </c>
      <c r="R11" s="174" t="str">
        <f>IF($S$10=0,"",R10/$S$10)</f>
        <v/>
      </c>
      <c r="S11" s="175">
        <f>SUM(Q11:R11)</f>
        <v>0</v>
      </c>
    </row>
    <row r="12" spans="1:19" ht="21" customHeight="1" x14ac:dyDescent="0.2">
      <c r="A12" s="582" t="s">
        <v>93</v>
      </c>
      <c r="B12" s="180" t="s">
        <v>180</v>
      </c>
      <c r="C12" s="140">
        <f>COUNTIFS('PLAN DE MEJORAMIENTO'!$U$8:$U$507,A12,'PLAN DE MEJORAMIENTO'!$L$8:$L$507,'SEGUNDO SEG.'!$C$3)</f>
        <v>26</v>
      </c>
      <c r="D12" s="140">
        <f>COUNTIFS('PLAN DE MEJORAMIENTO'!$U$8:$U$507,A12,'PLAN DE MEJORAMIENTO'!$L$8:$L$507,D3)</f>
        <v>11</v>
      </c>
      <c r="E12" s="140">
        <f>COUNTIFS('PLAN DE MEJORAMIENTO'!$U$8:$U$507,'SEGUNDO SEG.'!A12,'PLAN DE MEJORAMIENTO'!$L$8:$L$507,'SEGUNDO SEG.'!$E$3)</f>
        <v>0</v>
      </c>
      <c r="F12" s="155">
        <f t="shared" si="0"/>
        <v>37</v>
      </c>
      <c r="G12" s="151">
        <f>COUNTIFS('PLAN DE MEJORAMIENTO'!$U$8:$U$507,'SEGUNDO SEG.'!A12,'PLAN DE MEJORAMIENTO'!$P$8:$P$507,'SEGUNDO SEG.'!G3)</f>
        <v>17</v>
      </c>
      <c r="H12" s="140">
        <f>COUNTIFS('PLAN DE MEJORAMIENTO'!$U$8:$U$507,'SEGUNDO SEG.'!A12,'PLAN DE MEJORAMIENTO'!$P$8:$P$507,'SEGUNDO SEG.'!H$3)</f>
        <v>17</v>
      </c>
      <c r="I12" s="140">
        <f>COUNTIFS('PLAN DE MEJORAMIENTO'!$U$8:$U$507,'SEGUNDO SEG.'!A12,'PLAN DE MEJORAMIENTO'!$P$8:$P$507,'SEGUNDO SEG.'!I$3)</f>
        <v>1</v>
      </c>
      <c r="J12" s="140">
        <f>COUNTIFS('PLAN DE MEJORAMIENTO'!$U$8:$U$507,'SEGUNDO SEG.'!A12,'PLAN DE MEJORAMIENTO'!$P$8:$P$507,'SEGUNDO SEG.'!J$3)</f>
        <v>2</v>
      </c>
      <c r="K12" s="155">
        <f t="shared" si="1"/>
        <v>37</v>
      </c>
      <c r="L12" s="150">
        <f>COUNTIFS('PLAN DE MEJORAMIENTO'!$U$8:$U$507,'SEGUNDO SEG.'!A12,'PLAN DE MEJORAMIENTO'!$AQ$8:$AQ$507,'SEGUNDO SEG.'!L$3)</f>
        <v>34</v>
      </c>
      <c r="M12" s="141">
        <f>COUNTIFS('PLAN DE MEJORAMIENTO'!$U$8:$U$507,'SEGUNDO SEG.'!A12,'PLAN DE MEJORAMIENTO'!$AQ$8:$AQ$507,'SEGUNDO SEG.'!M$3)</f>
        <v>2</v>
      </c>
      <c r="N12" s="141">
        <f>COUNTIFS('PLAN DE MEJORAMIENTO'!$U$8:$U$507,'SEGUNDO SEG.'!A12,'PLAN DE MEJORAMIENTO'!$AQ$8:$AQ$507,'SEGUNDO SEG.'!N$3)</f>
        <v>1</v>
      </c>
      <c r="O12" s="141">
        <f>COUNTIFS('PLAN DE MEJORAMIENTO'!$U$8:$U$507,'SEGUNDO SEG.'!A12,'PLAN DE MEJORAMIENTO'!$AQ$8:$AQ$507,'SEGUNDO SEG.'!O$3)</f>
        <v>0</v>
      </c>
      <c r="P12" s="155">
        <f t="shared" si="2"/>
        <v>37</v>
      </c>
      <c r="Q12" s="151">
        <f>COUNTIFS('PLAN DE MEJORAMIENTO'!$U$8:$U$507,'SEGUNDO SEG.'!A12,'PLAN DE MEJORAMIENTO'!$BJ$8:$BJ$507,'SEGUNDO SEG.'!Q$3)</f>
        <v>12</v>
      </c>
      <c r="R12" s="140">
        <f>COUNTIFS('PLAN DE MEJORAMIENTO'!$U$8:$U$507,'SEGUNDO SEG.'!A12,'PLAN DE MEJORAMIENTO'!$BJ$8:$BJ$507,'SEGUNDO SEG.'!R$3)</f>
        <v>25</v>
      </c>
      <c r="S12" s="155">
        <f t="shared" si="3"/>
        <v>37</v>
      </c>
    </row>
    <row r="13" spans="1:19" ht="21" customHeight="1" thickBot="1" x14ac:dyDescent="0.25">
      <c r="A13" s="581"/>
      <c r="B13" s="178" t="s">
        <v>185</v>
      </c>
      <c r="C13" s="172">
        <f>IF($F$12=0,"",C12/$F$12)</f>
        <v>0.70270270270270274</v>
      </c>
      <c r="D13" s="172">
        <f>IF($F$12=0,"",D12/$F$12)</f>
        <v>0.29729729729729731</v>
      </c>
      <c r="E13" s="172">
        <f>IF($F$12=0,"",E12/$F$12)</f>
        <v>0</v>
      </c>
      <c r="F13" s="176">
        <f>SUM(C13:E13)</f>
        <v>1</v>
      </c>
      <c r="G13" s="174">
        <f>IF($K$12=0,"",G12/$K$12)</f>
        <v>0.45945945945945948</v>
      </c>
      <c r="H13" s="174">
        <f>IF($K$12=0,"",H12/$K$12)</f>
        <v>0.45945945945945948</v>
      </c>
      <c r="I13" s="174">
        <f>IF($K$12=0,"",I12/$K$12)</f>
        <v>2.7027027027027029E-2</v>
      </c>
      <c r="J13" s="174">
        <f>IF($K$12=0,"",J12/$K$12)</f>
        <v>5.4054054054054057E-2</v>
      </c>
      <c r="K13" s="173">
        <f>SUM(G13:J13)</f>
        <v>1</v>
      </c>
      <c r="L13" s="174">
        <f>IF($P$12=0,"",L12/$P$12)</f>
        <v>0.91891891891891897</v>
      </c>
      <c r="M13" s="174">
        <f>IF($P$12=0,"",M12/$P$12)</f>
        <v>5.4054054054054057E-2</v>
      </c>
      <c r="N13" s="174">
        <f>IF($P$12=0,"",N12/$P$12)</f>
        <v>2.7027027027027029E-2</v>
      </c>
      <c r="O13" s="174">
        <f>IF($P$12=0,"",O12/$P$12)</f>
        <v>0</v>
      </c>
      <c r="P13" s="176">
        <f>SUM(L13:O13)</f>
        <v>1</v>
      </c>
      <c r="Q13" s="174">
        <f>IF($S$12=0,"",Q12/$S$12)</f>
        <v>0.32432432432432434</v>
      </c>
      <c r="R13" s="174">
        <f>IF($S$12=0,"",R12/$S$12)</f>
        <v>0.67567567567567566</v>
      </c>
      <c r="S13" s="175">
        <f>SUM(Q13:R13)</f>
        <v>1</v>
      </c>
    </row>
    <row r="14" spans="1:19" ht="21" customHeight="1" x14ac:dyDescent="0.2">
      <c r="A14" s="582" t="s">
        <v>78</v>
      </c>
      <c r="B14" s="180" t="s">
        <v>180</v>
      </c>
      <c r="C14" s="140">
        <f>COUNTIFS('PLAN DE MEJORAMIENTO'!$U$8:$U$507,A14,'PLAN DE MEJORAMIENTO'!$L$8:$L$507,'SEGUNDO SEG.'!$C$3)</f>
        <v>12</v>
      </c>
      <c r="D14" s="140">
        <f>COUNTIFS('PLAN DE MEJORAMIENTO'!$U$8:$U$507,A14,'PLAN DE MEJORAMIENTO'!$L$8:$L$507,D3)</f>
        <v>1</v>
      </c>
      <c r="E14" s="140">
        <f>COUNTIFS('PLAN DE MEJORAMIENTO'!$U$8:$U$507,'SEGUNDO SEG.'!A14,'PLAN DE MEJORAMIENTO'!$L$8:$L$507,'SEGUNDO SEG.'!$E$3)</f>
        <v>0</v>
      </c>
      <c r="F14" s="155">
        <f t="shared" si="0"/>
        <v>13</v>
      </c>
      <c r="G14" s="151">
        <f>COUNTIFS('PLAN DE MEJORAMIENTO'!$U$8:$U$507,'SEGUNDO SEG.'!A14,'PLAN DE MEJORAMIENTO'!$P$8:$P$507,'SEGUNDO SEG.'!G3)</f>
        <v>12</v>
      </c>
      <c r="H14" s="140">
        <f>COUNTIFS('PLAN DE MEJORAMIENTO'!$U$8:$U$507,'SEGUNDO SEG.'!A14,'PLAN DE MEJORAMIENTO'!$P$8:$P$507,'SEGUNDO SEG.'!H$3)</f>
        <v>0</v>
      </c>
      <c r="I14" s="140">
        <f>COUNTIFS('PLAN DE MEJORAMIENTO'!$U$8:$U$507,'SEGUNDO SEG.'!A14,'PLAN DE MEJORAMIENTO'!$P$8:$P$507,'SEGUNDO SEG.'!I$3)</f>
        <v>1</v>
      </c>
      <c r="J14" s="140">
        <f>COUNTIFS('PLAN DE MEJORAMIENTO'!$U$8:$U$507,'SEGUNDO SEG.'!A14,'PLAN DE MEJORAMIENTO'!$P$8:$P$507,'SEGUNDO SEG.'!J$3)</f>
        <v>0</v>
      </c>
      <c r="K14" s="155">
        <f t="shared" si="1"/>
        <v>13</v>
      </c>
      <c r="L14" s="150">
        <f>COUNTIFS('PLAN DE MEJORAMIENTO'!$U$8:$U$507,'SEGUNDO SEG.'!A14,'PLAN DE MEJORAMIENTO'!$AQ$8:$AQ$507,'SEGUNDO SEG.'!L$3)</f>
        <v>4</v>
      </c>
      <c r="M14" s="141">
        <f>COUNTIFS('PLAN DE MEJORAMIENTO'!$U$8:$U$507,'SEGUNDO SEG.'!A14,'PLAN DE MEJORAMIENTO'!$AQ$8:$AQ$507,'SEGUNDO SEG.'!M$3)</f>
        <v>6</v>
      </c>
      <c r="N14" s="141">
        <f>COUNTIFS('PLAN DE MEJORAMIENTO'!$U$8:$U$507,'SEGUNDO SEG.'!A14,'PLAN DE MEJORAMIENTO'!$AQ$8:$AQ$507,'SEGUNDO SEG.'!N$3)</f>
        <v>0</v>
      </c>
      <c r="O14" s="141">
        <f>COUNTIFS('PLAN DE MEJORAMIENTO'!$U$8:$U$507,'SEGUNDO SEG.'!A14,'PLAN DE MEJORAMIENTO'!$AQ$8:$AQ$507,'SEGUNDO SEG.'!O$3)</f>
        <v>3</v>
      </c>
      <c r="P14" s="155">
        <f t="shared" si="2"/>
        <v>13</v>
      </c>
      <c r="Q14" s="151">
        <f>COUNTIFS('PLAN DE MEJORAMIENTO'!$U$8:$U$507,'SEGUNDO SEG.'!A14,'PLAN DE MEJORAMIENTO'!$BJ$8:$BJ$507,'SEGUNDO SEG.'!Q$3)</f>
        <v>13</v>
      </c>
      <c r="R14" s="140">
        <f>COUNTIFS('PLAN DE MEJORAMIENTO'!$U$8:$U$507,'SEGUNDO SEG.'!A14,'PLAN DE MEJORAMIENTO'!$BJ$8:$BJ$507,'SEGUNDO SEG.'!R$3)</f>
        <v>0</v>
      </c>
      <c r="S14" s="155">
        <f t="shared" si="3"/>
        <v>13</v>
      </c>
    </row>
    <row r="15" spans="1:19" ht="21" customHeight="1" thickBot="1" x14ac:dyDescent="0.25">
      <c r="A15" s="581"/>
      <c r="B15" s="178" t="s">
        <v>185</v>
      </c>
      <c r="C15" s="172">
        <f>IF($F$14=0,"",C14/$F$14)</f>
        <v>0.92307692307692313</v>
      </c>
      <c r="D15" s="172">
        <f>IF($F$14=0,"",D14/$F$14)</f>
        <v>7.6923076923076927E-2</v>
      </c>
      <c r="E15" s="172">
        <f>IF($F$14=0,"",E14/$F$14)</f>
        <v>0</v>
      </c>
      <c r="F15" s="176">
        <f>SUM(C15:E15)</f>
        <v>1</v>
      </c>
      <c r="G15" s="174">
        <f>IF($K$14=0,"",G14/$K$14)</f>
        <v>0.92307692307692313</v>
      </c>
      <c r="H15" s="174">
        <f>IF($K$14=0,"",H14/$K$14)</f>
        <v>0</v>
      </c>
      <c r="I15" s="174">
        <f>IF($K$14=0,"",I14/$K$14)</f>
        <v>7.6923076923076927E-2</v>
      </c>
      <c r="J15" s="174">
        <f>IF($K$14=0,"",J14/$K$14)</f>
        <v>0</v>
      </c>
      <c r="K15" s="173">
        <f>SUM(G15:J15)</f>
        <v>1</v>
      </c>
      <c r="L15" s="174">
        <f>IF($P$14=0,"",L14/$P$14)</f>
        <v>0.30769230769230771</v>
      </c>
      <c r="M15" s="174">
        <f>IF($P$14=0,"",M14/$P$14)</f>
        <v>0.46153846153846156</v>
      </c>
      <c r="N15" s="174">
        <f>IF($P$14=0,"",N14/$P$14)</f>
        <v>0</v>
      </c>
      <c r="O15" s="174">
        <f>IF($P$14=0,"",O14/$P$14)</f>
        <v>0.23076923076923078</v>
      </c>
      <c r="P15" s="176">
        <f>SUM(L15:O15)</f>
        <v>1</v>
      </c>
      <c r="Q15" s="174">
        <f>IF($S$14=0,"",Q14/$S$14)</f>
        <v>1</v>
      </c>
      <c r="R15" s="174">
        <f>IF($S$14=0,"",R14/$S$14)</f>
        <v>0</v>
      </c>
      <c r="S15" s="175">
        <f>SUM(Q15:R15)</f>
        <v>1</v>
      </c>
    </row>
    <row r="16" spans="1:19" ht="21" customHeight="1" x14ac:dyDescent="0.2">
      <c r="A16" s="582" t="s">
        <v>79</v>
      </c>
      <c r="B16" s="180" t="s">
        <v>180</v>
      </c>
      <c r="C16" s="140">
        <f>COUNTIFS('PLAN DE MEJORAMIENTO'!$U$8:$U$507,A16,'PLAN DE MEJORAMIENTO'!$L$8:$L$507,'SEGUNDO SEG.'!$C$3)</f>
        <v>0</v>
      </c>
      <c r="D16" s="140">
        <f>COUNTIFS('PLAN DE MEJORAMIENTO'!$U$8:$U$507,A16,'PLAN DE MEJORAMIENTO'!$L$8:$L$507,D3)</f>
        <v>0</v>
      </c>
      <c r="E16" s="140">
        <f>COUNTIFS('PLAN DE MEJORAMIENTO'!$U$8:$U$507,'SEGUNDO SEG.'!A16,'PLAN DE MEJORAMIENTO'!$L$8:$L$507,'SEGUNDO SEG.'!$E$3)</f>
        <v>0</v>
      </c>
      <c r="F16" s="155">
        <f t="shared" si="0"/>
        <v>0</v>
      </c>
      <c r="G16" s="151">
        <f>COUNTIFS('PLAN DE MEJORAMIENTO'!$U$8:$U$507,'SEGUNDO SEG.'!A16,'PLAN DE MEJORAMIENTO'!$P$8:$P$507,'SEGUNDO SEG.'!G3)</f>
        <v>0</v>
      </c>
      <c r="H16" s="140">
        <f>COUNTIFS('PLAN DE MEJORAMIENTO'!$U$8:$U$507,'SEGUNDO SEG.'!A16,'PLAN DE MEJORAMIENTO'!$P$8:$P$507,'SEGUNDO SEG.'!H$3)</f>
        <v>0</v>
      </c>
      <c r="I16" s="140">
        <f>COUNTIFS('PLAN DE MEJORAMIENTO'!$U$8:$U$507,'SEGUNDO SEG.'!A16,'PLAN DE MEJORAMIENTO'!$P$8:$P$507,'SEGUNDO SEG.'!I$3)</f>
        <v>0</v>
      </c>
      <c r="J16" s="140">
        <f>COUNTIFS('PLAN DE MEJORAMIENTO'!$U$8:$U$507,'SEGUNDO SEG.'!A16,'PLAN DE MEJORAMIENTO'!$P$8:$P$507,'SEGUNDO SEG.'!J$3)</f>
        <v>0</v>
      </c>
      <c r="K16" s="155">
        <f t="shared" si="1"/>
        <v>0</v>
      </c>
      <c r="L16" s="150">
        <f>COUNTIFS('PLAN DE MEJORAMIENTO'!$U$8:$U$507,'SEGUNDO SEG.'!A16,'PLAN DE MEJORAMIENTO'!$AQ$8:$AQ$507,'SEGUNDO SEG.'!L$3)</f>
        <v>0</v>
      </c>
      <c r="M16" s="141">
        <f>COUNTIFS('PLAN DE MEJORAMIENTO'!$U$8:$U$507,'SEGUNDO SEG.'!A16,'PLAN DE MEJORAMIENTO'!$AQ$8:$AQ$507,'SEGUNDO SEG.'!M$3)</f>
        <v>0</v>
      </c>
      <c r="N16" s="141">
        <f>COUNTIFS('PLAN DE MEJORAMIENTO'!$U$8:$U$507,'SEGUNDO SEG.'!A16,'PLAN DE MEJORAMIENTO'!$AQ$8:$AQ$507,'SEGUNDO SEG.'!N$3)</f>
        <v>0</v>
      </c>
      <c r="O16" s="141">
        <f>COUNTIFS('PLAN DE MEJORAMIENTO'!$U$8:$U$507,'SEGUNDO SEG.'!A16,'PLAN DE MEJORAMIENTO'!$AQ$8:$AQ$507,'SEGUNDO SEG.'!O$3)</f>
        <v>0</v>
      </c>
      <c r="P16" s="155">
        <f t="shared" si="2"/>
        <v>0</v>
      </c>
      <c r="Q16" s="151">
        <f>COUNTIFS('PLAN DE MEJORAMIENTO'!$U$8:$U$507,'SEGUNDO SEG.'!A16,'PLAN DE MEJORAMIENTO'!$BJ$8:$BJ$507,'SEGUNDO SEG.'!Q$3)</f>
        <v>0</v>
      </c>
      <c r="R16" s="140">
        <f>COUNTIFS('PLAN DE MEJORAMIENTO'!$U$8:$U$507,'SEGUNDO SEG.'!A16,'PLAN DE MEJORAMIENTO'!$BJ$8:$BJ$507,'SEGUNDO SEG.'!R$3)</f>
        <v>0</v>
      </c>
      <c r="S16" s="155">
        <f t="shared" si="3"/>
        <v>0</v>
      </c>
    </row>
    <row r="17" spans="1:19" ht="21" customHeight="1" thickBot="1" x14ac:dyDescent="0.25">
      <c r="A17" s="581"/>
      <c r="B17" s="178" t="s">
        <v>185</v>
      </c>
      <c r="C17" s="172" t="str">
        <f>IF($F$16=0,"",C16/$F$16)</f>
        <v/>
      </c>
      <c r="D17" s="172" t="str">
        <f>IF($F$16=0,"",D16/$F$16)</f>
        <v/>
      </c>
      <c r="E17" s="172" t="str">
        <f>IF($F$16=0,"",E16/$F$16)</f>
        <v/>
      </c>
      <c r="F17" s="176">
        <f>SUM(C17:E17)</f>
        <v>0</v>
      </c>
      <c r="G17" s="174" t="str">
        <f>IF($K$16=0,"",G16/$K$16)</f>
        <v/>
      </c>
      <c r="H17" s="174" t="str">
        <f>IF($K$16=0,"",H16/$K$16)</f>
        <v/>
      </c>
      <c r="I17" s="174" t="str">
        <f>IF($K$16=0,"",I16/$K$16)</f>
        <v/>
      </c>
      <c r="J17" s="174" t="str">
        <f>IF($K$16=0,"",J16/$K$16)</f>
        <v/>
      </c>
      <c r="K17" s="173">
        <f>SUM(G17:J17)</f>
        <v>0</v>
      </c>
      <c r="L17" s="174" t="str">
        <f>IF($P$16=0,"",L16/$P$16)</f>
        <v/>
      </c>
      <c r="M17" s="174" t="str">
        <f>IF($P$16=0,"",M16/$P$16)</f>
        <v/>
      </c>
      <c r="N17" s="174" t="str">
        <f>IF($P$16=0,"",N16/$P$16)</f>
        <v/>
      </c>
      <c r="O17" s="174" t="str">
        <f>IF($P$16=0,"",O16/$P$16)</f>
        <v/>
      </c>
      <c r="P17" s="176">
        <f>SUM(L17:O17)</f>
        <v>0</v>
      </c>
      <c r="Q17" s="174" t="str">
        <f>IF($S$16=0,"",Q16/$S$16)</f>
        <v/>
      </c>
      <c r="R17" s="174" t="str">
        <f>IF($S$16=0,"",R16/$S$16)</f>
        <v/>
      </c>
      <c r="S17" s="175">
        <f>SUM(Q17:R17)</f>
        <v>0</v>
      </c>
    </row>
    <row r="18" spans="1:19" ht="21" customHeight="1" x14ac:dyDescent="0.2">
      <c r="A18" s="582" t="s">
        <v>80</v>
      </c>
      <c r="B18" s="180" t="s">
        <v>180</v>
      </c>
      <c r="C18" s="140">
        <f>COUNTIFS('PLAN DE MEJORAMIENTO'!$U$8:$U$507,A18,'PLAN DE MEJORAMIENTO'!$L$8:$L$507,'SEGUNDO SEG.'!$C$3)</f>
        <v>6</v>
      </c>
      <c r="D18" s="140">
        <f>COUNTIFS('PLAN DE MEJORAMIENTO'!$U$8:$U$507,A18,'PLAN DE MEJORAMIENTO'!$L$8:$L$507,D3)</f>
        <v>0</v>
      </c>
      <c r="E18" s="140">
        <f>COUNTIFS('PLAN DE MEJORAMIENTO'!$U$8:$U$507,'SEGUNDO SEG.'!A18,'PLAN DE MEJORAMIENTO'!$L$8:$L$507,'SEGUNDO SEG.'!$E$3)</f>
        <v>0</v>
      </c>
      <c r="F18" s="155">
        <f t="shared" si="0"/>
        <v>6</v>
      </c>
      <c r="G18" s="151">
        <f>COUNTIFS('PLAN DE MEJORAMIENTO'!$U$8:$U$507,'SEGUNDO SEG.'!A18,'PLAN DE MEJORAMIENTO'!$P$8:$P$507,'SEGUNDO SEG.'!G3)</f>
        <v>6</v>
      </c>
      <c r="H18" s="140">
        <f>COUNTIFS('PLAN DE MEJORAMIENTO'!$U$8:$U$507,'SEGUNDO SEG.'!A18,'PLAN DE MEJORAMIENTO'!$P$8:$P$507,'SEGUNDO SEG.'!H$3)</f>
        <v>0</v>
      </c>
      <c r="I18" s="140">
        <f>COUNTIFS('PLAN DE MEJORAMIENTO'!$U$8:$U$507,'SEGUNDO SEG.'!A18,'PLAN DE MEJORAMIENTO'!$P$8:$P$507,'SEGUNDO SEG.'!I$3)</f>
        <v>0</v>
      </c>
      <c r="J18" s="140">
        <f>COUNTIFS('PLAN DE MEJORAMIENTO'!$U$8:$U$507,'SEGUNDO SEG.'!A18,'PLAN DE MEJORAMIENTO'!$P$8:$P$507,'SEGUNDO SEG.'!J$3)</f>
        <v>0</v>
      </c>
      <c r="K18" s="155">
        <f t="shared" si="1"/>
        <v>6</v>
      </c>
      <c r="L18" s="150">
        <f>COUNTIFS('PLAN DE MEJORAMIENTO'!$U$8:$U$507,'SEGUNDO SEG.'!A18,'PLAN DE MEJORAMIENTO'!$AQ$8:$AQ$507,'SEGUNDO SEG.'!L$3)</f>
        <v>0</v>
      </c>
      <c r="M18" s="141">
        <f>COUNTIFS('PLAN DE MEJORAMIENTO'!$U$8:$U$507,'SEGUNDO SEG.'!A18,'PLAN DE MEJORAMIENTO'!$AQ$8:$AQ$507,'SEGUNDO SEG.'!M$3)</f>
        <v>0</v>
      </c>
      <c r="N18" s="141">
        <f>COUNTIFS('PLAN DE MEJORAMIENTO'!$U$8:$U$507,'SEGUNDO SEG.'!A18,'PLAN DE MEJORAMIENTO'!$AQ$8:$AQ$507,'SEGUNDO SEG.'!N$3)</f>
        <v>0</v>
      </c>
      <c r="O18" s="141">
        <f>COUNTIFS('PLAN DE MEJORAMIENTO'!$U$8:$U$507,'SEGUNDO SEG.'!A18,'PLAN DE MEJORAMIENTO'!$AQ$8:$AQ$507,'SEGUNDO SEG.'!O$3)</f>
        <v>0</v>
      </c>
      <c r="P18" s="155">
        <f t="shared" si="2"/>
        <v>0</v>
      </c>
      <c r="Q18" s="151">
        <f>COUNTIFS('PLAN DE MEJORAMIENTO'!$U$8:$U$507,'SEGUNDO SEG.'!A18,'PLAN DE MEJORAMIENTO'!$BJ$8:$BJ$507,'SEGUNDO SEG.'!Q$3)</f>
        <v>0</v>
      </c>
      <c r="R18" s="140">
        <f>COUNTIFS('PLAN DE MEJORAMIENTO'!$U$8:$U$507,'SEGUNDO SEG.'!A18,'PLAN DE MEJORAMIENTO'!$BJ$8:$BJ$507,'SEGUNDO SEG.'!R$3)</f>
        <v>0</v>
      </c>
      <c r="S18" s="155">
        <f t="shared" si="3"/>
        <v>0</v>
      </c>
    </row>
    <row r="19" spans="1:19" ht="21" customHeight="1" thickBot="1" x14ac:dyDescent="0.25">
      <c r="A19" s="581"/>
      <c r="B19" s="178" t="s">
        <v>185</v>
      </c>
      <c r="C19" s="172">
        <f>IF($F$18=0,"",C18/$F$18)</f>
        <v>1</v>
      </c>
      <c r="D19" s="172">
        <f>IF($F$18=0,"",D18/$F$18)</f>
        <v>0</v>
      </c>
      <c r="E19" s="172">
        <f>IF($F$18=0,"",E18/$F$18)</f>
        <v>0</v>
      </c>
      <c r="F19" s="176">
        <f>SUM(C19:E19)</f>
        <v>1</v>
      </c>
      <c r="G19" s="174">
        <f>IF($K$18=0,"",G18/$K$18)</f>
        <v>1</v>
      </c>
      <c r="H19" s="174">
        <f>IF($K$18=0,"",H18/$K$18)</f>
        <v>0</v>
      </c>
      <c r="I19" s="174">
        <f>IF($K$18=0,"",I18/$K$18)</f>
        <v>0</v>
      </c>
      <c r="J19" s="174">
        <f>IF($K$18=0,"",J18/$K$18)</f>
        <v>0</v>
      </c>
      <c r="K19" s="173">
        <f>SUM(G19:J19)</f>
        <v>1</v>
      </c>
      <c r="L19" s="174" t="str">
        <f>IF($P$18=0,"",L18/$P$18)</f>
        <v/>
      </c>
      <c r="M19" s="174" t="str">
        <f>IF($P$18=0,"",M18/$P$18)</f>
        <v/>
      </c>
      <c r="N19" s="174" t="str">
        <f>IF($P$18=0,"",N18/$P$18)</f>
        <v/>
      </c>
      <c r="O19" s="174" t="str">
        <f>IF($P$18=0,"",O18/$P$18)</f>
        <v/>
      </c>
      <c r="P19" s="176">
        <f>SUM(L19:O19)</f>
        <v>0</v>
      </c>
      <c r="Q19" s="174" t="str">
        <f>IF($S$18=0,"",Q18/$S$18)</f>
        <v/>
      </c>
      <c r="R19" s="174" t="str">
        <f>IF($S$18=0,"",R18/$S$18)</f>
        <v/>
      </c>
      <c r="S19" s="175">
        <f>SUM(Q19:R19)</f>
        <v>0</v>
      </c>
    </row>
    <row r="20" spans="1:19" ht="21" customHeight="1" x14ac:dyDescent="0.2">
      <c r="A20" s="582" t="s">
        <v>81</v>
      </c>
      <c r="B20" s="180" t="s">
        <v>180</v>
      </c>
      <c r="C20" s="140">
        <f>COUNTIFS('PLAN DE MEJORAMIENTO'!$U$8:$U$507,A20,'PLAN DE MEJORAMIENTO'!$L$8:$L$507,'SEGUNDO SEG.'!$C$3)</f>
        <v>2</v>
      </c>
      <c r="D20" s="140">
        <f>COUNTIFS('PLAN DE MEJORAMIENTO'!$U$8:$U$507,A20,'PLAN DE MEJORAMIENTO'!$L$8:$L$507,D3)</f>
        <v>0</v>
      </c>
      <c r="E20" s="140">
        <f>COUNTIFS('PLAN DE MEJORAMIENTO'!$U$8:$U$507,'SEGUNDO SEG.'!A20,'PLAN DE MEJORAMIENTO'!$L$8:$L$507,'SEGUNDO SEG.'!$E$3)</f>
        <v>0</v>
      </c>
      <c r="F20" s="155">
        <f t="shared" si="0"/>
        <v>2</v>
      </c>
      <c r="G20" s="151">
        <f>COUNTIFS('PLAN DE MEJORAMIENTO'!$U$8:$U$507,'SEGUNDO SEG.'!A20,'PLAN DE MEJORAMIENTO'!$P$8:$P$507,'SEGUNDO SEG.'!G3)</f>
        <v>2</v>
      </c>
      <c r="H20" s="140">
        <f>COUNTIFS('PLAN DE MEJORAMIENTO'!$U$8:$U$507,'SEGUNDO SEG.'!A20,'PLAN DE MEJORAMIENTO'!$P$8:$P$507,'SEGUNDO SEG.'!H$3)</f>
        <v>0</v>
      </c>
      <c r="I20" s="140">
        <f>COUNTIFS('PLAN DE MEJORAMIENTO'!$U$8:$U$507,'SEGUNDO SEG.'!A20,'PLAN DE MEJORAMIENTO'!$P$8:$P$507,'SEGUNDO SEG.'!I$3)</f>
        <v>0</v>
      </c>
      <c r="J20" s="140">
        <f>COUNTIFS('PLAN DE MEJORAMIENTO'!$U$8:$U$507,'SEGUNDO SEG.'!A20,'PLAN DE MEJORAMIENTO'!$P$8:$P$507,'SEGUNDO SEG.'!J$3)</f>
        <v>0</v>
      </c>
      <c r="K20" s="155">
        <f t="shared" si="1"/>
        <v>2</v>
      </c>
      <c r="L20" s="150">
        <f>COUNTIFS('PLAN DE MEJORAMIENTO'!$U$8:$U$507,'SEGUNDO SEG.'!A20,'PLAN DE MEJORAMIENTO'!$AQ$8:$AQ$507,'SEGUNDO SEG.'!L$3)</f>
        <v>0</v>
      </c>
      <c r="M20" s="141">
        <f>COUNTIFS('PLAN DE MEJORAMIENTO'!$U$8:$U$507,'SEGUNDO SEG.'!A20,'PLAN DE MEJORAMIENTO'!$AQ$8:$AQ$507,'SEGUNDO SEG.'!M$3)</f>
        <v>1</v>
      </c>
      <c r="N20" s="141">
        <f>COUNTIFS('PLAN DE MEJORAMIENTO'!$U$8:$U$507,'SEGUNDO SEG.'!A20,'PLAN DE MEJORAMIENTO'!$AQ$8:$AQ$507,'SEGUNDO SEG.'!N$3)</f>
        <v>0</v>
      </c>
      <c r="O20" s="141">
        <f>COUNTIFS('PLAN DE MEJORAMIENTO'!$U$8:$U$507,'SEGUNDO SEG.'!A20,'PLAN DE MEJORAMIENTO'!$AQ$8:$AQ$507,'SEGUNDO SEG.'!O$3)</f>
        <v>1</v>
      </c>
      <c r="P20" s="155">
        <f t="shared" si="2"/>
        <v>2</v>
      </c>
      <c r="Q20" s="151">
        <f>COUNTIFS('PLAN DE MEJORAMIENTO'!$U$8:$U$507,'SEGUNDO SEG.'!A20,'PLAN DE MEJORAMIENTO'!$BJ$8:$BJ$507,'SEGUNDO SEG.'!Q$3)</f>
        <v>2</v>
      </c>
      <c r="R20" s="140">
        <f>COUNTIFS('PLAN DE MEJORAMIENTO'!$U$8:$U$507,'SEGUNDO SEG.'!A20,'PLAN DE MEJORAMIENTO'!$BJ$8:$BJ$507,'SEGUNDO SEG.'!R$3)</f>
        <v>0</v>
      </c>
      <c r="S20" s="155">
        <f t="shared" si="3"/>
        <v>2</v>
      </c>
    </row>
    <row r="21" spans="1:19" ht="21" customHeight="1" thickBot="1" x14ac:dyDescent="0.25">
      <c r="A21" s="581"/>
      <c r="B21" s="178" t="s">
        <v>185</v>
      </c>
      <c r="C21" s="172">
        <f>IF($F$20=0,"",C20/$F$20)</f>
        <v>1</v>
      </c>
      <c r="D21" s="172">
        <f>IF($F$20=0,"",D20/$F$20)</f>
        <v>0</v>
      </c>
      <c r="E21" s="172">
        <f>IF($F$20=0,"",E20/$F$20)</f>
        <v>0</v>
      </c>
      <c r="F21" s="176">
        <f>SUM(C21:E21)</f>
        <v>1</v>
      </c>
      <c r="G21" s="174">
        <f>IF($K$20=0,"",G20/$K$20)</f>
        <v>1</v>
      </c>
      <c r="H21" s="174">
        <f>IF($K$20=0,"",H20/$K$20)</f>
        <v>0</v>
      </c>
      <c r="I21" s="174">
        <f>IF($K$20=0,"",I20/$K$20)</f>
        <v>0</v>
      </c>
      <c r="J21" s="174">
        <f>IF($K$20=0,"",J20/$K$20)</f>
        <v>0</v>
      </c>
      <c r="K21" s="173">
        <f>SUM(G21:J21)</f>
        <v>1</v>
      </c>
      <c r="L21" s="174">
        <f>IF($P$20=0,"",L20/$P$20)</f>
        <v>0</v>
      </c>
      <c r="M21" s="174">
        <f>IF($P$20=0,"",M20/$P$20)</f>
        <v>0.5</v>
      </c>
      <c r="N21" s="174">
        <f>IF($P$20=0,"",N20/$P$20)</f>
        <v>0</v>
      </c>
      <c r="O21" s="174">
        <f>IF($P$20=0,"",O20/$P$20)</f>
        <v>0.5</v>
      </c>
      <c r="P21" s="176">
        <f>SUM(L21:O21)</f>
        <v>1</v>
      </c>
      <c r="Q21" s="174">
        <f>IF($S$20=0,"",Q20/$S$20)</f>
        <v>1</v>
      </c>
      <c r="R21" s="174">
        <f>IF($S$20=0,"",R20/$S$20)</f>
        <v>0</v>
      </c>
      <c r="S21" s="175">
        <f>SUM(Q21:R21)</f>
        <v>1</v>
      </c>
    </row>
    <row r="22" spans="1:19" ht="21" customHeight="1" x14ac:dyDescent="0.2">
      <c r="A22" s="582" t="s">
        <v>82</v>
      </c>
      <c r="B22" s="180" t="s">
        <v>180</v>
      </c>
      <c r="C22" s="140">
        <f>COUNTIFS('PLAN DE MEJORAMIENTO'!$U$8:$U$507,A22,'PLAN DE MEJORAMIENTO'!$L$8:$L$507,'SEGUNDO SEG.'!$C$3)</f>
        <v>94</v>
      </c>
      <c r="D22" s="140">
        <f>COUNTIFS('PLAN DE MEJORAMIENTO'!$U$8:$U$507,A22,'PLAN DE MEJORAMIENTO'!$L$8:$L$507,D3)</f>
        <v>1</v>
      </c>
      <c r="E22" s="140">
        <f>COUNTIFS('PLAN DE MEJORAMIENTO'!$U$8:$U$507,'SEGUNDO SEG.'!A22,'PLAN DE MEJORAMIENTO'!$L$8:$L$507,'SEGUNDO SEG.'!$E$3)</f>
        <v>0</v>
      </c>
      <c r="F22" s="155">
        <f t="shared" si="0"/>
        <v>95</v>
      </c>
      <c r="G22" s="151">
        <f>COUNTIFS('PLAN DE MEJORAMIENTO'!$U$8:$U$507,'SEGUNDO SEG.'!A22,'PLAN DE MEJORAMIENTO'!$P$8:$P$507,'SEGUNDO SEG.'!G3)</f>
        <v>67</v>
      </c>
      <c r="H22" s="140">
        <f>COUNTIFS('PLAN DE MEJORAMIENTO'!$U$8:$U$507,'SEGUNDO SEG.'!A22,'PLAN DE MEJORAMIENTO'!$P$8:$P$507,'SEGUNDO SEG.'!H$3)</f>
        <v>25</v>
      </c>
      <c r="I22" s="140">
        <f>COUNTIFS('PLAN DE MEJORAMIENTO'!$U$8:$U$507,'SEGUNDO SEG.'!A22,'PLAN DE MEJORAMIENTO'!$P$8:$P$507,'SEGUNDO SEG.'!I$3)</f>
        <v>3</v>
      </c>
      <c r="J22" s="140">
        <f>COUNTIFS('PLAN DE MEJORAMIENTO'!$U$8:$U$507,'SEGUNDO SEG.'!A22,'PLAN DE MEJORAMIENTO'!$P$8:$P$507,'SEGUNDO SEG.'!J$3)</f>
        <v>0</v>
      </c>
      <c r="K22" s="155">
        <f t="shared" si="1"/>
        <v>95</v>
      </c>
      <c r="L22" s="150">
        <f>COUNTIFS('PLAN DE MEJORAMIENTO'!$U$8:$U$507,'SEGUNDO SEG.'!A22,'PLAN DE MEJORAMIENTO'!$AQ$8:$AQ$507,'SEGUNDO SEG.'!L$3)</f>
        <v>59</v>
      </c>
      <c r="M22" s="141">
        <f>COUNTIFS('PLAN DE MEJORAMIENTO'!$U$8:$U$507,'SEGUNDO SEG.'!A22,'PLAN DE MEJORAMIENTO'!$AQ$8:$AQ$507,'SEGUNDO SEG.'!M$3)</f>
        <v>2</v>
      </c>
      <c r="N22" s="141">
        <f>COUNTIFS('PLAN DE MEJORAMIENTO'!$U$8:$U$507,'SEGUNDO SEG.'!A22,'PLAN DE MEJORAMIENTO'!$AQ$8:$AQ$507,'SEGUNDO SEG.'!N$3)</f>
        <v>22</v>
      </c>
      <c r="O22" s="141">
        <f>COUNTIFS('PLAN DE MEJORAMIENTO'!$U$8:$U$507,'SEGUNDO SEG.'!A22,'PLAN DE MEJORAMIENTO'!$AQ$8:$AQ$507,'SEGUNDO SEG.'!O$3)</f>
        <v>12</v>
      </c>
      <c r="P22" s="155">
        <f t="shared" si="2"/>
        <v>95</v>
      </c>
      <c r="Q22" s="151">
        <f>COUNTIFS('PLAN DE MEJORAMIENTO'!$U$8:$U$507,'SEGUNDO SEG.'!A22,'PLAN DE MEJORAMIENTO'!$BJ$8:$BJ$507,'SEGUNDO SEG.'!Q$3)</f>
        <v>51</v>
      </c>
      <c r="R22" s="140">
        <f>COUNTIFS('PLAN DE MEJORAMIENTO'!$U$8:$U$507,'SEGUNDO SEG.'!A22,'PLAN DE MEJORAMIENTO'!$BJ$8:$BJ$507,'SEGUNDO SEG.'!R$3)</f>
        <v>44</v>
      </c>
      <c r="S22" s="155">
        <f t="shared" si="3"/>
        <v>95</v>
      </c>
    </row>
    <row r="23" spans="1:19" ht="21" customHeight="1" thickBot="1" x14ac:dyDescent="0.25">
      <c r="A23" s="581"/>
      <c r="B23" s="178" t="s">
        <v>185</v>
      </c>
      <c r="C23" s="172">
        <f>IF($F$22=0,"",C22/$F$22)</f>
        <v>0.98947368421052628</v>
      </c>
      <c r="D23" s="172">
        <f>IF($F$22=0,"",D22/$F$22)</f>
        <v>1.0526315789473684E-2</v>
      </c>
      <c r="E23" s="172">
        <f>IF($F$22=0,"",E22/$F$22)</f>
        <v>0</v>
      </c>
      <c r="F23" s="176">
        <f>SUM(C23:E23)</f>
        <v>1</v>
      </c>
      <c r="G23" s="174">
        <f>IF($K$22=0,"",G22/$K$22)</f>
        <v>0.70526315789473681</v>
      </c>
      <c r="H23" s="174">
        <f>IF($K$22=0,"",H22/$K$22)</f>
        <v>0.26315789473684209</v>
      </c>
      <c r="I23" s="174">
        <f>IF($K$22=0,"",I22/$K$22)</f>
        <v>3.1578947368421054E-2</v>
      </c>
      <c r="J23" s="174">
        <f>IF($K$22=0,"",J22/$K$22)</f>
        <v>0</v>
      </c>
      <c r="K23" s="173">
        <f>SUM(G23:J23)</f>
        <v>0.99999999999999989</v>
      </c>
      <c r="L23" s="174">
        <f>IF($P$22=0,"",L22/$P$22)</f>
        <v>0.62105263157894741</v>
      </c>
      <c r="M23" s="174">
        <f>IF($P$22=0,"",M22/$P$22)</f>
        <v>2.1052631578947368E-2</v>
      </c>
      <c r="N23" s="174">
        <f>IF($P$22=0,"",N22/$P$22)</f>
        <v>0.23157894736842105</v>
      </c>
      <c r="O23" s="174">
        <f>IF($P$22=0,"",O22/$P$22)</f>
        <v>0.12631578947368421</v>
      </c>
      <c r="P23" s="176">
        <f>SUM(L23:O23)</f>
        <v>1</v>
      </c>
      <c r="Q23" s="174">
        <f>IF($S$22=0,"",Q22/$S$22)</f>
        <v>0.5368421052631579</v>
      </c>
      <c r="R23" s="174">
        <f>IF($S$22=0,"",R22/$S$22)</f>
        <v>0.4631578947368421</v>
      </c>
      <c r="S23" s="175">
        <f>SUM(Q23:R23)</f>
        <v>1</v>
      </c>
    </row>
    <row r="24" spans="1:19" ht="21" customHeight="1" x14ac:dyDescent="0.2">
      <c r="A24" s="582" t="s">
        <v>83</v>
      </c>
      <c r="B24" s="180" t="s">
        <v>180</v>
      </c>
      <c r="C24" s="140">
        <f>COUNTIFS('PLAN DE MEJORAMIENTO'!$U$8:$U$507,A24,'PLAN DE MEJORAMIENTO'!$L$8:$L$507,'SEGUNDO SEG.'!$C$3)</f>
        <v>5</v>
      </c>
      <c r="D24" s="140">
        <f>COUNTIFS('PLAN DE MEJORAMIENTO'!$U$8:$U$507,A24,'PLAN DE MEJORAMIENTO'!$L$8:$L$507,D3)</f>
        <v>0</v>
      </c>
      <c r="E24" s="140">
        <f>COUNTIFS('PLAN DE MEJORAMIENTO'!$U$8:$U$507,'SEGUNDO SEG.'!A24,'PLAN DE MEJORAMIENTO'!$L$8:$L$507,'SEGUNDO SEG.'!$E$3)</f>
        <v>0</v>
      </c>
      <c r="F24" s="155">
        <f t="shared" si="0"/>
        <v>5</v>
      </c>
      <c r="G24" s="151">
        <f>COUNTIFS('PLAN DE MEJORAMIENTO'!$U$8:$U$507,'SEGUNDO SEG.'!A24,'PLAN DE MEJORAMIENTO'!$P$8:$P$507,'SEGUNDO SEG.'!G3)</f>
        <v>5</v>
      </c>
      <c r="H24" s="140">
        <f>COUNTIFS('PLAN DE MEJORAMIENTO'!$U$8:$U$507,'SEGUNDO SEG.'!A24,'PLAN DE MEJORAMIENTO'!$P$8:$P$507,'SEGUNDO SEG.'!H$3)</f>
        <v>0</v>
      </c>
      <c r="I24" s="140">
        <f>COUNTIFS('PLAN DE MEJORAMIENTO'!$U$8:$U$507,'SEGUNDO SEG.'!A24,'PLAN DE MEJORAMIENTO'!$P$8:$P$507,'SEGUNDO SEG.'!I$3)</f>
        <v>0</v>
      </c>
      <c r="J24" s="140">
        <f>COUNTIFS('PLAN DE MEJORAMIENTO'!$U$8:$U$507,'SEGUNDO SEG.'!A24,'PLAN DE MEJORAMIENTO'!$P$8:$P$507,'SEGUNDO SEG.'!J$3)</f>
        <v>0</v>
      </c>
      <c r="K24" s="155">
        <f t="shared" si="1"/>
        <v>5</v>
      </c>
      <c r="L24" s="150">
        <f>COUNTIFS('PLAN DE MEJORAMIENTO'!$U$8:$U$507,'SEGUNDO SEG.'!A24,'PLAN DE MEJORAMIENTO'!$AQ$8:$AQ$507,'SEGUNDO SEG.'!L$3)</f>
        <v>3</v>
      </c>
      <c r="M24" s="141">
        <f>COUNTIFS('PLAN DE MEJORAMIENTO'!$U$8:$U$507,'SEGUNDO SEG.'!A24,'PLAN DE MEJORAMIENTO'!$AQ$8:$AQ$507,'SEGUNDO SEG.'!M$3)</f>
        <v>0</v>
      </c>
      <c r="N24" s="141">
        <f>COUNTIFS('PLAN DE MEJORAMIENTO'!$U$8:$U$507,'SEGUNDO SEG.'!A24,'PLAN DE MEJORAMIENTO'!$AQ$8:$AQ$507,'SEGUNDO SEG.'!N$3)</f>
        <v>0</v>
      </c>
      <c r="O24" s="141">
        <f>COUNTIFS('PLAN DE MEJORAMIENTO'!$U$8:$U$507,'SEGUNDO SEG.'!A24,'PLAN DE MEJORAMIENTO'!$AQ$8:$AQ$507,'SEGUNDO SEG.'!O$3)</f>
        <v>2</v>
      </c>
      <c r="P24" s="155">
        <f t="shared" si="2"/>
        <v>5</v>
      </c>
      <c r="Q24" s="151">
        <f>COUNTIFS('PLAN DE MEJORAMIENTO'!$U$8:$U$507,'SEGUNDO SEG.'!A24,'PLAN DE MEJORAMIENTO'!$BJ$8:$BJ$507,'SEGUNDO SEG.'!Q$3)</f>
        <v>2</v>
      </c>
      <c r="R24" s="140">
        <f>COUNTIFS('PLAN DE MEJORAMIENTO'!$U$8:$U$507,'SEGUNDO SEG.'!A24,'PLAN DE MEJORAMIENTO'!$BJ$8:$BJ$507,'SEGUNDO SEG.'!R$3)</f>
        <v>3</v>
      </c>
      <c r="S24" s="155">
        <f t="shared" si="3"/>
        <v>5</v>
      </c>
    </row>
    <row r="25" spans="1:19" ht="21" customHeight="1" thickBot="1" x14ac:dyDescent="0.25">
      <c r="A25" s="581"/>
      <c r="B25" s="178" t="s">
        <v>185</v>
      </c>
      <c r="C25" s="172">
        <f>IF($F$24=0,"",C24/$F$24)</f>
        <v>1</v>
      </c>
      <c r="D25" s="172">
        <f>IF($F$24=0,"",D24/$F$24)</f>
        <v>0</v>
      </c>
      <c r="E25" s="172">
        <f>IF($F$24=0,"",E24/$F$24)</f>
        <v>0</v>
      </c>
      <c r="F25" s="176">
        <f>SUM(C25:E25)</f>
        <v>1</v>
      </c>
      <c r="G25" s="174">
        <f>IF($K$24=0,"",G24/$K$24)</f>
        <v>1</v>
      </c>
      <c r="H25" s="174">
        <f>IF($K$24=0,"",H24/$K$24)</f>
        <v>0</v>
      </c>
      <c r="I25" s="174">
        <f>IF($K$24=0,"",I24/$K$24)</f>
        <v>0</v>
      </c>
      <c r="J25" s="174">
        <f>IF($K$24=0,"",J24/$K$24)</f>
        <v>0</v>
      </c>
      <c r="K25" s="173">
        <f>SUM(G25:J25)</f>
        <v>1</v>
      </c>
      <c r="L25" s="174">
        <f>IF($P$24=0,"",L24/$P$24)</f>
        <v>0.6</v>
      </c>
      <c r="M25" s="174">
        <f>IF($P$24=0,"",M24/$P$24)</f>
        <v>0</v>
      </c>
      <c r="N25" s="174">
        <f>IF($P$24=0,"",N24/$P$24)</f>
        <v>0</v>
      </c>
      <c r="O25" s="174">
        <f>IF($P$24=0,"",O24/$P$24)</f>
        <v>0.4</v>
      </c>
      <c r="P25" s="176">
        <f>SUM(L25:O25)</f>
        <v>1</v>
      </c>
      <c r="Q25" s="174">
        <f>IF($S$24=0,"",Q24/$S$24)</f>
        <v>0.4</v>
      </c>
      <c r="R25" s="174">
        <f>IF($S$24=0,"",R24/$S$24)</f>
        <v>0.6</v>
      </c>
      <c r="S25" s="175">
        <f>SUM(Q25:R25)</f>
        <v>1</v>
      </c>
    </row>
    <row r="26" spans="1:19" ht="21" customHeight="1" x14ac:dyDescent="0.2">
      <c r="A26" s="582" t="s">
        <v>77</v>
      </c>
      <c r="B26" s="180" t="s">
        <v>180</v>
      </c>
      <c r="C26" s="140">
        <f>COUNTIFS('PLAN DE MEJORAMIENTO'!$U$8:$U$507,A26,'PLAN DE MEJORAMIENTO'!$L$8:$L$507,'SEGUNDO SEG.'!$C$3)</f>
        <v>34</v>
      </c>
      <c r="D26" s="140">
        <f>COUNTIFS('PLAN DE MEJORAMIENTO'!$U$8:$U$507,A26,'PLAN DE MEJORAMIENTO'!$L$8:$L$507,D3)</f>
        <v>1</v>
      </c>
      <c r="E26" s="140">
        <f>COUNTIFS('PLAN DE MEJORAMIENTO'!$U$8:$U$507,'SEGUNDO SEG.'!A26,'PLAN DE MEJORAMIENTO'!$L$8:$L$507,'SEGUNDO SEG.'!$E$3)</f>
        <v>0</v>
      </c>
      <c r="F26" s="155">
        <f t="shared" si="0"/>
        <v>35</v>
      </c>
      <c r="G26" s="151">
        <f>COUNTIFS('PLAN DE MEJORAMIENTO'!$U$8:$U$507,'SEGUNDO SEG.'!A26,'PLAN DE MEJORAMIENTO'!$P$8:$P$507,'SEGUNDO SEG.'!G3)</f>
        <v>32</v>
      </c>
      <c r="H26" s="140">
        <f>COUNTIFS('PLAN DE MEJORAMIENTO'!$U$8:$U$507,'SEGUNDO SEG.'!A26,'PLAN DE MEJORAMIENTO'!$P$8:$P$507,'SEGUNDO SEG.'!H$3)</f>
        <v>2</v>
      </c>
      <c r="I26" s="140">
        <f>COUNTIFS('PLAN DE MEJORAMIENTO'!$U$8:$U$507,'SEGUNDO SEG.'!A26,'PLAN DE MEJORAMIENTO'!$P$8:$P$507,'SEGUNDO SEG.'!I$3)</f>
        <v>0</v>
      </c>
      <c r="J26" s="140">
        <f>COUNTIFS('PLAN DE MEJORAMIENTO'!$U$8:$U$507,'SEGUNDO SEG.'!A26,'PLAN DE MEJORAMIENTO'!$P$8:$P$507,'SEGUNDO SEG.'!J$3)</f>
        <v>1</v>
      </c>
      <c r="K26" s="155">
        <f t="shared" si="1"/>
        <v>35</v>
      </c>
      <c r="L26" s="150">
        <f>COUNTIFS('PLAN DE MEJORAMIENTO'!$U$8:$U$507,'SEGUNDO SEG.'!A26,'PLAN DE MEJORAMIENTO'!$AQ$8:$AQ$507,'SEGUNDO SEG.'!L$3)</f>
        <v>22</v>
      </c>
      <c r="M26" s="141">
        <f>COUNTIFS('PLAN DE MEJORAMIENTO'!$U$8:$U$507,'SEGUNDO SEG.'!A26,'PLAN DE MEJORAMIENTO'!$AQ$8:$AQ$507,'SEGUNDO SEG.'!M$3)</f>
        <v>0</v>
      </c>
      <c r="N26" s="141">
        <f>COUNTIFS('PLAN DE MEJORAMIENTO'!$U$8:$U$507,'SEGUNDO SEG.'!A26,'PLAN DE MEJORAMIENTO'!$AQ$8:$AQ$507,'SEGUNDO SEG.'!N$3)</f>
        <v>0</v>
      </c>
      <c r="O26" s="141">
        <f>COUNTIFS('PLAN DE MEJORAMIENTO'!$U$8:$U$507,'SEGUNDO SEG.'!A26,'PLAN DE MEJORAMIENTO'!$AQ$8:$AQ$507,'SEGUNDO SEG.'!O$3)</f>
        <v>3</v>
      </c>
      <c r="P26" s="155">
        <f t="shared" si="2"/>
        <v>25</v>
      </c>
      <c r="Q26" s="151">
        <f>COUNTIFS('PLAN DE MEJORAMIENTO'!$U$8:$U$507,'SEGUNDO SEG.'!A26,'PLAN DE MEJORAMIENTO'!$BJ$8:$BJ$507,'SEGUNDO SEG.'!Q$3)</f>
        <v>6</v>
      </c>
      <c r="R26" s="140">
        <f>COUNTIFS('PLAN DE MEJORAMIENTO'!$U$8:$U$507,'SEGUNDO SEG.'!A26,'PLAN DE MEJORAMIENTO'!$BJ$8:$BJ$507,'SEGUNDO SEG.'!R$3)</f>
        <v>19</v>
      </c>
      <c r="S26" s="155">
        <f t="shared" si="3"/>
        <v>25</v>
      </c>
    </row>
    <row r="27" spans="1:19" ht="21" customHeight="1" thickBot="1" x14ac:dyDescent="0.25">
      <c r="A27" s="581"/>
      <c r="B27" s="178" t="s">
        <v>185</v>
      </c>
      <c r="C27" s="172">
        <f>IF($F$26=0,"",C26/$F$26)</f>
        <v>0.97142857142857142</v>
      </c>
      <c r="D27" s="172">
        <f>IF($F$26=0,"",D26/$F$26)</f>
        <v>2.8571428571428571E-2</v>
      </c>
      <c r="E27" s="172">
        <f>IF($F$26=0,"",E26/$F$26)</f>
        <v>0</v>
      </c>
      <c r="F27" s="176">
        <f>SUM(C27:E27)</f>
        <v>1</v>
      </c>
      <c r="G27" s="174">
        <f>IF($K$26=0,"",G26/$K$26)</f>
        <v>0.91428571428571426</v>
      </c>
      <c r="H27" s="174">
        <f>IF($K$26=0,"",H26/$K$26)</f>
        <v>5.7142857142857141E-2</v>
      </c>
      <c r="I27" s="174">
        <f>IF($K$26=0,"",I26/$K$26)</f>
        <v>0</v>
      </c>
      <c r="J27" s="174">
        <f>IF($K$26=0,"",J26/$K$26)</f>
        <v>2.8571428571428571E-2</v>
      </c>
      <c r="K27" s="173">
        <f>SUM(G27:J27)</f>
        <v>1</v>
      </c>
      <c r="L27" s="174">
        <f>IF($P$26=0,"",L26/$P$26)</f>
        <v>0.88</v>
      </c>
      <c r="M27" s="174">
        <f>IF($P$26=0,"",M26/$P$26)</f>
        <v>0</v>
      </c>
      <c r="N27" s="174">
        <f>IF($P$26=0,"",N26/$P$26)</f>
        <v>0</v>
      </c>
      <c r="O27" s="174">
        <f>IF($P$26=0,"",O26/$P$26)</f>
        <v>0.12</v>
      </c>
      <c r="P27" s="176">
        <f>SUM(L27:O27)</f>
        <v>1</v>
      </c>
      <c r="Q27" s="174">
        <f>IF($S$26=0,"",Q26/$S$26)</f>
        <v>0.24</v>
      </c>
      <c r="R27" s="174">
        <f>IF($S$26=0,"",R26/$S$26)</f>
        <v>0.76</v>
      </c>
      <c r="S27" s="175">
        <f>SUM(Q27:R27)</f>
        <v>1</v>
      </c>
    </row>
    <row r="28" spans="1:19" ht="21" customHeight="1" x14ac:dyDescent="0.2">
      <c r="A28" s="582" t="s">
        <v>84</v>
      </c>
      <c r="B28" s="180" t="s">
        <v>180</v>
      </c>
      <c r="C28" s="140">
        <f>COUNTIFS('PLAN DE MEJORAMIENTO'!$U$8:$U$507,A28,'PLAN DE MEJORAMIENTO'!$L$8:$L$507,'SEGUNDO SEG.'!$C$3)</f>
        <v>41</v>
      </c>
      <c r="D28" s="140">
        <f>COUNTIFS('PLAN DE MEJORAMIENTO'!$U$8:$U$507,A28,'PLAN DE MEJORAMIENTO'!$L$8:$L$507,D3)</f>
        <v>1</v>
      </c>
      <c r="E28" s="140">
        <f>COUNTIFS('PLAN DE MEJORAMIENTO'!$U$8:$U$507,'SEGUNDO SEG.'!A28,'PLAN DE MEJORAMIENTO'!$L$8:$L$507,'SEGUNDO SEG.'!$E$3)</f>
        <v>0</v>
      </c>
      <c r="F28" s="155">
        <f t="shared" si="0"/>
        <v>42</v>
      </c>
      <c r="G28" s="151">
        <f>COUNTIFS('PLAN DE MEJORAMIENTO'!$U$8:$U$507,'SEGUNDO SEG.'!A28,'PLAN DE MEJORAMIENTO'!$P$8:$P$507,'SEGUNDO SEG.'!G3)</f>
        <v>35</v>
      </c>
      <c r="H28" s="140">
        <f>COUNTIFS('PLAN DE MEJORAMIENTO'!$U$8:$U$507,'SEGUNDO SEG.'!A28,'PLAN DE MEJORAMIENTO'!$P$8:$P$507,'SEGUNDO SEG.'!H$3)</f>
        <v>6</v>
      </c>
      <c r="I28" s="140">
        <f>COUNTIFS('PLAN DE MEJORAMIENTO'!$U$8:$U$507,'SEGUNDO SEG.'!A28,'PLAN DE MEJORAMIENTO'!$P$8:$P$507,'SEGUNDO SEG.'!I$3)</f>
        <v>1</v>
      </c>
      <c r="J28" s="140">
        <f>COUNTIFS('PLAN DE MEJORAMIENTO'!$U$8:$U$507,'SEGUNDO SEG.'!A28,'PLAN DE MEJORAMIENTO'!$P$8:$P$507,'SEGUNDO SEG.'!J$3)</f>
        <v>0</v>
      </c>
      <c r="K28" s="155">
        <f t="shared" si="1"/>
        <v>42</v>
      </c>
      <c r="L28" s="150">
        <f>COUNTIFS('PLAN DE MEJORAMIENTO'!$U$8:$U$507,'SEGUNDO SEG.'!A28,'PLAN DE MEJORAMIENTO'!$AQ$8:$AQ$507,'SEGUNDO SEG.'!L$3)</f>
        <v>23</v>
      </c>
      <c r="M28" s="141">
        <f>COUNTIFS('PLAN DE MEJORAMIENTO'!$U$8:$U$507,'SEGUNDO SEG.'!A28,'PLAN DE MEJORAMIENTO'!$AQ$8:$AQ$507,'SEGUNDO SEG.'!M$3)</f>
        <v>0</v>
      </c>
      <c r="N28" s="141">
        <f>COUNTIFS('PLAN DE MEJORAMIENTO'!$U$8:$U$507,'SEGUNDO SEG.'!A28,'PLAN DE MEJORAMIENTO'!$AQ$8:$AQ$507,'SEGUNDO SEG.'!N$3)</f>
        <v>4</v>
      </c>
      <c r="O28" s="141">
        <f>COUNTIFS('PLAN DE MEJORAMIENTO'!$U$8:$U$507,'SEGUNDO SEG.'!A28,'PLAN DE MEJORAMIENTO'!$AQ$8:$AQ$507,'SEGUNDO SEG.'!O$3)</f>
        <v>5</v>
      </c>
      <c r="P28" s="155">
        <f t="shared" si="2"/>
        <v>32</v>
      </c>
      <c r="Q28" s="151">
        <f>COUNTIFS('PLAN DE MEJORAMIENTO'!$U$8:$U$507,'SEGUNDO SEG.'!A28,'PLAN DE MEJORAMIENTO'!$BJ$8:$BJ$507,'SEGUNDO SEG.'!Q$3)</f>
        <v>24</v>
      </c>
      <c r="R28" s="140">
        <f>COUNTIFS('PLAN DE MEJORAMIENTO'!$U$8:$U$507,'SEGUNDO SEG.'!A28,'PLAN DE MEJORAMIENTO'!$BJ$8:$BJ$507,'SEGUNDO SEG.'!R$3)</f>
        <v>8</v>
      </c>
      <c r="S28" s="155">
        <f t="shared" si="3"/>
        <v>32</v>
      </c>
    </row>
    <row r="29" spans="1:19" ht="21" customHeight="1" thickBot="1" x14ac:dyDescent="0.25">
      <c r="A29" s="581"/>
      <c r="B29" s="178" t="s">
        <v>185</v>
      </c>
      <c r="C29" s="172">
        <f>IF($F$28=0,"",C28/$F$28)</f>
        <v>0.97619047619047616</v>
      </c>
      <c r="D29" s="172">
        <f>IF($F$28=0,"",D28/$F$28)</f>
        <v>2.3809523809523808E-2</v>
      </c>
      <c r="E29" s="172">
        <f>IF($F$28=0,"",E28/$F$28)</f>
        <v>0</v>
      </c>
      <c r="F29" s="176">
        <f>SUM(C29:E29)</f>
        <v>1</v>
      </c>
      <c r="G29" s="174">
        <f>IF($K$28=0,"",G28/$K$28)</f>
        <v>0.83333333333333337</v>
      </c>
      <c r="H29" s="174">
        <f>IF($K$28=0,"",H28/$K$28)</f>
        <v>0.14285714285714285</v>
      </c>
      <c r="I29" s="174">
        <f>IF($K$28=0,"",I28/$K$28)</f>
        <v>2.3809523809523808E-2</v>
      </c>
      <c r="J29" s="174">
        <f>IF($K$28=0,"",J28/$K$28)</f>
        <v>0</v>
      </c>
      <c r="K29" s="173">
        <f>SUM(G29:J29)</f>
        <v>1</v>
      </c>
      <c r="L29" s="174">
        <f>IF($P$28=0,"",L28/$P$28)</f>
        <v>0.71875</v>
      </c>
      <c r="M29" s="174">
        <f>IF($P$28=0,"",M28/$P$28)</f>
        <v>0</v>
      </c>
      <c r="N29" s="174">
        <f>IF($P$28=0,"",N28/$P$28)</f>
        <v>0.125</v>
      </c>
      <c r="O29" s="174">
        <f>IF($P$28=0,"",O28/$P$28)</f>
        <v>0.15625</v>
      </c>
      <c r="P29" s="176">
        <f>SUM(L29:O29)</f>
        <v>1</v>
      </c>
      <c r="Q29" s="174">
        <f>IF($S$28=0,"",Q28/$S$28)</f>
        <v>0.75</v>
      </c>
      <c r="R29" s="174">
        <f>IF($S$28=0,"",R28/$S$28)</f>
        <v>0.25</v>
      </c>
      <c r="S29" s="175">
        <f>SUM(Q29:R29)</f>
        <v>1</v>
      </c>
    </row>
    <row r="30" spans="1:19" ht="21" customHeight="1" x14ac:dyDescent="0.2">
      <c r="A30" s="582" t="s">
        <v>85</v>
      </c>
      <c r="B30" s="180" t="s">
        <v>180</v>
      </c>
      <c r="C30" s="140">
        <f>COUNTIFS('PLAN DE MEJORAMIENTO'!$U$8:$U$507,A30,'PLAN DE MEJORAMIENTO'!$L$8:$L$507,'SEGUNDO SEG.'!$C$3)</f>
        <v>19</v>
      </c>
      <c r="D30" s="140">
        <f>COUNTIFS('PLAN DE MEJORAMIENTO'!$U$8:$U$507,A30,'PLAN DE MEJORAMIENTO'!$L$8:$L$507,D3)</f>
        <v>1</v>
      </c>
      <c r="E30" s="140">
        <f>COUNTIFS('PLAN DE MEJORAMIENTO'!$U$8:$U$507,'SEGUNDO SEG.'!A30,'PLAN DE MEJORAMIENTO'!$L$8:$L$507,'SEGUNDO SEG.'!$E$3)</f>
        <v>5</v>
      </c>
      <c r="F30" s="155">
        <f t="shared" si="0"/>
        <v>25</v>
      </c>
      <c r="G30" s="151">
        <f>COUNTIFS('PLAN DE MEJORAMIENTO'!$U$8:$U$507,'SEGUNDO SEG.'!A30,'PLAN DE MEJORAMIENTO'!$P$8:$P$507,'SEGUNDO SEG.'!G3)</f>
        <v>19</v>
      </c>
      <c r="H30" s="140">
        <f>COUNTIFS('PLAN DE MEJORAMIENTO'!$U$8:$U$507,'SEGUNDO SEG.'!A30,'PLAN DE MEJORAMIENTO'!$P$8:$P$507,'SEGUNDO SEG.'!H$3)</f>
        <v>1</v>
      </c>
      <c r="I30" s="140">
        <f>COUNTIFS('PLAN DE MEJORAMIENTO'!$U$8:$U$507,'SEGUNDO SEG.'!A30,'PLAN DE MEJORAMIENTO'!$P$8:$P$507,'SEGUNDO SEG.'!I$3)</f>
        <v>0</v>
      </c>
      <c r="J30" s="140">
        <f>COUNTIFS('PLAN DE MEJORAMIENTO'!$U$8:$U$507,'SEGUNDO SEG.'!A30,'PLAN DE MEJORAMIENTO'!$P$8:$P$507,'SEGUNDO SEG.'!J$3)</f>
        <v>5</v>
      </c>
      <c r="K30" s="155">
        <f t="shared" si="1"/>
        <v>25</v>
      </c>
      <c r="L30" s="150">
        <f>COUNTIFS('PLAN DE MEJORAMIENTO'!$U$8:$U$507,'SEGUNDO SEG.'!A30,'PLAN DE MEJORAMIENTO'!$AQ$8:$AQ$507,'SEGUNDO SEG.'!L$3)</f>
        <v>2</v>
      </c>
      <c r="M30" s="141">
        <f>COUNTIFS('PLAN DE MEJORAMIENTO'!$U$8:$U$507,'SEGUNDO SEG.'!A30,'PLAN DE MEJORAMIENTO'!$AQ$8:$AQ$507,'SEGUNDO SEG.'!M$3)</f>
        <v>2</v>
      </c>
      <c r="N30" s="141">
        <f>COUNTIFS('PLAN DE MEJORAMIENTO'!$U$8:$U$507,'SEGUNDO SEG.'!A30,'PLAN DE MEJORAMIENTO'!$AQ$8:$AQ$507,'SEGUNDO SEG.'!N$3)</f>
        <v>6</v>
      </c>
      <c r="O30" s="141">
        <f>COUNTIFS('PLAN DE MEJORAMIENTO'!$U$8:$U$507,'SEGUNDO SEG.'!A30,'PLAN DE MEJORAMIENTO'!$AQ$8:$AQ$507,'SEGUNDO SEG.'!O$3)</f>
        <v>0</v>
      </c>
      <c r="P30" s="155">
        <f t="shared" si="2"/>
        <v>10</v>
      </c>
      <c r="Q30" s="151">
        <f>COUNTIFS('PLAN DE MEJORAMIENTO'!$U$8:$U$507,'SEGUNDO SEG.'!A30,'PLAN DE MEJORAMIENTO'!$BJ$8:$BJ$507,'SEGUNDO SEG.'!Q$3)</f>
        <v>8</v>
      </c>
      <c r="R30" s="140">
        <f>COUNTIFS('PLAN DE MEJORAMIENTO'!$U$8:$U$507,'SEGUNDO SEG.'!A30,'PLAN DE MEJORAMIENTO'!$BJ$8:$BJ$507,'SEGUNDO SEG.'!R$3)</f>
        <v>2</v>
      </c>
      <c r="S30" s="155">
        <f t="shared" si="3"/>
        <v>10</v>
      </c>
    </row>
    <row r="31" spans="1:19" ht="21" customHeight="1" thickBot="1" x14ac:dyDescent="0.25">
      <c r="A31" s="581"/>
      <c r="B31" s="178" t="s">
        <v>185</v>
      </c>
      <c r="C31" s="172">
        <f>IF($F$30=0,"",C30/$F$30)</f>
        <v>0.76</v>
      </c>
      <c r="D31" s="172">
        <f>IF($F$30=0,"",D30/$F$30)</f>
        <v>0.04</v>
      </c>
      <c r="E31" s="172">
        <f>IF($F$30=0,"",E30/$F$30)</f>
        <v>0.2</v>
      </c>
      <c r="F31" s="176">
        <f>SUM(C31:E31)</f>
        <v>1</v>
      </c>
      <c r="G31" s="174">
        <f>IF($K$30=0,"",G30/$K$30)</f>
        <v>0.76</v>
      </c>
      <c r="H31" s="174">
        <f>IF($K$30=0,"",H30/$K$30)</f>
        <v>0.04</v>
      </c>
      <c r="I31" s="174">
        <f>IF($K$30=0,"",I30/$K$30)</f>
        <v>0</v>
      </c>
      <c r="J31" s="174">
        <f>IF($K$30=0,"",J30/$K$30)</f>
        <v>0.2</v>
      </c>
      <c r="K31" s="173">
        <f>SUM(G31:J31)</f>
        <v>1</v>
      </c>
      <c r="L31" s="174">
        <f>IF($P$30=0,"",L30/$P$30)</f>
        <v>0.2</v>
      </c>
      <c r="M31" s="174">
        <f>IF($P$30=0,"",M30/$P$30)</f>
        <v>0.2</v>
      </c>
      <c r="N31" s="174">
        <f>IF($P$30=0,"",N30/$P$30)</f>
        <v>0.6</v>
      </c>
      <c r="O31" s="174">
        <f>IF($P$30=0,"",O30/$P$30)</f>
        <v>0</v>
      </c>
      <c r="P31" s="176">
        <f>SUM(L31:O31)</f>
        <v>1</v>
      </c>
      <c r="Q31" s="174">
        <f>IF($S$30=0,"",Q30/$S$30)</f>
        <v>0.8</v>
      </c>
      <c r="R31" s="174">
        <f>IF($S$30=0,"",R30/$S$30)</f>
        <v>0.2</v>
      </c>
      <c r="S31" s="175">
        <f>SUM(Q31:R31)</f>
        <v>1</v>
      </c>
    </row>
    <row r="32" spans="1:19" ht="21" customHeight="1" x14ac:dyDescent="0.2">
      <c r="A32" s="582" t="s">
        <v>86</v>
      </c>
      <c r="B32" s="180" t="s">
        <v>180</v>
      </c>
      <c r="C32" s="140">
        <f>COUNTIFS('PLAN DE MEJORAMIENTO'!$U$8:$U$507,A32,'PLAN DE MEJORAMIENTO'!$L$8:$L$507,'SEGUNDO SEG.'!$C$3)</f>
        <v>7</v>
      </c>
      <c r="D32" s="140">
        <f>COUNTIFS('PLAN DE MEJORAMIENTO'!$U$8:$U$507,A32,'PLAN DE MEJORAMIENTO'!$L$8:$L$507,D3)</f>
        <v>1</v>
      </c>
      <c r="E32" s="140">
        <f>COUNTIFS('PLAN DE MEJORAMIENTO'!$U$8:$U$507,'SEGUNDO SEG.'!A32,'PLAN DE MEJORAMIENTO'!$L$8:$L$507,'SEGUNDO SEG.'!$E$3)</f>
        <v>0</v>
      </c>
      <c r="F32" s="155">
        <f t="shared" si="0"/>
        <v>8</v>
      </c>
      <c r="G32" s="151">
        <f>COUNTIFS('PLAN DE MEJORAMIENTO'!$U$8:$U$507,'SEGUNDO SEG.'!A32,'PLAN DE MEJORAMIENTO'!$P$8:$P$507,'SEGUNDO SEG.'!G3)</f>
        <v>7</v>
      </c>
      <c r="H32" s="140">
        <f>COUNTIFS('PLAN DE MEJORAMIENTO'!$U$8:$U$507,'SEGUNDO SEG.'!A32,'PLAN DE MEJORAMIENTO'!$P$8:$P$507,'SEGUNDO SEG.'!H$3)</f>
        <v>0</v>
      </c>
      <c r="I32" s="140">
        <f>COUNTIFS('PLAN DE MEJORAMIENTO'!$U$8:$U$507,'SEGUNDO SEG.'!A32,'PLAN DE MEJORAMIENTO'!$P$8:$P$507,'SEGUNDO SEG.'!I$3)</f>
        <v>1</v>
      </c>
      <c r="J32" s="140">
        <f>COUNTIFS('PLAN DE MEJORAMIENTO'!$U$8:$U$507,'SEGUNDO SEG.'!A32,'PLAN DE MEJORAMIENTO'!$P$8:$P$507,'SEGUNDO SEG.'!J$3)</f>
        <v>0</v>
      </c>
      <c r="K32" s="155">
        <f t="shared" si="1"/>
        <v>8</v>
      </c>
      <c r="L32" s="150">
        <f>COUNTIFS('PLAN DE MEJORAMIENTO'!$U$8:$U$507,'SEGUNDO SEG.'!A32,'PLAN DE MEJORAMIENTO'!$AQ$8:$AQ$507,'SEGUNDO SEG.'!L$3)</f>
        <v>3</v>
      </c>
      <c r="M32" s="141">
        <f>COUNTIFS('PLAN DE MEJORAMIENTO'!$U$8:$U$507,'SEGUNDO SEG.'!A32,'PLAN DE MEJORAMIENTO'!$AQ$8:$AQ$507,'SEGUNDO SEG.'!M$3)</f>
        <v>3</v>
      </c>
      <c r="N32" s="141">
        <f>COUNTIFS('PLAN DE MEJORAMIENTO'!$U$8:$U$507,'SEGUNDO SEG.'!A32,'PLAN DE MEJORAMIENTO'!$AQ$8:$AQ$507,'SEGUNDO SEG.'!N$3)</f>
        <v>0</v>
      </c>
      <c r="O32" s="141">
        <f>COUNTIFS('PLAN DE MEJORAMIENTO'!$U$8:$U$507,'SEGUNDO SEG.'!A32,'PLAN DE MEJORAMIENTO'!$AQ$8:$AQ$507,'SEGUNDO SEG.'!O$3)</f>
        <v>0</v>
      </c>
      <c r="P32" s="155">
        <f t="shared" si="2"/>
        <v>6</v>
      </c>
      <c r="Q32" s="151">
        <f>COUNTIFS('PLAN DE MEJORAMIENTO'!$U$8:$U$507,'SEGUNDO SEG.'!A32,'PLAN DE MEJORAMIENTO'!$BJ$8:$BJ$507,'SEGUNDO SEG.'!Q$3)</f>
        <v>3</v>
      </c>
      <c r="R32" s="140">
        <f>COUNTIFS('PLAN DE MEJORAMIENTO'!$U$8:$U$507,'SEGUNDO SEG.'!A32,'PLAN DE MEJORAMIENTO'!$BJ$8:$BJ$507,'SEGUNDO SEG.'!R$3)</f>
        <v>3</v>
      </c>
      <c r="S32" s="155">
        <f t="shared" si="3"/>
        <v>6</v>
      </c>
    </row>
    <row r="33" spans="1:19" ht="21" customHeight="1" thickBot="1" x14ac:dyDescent="0.25">
      <c r="A33" s="581"/>
      <c r="B33" s="178" t="s">
        <v>185</v>
      </c>
      <c r="C33" s="172">
        <f>IF($F$32=0,"",C32/$F$32)</f>
        <v>0.875</v>
      </c>
      <c r="D33" s="172">
        <f>IF($F$32=0,"",D32/$F$32)</f>
        <v>0.125</v>
      </c>
      <c r="E33" s="172">
        <f>IF($F$32=0,"",E32/$F$32)</f>
        <v>0</v>
      </c>
      <c r="F33" s="176">
        <f>SUM(C33:E33)</f>
        <v>1</v>
      </c>
      <c r="G33" s="174">
        <f>IF($K$32=0,"",G32/$K$32)</f>
        <v>0.875</v>
      </c>
      <c r="H33" s="174">
        <f>IF($K$32=0,"",H32/$K$32)</f>
        <v>0</v>
      </c>
      <c r="I33" s="174">
        <f>IF($K$32=0,"",I32/$K$32)</f>
        <v>0.125</v>
      </c>
      <c r="J33" s="174">
        <f>IF($K$32=0,"",J32/$K$32)</f>
        <v>0</v>
      </c>
      <c r="K33" s="173">
        <f>SUM(G33:J33)</f>
        <v>1</v>
      </c>
      <c r="L33" s="174">
        <f>IF($P$32=0,"",L32/$P$32)</f>
        <v>0.5</v>
      </c>
      <c r="M33" s="174">
        <f>IF($P$32=0,"",M32/$P$32)</f>
        <v>0.5</v>
      </c>
      <c r="N33" s="174">
        <f>IF($P$32=0,"",N32/$P$32)</f>
        <v>0</v>
      </c>
      <c r="O33" s="174">
        <f>IF($P$32=0,"",O32/$P$32)</f>
        <v>0</v>
      </c>
      <c r="P33" s="176">
        <f>SUM(L33:O33)</f>
        <v>1</v>
      </c>
      <c r="Q33" s="174">
        <f>IF($S$32=0,"",Q32/$S$32)</f>
        <v>0.5</v>
      </c>
      <c r="R33" s="174">
        <f>IF($S$32=0,"",R32/$S$32)</f>
        <v>0.5</v>
      </c>
      <c r="S33" s="175">
        <f>SUM(Q33:R33)</f>
        <v>1</v>
      </c>
    </row>
    <row r="34" spans="1:19" ht="21" customHeight="1" x14ac:dyDescent="0.2">
      <c r="A34" s="582" t="s">
        <v>87</v>
      </c>
      <c r="B34" s="180" t="s">
        <v>180</v>
      </c>
      <c r="C34" s="140">
        <f>COUNTIFS('PLAN DE MEJORAMIENTO'!$U$8:$U$507,A34,'PLAN DE MEJORAMIENTO'!$L$8:$L$507,'SEGUNDO SEG.'!$C$3)</f>
        <v>5</v>
      </c>
      <c r="D34" s="140">
        <f>COUNTIFS('PLAN DE MEJORAMIENTO'!$U$8:$U$507,A34,'PLAN DE MEJORAMIENTO'!$L$8:$L$507,D3)</f>
        <v>1</v>
      </c>
      <c r="E34" s="140">
        <f>COUNTIFS('PLAN DE MEJORAMIENTO'!$U$8:$U$507,'SEGUNDO SEG.'!A34,'PLAN DE MEJORAMIENTO'!$L$8:$L$507,'SEGUNDO SEG.'!$E$3)</f>
        <v>0</v>
      </c>
      <c r="F34" s="155">
        <f t="shared" si="0"/>
        <v>6</v>
      </c>
      <c r="G34" s="151">
        <f>COUNTIFS('PLAN DE MEJORAMIENTO'!$U$8:$U$507,'SEGUNDO SEG.'!A34,'PLAN DE MEJORAMIENTO'!$P$8:$P$507,'SEGUNDO SEG.'!G3)</f>
        <v>4</v>
      </c>
      <c r="H34" s="140">
        <f>COUNTIFS('PLAN DE MEJORAMIENTO'!$U$8:$U$507,'SEGUNDO SEG.'!A34,'PLAN DE MEJORAMIENTO'!$P$8:$P$507,'SEGUNDO SEG.'!H$3)</f>
        <v>1</v>
      </c>
      <c r="I34" s="140">
        <f>COUNTIFS('PLAN DE MEJORAMIENTO'!$U$8:$U$507,'SEGUNDO SEG.'!A34,'PLAN DE MEJORAMIENTO'!$P$8:$P$507,'SEGUNDO SEG.'!I$3)</f>
        <v>0</v>
      </c>
      <c r="J34" s="140">
        <f>COUNTIFS('PLAN DE MEJORAMIENTO'!$U$8:$U$507,'SEGUNDO SEG.'!A34,'PLAN DE MEJORAMIENTO'!$P$8:$P$507,'SEGUNDO SEG.'!J$3)</f>
        <v>1</v>
      </c>
      <c r="K34" s="155">
        <f t="shared" si="1"/>
        <v>6</v>
      </c>
      <c r="L34" s="150">
        <f>COUNTIFS('PLAN DE MEJORAMIENTO'!$U$8:$U$507,'SEGUNDO SEG.'!A34,'PLAN DE MEJORAMIENTO'!$AQ$8:$AQ$507,'SEGUNDO SEG.'!L$3)</f>
        <v>3</v>
      </c>
      <c r="M34" s="141">
        <f>COUNTIFS('PLAN DE MEJORAMIENTO'!$U$8:$U$507,'SEGUNDO SEG.'!A34,'PLAN DE MEJORAMIENTO'!$AQ$8:$AQ$507,'SEGUNDO SEG.'!M$3)</f>
        <v>3</v>
      </c>
      <c r="N34" s="141">
        <f>COUNTIFS('PLAN DE MEJORAMIENTO'!$U$8:$U$507,'SEGUNDO SEG.'!A34,'PLAN DE MEJORAMIENTO'!$AQ$8:$AQ$507,'SEGUNDO SEG.'!N$3)</f>
        <v>0</v>
      </c>
      <c r="O34" s="141">
        <f>COUNTIFS('PLAN DE MEJORAMIENTO'!$U$8:$U$507,'SEGUNDO SEG.'!A34,'PLAN DE MEJORAMIENTO'!$AQ$8:$AQ$507,'SEGUNDO SEG.'!O$3)</f>
        <v>0</v>
      </c>
      <c r="P34" s="155">
        <f t="shared" si="2"/>
        <v>6</v>
      </c>
      <c r="Q34" s="151">
        <f>COUNTIFS('PLAN DE MEJORAMIENTO'!$U$8:$U$507,'SEGUNDO SEG.'!A34,'PLAN DE MEJORAMIENTO'!$BJ$8:$BJ$507,'SEGUNDO SEG.'!Q$3)</f>
        <v>4</v>
      </c>
      <c r="R34" s="140">
        <f>COUNTIFS('PLAN DE MEJORAMIENTO'!$U$8:$U$507,'SEGUNDO SEG.'!A34,'PLAN DE MEJORAMIENTO'!$BJ$8:$BJ$507,'SEGUNDO SEG.'!R$3)</f>
        <v>2</v>
      </c>
      <c r="S34" s="155">
        <f t="shared" si="3"/>
        <v>6</v>
      </c>
    </row>
    <row r="35" spans="1:19" ht="21" customHeight="1" thickBot="1" x14ac:dyDescent="0.25">
      <c r="A35" s="581"/>
      <c r="B35" s="178" t="s">
        <v>185</v>
      </c>
      <c r="C35" s="172">
        <f>IF($F$34=0,"",C34/$F$34)</f>
        <v>0.83333333333333337</v>
      </c>
      <c r="D35" s="172">
        <f>IF($F$34=0,"",D34/$F$34)</f>
        <v>0.16666666666666666</v>
      </c>
      <c r="E35" s="172">
        <f>IF($F$34=0,"",E34/$F$34)</f>
        <v>0</v>
      </c>
      <c r="F35" s="176">
        <f>SUM(C35:E35)</f>
        <v>1</v>
      </c>
      <c r="G35" s="174">
        <f>IF($K$34=0,"",G34/$K$34)</f>
        <v>0.66666666666666663</v>
      </c>
      <c r="H35" s="174">
        <f>IF($K$34=0,"",H34/$K$34)</f>
        <v>0.16666666666666666</v>
      </c>
      <c r="I35" s="174">
        <f>IF($K$34=0,"",I34/$K$34)</f>
        <v>0</v>
      </c>
      <c r="J35" s="174">
        <f>IF($K$34=0,"",J34/$K$34)</f>
        <v>0.16666666666666666</v>
      </c>
      <c r="K35" s="173">
        <f>SUM(G35:J35)</f>
        <v>0.99999999999999989</v>
      </c>
      <c r="L35" s="174">
        <f>IF($P$34=0,"",L34/$P$34)</f>
        <v>0.5</v>
      </c>
      <c r="M35" s="174">
        <f>IF($P$34=0,"",M34/$P$34)</f>
        <v>0.5</v>
      </c>
      <c r="N35" s="174">
        <f>IF($P$34=0,"",N34/$P$34)</f>
        <v>0</v>
      </c>
      <c r="O35" s="174">
        <f>IF($P$34=0,"",O34/$P$34)</f>
        <v>0</v>
      </c>
      <c r="P35" s="176">
        <f>SUM(L35:O35)</f>
        <v>1</v>
      </c>
      <c r="Q35" s="174">
        <f>IF($S$34=0,"",Q34/$S$34)</f>
        <v>0.66666666666666663</v>
      </c>
      <c r="R35" s="174">
        <f>IF($S$34=0,"",R34/$S$34)</f>
        <v>0.33333333333333331</v>
      </c>
      <c r="S35" s="175">
        <f>SUM(Q35:R35)</f>
        <v>1</v>
      </c>
    </row>
    <row r="36" spans="1:19" ht="21" customHeight="1" x14ac:dyDescent="0.2">
      <c r="A36" s="582" t="s">
        <v>88</v>
      </c>
      <c r="B36" s="180" t="s">
        <v>180</v>
      </c>
      <c r="C36" s="140">
        <f>COUNTIFS('PLAN DE MEJORAMIENTO'!$U$8:$U$507,A36,'PLAN DE MEJORAMIENTO'!$L$8:$L$507,'SEGUNDO SEG.'!$C$3)</f>
        <v>11</v>
      </c>
      <c r="D36" s="140">
        <f>COUNTIFS('PLAN DE MEJORAMIENTO'!$U$8:$U$507,A36,'PLAN DE MEJORAMIENTO'!$L$8:$L$507,D3)</f>
        <v>1</v>
      </c>
      <c r="E36" s="140">
        <f>COUNTIFS('PLAN DE MEJORAMIENTO'!$U$8:$U$507,'SEGUNDO SEG.'!A36,'PLAN DE MEJORAMIENTO'!$L$8:$L$507,'SEGUNDO SEG.'!$E$3)</f>
        <v>0</v>
      </c>
      <c r="F36" s="155">
        <f t="shared" si="0"/>
        <v>12</v>
      </c>
      <c r="G36" s="151">
        <f>COUNTIFS('PLAN DE MEJORAMIENTO'!$U$8:$U$507,'SEGUNDO SEG.'!A36,'PLAN DE MEJORAMIENTO'!$P$8:$P$507,'SEGUNDO SEG.'!G3)</f>
        <v>10</v>
      </c>
      <c r="H36" s="140">
        <f>COUNTIFS('PLAN DE MEJORAMIENTO'!$U$8:$U$507,'SEGUNDO SEG.'!A36,'PLAN DE MEJORAMIENTO'!$P$8:$P$507,'SEGUNDO SEG.'!H$3)</f>
        <v>1</v>
      </c>
      <c r="I36" s="140">
        <f>COUNTIFS('PLAN DE MEJORAMIENTO'!$U$8:$U$507,'SEGUNDO SEG.'!A36,'PLAN DE MEJORAMIENTO'!$P$8:$P$507,'SEGUNDO SEG.'!I$3)</f>
        <v>0</v>
      </c>
      <c r="J36" s="140">
        <f>COUNTIFS('PLAN DE MEJORAMIENTO'!$U$8:$U$507,'SEGUNDO SEG.'!A36,'PLAN DE MEJORAMIENTO'!$P$8:$P$507,'SEGUNDO SEG.'!J$3)</f>
        <v>1</v>
      </c>
      <c r="K36" s="155">
        <f t="shared" si="1"/>
        <v>12</v>
      </c>
      <c r="L36" s="150">
        <f>COUNTIFS('PLAN DE MEJORAMIENTO'!$U$8:$U$507,'SEGUNDO SEG.'!A36,'PLAN DE MEJORAMIENTO'!$AQ$8:$AQ$507,'SEGUNDO SEG.'!L$3)</f>
        <v>1</v>
      </c>
      <c r="M36" s="141">
        <f>COUNTIFS('PLAN DE MEJORAMIENTO'!$U$8:$U$507,'SEGUNDO SEG.'!A36,'PLAN DE MEJORAMIENTO'!$AQ$8:$AQ$507,'SEGUNDO SEG.'!M$3)</f>
        <v>7</v>
      </c>
      <c r="N36" s="141">
        <f>COUNTIFS('PLAN DE MEJORAMIENTO'!$U$8:$U$507,'SEGUNDO SEG.'!A36,'PLAN DE MEJORAMIENTO'!$AQ$8:$AQ$507,'SEGUNDO SEG.'!N$3)</f>
        <v>2</v>
      </c>
      <c r="O36" s="141">
        <f>COUNTIFS('PLAN DE MEJORAMIENTO'!$U$8:$U$507,'SEGUNDO SEG.'!A36,'PLAN DE MEJORAMIENTO'!$AQ$8:$AQ$507,'SEGUNDO SEG.'!O$3)</f>
        <v>0</v>
      </c>
      <c r="P36" s="155">
        <f t="shared" si="2"/>
        <v>10</v>
      </c>
      <c r="Q36" s="151">
        <f>COUNTIFS('PLAN DE MEJORAMIENTO'!$U$8:$U$507,'SEGUNDO SEG.'!A36,'PLAN DE MEJORAMIENTO'!$BJ$8:$BJ$507,'SEGUNDO SEG.'!Q$3)</f>
        <v>9</v>
      </c>
      <c r="R36" s="140">
        <f>COUNTIFS('PLAN DE MEJORAMIENTO'!$U$8:$U$507,'SEGUNDO SEG.'!A36,'PLAN DE MEJORAMIENTO'!$BJ$8:$BJ$507,'SEGUNDO SEG.'!R$3)</f>
        <v>1</v>
      </c>
      <c r="S36" s="155">
        <f t="shared" si="3"/>
        <v>10</v>
      </c>
    </row>
    <row r="37" spans="1:19" ht="21" customHeight="1" thickBot="1" x14ac:dyDescent="0.25">
      <c r="A37" s="581"/>
      <c r="B37" s="178" t="s">
        <v>185</v>
      </c>
      <c r="C37" s="172">
        <f>IF($F$36=0,"",C36/$F$36)</f>
        <v>0.91666666666666663</v>
      </c>
      <c r="D37" s="172">
        <f>IF($F$36=0,"",D36/$F$36)</f>
        <v>8.3333333333333329E-2</v>
      </c>
      <c r="E37" s="172">
        <f>IF($F$36=0,"",E36/$F$36)</f>
        <v>0</v>
      </c>
      <c r="F37" s="176">
        <f>SUM(C37:E37)</f>
        <v>1</v>
      </c>
      <c r="G37" s="174">
        <f>IF($K$36=0,"",G36/$K$36)</f>
        <v>0.83333333333333337</v>
      </c>
      <c r="H37" s="174">
        <f>IF($K$36=0,"",H36/$K$36)</f>
        <v>8.3333333333333329E-2</v>
      </c>
      <c r="I37" s="174">
        <f>IF($K$36=0,"",I36/$K$36)</f>
        <v>0</v>
      </c>
      <c r="J37" s="174">
        <f>IF($K$36=0,"",J36/$K$36)</f>
        <v>8.3333333333333329E-2</v>
      </c>
      <c r="K37" s="173">
        <f>SUM(G37:J37)</f>
        <v>1</v>
      </c>
      <c r="L37" s="174">
        <f>IF($P$36=0,"",L36/$P$36)</f>
        <v>0.1</v>
      </c>
      <c r="M37" s="174">
        <f>IF($P$36=0,"",M36/$P$36)</f>
        <v>0.7</v>
      </c>
      <c r="N37" s="174">
        <f>IF($P$36=0,"",N36/$P$36)</f>
        <v>0.2</v>
      </c>
      <c r="O37" s="174">
        <f>IF($P$36=0,"",O36/$P$36)</f>
        <v>0</v>
      </c>
      <c r="P37" s="176">
        <f>SUM(L37:O37)</f>
        <v>1</v>
      </c>
      <c r="Q37" s="174">
        <f>IF($S$36=0,"",Q36/$S$36)</f>
        <v>0.9</v>
      </c>
      <c r="R37" s="174">
        <f>IF($S$36=0,"",R36/$S$36)</f>
        <v>0.1</v>
      </c>
      <c r="S37" s="175">
        <f>SUM(Q37:R37)</f>
        <v>1</v>
      </c>
    </row>
    <row r="38" spans="1:19" ht="21" customHeight="1" x14ac:dyDescent="0.2">
      <c r="A38" s="583" t="s">
        <v>89</v>
      </c>
      <c r="B38" s="177" t="s">
        <v>180</v>
      </c>
      <c r="C38" s="148">
        <f>COUNTIFS('PLAN DE MEJORAMIENTO'!$U$8:$U$507,A38,'PLAN DE MEJORAMIENTO'!$L$8:$L$507,'SEGUNDO SEG.'!$C$3)</f>
        <v>0</v>
      </c>
      <c r="D38" s="148">
        <f>COUNTIFS('PLAN DE MEJORAMIENTO'!$U$8:$U$507,A38,'PLAN DE MEJORAMIENTO'!$L$8:$L$507,D3)</f>
        <v>0</v>
      </c>
      <c r="E38" s="148">
        <f>COUNTIFS('PLAN DE MEJORAMIENTO'!$U$8:$U$507,'SEGUNDO SEG.'!A38,'PLAN DE MEJORAMIENTO'!$L$8:$L$507,'SEGUNDO SEG.'!$E$3)</f>
        <v>0</v>
      </c>
      <c r="F38" s="156">
        <f t="shared" si="0"/>
        <v>0</v>
      </c>
      <c r="G38" s="152">
        <f>COUNTIFS('PLAN DE MEJORAMIENTO'!$U$8:$U$507,'SEGUNDO SEG.'!A38,'PLAN DE MEJORAMIENTO'!$P$8:$P$507,'SEGUNDO SEG.'!G3)</f>
        <v>0</v>
      </c>
      <c r="H38" s="148">
        <f>COUNTIFS('PLAN DE MEJORAMIENTO'!$U$8:$U$507,'SEGUNDO SEG.'!A38,'PLAN DE MEJORAMIENTO'!$P$8:$P$507,'SEGUNDO SEG.'!H$3)</f>
        <v>0</v>
      </c>
      <c r="I38" s="148">
        <f>COUNTIFS('PLAN DE MEJORAMIENTO'!$U$8:$U$507,'SEGUNDO SEG.'!A38,'PLAN DE MEJORAMIENTO'!$P$8:$P$507,'SEGUNDO SEG.'!I$3)</f>
        <v>0</v>
      </c>
      <c r="J38" s="148">
        <f>COUNTIFS('PLAN DE MEJORAMIENTO'!$U$8:$U$507,'SEGUNDO SEG.'!A38,'PLAN DE MEJORAMIENTO'!$P$8:$P$507,'SEGUNDO SEG.'!J$3)</f>
        <v>0</v>
      </c>
      <c r="K38" s="156">
        <f t="shared" si="1"/>
        <v>0</v>
      </c>
      <c r="L38" s="150">
        <f>COUNTIFS('PLAN DE MEJORAMIENTO'!$U$8:$U$507,'SEGUNDO SEG.'!A38,'PLAN DE MEJORAMIENTO'!$AQ$8:$AQ$507,'SEGUNDO SEG.'!L$3)</f>
        <v>0</v>
      </c>
      <c r="M38" s="141">
        <f>COUNTIFS('PLAN DE MEJORAMIENTO'!$U$8:$U$507,'SEGUNDO SEG.'!A38,'PLAN DE MEJORAMIENTO'!$AQ$8:$AQ$507,'SEGUNDO SEG.'!M$3)</f>
        <v>0</v>
      </c>
      <c r="N38" s="141">
        <f>COUNTIFS('PLAN DE MEJORAMIENTO'!$U$8:$U$507,'SEGUNDO SEG.'!A38,'PLAN DE MEJORAMIENTO'!$AQ$8:$AQ$507,'SEGUNDO SEG.'!N$3)</f>
        <v>0</v>
      </c>
      <c r="O38" s="141">
        <f>COUNTIFS('PLAN DE MEJORAMIENTO'!$U$8:$U$507,'SEGUNDO SEG.'!A38,'PLAN DE MEJORAMIENTO'!$AQ$8:$AQ$507,'SEGUNDO SEG.'!O$3)</f>
        <v>0</v>
      </c>
      <c r="P38" s="156">
        <f t="shared" si="2"/>
        <v>0</v>
      </c>
      <c r="Q38" s="152">
        <f>COUNTIFS('PLAN DE MEJORAMIENTO'!$U$8:$U$507,'SEGUNDO SEG.'!A38,'PLAN DE MEJORAMIENTO'!$BJ$8:$BJ$507,'SEGUNDO SEG.'!Q$3)</f>
        <v>0</v>
      </c>
      <c r="R38" s="148">
        <f>COUNTIFS('PLAN DE MEJORAMIENTO'!$U$8:$U$507,'SEGUNDO SEG.'!A38,'PLAN DE MEJORAMIENTO'!$BJ$8:$BJ$507,'SEGUNDO SEG.'!R$3)</f>
        <v>0</v>
      </c>
      <c r="S38" s="156">
        <f t="shared" si="3"/>
        <v>0</v>
      </c>
    </row>
    <row r="39" spans="1:19" ht="21" customHeight="1" thickBot="1" x14ac:dyDescent="0.25">
      <c r="A39" s="584"/>
      <c r="B39" s="181" t="s">
        <v>185</v>
      </c>
      <c r="C39" s="182" t="str">
        <f>IF($F$38=0,"",C38/$F$38)</f>
        <v/>
      </c>
      <c r="D39" s="182" t="str">
        <f>IF($F$38=0,"",D38/$F$38)</f>
        <v/>
      </c>
      <c r="E39" s="182" t="str">
        <f>IF($F$38=0,"",E38/$F$38)</f>
        <v/>
      </c>
      <c r="F39" s="179">
        <f>SUM(C39:E39)</f>
        <v>0</v>
      </c>
      <c r="G39" s="183" t="str">
        <f>IF($K$38=0,"",G38/$K$38)</f>
        <v/>
      </c>
      <c r="H39" s="182" t="str">
        <f>IF($K$38=0,"",H38/$K$38)</f>
        <v/>
      </c>
      <c r="I39" s="182" t="str">
        <f>IF($K$38=0,"",I38/$K$38)</f>
        <v/>
      </c>
      <c r="J39" s="182" t="str">
        <f>IF($K$38=0,"",J38/$K$38)</f>
        <v/>
      </c>
      <c r="K39" s="184">
        <f>SUM(G39:J39)</f>
        <v>0</v>
      </c>
      <c r="L39" s="183" t="str">
        <f>IF($P$38=0,"",L38/$P$38)</f>
        <v/>
      </c>
      <c r="M39" s="182" t="str">
        <f>IF($P$38=0,"",M38/$P$38)</f>
        <v/>
      </c>
      <c r="N39" s="182" t="str">
        <f>IF($P$38=0,"",N38/$P$38)</f>
        <v/>
      </c>
      <c r="O39" s="182" t="str">
        <f>IF($P$38=0,"",O38/$P$38)</f>
        <v/>
      </c>
      <c r="P39" s="179">
        <f>SUM(L39:O39)</f>
        <v>0</v>
      </c>
      <c r="Q39" s="183" t="str">
        <f>IF($S$38=0,"",Q38/$S$38)</f>
        <v/>
      </c>
      <c r="R39" s="182" t="str">
        <f>IF($S$38=0,"",R38/$S$38)</f>
        <v/>
      </c>
      <c r="S39" s="179">
        <f>SUM(Q39:R39)</f>
        <v>0</v>
      </c>
    </row>
    <row r="40" spans="1:19" s="193" customFormat="1" x14ac:dyDescent="0.2">
      <c r="A40" s="585" t="s">
        <v>173</v>
      </c>
      <c r="B40" s="187" t="s">
        <v>180</v>
      </c>
      <c r="C40" s="188">
        <f>C4+C6+C8+C10+C12+C14+C16+C18+C20+C22+C24+C26+C28+C30+C32+C34+C36+C38</f>
        <v>288</v>
      </c>
      <c r="D40" s="188">
        <f t="shared" ref="D40:S40" si="4">D4+D6+D8+D10+D12+D14+D16+D18+D20+D22+D24+D26+D28+D30+D32+D34+D36+D38</f>
        <v>22</v>
      </c>
      <c r="E40" s="188">
        <f t="shared" si="4"/>
        <v>5</v>
      </c>
      <c r="F40" s="189">
        <f t="shared" si="4"/>
        <v>315</v>
      </c>
      <c r="G40" s="194">
        <f t="shared" si="4"/>
        <v>230</v>
      </c>
      <c r="H40" s="188">
        <f t="shared" si="4"/>
        <v>68</v>
      </c>
      <c r="I40" s="188">
        <f t="shared" si="4"/>
        <v>7</v>
      </c>
      <c r="J40" s="188">
        <f t="shared" si="4"/>
        <v>10</v>
      </c>
      <c r="K40" s="189">
        <f t="shared" si="4"/>
        <v>315</v>
      </c>
      <c r="L40" s="194">
        <f t="shared" si="4"/>
        <v>181</v>
      </c>
      <c r="M40" s="188">
        <f t="shared" si="4"/>
        <v>27</v>
      </c>
      <c r="N40" s="188">
        <f t="shared" si="4"/>
        <v>36</v>
      </c>
      <c r="O40" s="188">
        <f t="shared" si="4"/>
        <v>26</v>
      </c>
      <c r="P40" s="189">
        <f t="shared" si="4"/>
        <v>270</v>
      </c>
      <c r="Q40" s="194">
        <f t="shared" si="4"/>
        <v>139</v>
      </c>
      <c r="R40" s="188">
        <f t="shared" si="4"/>
        <v>131</v>
      </c>
      <c r="S40" s="189">
        <f t="shared" si="4"/>
        <v>270</v>
      </c>
    </row>
    <row r="41" spans="1:19" s="193" customFormat="1" ht="13.5" thickBot="1" x14ac:dyDescent="0.25">
      <c r="A41" s="586"/>
      <c r="B41" s="158" t="s">
        <v>185</v>
      </c>
      <c r="C41" s="190">
        <f>IF($F$40=0,"",C40/$F$40)</f>
        <v>0.91428571428571426</v>
      </c>
      <c r="D41" s="190">
        <f>IF($F$40=0,"",D40/$F$40)</f>
        <v>6.9841269841269843E-2</v>
      </c>
      <c r="E41" s="190">
        <f>IF($F$40=0,"",E40/$F$40)</f>
        <v>1.5873015873015872E-2</v>
      </c>
      <c r="F41" s="192">
        <f>SUM(C41:E41)</f>
        <v>1</v>
      </c>
      <c r="G41" s="195">
        <f>IF($K$40=0,"",G40/$K$40)</f>
        <v>0.73015873015873012</v>
      </c>
      <c r="H41" s="190">
        <f>IF($K$40=0,"",H40/$K$40)</f>
        <v>0.21587301587301588</v>
      </c>
      <c r="I41" s="190">
        <f>IF($K$40=0,"",I40/$K$40)</f>
        <v>2.2222222222222223E-2</v>
      </c>
      <c r="J41" s="190">
        <f>IF($K$40=0,"",J40/$K$40)</f>
        <v>3.1746031746031744E-2</v>
      </c>
      <c r="K41" s="196">
        <f>SUM(G41:J41)</f>
        <v>1</v>
      </c>
      <c r="L41" s="195">
        <f>IF($P$40=0,"",L40/$P$40)</f>
        <v>0.67037037037037039</v>
      </c>
      <c r="M41" s="190">
        <f>IF($P$40=0,"",M40/$P$40)</f>
        <v>0.1</v>
      </c>
      <c r="N41" s="190">
        <f>IF($P$40=0,"",N40/$P$40)</f>
        <v>0.13333333333333333</v>
      </c>
      <c r="O41" s="190">
        <f>IF($P$40=0,"",O40/$P$40)</f>
        <v>9.6296296296296297E-2</v>
      </c>
      <c r="P41" s="196">
        <f>SUM(L41:O41)</f>
        <v>1</v>
      </c>
      <c r="Q41" s="195">
        <f>IF($S$40=0,"",Q40/$S$40)</f>
        <v>0.51481481481481484</v>
      </c>
      <c r="R41" s="190">
        <f>IF($S$40=0,"",R40/$S$40)</f>
        <v>0.48518518518518516</v>
      </c>
      <c r="S41" s="192">
        <f>SUM(Q41:R41)</f>
        <v>1</v>
      </c>
    </row>
  </sheetData>
  <mergeCells count="27">
    <mergeCell ref="A40:A41"/>
    <mergeCell ref="A28:A29"/>
    <mergeCell ref="A30:A31"/>
    <mergeCell ref="A32:A33"/>
    <mergeCell ref="A34:A35"/>
    <mergeCell ref="A36:A37"/>
    <mergeCell ref="A38:A39"/>
    <mergeCell ref="A26:A27"/>
    <mergeCell ref="A4:A5"/>
    <mergeCell ref="A6:A7"/>
    <mergeCell ref="A8:A9"/>
    <mergeCell ref="A10:A11"/>
    <mergeCell ref="A12:A13"/>
    <mergeCell ref="A14:A15"/>
    <mergeCell ref="A16:A17"/>
    <mergeCell ref="A18:A19"/>
    <mergeCell ref="A20:A21"/>
    <mergeCell ref="A22:A23"/>
    <mergeCell ref="A24:A25"/>
    <mergeCell ref="A1:K1"/>
    <mergeCell ref="L1:S1"/>
    <mergeCell ref="A2:A3"/>
    <mergeCell ref="B2:B3"/>
    <mergeCell ref="C2:F2"/>
    <mergeCell ref="G2:K2"/>
    <mergeCell ref="L2:P2"/>
    <mergeCell ref="Q2:S2"/>
  </mergeCells>
  <pageMargins left="0.7" right="0.7" top="0.75" bottom="0.75" header="0.3" footer="0.3"/>
  <pageSetup orientation="portrait" horizontalDpi="4294967294" verticalDpi="4294967294" r:id="rId1"/>
  <ignoredErrors>
    <ignoredError sqref="C19:E19 C21:E21 C23:E23 C25:J25 C27:E27 D31:E31 D33:E33 D35:E35 G19:J19 G21:J21 G23:J23 F23 F21 F19 F5:F18 F20 F22 F24 B5:C17 G27:J27 G31:J31 G33:J33 G35:J35 F35 F33 F31 F27 F26 F28:F30 F32 F34 F36:F40 L25:S25 L19:S19 L21:S21 L23:S23 L27:S27 K27 K23 K21 K19 K25 K5:K18 K26 K20 K22 K24 C35 C33 C31 C29:C30 C32 C34 C36:C40 L31:S31 L33:S33 L35:S35 K35 K33 K31 K28:K30 K32 K34 K36:K40 P4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85" zoomScaleNormal="85" workbookViewId="0">
      <selection activeCell="A4" sqref="A4:A39"/>
    </sheetView>
  </sheetViews>
  <sheetFormatPr baseColWidth="10" defaultRowHeight="12.75" x14ac:dyDescent="0.2"/>
  <cols>
    <col min="1" max="1" width="24.42578125" style="133" customWidth="1"/>
    <col min="2" max="2" width="4.85546875" style="186" customWidth="1"/>
    <col min="3" max="5" width="8.7109375" style="133" customWidth="1"/>
    <col min="6" max="6" width="9.28515625" style="133" customWidth="1"/>
    <col min="7" max="10" width="8.28515625" style="133" customWidth="1"/>
    <col min="11" max="11" width="9.28515625" style="133" customWidth="1"/>
    <col min="12" max="16384" width="11.42578125" style="133"/>
  </cols>
  <sheetData>
    <row r="1" spans="1:19" ht="25.5" customHeight="1" thickBot="1" x14ac:dyDescent="0.25">
      <c r="A1" s="574" t="s">
        <v>179</v>
      </c>
      <c r="B1" s="574"/>
      <c r="C1" s="574"/>
      <c r="D1" s="574"/>
      <c r="E1" s="574"/>
      <c r="F1" s="574"/>
      <c r="G1" s="574"/>
      <c r="H1" s="574"/>
      <c r="I1" s="574"/>
      <c r="J1" s="574"/>
      <c r="K1" s="574"/>
      <c r="L1" s="575" t="s">
        <v>183</v>
      </c>
      <c r="M1" s="574"/>
      <c r="N1" s="574"/>
      <c r="O1" s="574"/>
      <c r="P1" s="574"/>
      <c r="Q1" s="574"/>
      <c r="R1" s="574"/>
      <c r="S1" s="574"/>
    </row>
    <row r="2" spans="1:19" s="159" customFormat="1" ht="17.25" customHeight="1" x14ac:dyDescent="0.25">
      <c r="A2" s="576" t="s">
        <v>15</v>
      </c>
      <c r="B2" s="578" t="s">
        <v>180</v>
      </c>
      <c r="C2" s="572" t="s">
        <v>175</v>
      </c>
      <c r="D2" s="572"/>
      <c r="E2" s="572"/>
      <c r="F2" s="573"/>
      <c r="G2" s="571" t="s">
        <v>176</v>
      </c>
      <c r="H2" s="572"/>
      <c r="I2" s="572"/>
      <c r="J2" s="572"/>
      <c r="K2" s="573"/>
      <c r="L2" s="571" t="s">
        <v>177</v>
      </c>
      <c r="M2" s="572"/>
      <c r="N2" s="572"/>
      <c r="O2" s="572"/>
      <c r="P2" s="573"/>
      <c r="Q2" s="571" t="s">
        <v>178</v>
      </c>
      <c r="R2" s="572"/>
      <c r="S2" s="573"/>
    </row>
    <row r="3" spans="1:19" ht="73.5" customHeight="1" thickBot="1" x14ac:dyDescent="0.25">
      <c r="A3" s="577"/>
      <c r="B3" s="579"/>
      <c r="C3" s="142" t="s">
        <v>172</v>
      </c>
      <c r="D3" s="142" t="s">
        <v>70</v>
      </c>
      <c r="E3" s="142" t="s">
        <v>71</v>
      </c>
      <c r="F3" s="153" t="s">
        <v>173</v>
      </c>
      <c r="G3" s="149" t="s">
        <v>47</v>
      </c>
      <c r="H3" s="142" t="s">
        <v>74</v>
      </c>
      <c r="I3" s="142" t="s">
        <v>94</v>
      </c>
      <c r="J3" s="142" t="s">
        <v>75</v>
      </c>
      <c r="K3" s="153" t="s">
        <v>173</v>
      </c>
      <c r="L3" s="157" t="s">
        <v>55</v>
      </c>
      <c r="M3" s="143" t="s">
        <v>65</v>
      </c>
      <c r="N3" s="144" t="s">
        <v>113</v>
      </c>
      <c r="O3" s="145" t="s">
        <v>174</v>
      </c>
      <c r="P3" s="147" t="s">
        <v>173</v>
      </c>
      <c r="Q3" s="158" t="s">
        <v>66</v>
      </c>
      <c r="R3" s="146" t="s">
        <v>57</v>
      </c>
      <c r="S3" s="147" t="s">
        <v>173</v>
      </c>
    </row>
    <row r="4" spans="1:19" ht="26.25" customHeight="1" x14ac:dyDescent="0.2">
      <c r="A4" s="580" t="s">
        <v>90</v>
      </c>
      <c r="B4" s="177" t="s">
        <v>180</v>
      </c>
      <c r="C4" s="141">
        <f>COUNTIFS('PLAN DE MEJORAMIENTO'!$U$8:$U$507,A4,'PLAN DE MEJORAMIENTO'!$L$8:$L$507,'TERCER SEG.'!$C$3)</f>
        <v>1</v>
      </c>
      <c r="D4" s="141">
        <f>COUNTIFS('PLAN DE MEJORAMIENTO'!U8:U507,'TERCER SEG.'!A4,'PLAN DE MEJORAMIENTO'!L8:L507,'TERCER SEG.'!D3)</f>
        <v>0</v>
      </c>
      <c r="E4" s="141">
        <f>COUNTIFS('PLAN DE MEJORAMIENTO'!$U$8:$U$507,'TERCER SEG.'!A4,'PLAN DE MEJORAMIENTO'!$L$8:$L$507,'TERCER SEG.'!$E$3)</f>
        <v>0</v>
      </c>
      <c r="F4" s="154">
        <f>IF(C4="","",SUM(C4:E4))</f>
        <v>1</v>
      </c>
      <c r="G4" s="150">
        <f>COUNTIFS('PLAN DE MEJORAMIENTO'!$U$8:$U$507,'TERCER SEG.'!A4,'PLAN DE MEJORAMIENTO'!$P$8:$P$507,'TERCER SEG.'!G3)</f>
        <v>1</v>
      </c>
      <c r="H4" s="141">
        <f>COUNTIFS('PLAN DE MEJORAMIENTO'!$U$8:$U$507,'TERCER SEG.'!A4,'PLAN DE MEJORAMIENTO'!$P$8:$P$507,'TERCER SEG.'!H$3)</f>
        <v>0</v>
      </c>
      <c r="I4" s="141">
        <f>COUNTIFS('PLAN DE MEJORAMIENTO'!$U$8:$U$507,'TERCER SEG.'!A4,'PLAN DE MEJORAMIENTO'!$P$8:$P$507,'TERCER SEG.'!I$3)</f>
        <v>0</v>
      </c>
      <c r="J4" s="141">
        <f>COUNTIFS('PLAN DE MEJORAMIENTO'!$U$8:$U$507,'TERCER SEG.'!A4,'PLAN DE MEJORAMIENTO'!$P$8:$P$507,'TERCER SEG.'!J$3)</f>
        <v>0</v>
      </c>
      <c r="K4" s="154">
        <f>IF(G4="","",SUM(G4:J4))</f>
        <v>1</v>
      </c>
      <c r="L4" s="150">
        <f>COUNTIFS('PLAN DE MEJORAMIENTO'!$U$8:$U$507,'TERCER SEG.'!A4,'PLAN DE MEJORAMIENTO'!$AY$8:$AY$507,'TERCER SEG.'!L$3)</f>
        <v>0</v>
      </c>
      <c r="M4" s="141">
        <f>COUNTIFS('PLAN DE MEJORAMIENTO'!$U$8:$U$507,'TERCER SEG.'!A4,'PLAN DE MEJORAMIENTO'!$AY$8:$AY$507,'TERCER SEG.'!M$3)</f>
        <v>0</v>
      </c>
      <c r="N4" s="141">
        <f>COUNTIFS('PLAN DE MEJORAMIENTO'!$U$8:$U$507,'TERCER SEG.'!A4,'PLAN DE MEJORAMIENTO'!$AY$8:$AY$507,'TERCER SEG.'!N$3)</f>
        <v>0</v>
      </c>
      <c r="O4" s="141">
        <f>COUNTIFS('PLAN DE MEJORAMIENTO'!$U$8:$U$507,'TERCER SEG.'!A4,'PLAN DE MEJORAMIENTO'!$AY$8:$AY$507,'TERCER SEG.'!O$3)</f>
        <v>0</v>
      </c>
      <c r="P4" s="154">
        <f>SUM(L4:O4)</f>
        <v>0</v>
      </c>
      <c r="Q4" s="150">
        <f>COUNTIFS('PLAN DE MEJORAMIENTO'!$U$8:$U$507,'TERCER SEG.'!A4,'PLAN DE MEJORAMIENTO'!$BJ$8:$BJ$507,'TERCER SEG.'!Q$3)</f>
        <v>1</v>
      </c>
      <c r="R4" s="141">
        <f>COUNTIFS('PLAN DE MEJORAMIENTO'!$U$8:$U$507,'TERCER SEG.'!A4,'PLAN DE MEJORAMIENTO'!$BJ$8:$BJ$507,'TERCER SEG.'!R$3)</f>
        <v>0</v>
      </c>
      <c r="S4" s="154">
        <f>SUM(Q4:R4)</f>
        <v>1</v>
      </c>
    </row>
    <row r="5" spans="1:19" ht="26.25" customHeight="1" thickBot="1" x14ac:dyDescent="0.25">
      <c r="A5" s="581"/>
      <c r="B5" s="178" t="s">
        <v>185</v>
      </c>
      <c r="C5" s="172">
        <f>IF($F$4=0,"",C4/$F$4)</f>
        <v>1</v>
      </c>
      <c r="D5" s="172">
        <f>IF($F$4=0,"",D4/$F$4)</f>
        <v>0</v>
      </c>
      <c r="E5" s="172">
        <f>IF($F$4=0,"",E4/$F$4)</f>
        <v>0</v>
      </c>
      <c r="F5" s="173">
        <f>SUM(C5:E5)</f>
        <v>1</v>
      </c>
      <c r="G5" s="174">
        <f>IF($K$4=0,"",G4/$K$4)</f>
        <v>1</v>
      </c>
      <c r="H5" s="174">
        <f>IF($K$4=0,"",H4/$K$4)</f>
        <v>0</v>
      </c>
      <c r="I5" s="174">
        <f>IF($K$4=0,"",I4/$K$4)</f>
        <v>0</v>
      </c>
      <c r="J5" s="174">
        <f>IF($K$4=0,"",J4/$K$4)</f>
        <v>0</v>
      </c>
      <c r="K5" s="173">
        <f>SUM(G5:J5)</f>
        <v>1</v>
      </c>
      <c r="L5" s="174" t="str">
        <f>IF(P4=0,"",L4/$P$4)</f>
        <v/>
      </c>
      <c r="M5" s="174" t="e">
        <f>IF(Q4=0,"",M4/$P$4)</f>
        <v>#DIV/0!</v>
      </c>
      <c r="N5" s="174" t="str">
        <f>IF(R4=0,"",N4/$P$4)</f>
        <v/>
      </c>
      <c r="O5" s="174" t="e">
        <f>IF(S4=0,"",O4/$P$4)</f>
        <v>#DIV/0!</v>
      </c>
      <c r="P5" s="173" t="e">
        <f>SUM(L5:O5)</f>
        <v>#DIV/0!</v>
      </c>
      <c r="Q5" s="174">
        <f>IF($S$4=0,"",Q4/$S$4)</f>
        <v>1</v>
      </c>
      <c r="R5" s="174">
        <f>IF($S$4=0,"",R4/$S$4)</f>
        <v>0</v>
      </c>
      <c r="S5" s="175">
        <f>SUM(Q5:R5)</f>
        <v>1</v>
      </c>
    </row>
    <row r="6" spans="1:19" ht="26.25" customHeight="1" x14ac:dyDescent="0.2">
      <c r="A6" s="580" t="s">
        <v>91</v>
      </c>
      <c r="B6" s="177" t="s">
        <v>180</v>
      </c>
      <c r="C6" s="140">
        <f>COUNTIFS('PLAN DE MEJORAMIENTO'!$U$8:$U$507,A6,'PLAN DE MEJORAMIENTO'!$L$8:$L$507,'TERCER SEG.'!$C$3)</f>
        <v>4</v>
      </c>
      <c r="D6" s="140">
        <f>COUNTIFS('PLAN DE MEJORAMIENTO'!$U$8:$U$507,A6,'PLAN DE MEJORAMIENTO'!$L$8:$L$507,D3)</f>
        <v>0</v>
      </c>
      <c r="E6" s="140">
        <f>COUNTIFS('PLAN DE MEJORAMIENTO'!$U$8:$U$507,'TERCER SEG.'!A6,'PLAN DE MEJORAMIENTO'!$L$8:$L$507,'TERCER SEG.'!$E$3)</f>
        <v>0</v>
      </c>
      <c r="F6" s="155">
        <f t="shared" ref="F6:F38" si="0">IF(C6="","",SUM(C6:E6))</f>
        <v>4</v>
      </c>
      <c r="G6" s="151">
        <f>COUNTIFS('PLAN DE MEJORAMIENTO'!$U$8:$U$507,'TERCER SEG.'!A6,'PLAN DE MEJORAMIENTO'!$P$8:$P$507,'TERCER SEG.'!G3)</f>
        <v>2</v>
      </c>
      <c r="H6" s="140">
        <f>COUNTIFS('PLAN DE MEJORAMIENTO'!$U$8:$U$507,'TERCER SEG.'!A6,'PLAN DE MEJORAMIENTO'!$P$8:$P$507,'TERCER SEG.'!H$3)</f>
        <v>2</v>
      </c>
      <c r="I6" s="140">
        <f>COUNTIFS('PLAN DE MEJORAMIENTO'!$U$8:$U$507,'TERCER SEG.'!A6,'PLAN DE MEJORAMIENTO'!$P$8:$P$507,'TERCER SEG.'!I$3)</f>
        <v>0</v>
      </c>
      <c r="J6" s="140">
        <f>COUNTIFS('PLAN DE MEJORAMIENTO'!$U$8:$U$507,'TERCER SEG.'!A6,'PLAN DE MEJORAMIENTO'!$P$8:$P$507,'TERCER SEG.'!J$3)</f>
        <v>0</v>
      </c>
      <c r="K6" s="155">
        <f t="shared" ref="K6:K38" si="1">IF(G6="","",SUM(G6:J6))</f>
        <v>4</v>
      </c>
      <c r="L6" s="150">
        <f>COUNTIFS('PLAN DE MEJORAMIENTO'!$U$8:$U$507,'TERCER SEG.'!A6,'PLAN DE MEJORAMIENTO'!$AY$8:$AY$507,'TERCER SEG.'!L$3)</f>
        <v>0</v>
      </c>
      <c r="M6" s="141">
        <f>COUNTIFS('PLAN DE MEJORAMIENTO'!$U$8:$U$507,'TERCER SEG.'!A6,'PLAN DE MEJORAMIENTO'!$AY$8:$AY$507,'TERCER SEG.'!M$3)</f>
        <v>0</v>
      </c>
      <c r="N6" s="141">
        <f>COUNTIFS('PLAN DE MEJORAMIENTO'!$U$8:$U$507,'TERCER SEG.'!A6,'PLAN DE MEJORAMIENTO'!$AY$8:$AY$507,'TERCER SEG.'!N$3)</f>
        <v>0</v>
      </c>
      <c r="O6" s="141">
        <f>COUNTIFS('PLAN DE MEJORAMIENTO'!$U$8:$U$507,'TERCER SEG.'!A6,'PLAN DE MEJORAMIENTO'!$AY$8:$AY$507,'TERCER SEG.'!O$3)</f>
        <v>0</v>
      </c>
      <c r="P6" s="155">
        <f t="shared" ref="P6:P38" si="2">SUM(L6:O6)</f>
        <v>0</v>
      </c>
      <c r="Q6" s="151">
        <f>COUNTIFS('PLAN DE MEJORAMIENTO'!$U$8:$U$507,'TERCER SEG.'!A6,'PLAN DE MEJORAMIENTO'!$BJ$8:$BJ$507,'TERCER SEG.'!Q$3)</f>
        <v>4</v>
      </c>
      <c r="R6" s="140">
        <f>COUNTIFS('PLAN DE MEJORAMIENTO'!$U$8:$U$507,'TERCER SEG.'!A6,'PLAN DE MEJORAMIENTO'!$BJ$8:$BJ$507,'TERCER SEG.'!R$3)</f>
        <v>0</v>
      </c>
      <c r="S6" s="155">
        <f t="shared" ref="S6:S38" si="3">SUM(Q6:R6)</f>
        <v>4</v>
      </c>
    </row>
    <row r="7" spans="1:19" ht="26.25" customHeight="1" thickBot="1" x14ac:dyDescent="0.25">
      <c r="A7" s="581"/>
      <c r="B7" s="178" t="s">
        <v>185</v>
      </c>
      <c r="C7" s="172">
        <f>IF($F$6=0,"",C6/$F$6)</f>
        <v>1</v>
      </c>
      <c r="D7" s="172">
        <f>IF($F$6=0,"",D6/$F$6)</f>
        <v>0</v>
      </c>
      <c r="E7" s="172">
        <f>IF($F$6=0,"",E6/$F$6)</f>
        <v>0</v>
      </c>
      <c r="F7" s="173">
        <f>SUM(C7:E7)</f>
        <v>1</v>
      </c>
      <c r="G7" s="174">
        <f>IF($K$6=0,"",G6/$K$6)</f>
        <v>0.5</v>
      </c>
      <c r="H7" s="174">
        <f>IF($K$6=0,"",H6/$K$6)</f>
        <v>0.5</v>
      </c>
      <c r="I7" s="174">
        <f>IF($K$6=0,"",I6/$K$6)</f>
        <v>0</v>
      </c>
      <c r="J7" s="174">
        <f>IF($K$6=0,"",J6/$K$6)</f>
        <v>0</v>
      </c>
      <c r="K7" s="173">
        <f>SUM(G7:J7)</f>
        <v>1</v>
      </c>
      <c r="L7" s="174" t="str">
        <f>IF($P$6=0,"",L6/$P$6)</f>
        <v/>
      </c>
      <c r="M7" s="174" t="str">
        <f>IF($P$6=0,"",M6/$P$6)</f>
        <v/>
      </c>
      <c r="N7" s="174" t="str">
        <f>IF($P$6=0,"",N6/$P$6)</f>
        <v/>
      </c>
      <c r="O7" s="174" t="str">
        <f>IF($P$6=0,"",O6/$P$6)</f>
        <v/>
      </c>
      <c r="P7" s="173">
        <f>SUM(L7:O7)</f>
        <v>0</v>
      </c>
      <c r="Q7" s="174">
        <f>IF($S$6=0,"",Q6/$S$6)</f>
        <v>1</v>
      </c>
      <c r="R7" s="174">
        <f>IF($S$6=0,"",R6/$S$6)</f>
        <v>0</v>
      </c>
      <c r="S7" s="175">
        <f>SUM(Q7:R7)</f>
        <v>1</v>
      </c>
    </row>
    <row r="8" spans="1:19" ht="26.25" customHeight="1" x14ac:dyDescent="0.2">
      <c r="A8" s="580" t="s">
        <v>76</v>
      </c>
      <c r="B8" s="177" t="s">
        <v>180</v>
      </c>
      <c r="C8" s="140">
        <f>COUNTIFS('PLAN DE MEJORAMIENTO'!$U$8:$U$507,A8,'PLAN DE MEJORAMIENTO'!$L$8:$L$507,'TERCER SEG.'!$C$3)</f>
        <v>21</v>
      </c>
      <c r="D8" s="140">
        <f>COUNTIFS('PLAN DE MEJORAMIENTO'!$U$8:$U$507,A8,'PLAN DE MEJORAMIENTO'!$L$8:$L$507,D3)</f>
        <v>3</v>
      </c>
      <c r="E8" s="140">
        <f>COUNTIFS('PLAN DE MEJORAMIENTO'!$U$8:$U$507,'TERCER SEG.'!A8,'PLAN DE MEJORAMIENTO'!$L$8:$L$507,'TERCER SEG.'!$E$3)</f>
        <v>0</v>
      </c>
      <c r="F8" s="155">
        <f t="shared" si="0"/>
        <v>24</v>
      </c>
      <c r="G8" s="151">
        <f>COUNTIFS('PLAN DE MEJORAMIENTO'!$U$8:$U$507,'TERCER SEG.'!A8,'PLAN DE MEJORAMIENTO'!$P$8:$P$507,'TERCER SEG.'!G3)</f>
        <v>11</v>
      </c>
      <c r="H8" s="140">
        <f>COUNTIFS('PLAN DE MEJORAMIENTO'!$U$8:$U$507,'TERCER SEG.'!A8,'PLAN DE MEJORAMIENTO'!$P$8:$P$507,'TERCER SEG.'!H$3)</f>
        <v>13</v>
      </c>
      <c r="I8" s="140">
        <f>COUNTIFS('PLAN DE MEJORAMIENTO'!$U$8:$U$507,'TERCER SEG.'!A8,'PLAN DE MEJORAMIENTO'!$P$8:$P$507,'TERCER SEG.'!I$3)</f>
        <v>0</v>
      </c>
      <c r="J8" s="140">
        <f>COUNTIFS('PLAN DE MEJORAMIENTO'!$U$8:$U$507,'TERCER SEG.'!A8,'PLAN DE MEJORAMIENTO'!$P$8:$P$507,'TERCER SEG.'!J$3)</f>
        <v>0</v>
      </c>
      <c r="K8" s="155">
        <f t="shared" si="1"/>
        <v>24</v>
      </c>
      <c r="L8" s="150">
        <f>COUNTIFS('PLAN DE MEJORAMIENTO'!$U$8:$U$507,'TERCER SEG.'!A8,'PLAN DE MEJORAMIENTO'!$AY$8:$AY$507,'TERCER SEG.'!L$3)</f>
        <v>0</v>
      </c>
      <c r="M8" s="141">
        <f>COUNTIFS('PLAN DE MEJORAMIENTO'!$U$8:$U$507,'TERCER SEG.'!A8,'PLAN DE MEJORAMIENTO'!$AY$8:$AY$507,'TERCER SEG.'!M$3)</f>
        <v>0</v>
      </c>
      <c r="N8" s="141">
        <f>COUNTIFS('PLAN DE MEJORAMIENTO'!$U$8:$U$507,'TERCER SEG.'!A8,'PLAN DE MEJORAMIENTO'!$AY$8:$AY$507,'TERCER SEG.'!N$3)</f>
        <v>0</v>
      </c>
      <c r="O8" s="141">
        <f>COUNTIFS('PLAN DE MEJORAMIENTO'!$U$8:$U$507,'TERCER SEG.'!A8,'PLAN DE MEJORAMIENTO'!$AY$8:$AY$507,'TERCER SEG.'!O$3)</f>
        <v>0</v>
      </c>
      <c r="P8" s="155">
        <f t="shared" si="2"/>
        <v>0</v>
      </c>
      <c r="Q8" s="151">
        <f>COUNTIFS('PLAN DE MEJORAMIENTO'!$U$8:$U$507,'TERCER SEG.'!A8,'PLAN DE MEJORAMIENTO'!$BJ$8:$BJ$507,'TERCER SEG.'!Q$3)</f>
        <v>0</v>
      </c>
      <c r="R8" s="140">
        <f>COUNTIFS('PLAN DE MEJORAMIENTO'!$U$8:$U$507,'TERCER SEG.'!A8,'PLAN DE MEJORAMIENTO'!$BJ$8:$BJ$507,'TERCER SEG.'!R$3)</f>
        <v>24</v>
      </c>
      <c r="S8" s="155">
        <f t="shared" si="3"/>
        <v>24</v>
      </c>
    </row>
    <row r="9" spans="1:19" ht="26.25" customHeight="1" thickBot="1" x14ac:dyDescent="0.25">
      <c r="A9" s="581"/>
      <c r="B9" s="178" t="s">
        <v>185</v>
      </c>
      <c r="C9" s="172">
        <f>IF($F$8=0,"",C8/$F$8)</f>
        <v>0.875</v>
      </c>
      <c r="D9" s="172">
        <f>IF($F$8=0,"",D8/$F$8)</f>
        <v>0.125</v>
      </c>
      <c r="E9" s="172">
        <f>IF($F$8=0,"",E8/$F$8)</f>
        <v>0</v>
      </c>
      <c r="F9" s="173">
        <f>SUM(C9:E9)</f>
        <v>1</v>
      </c>
      <c r="G9" s="174">
        <f>IF($K$8=0,"",G8/$K$8)</f>
        <v>0.45833333333333331</v>
      </c>
      <c r="H9" s="174">
        <f>IF($K$8=0,"",H8/$K$8)</f>
        <v>0.54166666666666663</v>
      </c>
      <c r="I9" s="174">
        <f>IF($K$8=0,"",I8/$K$8)</f>
        <v>0</v>
      </c>
      <c r="J9" s="174">
        <f>IF($K$8=0,"",J8/$K$8)</f>
        <v>0</v>
      </c>
      <c r="K9" s="173">
        <f>SUM(G9:J9)</f>
        <v>1</v>
      </c>
      <c r="L9" s="174" t="str">
        <f>IF($P$8=0,"",L8/$P$8)</f>
        <v/>
      </c>
      <c r="M9" s="174" t="str">
        <f>IF($P$8=0,"",M8/$P$8)</f>
        <v/>
      </c>
      <c r="N9" s="174" t="str">
        <f>IF($P$8=0,"",N8/$P$8)</f>
        <v/>
      </c>
      <c r="O9" s="174" t="str">
        <f>IF($P$8=0,"",O8/$P$8)</f>
        <v/>
      </c>
      <c r="P9" s="176">
        <f>SUM(L9:O9)</f>
        <v>0</v>
      </c>
      <c r="Q9" s="174">
        <f>IF($S$8=0,"",Q8/$S$8)</f>
        <v>0</v>
      </c>
      <c r="R9" s="174">
        <f>IF($S$8=0,"",R8/$S$8)</f>
        <v>1</v>
      </c>
      <c r="S9" s="175">
        <f>SUM(Q9:R9)</f>
        <v>1</v>
      </c>
    </row>
    <row r="10" spans="1:19" ht="26.25" customHeight="1" x14ac:dyDescent="0.2">
      <c r="A10" s="582" t="s">
        <v>92</v>
      </c>
      <c r="B10" s="180" t="s">
        <v>180</v>
      </c>
      <c r="C10" s="140">
        <f>COUNTIFS('PLAN DE MEJORAMIENTO'!$U$8:$U$507,A10,'PLAN DE MEJORAMIENTO'!$L$8:$L$507,'TERCER SEG.'!$C$3)</f>
        <v>0</v>
      </c>
      <c r="D10" s="140">
        <f>COUNTIFS('PLAN DE MEJORAMIENTO'!$U$8:$U$507,A10,'PLAN DE MEJORAMIENTO'!$L$8:$L$507,D3)</f>
        <v>0</v>
      </c>
      <c r="E10" s="140">
        <f>COUNTIFS('PLAN DE MEJORAMIENTO'!$U$8:$U$507,'TERCER SEG.'!A10,'PLAN DE MEJORAMIENTO'!$L$8:$L$507,'TERCER SEG.'!$E$3)</f>
        <v>0</v>
      </c>
      <c r="F10" s="155">
        <f t="shared" si="0"/>
        <v>0</v>
      </c>
      <c r="G10" s="151">
        <f>COUNTIFS('PLAN DE MEJORAMIENTO'!$U$8:$U$507,'TERCER SEG.'!A10,'PLAN DE MEJORAMIENTO'!$P$8:$P$507,'TERCER SEG.'!G3)</f>
        <v>0</v>
      </c>
      <c r="H10" s="140">
        <f>COUNTIFS('PLAN DE MEJORAMIENTO'!$U$8:$U$507,'TERCER SEG.'!A10,'PLAN DE MEJORAMIENTO'!$P$8:$P$507,'TERCER SEG.'!H$3)</f>
        <v>0</v>
      </c>
      <c r="I10" s="140">
        <f>COUNTIFS('PLAN DE MEJORAMIENTO'!$U$8:$U$507,'TERCER SEG.'!A10,'PLAN DE MEJORAMIENTO'!$P$8:$P$507,'TERCER SEG.'!I$3)</f>
        <v>0</v>
      </c>
      <c r="J10" s="140">
        <f>COUNTIFS('PLAN DE MEJORAMIENTO'!$U$8:$U$507,'TERCER SEG.'!A10,'PLAN DE MEJORAMIENTO'!$P$8:$P$507,'TERCER SEG.'!J$3)</f>
        <v>0</v>
      </c>
      <c r="K10" s="155">
        <f t="shared" si="1"/>
        <v>0</v>
      </c>
      <c r="L10" s="150">
        <f>COUNTIFS('PLAN DE MEJORAMIENTO'!$U$8:$U$507,'TERCER SEG.'!A10,'PLAN DE MEJORAMIENTO'!$AY$8:$AY$507,'TERCER SEG.'!L$3)</f>
        <v>0</v>
      </c>
      <c r="M10" s="141">
        <f>COUNTIFS('PLAN DE MEJORAMIENTO'!$U$8:$U$507,'TERCER SEG.'!A10,'PLAN DE MEJORAMIENTO'!$AY$8:$AY$507,'TERCER SEG.'!M$3)</f>
        <v>0</v>
      </c>
      <c r="N10" s="141">
        <f>COUNTIFS('PLAN DE MEJORAMIENTO'!$U$8:$U$507,'TERCER SEG.'!A10,'PLAN DE MEJORAMIENTO'!$AY$8:$AY$507,'TERCER SEG.'!N$3)</f>
        <v>0</v>
      </c>
      <c r="O10" s="141">
        <f>COUNTIFS('PLAN DE MEJORAMIENTO'!$U$8:$U$507,'TERCER SEG.'!A10,'PLAN DE MEJORAMIENTO'!$AY$8:$AY$507,'TERCER SEG.'!O$3)</f>
        <v>0</v>
      </c>
      <c r="P10" s="155">
        <f t="shared" si="2"/>
        <v>0</v>
      </c>
      <c r="Q10" s="151">
        <f>COUNTIFS('PLAN DE MEJORAMIENTO'!$U$8:$U$507,'TERCER SEG.'!A10,'PLAN DE MEJORAMIENTO'!$BJ$8:$BJ$507,'TERCER SEG.'!Q$3)</f>
        <v>0</v>
      </c>
      <c r="R10" s="140">
        <f>COUNTIFS('PLAN DE MEJORAMIENTO'!$U$8:$U$507,'TERCER SEG.'!A10,'PLAN DE MEJORAMIENTO'!$BJ$8:$BJ$507,'TERCER SEG.'!R$3)</f>
        <v>0</v>
      </c>
      <c r="S10" s="155">
        <f t="shared" si="3"/>
        <v>0</v>
      </c>
    </row>
    <row r="11" spans="1:19" ht="26.25" customHeight="1" thickBot="1" x14ac:dyDescent="0.25">
      <c r="A11" s="581"/>
      <c r="B11" s="178" t="s">
        <v>185</v>
      </c>
      <c r="C11" s="172" t="str">
        <f>IF($F$10=0,"",C10/$F$10)</f>
        <v/>
      </c>
      <c r="D11" s="172" t="str">
        <f>IF($F$10=0,"",D10/$F$10)</f>
        <v/>
      </c>
      <c r="E11" s="172" t="str">
        <f>IF($F$10=0,"",E10/$F$10)</f>
        <v/>
      </c>
      <c r="F11" s="173">
        <f>SUM(C11:E11)</f>
        <v>0</v>
      </c>
      <c r="G11" s="174" t="str">
        <f>IF($K$10=0,"",G10/$K$10)</f>
        <v/>
      </c>
      <c r="H11" s="174" t="str">
        <f>IF($K$10=0,"",H10/$K$10)</f>
        <v/>
      </c>
      <c r="I11" s="174" t="str">
        <f>IF($K$10=0,"",I10/$K$10)</f>
        <v/>
      </c>
      <c r="J11" s="174" t="str">
        <f>IF($K$10=0,"",J10/$K$10)</f>
        <v/>
      </c>
      <c r="K11" s="173">
        <f>SUM(G11:J11)</f>
        <v>0</v>
      </c>
      <c r="L11" s="174" t="str">
        <f>IF($P$10=0,"",L10/$P$10)</f>
        <v/>
      </c>
      <c r="M11" s="174" t="str">
        <f>IF($P$10=0,"",M10/$P$10)</f>
        <v/>
      </c>
      <c r="N11" s="174" t="str">
        <f>IF($P$10=0,"",N10/$P$10)</f>
        <v/>
      </c>
      <c r="O11" s="174" t="str">
        <f>IF($P$10=0,"",O10/$P$10)</f>
        <v/>
      </c>
      <c r="P11" s="176">
        <f>SUM(L11:O11)</f>
        <v>0</v>
      </c>
      <c r="Q11" s="174" t="str">
        <f>IF($S$10=0,"",Q10/$S$10)</f>
        <v/>
      </c>
      <c r="R11" s="174" t="str">
        <f>IF($S$10=0,"",R10/$S$10)</f>
        <v/>
      </c>
      <c r="S11" s="175">
        <f>SUM(Q11:R11)</f>
        <v>0</v>
      </c>
    </row>
    <row r="12" spans="1:19" ht="26.25" customHeight="1" x14ac:dyDescent="0.2">
      <c r="A12" s="582" t="s">
        <v>93</v>
      </c>
      <c r="B12" s="180" t="s">
        <v>180</v>
      </c>
      <c r="C12" s="140">
        <f>COUNTIFS('PLAN DE MEJORAMIENTO'!$U$8:$U$507,A12,'PLAN DE MEJORAMIENTO'!$L$8:$L$507,'TERCER SEG.'!$C$3)</f>
        <v>26</v>
      </c>
      <c r="D12" s="140">
        <f>COUNTIFS('PLAN DE MEJORAMIENTO'!$U$8:$U$507,A12,'PLAN DE MEJORAMIENTO'!$L$8:$L$507,D3)</f>
        <v>11</v>
      </c>
      <c r="E12" s="140">
        <f>COUNTIFS('PLAN DE MEJORAMIENTO'!$U$8:$U$507,'TERCER SEG.'!A12,'PLAN DE MEJORAMIENTO'!$L$8:$L$507,'TERCER SEG.'!$E$3)</f>
        <v>0</v>
      </c>
      <c r="F12" s="155">
        <f t="shared" si="0"/>
        <v>37</v>
      </c>
      <c r="G12" s="151">
        <f>COUNTIFS('PLAN DE MEJORAMIENTO'!$U$8:$U$507,'TERCER SEG.'!A12,'PLAN DE MEJORAMIENTO'!$P$8:$P$507,'TERCER SEG.'!G3)</f>
        <v>17</v>
      </c>
      <c r="H12" s="140">
        <f>COUNTIFS('PLAN DE MEJORAMIENTO'!$U$8:$U$507,'TERCER SEG.'!A12,'PLAN DE MEJORAMIENTO'!$P$8:$P$507,'TERCER SEG.'!H$3)</f>
        <v>17</v>
      </c>
      <c r="I12" s="140">
        <f>COUNTIFS('PLAN DE MEJORAMIENTO'!$U$8:$U$507,'TERCER SEG.'!A12,'PLAN DE MEJORAMIENTO'!$P$8:$P$507,'TERCER SEG.'!I$3)</f>
        <v>1</v>
      </c>
      <c r="J12" s="140">
        <f>COUNTIFS('PLAN DE MEJORAMIENTO'!$U$8:$U$507,'TERCER SEG.'!A12,'PLAN DE MEJORAMIENTO'!$P$8:$P$507,'TERCER SEG.'!J$3)</f>
        <v>2</v>
      </c>
      <c r="K12" s="155">
        <f t="shared" si="1"/>
        <v>37</v>
      </c>
      <c r="L12" s="150">
        <f>COUNTIFS('PLAN DE MEJORAMIENTO'!$U$8:$U$507,'TERCER SEG.'!A12,'PLAN DE MEJORAMIENTO'!$AY$8:$AY$507,'TERCER SEG.'!L$3)</f>
        <v>0</v>
      </c>
      <c r="M12" s="141">
        <f>COUNTIFS('PLAN DE MEJORAMIENTO'!$U$8:$U$507,'TERCER SEG.'!A12,'PLAN DE MEJORAMIENTO'!$AY$8:$AY$507,'TERCER SEG.'!M$3)</f>
        <v>0</v>
      </c>
      <c r="N12" s="141">
        <f>COUNTIFS('PLAN DE MEJORAMIENTO'!$U$8:$U$507,'TERCER SEG.'!A12,'PLAN DE MEJORAMIENTO'!$AY$8:$AY$507,'TERCER SEG.'!N$3)</f>
        <v>0</v>
      </c>
      <c r="O12" s="141">
        <f>COUNTIFS('PLAN DE MEJORAMIENTO'!$U$8:$U$507,'TERCER SEG.'!A12,'PLAN DE MEJORAMIENTO'!$AY$8:$AY$507,'TERCER SEG.'!O$3)</f>
        <v>0</v>
      </c>
      <c r="P12" s="155">
        <f t="shared" si="2"/>
        <v>0</v>
      </c>
      <c r="Q12" s="151">
        <f>COUNTIFS('PLAN DE MEJORAMIENTO'!$U$8:$U$507,'TERCER SEG.'!A12,'PLAN DE MEJORAMIENTO'!$BJ$8:$BJ$507,'TERCER SEG.'!Q$3)</f>
        <v>12</v>
      </c>
      <c r="R12" s="140">
        <f>COUNTIFS('PLAN DE MEJORAMIENTO'!$U$8:$U$507,'TERCER SEG.'!A12,'PLAN DE MEJORAMIENTO'!$BJ$8:$BJ$507,'TERCER SEG.'!R$3)</f>
        <v>25</v>
      </c>
      <c r="S12" s="155">
        <f t="shared" si="3"/>
        <v>37</v>
      </c>
    </row>
    <row r="13" spans="1:19" ht="26.25" customHeight="1" thickBot="1" x14ac:dyDescent="0.25">
      <c r="A13" s="581"/>
      <c r="B13" s="178" t="s">
        <v>185</v>
      </c>
      <c r="C13" s="172">
        <f>IF($F$12=0,"",C12/$F$12)</f>
        <v>0.70270270270270274</v>
      </c>
      <c r="D13" s="172">
        <f>IF($F$12=0,"",D12/$F$12)</f>
        <v>0.29729729729729731</v>
      </c>
      <c r="E13" s="172">
        <f>IF($F$12=0,"",E12/$F$12)</f>
        <v>0</v>
      </c>
      <c r="F13" s="176">
        <f>SUM(C13:E13)</f>
        <v>1</v>
      </c>
      <c r="G13" s="174">
        <f>IF($K$12=0,"",G12/$K$12)</f>
        <v>0.45945945945945948</v>
      </c>
      <c r="H13" s="174">
        <f>IF($K$12=0,"",H12/$K$12)</f>
        <v>0.45945945945945948</v>
      </c>
      <c r="I13" s="174">
        <f>IF($K$12=0,"",I12/$K$12)</f>
        <v>2.7027027027027029E-2</v>
      </c>
      <c r="J13" s="174">
        <f>IF($K$12=0,"",J12/$K$12)</f>
        <v>5.4054054054054057E-2</v>
      </c>
      <c r="K13" s="173">
        <f>SUM(G13:J13)</f>
        <v>1</v>
      </c>
      <c r="L13" s="174" t="str">
        <f>IF($P$12=0,"",L12/$P$12)</f>
        <v/>
      </c>
      <c r="M13" s="174" t="str">
        <f>IF($P$12=0,"",M12/$P$12)</f>
        <v/>
      </c>
      <c r="N13" s="174" t="str">
        <f>IF($P$12=0,"",N12/$P$12)</f>
        <v/>
      </c>
      <c r="O13" s="174" t="str">
        <f>IF($P$12=0,"",O12/$P$12)</f>
        <v/>
      </c>
      <c r="P13" s="176">
        <f>SUM(L13:O13)</f>
        <v>0</v>
      </c>
      <c r="Q13" s="174">
        <f>IF($S$12=0,"",Q12/$S$12)</f>
        <v>0.32432432432432434</v>
      </c>
      <c r="R13" s="174">
        <f>IF($S$12=0,"",R12/$S$12)</f>
        <v>0.67567567567567566</v>
      </c>
      <c r="S13" s="175">
        <f>SUM(Q13:R13)</f>
        <v>1</v>
      </c>
    </row>
    <row r="14" spans="1:19" ht="26.25" customHeight="1" x14ac:dyDescent="0.2">
      <c r="A14" s="582" t="s">
        <v>78</v>
      </c>
      <c r="B14" s="180" t="s">
        <v>180</v>
      </c>
      <c r="C14" s="140">
        <f>COUNTIFS('PLAN DE MEJORAMIENTO'!$U$8:$U$507,A14,'PLAN DE MEJORAMIENTO'!$L$8:$L$507,'TERCER SEG.'!$C$3)</f>
        <v>12</v>
      </c>
      <c r="D14" s="140">
        <f>COUNTIFS('PLAN DE MEJORAMIENTO'!$U$8:$U$507,A14,'PLAN DE MEJORAMIENTO'!$L$8:$L$507,D3)</f>
        <v>1</v>
      </c>
      <c r="E14" s="140">
        <f>COUNTIFS('PLAN DE MEJORAMIENTO'!$U$8:$U$507,'TERCER SEG.'!A14,'PLAN DE MEJORAMIENTO'!$L$8:$L$507,'TERCER SEG.'!$E$3)</f>
        <v>0</v>
      </c>
      <c r="F14" s="155">
        <f t="shared" si="0"/>
        <v>13</v>
      </c>
      <c r="G14" s="151">
        <f>COUNTIFS('PLAN DE MEJORAMIENTO'!$U$8:$U$507,'TERCER SEG.'!A14,'PLAN DE MEJORAMIENTO'!$P$8:$P$507,'TERCER SEG.'!G3)</f>
        <v>12</v>
      </c>
      <c r="H14" s="140">
        <f>COUNTIFS('PLAN DE MEJORAMIENTO'!$U$8:$U$507,'TERCER SEG.'!A14,'PLAN DE MEJORAMIENTO'!$P$8:$P$507,'TERCER SEG.'!H$3)</f>
        <v>0</v>
      </c>
      <c r="I14" s="140">
        <f>COUNTIFS('PLAN DE MEJORAMIENTO'!$U$8:$U$507,'TERCER SEG.'!A14,'PLAN DE MEJORAMIENTO'!$P$8:$P$507,'TERCER SEG.'!I$3)</f>
        <v>1</v>
      </c>
      <c r="J14" s="140">
        <f>COUNTIFS('PLAN DE MEJORAMIENTO'!$U$8:$U$507,'TERCER SEG.'!A14,'PLAN DE MEJORAMIENTO'!$P$8:$P$507,'TERCER SEG.'!J$3)</f>
        <v>0</v>
      </c>
      <c r="K14" s="155">
        <f t="shared" si="1"/>
        <v>13</v>
      </c>
      <c r="L14" s="150">
        <f>COUNTIFS('PLAN DE MEJORAMIENTO'!$U$8:$U$507,'TERCER SEG.'!A14,'PLAN DE MEJORAMIENTO'!$AY$8:$AY$507,'TERCER SEG.'!L$3)</f>
        <v>0</v>
      </c>
      <c r="M14" s="141">
        <f>COUNTIFS('PLAN DE MEJORAMIENTO'!$U$8:$U$507,'TERCER SEG.'!A14,'PLAN DE MEJORAMIENTO'!$AY$8:$AY$507,'TERCER SEG.'!M$3)</f>
        <v>0</v>
      </c>
      <c r="N14" s="141">
        <f>COUNTIFS('PLAN DE MEJORAMIENTO'!$U$8:$U$507,'TERCER SEG.'!A14,'PLAN DE MEJORAMIENTO'!$AY$8:$AY$507,'TERCER SEG.'!N$3)</f>
        <v>0</v>
      </c>
      <c r="O14" s="141">
        <f>COUNTIFS('PLAN DE MEJORAMIENTO'!$U$8:$U$507,'TERCER SEG.'!A14,'PLAN DE MEJORAMIENTO'!$AY$8:$AY$507,'TERCER SEG.'!O$3)</f>
        <v>0</v>
      </c>
      <c r="P14" s="155">
        <f t="shared" si="2"/>
        <v>0</v>
      </c>
      <c r="Q14" s="151">
        <f>COUNTIFS('PLAN DE MEJORAMIENTO'!$U$8:$U$507,'TERCER SEG.'!A14,'PLAN DE MEJORAMIENTO'!$BJ$8:$BJ$507,'TERCER SEG.'!Q$3)</f>
        <v>13</v>
      </c>
      <c r="R14" s="140">
        <f>COUNTIFS('PLAN DE MEJORAMIENTO'!$U$8:$U$507,'TERCER SEG.'!A14,'PLAN DE MEJORAMIENTO'!$BJ$8:$BJ$507,'TERCER SEG.'!R$3)</f>
        <v>0</v>
      </c>
      <c r="S14" s="155">
        <f t="shared" si="3"/>
        <v>13</v>
      </c>
    </row>
    <row r="15" spans="1:19" ht="26.25" customHeight="1" thickBot="1" x14ac:dyDescent="0.25">
      <c r="A15" s="581"/>
      <c r="B15" s="178" t="s">
        <v>185</v>
      </c>
      <c r="C15" s="172">
        <f>IF($F$14=0,"",C14/$F$14)</f>
        <v>0.92307692307692313</v>
      </c>
      <c r="D15" s="172">
        <f>IF($F$14=0,"",D14/$F$14)</f>
        <v>7.6923076923076927E-2</v>
      </c>
      <c r="E15" s="172">
        <f>IF($F$14=0,"",E14/$F$14)</f>
        <v>0</v>
      </c>
      <c r="F15" s="176">
        <f>SUM(C15:E15)</f>
        <v>1</v>
      </c>
      <c r="G15" s="174">
        <f>IF($K$14=0,"",G14/$K$14)</f>
        <v>0.92307692307692313</v>
      </c>
      <c r="H15" s="174">
        <f>IF($K$14=0,"",H14/$K$14)</f>
        <v>0</v>
      </c>
      <c r="I15" s="174">
        <f>IF($K$14=0,"",I14/$K$14)</f>
        <v>7.6923076923076927E-2</v>
      </c>
      <c r="J15" s="174">
        <f>IF($K$14=0,"",J14/$K$14)</f>
        <v>0</v>
      </c>
      <c r="K15" s="173">
        <f>SUM(G15:J15)</f>
        <v>1</v>
      </c>
      <c r="L15" s="174" t="str">
        <f>IF($P$14=0,"",L14/$P$14)</f>
        <v/>
      </c>
      <c r="M15" s="174" t="str">
        <f>IF($P$14=0,"",M14/$P$14)</f>
        <v/>
      </c>
      <c r="N15" s="174" t="str">
        <f>IF($P$14=0,"",N14/$P$14)</f>
        <v/>
      </c>
      <c r="O15" s="174" t="str">
        <f>IF($P$14=0,"",O14/$P$14)</f>
        <v/>
      </c>
      <c r="P15" s="176">
        <f>SUM(L15:O15)</f>
        <v>0</v>
      </c>
      <c r="Q15" s="174">
        <f>IF($S$14=0,"",Q14/$S$14)</f>
        <v>1</v>
      </c>
      <c r="R15" s="174">
        <f>IF($S$14=0,"",R14/$S$14)</f>
        <v>0</v>
      </c>
      <c r="S15" s="175">
        <f>SUM(Q15:R15)</f>
        <v>1</v>
      </c>
    </row>
    <row r="16" spans="1:19" ht="26.25" customHeight="1" x14ac:dyDescent="0.2">
      <c r="A16" s="582" t="s">
        <v>79</v>
      </c>
      <c r="B16" s="180" t="s">
        <v>180</v>
      </c>
      <c r="C16" s="140">
        <f>COUNTIFS('PLAN DE MEJORAMIENTO'!$U$8:$U$507,A16,'PLAN DE MEJORAMIENTO'!$L$8:$L$507,'TERCER SEG.'!$C$3)</f>
        <v>0</v>
      </c>
      <c r="D16" s="140">
        <f>COUNTIFS('PLAN DE MEJORAMIENTO'!$U$8:$U$507,A16,'PLAN DE MEJORAMIENTO'!$L$8:$L$507,D3)</f>
        <v>0</v>
      </c>
      <c r="E16" s="140">
        <f>COUNTIFS('PLAN DE MEJORAMIENTO'!$U$8:$U$507,'TERCER SEG.'!A16,'PLAN DE MEJORAMIENTO'!$L$8:$L$507,'TERCER SEG.'!$E$3)</f>
        <v>0</v>
      </c>
      <c r="F16" s="155">
        <f t="shared" si="0"/>
        <v>0</v>
      </c>
      <c r="G16" s="151">
        <f>COUNTIFS('PLAN DE MEJORAMIENTO'!$U$8:$U$507,'TERCER SEG.'!A16,'PLAN DE MEJORAMIENTO'!$P$8:$P$507,'TERCER SEG.'!G3)</f>
        <v>0</v>
      </c>
      <c r="H16" s="140">
        <f>COUNTIFS('PLAN DE MEJORAMIENTO'!$U$8:$U$507,'TERCER SEG.'!A16,'PLAN DE MEJORAMIENTO'!$P$8:$P$507,'TERCER SEG.'!H$3)</f>
        <v>0</v>
      </c>
      <c r="I16" s="140">
        <f>COUNTIFS('PLAN DE MEJORAMIENTO'!$U$8:$U$507,'TERCER SEG.'!A16,'PLAN DE MEJORAMIENTO'!$P$8:$P$507,'TERCER SEG.'!I$3)</f>
        <v>0</v>
      </c>
      <c r="J16" s="140">
        <f>COUNTIFS('PLAN DE MEJORAMIENTO'!$U$8:$U$507,'TERCER SEG.'!A16,'PLAN DE MEJORAMIENTO'!$P$8:$P$507,'TERCER SEG.'!J$3)</f>
        <v>0</v>
      </c>
      <c r="K16" s="155">
        <f t="shared" si="1"/>
        <v>0</v>
      </c>
      <c r="L16" s="150">
        <f>COUNTIFS('PLAN DE MEJORAMIENTO'!$U$8:$U$507,'TERCER SEG.'!A16,'PLAN DE MEJORAMIENTO'!$AY$8:$AY$507,'TERCER SEG.'!L$3)</f>
        <v>0</v>
      </c>
      <c r="M16" s="141">
        <f>COUNTIFS('PLAN DE MEJORAMIENTO'!$U$8:$U$507,'TERCER SEG.'!A16,'PLAN DE MEJORAMIENTO'!$AY$8:$AY$507,'TERCER SEG.'!M$3)</f>
        <v>0</v>
      </c>
      <c r="N16" s="141">
        <f>COUNTIFS('PLAN DE MEJORAMIENTO'!$U$8:$U$507,'TERCER SEG.'!A16,'PLAN DE MEJORAMIENTO'!$AY$8:$AY$507,'TERCER SEG.'!N$3)</f>
        <v>0</v>
      </c>
      <c r="O16" s="141">
        <f>COUNTIFS('PLAN DE MEJORAMIENTO'!$U$8:$U$507,'TERCER SEG.'!A16,'PLAN DE MEJORAMIENTO'!$AY$8:$AY$507,'TERCER SEG.'!O$3)</f>
        <v>0</v>
      </c>
      <c r="P16" s="155">
        <f t="shared" si="2"/>
        <v>0</v>
      </c>
      <c r="Q16" s="151">
        <f>COUNTIFS('PLAN DE MEJORAMIENTO'!$U$8:$U$507,'TERCER SEG.'!A16,'PLAN DE MEJORAMIENTO'!$BJ$8:$BJ$507,'TERCER SEG.'!Q$3)</f>
        <v>0</v>
      </c>
      <c r="R16" s="140">
        <f>COUNTIFS('PLAN DE MEJORAMIENTO'!$U$8:$U$507,'TERCER SEG.'!A16,'PLAN DE MEJORAMIENTO'!$BJ$8:$BJ$507,'TERCER SEG.'!R$3)</f>
        <v>0</v>
      </c>
      <c r="S16" s="155">
        <f t="shared" si="3"/>
        <v>0</v>
      </c>
    </row>
    <row r="17" spans="1:19" ht="26.25" customHeight="1" thickBot="1" x14ac:dyDescent="0.25">
      <c r="A17" s="581"/>
      <c r="B17" s="178" t="s">
        <v>185</v>
      </c>
      <c r="C17" s="172" t="str">
        <f>IF($F$16=0,"",C16/$F$16)</f>
        <v/>
      </c>
      <c r="D17" s="172" t="str">
        <f>IF($F$16=0,"",D16/$F$16)</f>
        <v/>
      </c>
      <c r="E17" s="172" t="str">
        <f>IF($F$16=0,"",E16/$F$16)</f>
        <v/>
      </c>
      <c r="F17" s="176">
        <f>SUM(C17:E17)</f>
        <v>0</v>
      </c>
      <c r="G17" s="174" t="str">
        <f>IF($K$16=0,"",G16/$K$16)</f>
        <v/>
      </c>
      <c r="H17" s="174" t="str">
        <f>IF($K$16=0,"",H16/$K$16)</f>
        <v/>
      </c>
      <c r="I17" s="174" t="str">
        <f>IF($K$16=0,"",I16/$K$16)</f>
        <v/>
      </c>
      <c r="J17" s="174" t="str">
        <f>IF($K$16=0,"",J16/$K$16)</f>
        <v/>
      </c>
      <c r="K17" s="173">
        <f>SUM(G17:J17)</f>
        <v>0</v>
      </c>
      <c r="L17" s="174" t="str">
        <f>IF($P$16=0,"",L16/$P$16)</f>
        <v/>
      </c>
      <c r="M17" s="174" t="str">
        <f>IF($P$16=0,"",M16/$P$16)</f>
        <v/>
      </c>
      <c r="N17" s="174" t="str">
        <f>IF($P$16=0,"",N16/$P$16)</f>
        <v/>
      </c>
      <c r="O17" s="174" t="str">
        <f>IF($P$16=0,"",O16/$P$16)</f>
        <v/>
      </c>
      <c r="P17" s="176">
        <f>SUM(L17:O17)</f>
        <v>0</v>
      </c>
      <c r="Q17" s="174" t="str">
        <f>IF($S$16=0,"",Q16/$S$16)</f>
        <v/>
      </c>
      <c r="R17" s="174" t="str">
        <f>IF($S$16=0,"",R16/$S$16)</f>
        <v/>
      </c>
      <c r="S17" s="175">
        <f>SUM(Q17:R17)</f>
        <v>0</v>
      </c>
    </row>
    <row r="18" spans="1:19" ht="26.25" customHeight="1" x14ac:dyDescent="0.2">
      <c r="A18" s="582" t="s">
        <v>80</v>
      </c>
      <c r="B18" s="180" t="s">
        <v>180</v>
      </c>
      <c r="C18" s="140">
        <f>COUNTIFS('PLAN DE MEJORAMIENTO'!$U$8:$U$507,A18,'PLAN DE MEJORAMIENTO'!$L$8:$L$507,'TERCER SEG.'!$C$3)</f>
        <v>6</v>
      </c>
      <c r="D18" s="140">
        <f>COUNTIFS('PLAN DE MEJORAMIENTO'!$U$8:$U$507,A18,'PLAN DE MEJORAMIENTO'!$L$8:$L$507,D3)</f>
        <v>0</v>
      </c>
      <c r="E18" s="140">
        <f>COUNTIFS('PLAN DE MEJORAMIENTO'!$U$8:$U$507,'TERCER SEG.'!A18,'PLAN DE MEJORAMIENTO'!$L$8:$L$507,'TERCER SEG.'!$E$3)</f>
        <v>0</v>
      </c>
      <c r="F18" s="155">
        <f t="shared" si="0"/>
        <v>6</v>
      </c>
      <c r="G18" s="151">
        <f>COUNTIFS('PLAN DE MEJORAMIENTO'!$U$8:$U$507,'TERCER SEG.'!A18,'PLAN DE MEJORAMIENTO'!$P$8:$P$507,'TERCER SEG.'!G3)</f>
        <v>6</v>
      </c>
      <c r="H18" s="140">
        <f>COUNTIFS('PLAN DE MEJORAMIENTO'!$U$8:$U$507,'TERCER SEG.'!A18,'PLAN DE MEJORAMIENTO'!$P$8:$P$507,'TERCER SEG.'!H$3)</f>
        <v>0</v>
      </c>
      <c r="I18" s="140">
        <f>COUNTIFS('PLAN DE MEJORAMIENTO'!$U$8:$U$507,'TERCER SEG.'!A18,'PLAN DE MEJORAMIENTO'!$P$8:$P$507,'TERCER SEG.'!I$3)</f>
        <v>0</v>
      </c>
      <c r="J18" s="140">
        <f>COUNTIFS('PLAN DE MEJORAMIENTO'!$U$8:$U$507,'TERCER SEG.'!A18,'PLAN DE MEJORAMIENTO'!$P$8:$P$507,'TERCER SEG.'!J$3)</f>
        <v>0</v>
      </c>
      <c r="K18" s="155">
        <f t="shared" si="1"/>
        <v>6</v>
      </c>
      <c r="L18" s="150">
        <f>COUNTIFS('PLAN DE MEJORAMIENTO'!$U$8:$U$507,'TERCER SEG.'!A18,'PLAN DE MEJORAMIENTO'!$AY$8:$AY$507,'TERCER SEG.'!L$3)</f>
        <v>0</v>
      </c>
      <c r="M18" s="141">
        <f>COUNTIFS('PLAN DE MEJORAMIENTO'!$U$8:$U$507,'TERCER SEG.'!A18,'PLAN DE MEJORAMIENTO'!$AY$8:$AY$507,'TERCER SEG.'!M$3)</f>
        <v>0</v>
      </c>
      <c r="N18" s="141">
        <f>COUNTIFS('PLAN DE MEJORAMIENTO'!$U$8:$U$507,'TERCER SEG.'!A18,'PLAN DE MEJORAMIENTO'!$AY$8:$AY$507,'TERCER SEG.'!N$3)</f>
        <v>0</v>
      </c>
      <c r="O18" s="141">
        <f>COUNTIFS('PLAN DE MEJORAMIENTO'!$U$8:$U$507,'TERCER SEG.'!A18,'PLAN DE MEJORAMIENTO'!$AY$8:$AY$507,'TERCER SEG.'!O$3)</f>
        <v>0</v>
      </c>
      <c r="P18" s="155">
        <f t="shared" si="2"/>
        <v>0</v>
      </c>
      <c r="Q18" s="151">
        <f>COUNTIFS('PLAN DE MEJORAMIENTO'!$U$8:$U$507,'TERCER SEG.'!A18,'PLAN DE MEJORAMIENTO'!$BJ$8:$BJ$507,'TERCER SEG.'!Q$3)</f>
        <v>0</v>
      </c>
      <c r="R18" s="140">
        <f>COUNTIFS('PLAN DE MEJORAMIENTO'!$U$8:$U$507,'TERCER SEG.'!A18,'PLAN DE MEJORAMIENTO'!$BJ$8:$BJ$507,'TERCER SEG.'!R$3)</f>
        <v>0</v>
      </c>
      <c r="S18" s="155">
        <f t="shared" si="3"/>
        <v>0</v>
      </c>
    </row>
    <row r="19" spans="1:19" ht="26.25" customHeight="1" thickBot="1" x14ac:dyDescent="0.25">
      <c r="A19" s="581"/>
      <c r="B19" s="178" t="s">
        <v>185</v>
      </c>
      <c r="C19" s="172">
        <f>IF($F$18=0,"",C18/$F$18)</f>
        <v>1</v>
      </c>
      <c r="D19" s="172">
        <f>IF($F$18=0,"",D18/$F$18)</f>
        <v>0</v>
      </c>
      <c r="E19" s="172">
        <f>IF($F$18=0,"",E18/$F$18)</f>
        <v>0</v>
      </c>
      <c r="F19" s="176">
        <f>SUM(C19:E19)</f>
        <v>1</v>
      </c>
      <c r="G19" s="174">
        <f>IF($K$18=0,"",G18/$K$18)</f>
        <v>1</v>
      </c>
      <c r="H19" s="174">
        <f>IF($K$18=0,"",H18/$K$18)</f>
        <v>0</v>
      </c>
      <c r="I19" s="174">
        <f>IF($K$18=0,"",I18/$K$18)</f>
        <v>0</v>
      </c>
      <c r="J19" s="174">
        <f>IF($K$18=0,"",J18/$K$18)</f>
        <v>0</v>
      </c>
      <c r="K19" s="173">
        <f>SUM(G19:J19)</f>
        <v>1</v>
      </c>
      <c r="L19" s="174" t="str">
        <f>IF($P$18=0,"",L18/$P$18)</f>
        <v/>
      </c>
      <c r="M19" s="174" t="str">
        <f>IF($P$18=0,"",M18/$P$18)</f>
        <v/>
      </c>
      <c r="N19" s="174" t="str">
        <f>IF($P$18=0,"",N18/$P$18)</f>
        <v/>
      </c>
      <c r="O19" s="174" t="str">
        <f>IF($P$18=0,"",O18/$P$18)</f>
        <v/>
      </c>
      <c r="P19" s="176">
        <f>SUM(L19:O19)</f>
        <v>0</v>
      </c>
      <c r="Q19" s="174" t="str">
        <f>IF($S$18=0,"",Q18/$S$18)</f>
        <v/>
      </c>
      <c r="R19" s="174" t="str">
        <f>IF($S$18=0,"",R18/$S$18)</f>
        <v/>
      </c>
      <c r="S19" s="175">
        <f>SUM(Q19:R19)</f>
        <v>0</v>
      </c>
    </row>
    <row r="20" spans="1:19" ht="26.25" customHeight="1" x14ac:dyDescent="0.2">
      <c r="A20" s="582" t="s">
        <v>81</v>
      </c>
      <c r="B20" s="180" t="s">
        <v>180</v>
      </c>
      <c r="C20" s="140">
        <f>COUNTIFS('PLAN DE MEJORAMIENTO'!$U$8:$U$507,A20,'PLAN DE MEJORAMIENTO'!$L$8:$L$507,'TERCER SEG.'!$C$3)</f>
        <v>2</v>
      </c>
      <c r="D20" s="140">
        <f>COUNTIFS('PLAN DE MEJORAMIENTO'!$U$8:$U$507,A20,'PLAN DE MEJORAMIENTO'!$L$8:$L$507,D3)</f>
        <v>0</v>
      </c>
      <c r="E20" s="140">
        <f>COUNTIFS('PLAN DE MEJORAMIENTO'!$U$8:$U$507,'TERCER SEG.'!A20,'PLAN DE MEJORAMIENTO'!$L$8:$L$507,'TERCER SEG.'!$E$3)</f>
        <v>0</v>
      </c>
      <c r="F20" s="155">
        <f t="shared" si="0"/>
        <v>2</v>
      </c>
      <c r="G20" s="151">
        <f>COUNTIFS('PLAN DE MEJORAMIENTO'!$U$8:$U$507,'TERCER SEG.'!A20,'PLAN DE MEJORAMIENTO'!$P$8:$P$507,'TERCER SEG.'!G3)</f>
        <v>2</v>
      </c>
      <c r="H20" s="140">
        <f>COUNTIFS('PLAN DE MEJORAMIENTO'!$U$8:$U$507,'TERCER SEG.'!A20,'PLAN DE MEJORAMIENTO'!$P$8:$P$507,'TERCER SEG.'!H$3)</f>
        <v>0</v>
      </c>
      <c r="I20" s="140">
        <f>COUNTIFS('PLAN DE MEJORAMIENTO'!$U$8:$U$507,'TERCER SEG.'!A20,'PLAN DE MEJORAMIENTO'!$P$8:$P$507,'TERCER SEG.'!I$3)</f>
        <v>0</v>
      </c>
      <c r="J20" s="140">
        <f>COUNTIFS('PLAN DE MEJORAMIENTO'!$U$8:$U$507,'TERCER SEG.'!A20,'PLAN DE MEJORAMIENTO'!$P$8:$P$507,'TERCER SEG.'!J$3)</f>
        <v>0</v>
      </c>
      <c r="K20" s="155">
        <f t="shared" si="1"/>
        <v>2</v>
      </c>
      <c r="L20" s="150">
        <f>COUNTIFS('PLAN DE MEJORAMIENTO'!$U$8:$U$507,'TERCER SEG.'!A20,'PLAN DE MEJORAMIENTO'!$AY$8:$AY$507,'TERCER SEG.'!L$3)</f>
        <v>0</v>
      </c>
      <c r="M20" s="141">
        <f>COUNTIFS('PLAN DE MEJORAMIENTO'!$U$8:$U$507,'TERCER SEG.'!A20,'PLAN DE MEJORAMIENTO'!$AY$8:$AY$507,'TERCER SEG.'!M$3)</f>
        <v>0</v>
      </c>
      <c r="N20" s="141">
        <f>COUNTIFS('PLAN DE MEJORAMIENTO'!$U$8:$U$507,'TERCER SEG.'!A20,'PLAN DE MEJORAMIENTO'!$AY$8:$AY$507,'TERCER SEG.'!N$3)</f>
        <v>0</v>
      </c>
      <c r="O20" s="141">
        <f>COUNTIFS('PLAN DE MEJORAMIENTO'!$U$8:$U$507,'TERCER SEG.'!A20,'PLAN DE MEJORAMIENTO'!$AY$8:$AY$507,'TERCER SEG.'!O$3)</f>
        <v>0</v>
      </c>
      <c r="P20" s="155">
        <f t="shared" si="2"/>
        <v>0</v>
      </c>
      <c r="Q20" s="151">
        <f>COUNTIFS('PLAN DE MEJORAMIENTO'!$U$8:$U$507,'TERCER SEG.'!A20,'PLAN DE MEJORAMIENTO'!$BJ$8:$BJ$507,'TERCER SEG.'!Q$3)</f>
        <v>2</v>
      </c>
      <c r="R20" s="140">
        <f>COUNTIFS('PLAN DE MEJORAMIENTO'!$U$8:$U$507,'TERCER SEG.'!A20,'PLAN DE MEJORAMIENTO'!$BJ$8:$BJ$507,'TERCER SEG.'!R$3)</f>
        <v>0</v>
      </c>
      <c r="S20" s="155">
        <f t="shared" si="3"/>
        <v>2</v>
      </c>
    </row>
    <row r="21" spans="1:19" ht="26.25" customHeight="1" thickBot="1" x14ac:dyDescent="0.25">
      <c r="A21" s="581"/>
      <c r="B21" s="178" t="s">
        <v>185</v>
      </c>
      <c r="C21" s="172">
        <f>IF($F$20=0,"",C20/$F$20)</f>
        <v>1</v>
      </c>
      <c r="D21" s="172">
        <f>IF($F$20=0,"",D20/$F$20)</f>
        <v>0</v>
      </c>
      <c r="E21" s="172">
        <f>IF($F$20=0,"",E20/$F$20)</f>
        <v>0</v>
      </c>
      <c r="F21" s="176">
        <f>SUM(C21:E21)</f>
        <v>1</v>
      </c>
      <c r="G21" s="174">
        <f>IF($K$20=0,"",G20/$K$20)</f>
        <v>1</v>
      </c>
      <c r="H21" s="174">
        <f>IF($K$20=0,"",H20/$K$20)</f>
        <v>0</v>
      </c>
      <c r="I21" s="174">
        <f>IF($K$20=0,"",I20/$K$20)</f>
        <v>0</v>
      </c>
      <c r="J21" s="174">
        <f>IF($K$20=0,"",J20/$K$20)</f>
        <v>0</v>
      </c>
      <c r="K21" s="173">
        <f>SUM(G21:J21)</f>
        <v>1</v>
      </c>
      <c r="L21" s="174" t="str">
        <f>IF($P$20=0,"",L20/$P$20)</f>
        <v/>
      </c>
      <c r="M21" s="174" t="str">
        <f>IF($P$20=0,"",M20/$P$20)</f>
        <v/>
      </c>
      <c r="N21" s="174" t="str">
        <f>IF($P$20=0,"",N20/$P$20)</f>
        <v/>
      </c>
      <c r="O21" s="174" t="str">
        <f>IF($P$20=0,"",O20/$P$20)</f>
        <v/>
      </c>
      <c r="P21" s="176">
        <f>SUM(L21:O21)</f>
        <v>0</v>
      </c>
      <c r="Q21" s="174">
        <f>IF($S$20=0,"",Q20/$S$20)</f>
        <v>1</v>
      </c>
      <c r="R21" s="174">
        <f>IF($S$20=0,"",R20/$S$20)</f>
        <v>0</v>
      </c>
      <c r="S21" s="175">
        <f>SUM(Q21:R21)</f>
        <v>1</v>
      </c>
    </row>
    <row r="22" spans="1:19" ht="26.25" customHeight="1" x14ac:dyDescent="0.2">
      <c r="A22" s="582" t="s">
        <v>82</v>
      </c>
      <c r="B22" s="180" t="s">
        <v>180</v>
      </c>
      <c r="C22" s="140">
        <f>COUNTIFS('PLAN DE MEJORAMIENTO'!$U$8:$U$507,A22,'PLAN DE MEJORAMIENTO'!$L$8:$L$507,'TERCER SEG.'!$C$3)</f>
        <v>94</v>
      </c>
      <c r="D22" s="140">
        <f>COUNTIFS('PLAN DE MEJORAMIENTO'!$U$8:$U$507,A22,'PLAN DE MEJORAMIENTO'!$L$8:$L$507,D3)</f>
        <v>1</v>
      </c>
      <c r="E22" s="140">
        <f>COUNTIFS('PLAN DE MEJORAMIENTO'!$U$8:$U$507,'TERCER SEG.'!A22,'PLAN DE MEJORAMIENTO'!$L$8:$L$507,'TERCER SEG.'!$E$3)</f>
        <v>0</v>
      </c>
      <c r="F22" s="155">
        <f t="shared" si="0"/>
        <v>95</v>
      </c>
      <c r="G22" s="151">
        <f>COUNTIFS('PLAN DE MEJORAMIENTO'!$U$8:$U$507,'TERCER SEG.'!A22,'PLAN DE MEJORAMIENTO'!$P$8:$P$507,'TERCER SEG.'!G3)</f>
        <v>67</v>
      </c>
      <c r="H22" s="140">
        <f>COUNTIFS('PLAN DE MEJORAMIENTO'!$U$8:$U$507,'TERCER SEG.'!A22,'PLAN DE MEJORAMIENTO'!$P$8:$P$507,'TERCER SEG.'!H$3)</f>
        <v>25</v>
      </c>
      <c r="I22" s="140">
        <f>COUNTIFS('PLAN DE MEJORAMIENTO'!$U$8:$U$507,'TERCER SEG.'!A22,'PLAN DE MEJORAMIENTO'!$P$8:$P$507,'TERCER SEG.'!I$3)</f>
        <v>3</v>
      </c>
      <c r="J22" s="140">
        <f>COUNTIFS('PLAN DE MEJORAMIENTO'!$U$8:$U$507,'TERCER SEG.'!A22,'PLAN DE MEJORAMIENTO'!$P$8:$P$507,'TERCER SEG.'!J$3)</f>
        <v>0</v>
      </c>
      <c r="K22" s="155">
        <f t="shared" si="1"/>
        <v>95</v>
      </c>
      <c r="L22" s="150">
        <f>COUNTIFS('PLAN DE MEJORAMIENTO'!$U$8:$U$507,'TERCER SEG.'!A22,'PLAN DE MEJORAMIENTO'!$AY$8:$AY$507,'TERCER SEG.'!L$3)</f>
        <v>0</v>
      </c>
      <c r="M22" s="141">
        <f>COUNTIFS('PLAN DE MEJORAMIENTO'!$U$8:$U$507,'TERCER SEG.'!A22,'PLAN DE MEJORAMIENTO'!$AY$8:$AY$507,'TERCER SEG.'!M$3)</f>
        <v>0</v>
      </c>
      <c r="N22" s="141">
        <f>COUNTIFS('PLAN DE MEJORAMIENTO'!$U$8:$U$507,'TERCER SEG.'!A22,'PLAN DE MEJORAMIENTO'!$AY$8:$AY$507,'TERCER SEG.'!N$3)</f>
        <v>0</v>
      </c>
      <c r="O22" s="141">
        <f>COUNTIFS('PLAN DE MEJORAMIENTO'!$U$8:$U$507,'TERCER SEG.'!A22,'PLAN DE MEJORAMIENTO'!$AY$8:$AY$507,'TERCER SEG.'!O$3)</f>
        <v>0</v>
      </c>
      <c r="P22" s="155">
        <f t="shared" si="2"/>
        <v>0</v>
      </c>
      <c r="Q22" s="151">
        <f>COUNTIFS('PLAN DE MEJORAMIENTO'!$U$8:$U$507,'TERCER SEG.'!A22,'PLAN DE MEJORAMIENTO'!$BJ$8:$BJ$507,'TERCER SEG.'!Q$3)</f>
        <v>51</v>
      </c>
      <c r="R22" s="140">
        <f>COUNTIFS('PLAN DE MEJORAMIENTO'!$U$8:$U$507,'TERCER SEG.'!A22,'PLAN DE MEJORAMIENTO'!$BJ$8:$BJ$507,'TERCER SEG.'!R$3)</f>
        <v>44</v>
      </c>
      <c r="S22" s="155">
        <f t="shared" si="3"/>
        <v>95</v>
      </c>
    </row>
    <row r="23" spans="1:19" ht="26.25" customHeight="1" thickBot="1" x14ac:dyDescent="0.25">
      <c r="A23" s="581"/>
      <c r="B23" s="178" t="s">
        <v>185</v>
      </c>
      <c r="C23" s="172">
        <f>IF($F$22=0,"",C22/$F$22)</f>
        <v>0.98947368421052628</v>
      </c>
      <c r="D23" s="172">
        <f>IF($F$22=0,"",D22/$F$22)</f>
        <v>1.0526315789473684E-2</v>
      </c>
      <c r="E23" s="172">
        <f>IF($F$22=0,"",E22/$F$22)</f>
        <v>0</v>
      </c>
      <c r="F23" s="176">
        <f>SUM(C23:E23)</f>
        <v>1</v>
      </c>
      <c r="G23" s="174">
        <f>IF($K$22=0,"",G22/$K$22)</f>
        <v>0.70526315789473681</v>
      </c>
      <c r="H23" s="174">
        <f>IF($K$22=0,"",H22/$K$22)</f>
        <v>0.26315789473684209</v>
      </c>
      <c r="I23" s="174">
        <f>IF($K$22=0,"",I22/$K$22)</f>
        <v>3.1578947368421054E-2</v>
      </c>
      <c r="J23" s="174">
        <f>IF($K$22=0,"",J22/$K$22)</f>
        <v>0</v>
      </c>
      <c r="K23" s="173">
        <f>SUM(G23:J23)</f>
        <v>0.99999999999999989</v>
      </c>
      <c r="L23" s="174" t="str">
        <f>IF($P$22=0,"",L22/$P$22)</f>
        <v/>
      </c>
      <c r="M23" s="174" t="str">
        <f>IF($P$22=0,"",M22/$P$22)</f>
        <v/>
      </c>
      <c r="N23" s="174" t="str">
        <f>IF($P$22=0,"",N22/$P$22)</f>
        <v/>
      </c>
      <c r="O23" s="174" t="str">
        <f>IF($P$22=0,"",O22/$P$22)</f>
        <v/>
      </c>
      <c r="P23" s="176">
        <f>SUM(L23:O23)</f>
        <v>0</v>
      </c>
      <c r="Q23" s="174">
        <f>IF($S$22=0,"",Q22/$S$22)</f>
        <v>0.5368421052631579</v>
      </c>
      <c r="R23" s="174">
        <f>IF($S$22=0,"",R22/$S$22)</f>
        <v>0.4631578947368421</v>
      </c>
      <c r="S23" s="175">
        <f>SUM(Q23:R23)</f>
        <v>1</v>
      </c>
    </row>
    <row r="24" spans="1:19" ht="26.25" customHeight="1" x14ac:dyDescent="0.2">
      <c r="A24" s="582" t="s">
        <v>83</v>
      </c>
      <c r="B24" s="180" t="s">
        <v>180</v>
      </c>
      <c r="C24" s="140">
        <f>COUNTIFS('PLAN DE MEJORAMIENTO'!$U$8:$U$507,A24,'PLAN DE MEJORAMIENTO'!$L$8:$L$507,'TERCER SEG.'!$C$3)</f>
        <v>5</v>
      </c>
      <c r="D24" s="140">
        <f>COUNTIFS('PLAN DE MEJORAMIENTO'!$U$8:$U$507,A24,'PLAN DE MEJORAMIENTO'!$L$8:$L$507,D3)</f>
        <v>0</v>
      </c>
      <c r="E24" s="140">
        <f>COUNTIFS('PLAN DE MEJORAMIENTO'!$U$8:$U$507,'TERCER SEG.'!A24,'PLAN DE MEJORAMIENTO'!$L$8:$L$507,'TERCER SEG.'!$E$3)</f>
        <v>0</v>
      </c>
      <c r="F24" s="155">
        <f t="shared" si="0"/>
        <v>5</v>
      </c>
      <c r="G24" s="151">
        <f>COUNTIFS('PLAN DE MEJORAMIENTO'!$U$8:$U$507,'TERCER SEG.'!A24,'PLAN DE MEJORAMIENTO'!$P$8:$P$507,'TERCER SEG.'!G3)</f>
        <v>5</v>
      </c>
      <c r="H24" s="140">
        <f>COUNTIFS('PLAN DE MEJORAMIENTO'!$U$8:$U$507,'TERCER SEG.'!A24,'PLAN DE MEJORAMIENTO'!$P$8:$P$507,'TERCER SEG.'!H$3)</f>
        <v>0</v>
      </c>
      <c r="I24" s="140">
        <f>COUNTIFS('PLAN DE MEJORAMIENTO'!$U$8:$U$507,'TERCER SEG.'!A24,'PLAN DE MEJORAMIENTO'!$P$8:$P$507,'TERCER SEG.'!I$3)</f>
        <v>0</v>
      </c>
      <c r="J24" s="140">
        <f>COUNTIFS('PLAN DE MEJORAMIENTO'!$U$8:$U$507,'TERCER SEG.'!A24,'PLAN DE MEJORAMIENTO'!$P$8:$P$507,'TERCER SEG.'!J$3)</f>
        <v>0</v>
      </c>
      <c r="K24" s="155">
        <f t="shared" si="1"/>
        <v>5</v>
      </c>
      <c r="L24" s="150">
        <f>COUNTIFS('PLAN DE MEJORAMIENTO'!$U$8:$U$507,'TERCER SEG.'!A24,'PLAN DE MEJORAMIENTO'!$AY$8:$AY$507,'TERCER SEG.'!L$3)</f>
        <v>0</v>
      </c>
      <c r="M24" s="141">
        <f>COUNTIFS('PLAN DE MEJORAMIENTO'!$U$8:$U$507,'TERCER SEG.'!A24,'PLAN DE MEJORAMIENTO'!$AY$8:$AY$507,'TERCER SEG.'!M$3)</f>
        <v>0</v>
      </c>
      <c r="N24" s="141">
        <f>COUNTIFS('PLAN DE MEJORAMIENTO'!$U$8:$U$507,'TERCER SEG.'!A24,'PLAN DE MEJORAMIENTO'!$AY$8:$AY$507,'TERCER SEG.'!N$3)</f>
        <v>0</v>
      </c>
      <c r="O24" s="141">
        <f>COUNTIFS('PLAN DE MEJORAMIENTO'!$U$8:$U$507,'TERCER SEG.'!A24,'PLAN DE MEJORAMIENTO'!$AY$8:$AY$507,'TERCER SEG.'!O$3)</f>
        <v>0</v>
      </c>
      <c r="P24" s="155">
        <f t="shared" si="2"/>
        <v>0</v>
      </c>
      <c r="Q24" s="151">
        <f>COUNTIFS('PLAN DE MEJORAMIENTO'!$U$8:$U$507,'TERCER SEG.'!A24,'PLAN DE MEJORAMIENTO'!$BJ$8:$BJ$507,'TERCER SEG.'!Q$3)</f>
        <v>2</v>
      </c>
      <c r="R24" s="140">
        <f>COUNTIFS('PLAN DE MEJORAMIENTO'!$U$8:$U$507,'TERCER SEG.'!A24,'PLAN DE MEJORAMIENTO'!$BJ$8:$BJ$507,'TERCER SEG.'!R$3)</f>
        <v>3</v>
      </c>
      <c r="S24" s="155">
        <f t="shared" si="3"/>
        <v>5</v>
      </c>
    </row>
    <row r="25" spans="1:19" ht="26.25" customHeight="1" thickBot="1" x14ac:dyDescent="0.25">
      <c r="A25" s="581"/>
      <c r="B25" s="178" t="s">
        <v>185</v>
      </c>
      <c r="C25" s="172">
        <f>IF($F$24=0,"",C24/$F$24)</f>
        <v>1</v>
      </c>
      <c r="D25" s="172">
        <f>IF($F$24=0,"",D24/$F$24)</f>
        <v>0</v>
      </c>
      <c r="E25" s="172">
        <f>IF($F$24=0,"",E24/$F$24)</f>
        <v>0</v>
      </c>
      <c r="F25" s="176">
        <f>SUM(C25:E25)</f>
        <v>1</v>
      </c>
      <c r="G25" s="174">
        <f>IF($K$24=0,"",G24/$K$24)</f>
        <v>1</v>
      </c>
      <c r="H25" s="174">
        <f>IF($K$24=0,"",H24/$K$24)</f>
        <v>0</v>
      </c>
      <c r="I25" s="174">
        <f>IF($K$24=0,"",I24/$K$24)</f>
        <v>0</v>
      </c>
      <c r="J25" s="174">
        <f>IF($K$24=0,"",J24/$K$24)</f>
        <v>0</v>
      </c>
      <c r="K25" s="173">
        <f>SUM(G25:J25)</f>
        <v>1</v>
      </c>
      <c r="L25" s="174" t="str">
        <f>IF($P$24=0,"",L24/$P$24)</f>
        <v/>
      </c>
      <c r="M25" s="174" t="str">
        <f>IF($P$24=0,"",M24/$P$24)</f>
        <v/>
      </c>
      <c r="N25" s="174" t="str">
        <f>IF($P$24=0,"",N24/$P$24)</f>
        <v/>
      </c>
      <c r="O25" s="174" t="str">
        <f>IF($P$24=0,"",O24/$P$24)</f>
        <v/>
      </c>
      <c r="P25" s="176">
        <f>SUM(L25:O25)</f>
        <v>0</v>
      </c>
      <c r="Q25" s="174">
        <f>IF($S$24=0,"",Q24/$S$24)</f>
        <v>0.4</v>
      </c>
      <c r="R25" s="174">
        <f>IF($S$24=0,"",R24/$S$24)</f>
        <v>0.6</v>
      </c>
      <c r="S25" s="175">
        <f>SUM(Q25:R25)</f>
        <v>1</v>
      </c>
    </row>
    <row r="26" spans="1:19" ht="26.25" customHeight="1" x14ac:dyDescent="0.2">
      <c r="A26" s="582" t="s">
        <v>77</v>
      </c>
      <c r="B26" s="180" t="s">
        <v>180</v>
      </c>
      <c r="C26" s="140">
        <f>COUNTIFS('PLAN DE MEJORAMIENTO'!$U$8:$U$507,A26,'PLAN DE MEJORAMIENTO'!$L$8:$L$507,'TERCER SEG.'!$C$3)</f>
        <v>34</v>
      </c>
      <c r="D26" s="140">
        <f>COUNTIFS('PLAN DE MEJORAMIENTO'!$U$8:$U$507,A26,'PLAN DE MEJORAMIENTO'!$L$8:$L$507,D3)</f>
        <v>1</v>
      </c>
      <c r="E26" s="140">
        <f>COUNTIFS('PLAN DE MEJORAMIENTO'!$U$8:$U$507,'TERCER SEG.'!A26,'PLAN DE MEJORAMIENTO'!$L$8:$L$507,'TERCER SEG.'!$E$3)</f>
        <v>0</v>
      </c>
      <c r="F26" s="155">
        <f t="shared" si="0"/>
        <v>35</v>
      </c>
      <c r="G26" s="151">
        <f>COUNTIFS('PLAN DE MEJORAMIENTO'!$U$8:$U$507,'TERCER SEG.'!A26,'PLAN DE MEJORAMIENTO'!$P$8:$P$507,'TERCER SEG.'!G3)</f>
        <v>32</v>
      </c>
      <c r="H26" s="140">
        <f>COUNTIFS('PLAN DE MEJORAMIENTO'!$U$8:$U$507,'TERCER SEG.'!A26,'PLAN DE MEJORAMIENTO'!$P$8:$P$507,'TERCER SEG.'!H$3)</f>
        <v>2</v>
      </c>
      <c r="I26" s="140">
        <f>COUNTIFS('PLAN DE MEJORAMIENTO'!$U$8:$U$507,'TERCER SEG.'!A26,'PLAN DE MEJORAMIENTO'!$P$8:$P$507,'TERCER SEG.'!I$3)</f>
        <v>0</v>
      </c>
      <c r="J26" s="140">
        <f>COUNTIFS('PLAN DE MEJORAMIENTO'!$U$8:$U$507,'TERCER SEG.'!A26,'PLAN DE MEJORAMIENTO'!$P$8:$P$507,'TERCER SEG.'!J$3)</f>
        <v>1</v>
      </c>
      <c r="K26" s="155">
        <f t="shared" si="1"/>
        <v>35</v>
      </c>
      <c r="L26" s="150">
        <f>COUNTIFS('PLAN DE MEJORAMIENTO'!$U$8:$U$507,'TERCER SEG.'!A26,'PLAN DE MEJORAMIENTO'!$AY$8:$AY$507,'TERCER SEG.'!L$3)</f>
        <v>0</v>
      </c>
      <c r="M26" s="141">
        <f>COUNTIFS('PLAN DE MEJORAMIENTO'!$U$8:$U$507,'TERCER SEG.'!A26,'PLAN DE MEJORAMIENTO'!$AY$8:$AY$507,'TERCER SEG.'!M$3)</f>
        <v>0</v>
      </c>
      <c r="N26" s="141">
        <f>COUNTIFS('PLAN DE MEJORAMIENTO'!$U$8:$U$507,'TERCER SEG.'!A26,'PLAN DE MEJORAMIENTO'!$AY$8:$AY$507,'TERCER SEG.'!N$3)</f>
        <v>0</v>
      </c>
      <c r="O26" s="141">
        <f>COUNTIFS('PLAN DE MEJORAMIENTO'!$U$8:$U$507,'TERCER SEG.'!A26,'PLAN DE MEJORAMIENTO'!$AY$8:$AY$507,'TERCER SEG.'!O$3)</f>
        <v>0</v>
      </c>
      <c r="P26" s="155">
        <f t="shared" si="2"/>
        <v>0</v>
      </c>
      <c r="Q26" s="151">
        <f>COUNTIFS('PLAN DE MEJORAMIENTO'!$U$8:$U$507,'TERCER SEG.'!A26,'PLAN DE MEJORAMIENTO'!$BJ$8:$BJ$507,'TERCER SEG.'!Q$3)</f>
        <v>6</v>
      </c>
      <c r="R26" s="140">
        <f>COUNTIFS('PLAN DE MEJORAMIENTO'!$U$8:$U$507,'TERCER SEG.'!A26,'PLAN DE MEJORAMIENTO'!$BJ$8:$BJ$507,'TERCER SEG.'!R$3)</f>
        <v>19</v>
      </c>
      <c r="S26" s="155">
        <f t="shared" si="3"/>
        <v>25</v>
      </c>
    </row>
    <row r="27" spans="1:19" ht="26.25" customHeight="1" thickBot="1" x14ac:dyDescent="0.25">
      <c r="A27" s="581"/>
      <c r="B27" s="178" t="s">
        <v>185</v>
      </c>
      <c r="C27" s="172">
        <f>IF($F$26=0,"",C26/$F$26)</f>
        <v>0.97142857142857142</v>
      </c>
      <c r="D27" s="172">
        <f>IF($F$26=0,"",D26/$F$26)</f>
        <v>2.8571428571428571E-2</v>
      </c>
      <c r="E27" s="172">
        <f>IF($F$26=0,"",E26/$F$26)</f>
        <v>0</v>
      </c>
      <c r="F27" s="176">
        <f>SUM(C27:E27)</f>
        <v>1</v>
      </c>
      <c r="G27" s="174">
        <f>IF($K$26=0,"",G26/$K$26)</f>
        <v>0.91428571428571426</v>
      </c>
      <c r="H27" s="174">
        <f>IF($K$26=0,"",H26/$K$26)</f>
        <v>5.7142857142857141E-2</v>
      </c>
      <c r="I27" s="174">
        <f>IF($K$26=0,"",I26/$K$26)</f>
        <v>0</v>
      </c>
      <c r="J27" s="174">
        <f>IF($K$26=0,"",J26/$K$26)</f>
        <v>2.8571428571428571E-2</v>
      </c>
      <c r="K27" s="173">
        <f>SUM(G27:J27)</f>
        <v>1</v>
      </c>
      <c r="L27" s="174" t="str">
        <f>IF($P$26=0,"",L26/$P$26)</f>
        <v/>
      </c>
      <c r="M27" s="174" t="str">
        <f>IF($P$26=0,"",M26/$P$26)</f>
        <v/>
      </c>
      <c r="N27" s="174" t="str">
        <f>IF($P$26=0,"",N26/$P$26)</f>
        <v/>
      </c>
      <c r="O27" s="174" t="str">
        <f>IF($P$26=0,"",O26/$P$26)</f>
        <v/>
      </c>
      <c r="P27" s="176">
        <f>SUM(L27:O27)</f>
        <v>0</v>
      </c>
      <c r="Q27" s="174">
        <f>IF($S$26=0,"",Q26/$S$26)</f>
        <v>0.24</v>
      </c>
      <c r="R27" s="174">
        <f>IF($S$26=0,"",R26/$S$26)</f>
        <v>0.76</v>
      </c>
      <c r="S27" s="175">
        <f>SUM(Q27:R27)</f>
        <v>1</v>
      </c>
    </row>
    <row r="28" spans="1:19" ht="26.25" customHeight="1" x14ac:dyDescent="0.2">
      <c r="A28" s="582" t="s">
        <v>84</v>
      </c>
      <c r="B28" s="180" t="s">
        <v>180</v>
      </c>
      <c r="C28" s="140">
        <f>COUNTIFS('PLAN DE MEJORAMIENTO'!$U$8:$U$507,A28,'PLAN DE MEJORAMIENTO'!$L$8:$L$507,'TERCER SEG.'!$C$3)</f>
        <v>41</v>
      </c>
      <c r="D28" s="140">
        <f>COUNTIFS('PLAN DE MEJORAMIENTO'!$U$8:$U$507,A28,'PLAN DE MEJORAMIENTO'!$L$8:$L$507,D3)</f>
        <v>1</v>
      </c>
      <c r="E28" s="140">
        <f>COUNTIFS('PLAN DE MEJORAMIENTO'!$U$8:$U$507,'TERCER SEG.'!A28,'PLAN DE MEJORAMIENTO'!$L$8:$L$507,'TERCER SEG.'!$E$3)</f>
        <v>0</v>
      </c>
      <c r="F28" s="155">
        <f t="shared" si="0"/>
        <v>42</v>
      </c>
      <c r="G28" s="151">
        <f>COUNTIFS('PLAN DE MEJORAMIENTO'!$U$8:$U$507,'TERCER SEG.'!A28,'PLAN DE MEJORAMIENTO'!$P$8:$P$507,'TERCER SEG.'!G3)</f>
        <v>35</v>
      </c>
      <c r="H28" s="140">
        <f>COUNTIFS('PLAN DE MEJORAMIENTO'!$U$8:$U$507,'TERCER SEG.'!A28,'PLAN DE MEJORAMIENTO'!$P$8:$P$507,'TERCER SEG.'!H$3)</f>
        <v>6</v>
      </c>
      <c r="I28" s="140">
        <f>COUNTIFS('PLAN DE MEJORAMIENTO'!$U$8:$U$507,'TERCER SEG.'!A28,'PLAN DE MEJORAMIENTO'!$P$8:$P$507,'TERCER SEG.'!I$3)</f>
        <v>1</v>
      </c>
      <c r="J28" s="140">
        <f>COUNTIFS('PLAN DE MEJORAMIENTO'!$U$8:$U$507,'TERCER SEG.'!A28,'PLAN DE MEJORAMIENTO'!$P$8:$P$507,'TERCER SEG.'!J$3)</f>
        <v>0</v>
      </c>
      <c r="K28" s="155">
        <f t="shared" si="1"/>
        <v>42</v>
      </c>
      <c r="L28" s="150">
        <f>COUNTIFS('PLAN DE MEJORAMIENTO'!$U$8:$U$507,'TERCER SEG.'!A28,'PLAN DE MEJORAMIENTO'!$AY$8:$AY$507,'TERCER SEG.'!L$3)</f>
        <v>0</v>
      </c>
      <c r="M28" s="141">
        <f>COUNTIFS('PLAN DE MEJORAMIENTO'!$U$8:$U$507,'TERCER SEG.'!A28,'PLAN DE MEJORAMIENTO'!$AY$8:$AY$507,'TERCER SEG.'!M$3)</f>
        <v>0</v>
      </c>
      <c r="N28" s="141">
        <f>COUNTIFS('PLAN DE MEJORAMIENTO'!$U$8:$U$507,'TERCER SEG.'!A28,'PLAN DE MEJORAMIENTO'!$AY$8:$AY$507,'TERCER SEG.'!N$3)</f>
        <v>0</v>
      </c>
      <c r="O28" s="141">
        <f>COUNTIFS('PLAN DE MEJORAMIENTO'!$U$8:$U$507,'TERCER SEG.'!A28,'PLAN DE MEJORAMIENTO'!$AY$8:$AY$507,'TERCER SEG.'!O$3)</f>
        <v>0</v>
      </c>
      <c r="P28" s="155">
        <f t="shared" si="2"/>
        <v>0</v>
      </c>
      <c r="Q28" s="151">
        <f>COUNTIFS('PLAN DE MEJORAMIENTO'!$U$8:$U$507,'TERCER SEG.'!A28,'PLAN DE MEJORAMIENTO'!$BJ$8:$BJ$507,'TERCER SEG.'!Q$3)</f>
        <v>24</v>
      </c>
      <c r="R28" s="140">
        <f>COUNTIFS('PLAN DE MEJORAMIENTO'!$U$8:$U$507,'TERCER SEG.'!A28,'PLAN DE MEJORAMIENTO'!$BJ$8:$BJ$507,'TERCER SEG.'!R$3)</f>
        <v>8</v>
      </c>
      <c r="S28" s="155">
        <f t="shared" si="3"/>
        <v>32</v>
      </c>
    </row>
    <row r="29" spans="1:19" ht="26.25" customHeight="1" thickBot="1" x14ac:dyDescent="0.25">
      <c r="A29" s="581"/>
      <c r="B29" s="178" t="s">
        <v>185</v>
      </c>
      <c r="C29" s="172">
        <f>IF($F$28=0,"",C28/$F$28)</f>
        <v>0.97619047619047616</v>
      </c>
      <c r="D29" s="172">
        <f>IF($F$28=0,"",D28/$F$28)</f>
        <v>2.3809523809523808E-2</v>
      </c>
      <c r="E29" s="172">
        <f>IF($F$28=0,"",E28/$F$28)</f>
        <v>0</v>
      </c>
      <c r="F29" s="176">
        <f>SUM(C29:E29)</f>
        <v>1</v>
      </c>
      <c r="G29" s="174">
        <f>IF($K$28=0,"",G28/$K$28)</f>
        <v>0.83333333333333337</v>
      </c>
      <c r="H29" s="174">
        <f>IF($K$28=0,"",H28/$K$28)</f>
        <v>0.14285714285714285</v>
      </c>
      <c r="I29" s="174">
        <f>IF($K$28=0,"",I28/$K$28)</f>
        <v>2.3809523809523808E-2</v>
      </c>
      <c r="J29" s="174">
        <f>IF($K$28=0,"",J28/$K$28)</f>
        <v>0</v>
      </c>
      <c r="K29" s="173">
        <f>SUM(G29:J29)</f>
        <v>1</v>
      </c>
      <c r="L29" s="174" t="str">
        <f>IF($P$28=0,"",L28/$P$28)</f>
        <v/>
      </c>
      <c r="M29" s="174" t="str">
        <f>IF($P$28=0,"",M28/$P$28)</f>
        <v/>
      </c>
      <c r="N29" s="174" t="str">
        <f>IF($P$28=0,"",N28/$P$28)</f>
        <v/>
      </c>
      <c r="O29" s="174" t="str">
        <f>IF($P$28=0,"",O28/$P$28)</f>
        <v/>
      </c>
      <c r="P29" s="176">
        <f>SUM(L29:O29)</f>
        <v>0</v>
      </c>
      <c r="Q29" s="174">
        <f>IF($S$28=0,"",Q28/$S$28)</f>
        <v>0.75</v>
      </c>
      <c r="R29" s="174">
        <f>IF($S$28=0,"",R28/$S$28)</f>
        <v>0.25</v>
      </c>
      <c r="S29" s="175">
        <f>SUM(Q29:R29)</f>
        <v>1</v>
      </c>
    </row>
    <row r="30" spans="1:19" ht="26.25" customHeight="1" x14ac:dyDescent="0.2">
      <c r="A30" s="582" t="s">
        <v>85</v>
      </c>
      <c r="B30" s="180" t="s">
        <v>180</v>
      </c>
      <c r="C30" s="140">
        <f>COUNTIFS('PLAN DE MEJORAMIENTO'!$U$8:$U$507,A30,'PLAN DE MEJORAMIENTO'!$L$8:$L$507,'TERCER SEG.'!$C$3)</f>
        <v>19</v>
      </c>
      <c r="D30" s="140">
        <f>COUNTIFS('PLAN DE MEJORAMIENTO'!$U$8:$U$507,A30,'PLAN DE MEJORAMIENTO'!$L$8:$L$507,D3)</f>
        <v>1</v>
      </c>
      <c r="E30" s="140">
        <f>COUNTIFS('PLAN DE MEJORAMIENTO'!$U$8:$U$507,'TERCER SEG.'!A30,'PLAN DE MEJORAMIENTO'!$L$8:$L$507,'TERCER SEG.'!$E$3)</f>
        <v>5</v>
      </c>
      <c r="F30" s="155">
        <f t="shared" si="0"/>
        <v>25</v>
      </c>
      <c r="G30" s="151">
        <f>COUNTIFS('PLAN DE MEJORAMIENTO'!$U$8:$U$507,'TERCER SEG.'!A30,'PLAN DE MEJORAMIENTO'!$P$8:$P$507,'TERCER SEG.'!G3)</f>
        <v>19</v>
      </c>
      <c r="H30" s="140">
        <f>COUNTIFS('PLAN DE MEJORAMIENTO'!$U$8:$U$507,'TERCER SEG.'!A30,'PLAN DE MEJORAMIENTO'!$P$8:$P$507,'TERCER SEG.'!H$3)</f>
        <v>1</v>
      </c>
      <c r="I30" s="140">
        <f>COUNTIFS('PLAN DE MEJORAMIENTO'!$U$8:$U$507,'TERCER SEG.'!A30,'PLAN DE MEJORAMIENTO'!$P$8:$P$507,'TERCER SEG.'!I$3)</f>
        <v>0</v>
      </c>
      <c r="J30" s="140">
        <f>COUNTIFS('PLAN DE MEJORAMIENTO'!$U$8:$U$507,'TERCER SEG.'!A30,'PLAN DE MEJORAMIENTO'!$P$8:$P$507,'TERCER SEG.'!J$3)</f>
        <v>5</v>
      </c>
      <c r="K30" s="155">
        <f t="shared" si="1"/>
        <v>25</v>
      </c>
      <c r="L30" s="150">
        <f>COUNTIFS('PLAN DE MEJORAMIENTO'!$U$8:$U$507,'TERCER SEG.'!A30,'PLAN DE MEJORAMIENTO'!$AY$8:$AY$507,'TERCER SEG.'!L$3)</f>
        <v>0</v>
      </c>
      <c r="M30" s="141">
        <f>COUNTIFS('PLAN DE MEJORAMIENTO'!$U$8:$U$507,'TERCER SEG.'!A30,'PLAN DE MEJORAMIENTO'!$AY$8:$AY$507,'TERCER SEG.'!M$3)</f>
        <v>0</v>
      </c>
      <c r="N30" s="141">
        <f>COUNTIFS('PLAN DE MEJORAMIENTO'!$U$8:$U$507,'TERCER SEG.'!A30,'PLAN DE MEJORAMIENTO'!$AY$8:$AY$507,'TERCER SEG.'!N$3)</f>
        <v>0</v>
      </c>
      <c r="O30" s="141">
        <f>COUNTIFS('PLAN DE MEJORAMIENTO'!$U$8:$U$507,'TERCER SEG.'!A30,'PLAN DE MEJORAMIENTO'!$AY$8:$AY$507,'TERCER SEG.'!O$3)</f>
        <v>0</v>
      </c>
      <c r="P30" s="155">
        <f t="shared" si="2"/>
        <v>0</v>
      </c>
      <c r="Q30" s="151">
        <f>COUNTIFS('PLAN DE MEJORAMIENTO'!$U$8:$U$507,'TERCER SEG.'!A30,'PLAN DE MEJORAMIENTO'!$BJ$8:$BJ$507,'TERCER SEG.'!Q$3)</f>
        <v>8</v>
      </c>
      <c r="R30" s="140">
        <f>COUNTIFS('PLAN DE MEJORAMIENTO'!$U$8:$U$507,'TERCER SEG.'!A30,'PLAN DE MEJORAMIENTO'!$BJ$8:$BJ$507,'TERCER SEG.'!R$3)</f>
        <v>2</v>
      </c>
      <c r="S30" s="155">
        <f t="shared" si="3"/>
        <v>10</v>
      </c>
    </row>
    <row r="31" spans="1:19" ht="26.25" customHeight="1" thickBot="1" x14ac:dyDescent="0.25">
      <c r="A31" s="581"/>
      <c r="B31" s="178" t="s">
        <v>185</v>
      </c>
      <c r="C31" s="172">
        <f>IF($F$30=0,"",C30/$F$30)</f>
        <v>0.76</v>
      </c>
      <c r="D31" s="172">
        <f>IF($F$30=0,"",D30/$F$30)</f>
        <v>0.04</v>
      </c>
      <c r="E31" s="172">
        <f>IF($F$30=0,"",E30/$F$30)</f>
        <v>0.2</v>
      </c>
      <c r="F31" s="176">
        <f>SUM(C31:E31)</f>
        <v>1</v>
      </c>
      <c r="G31" s="174">
        <f>IF($K$30=0,"",G30/$K$30)</f>
        <v>0.76</v>
      </c>
      <c r="H31" s="174">
        <f>IF($K$30=0,"",H30/$K$30)</f>
        <v>0.04</v>
      </c>
      <c r="I31" s="174">
        <f>IF($K$30=0,"",I30/$K$30)</f>
        <v>0</v>
      </c>
      <c r="J31" s="174">
        <f>IF($K$30=0,"",J30/$K$30)</f>
        <v>0.2</v>
      </c>
      <c r="K31" s="173">
        <f>SUM(G31:J31)</f>
        <v>1</v>
      </c>
      <c r="L31" s="174" t="str">
        <f>IF($P$30=0,"",L30/$P$30)</f>
        <v/>
      </c>
      <c r="M31" s="174" t="str">
        <f>IF($P$30=0,"",M30/$P$30)</f>
        <v/>
      </c>
      <c r="N31" s="174" t="str">
        <f>IF($P$30=0,"",N30/$P$30)</f>
        <v/>
      </c>
      <c r="O31" s="174" t="str">
        <f>IF($P$30=0,"",O30/$P$30)</f>
        <v/>
      </c>
      <c r="P31" s="176">
        <f>SUM(L31:O31)</f>
        <v>0</v>
      </c>
      <c r="Q31" s="174">
        <f>IF($S$30=0,"",Q30/$S$30)</f>
        <v>0.8</v>
      </c>
      <c r="R31" s="174">
        <f>IF($S$30=0,"",R30/$S$30)</f>
        <v>0.2</v>
      </c>
      <c r="S31" s="175">
        <f>SUM(Q31:R31)</f>
        <v>1</v>
      </c>
    </row>
    <row r="32" spans="1:19" ht="26.25" customHeight="1" x14ac:dyDescent="0.2">
      <c r="A32" s="582" t="s">
        <v>86</v>
      </c>
      <c r="B32" s="180" t="s">
        <v>180</v>
      </c>
      <c r="C32" s="140">
        <f>COUNTIFS('PLAN DE MEJORAMIENTO'!$U$8:$U$507,A32,'PLAN DE MEJORAMIENTO'!$L$8:$L$507,'TERCER SEG.'!$C$3)</f>
        <v>7</v>
      </c>
      <c r="D32" s="140">
        <f>COUNTIFS('PLAN DE MEJORAMIENTO'!$U$8:$U$507,A32,'PLAN DE MEJORAMIENTO'!$L$8:$L$507,D3)</f>
        <v>1</v>
      </c>
      <c r="E32" s="140">
        <f>COUNTIFS('PLAN DE MEJORAMIENTO'!$U$8:$U$507,'TERCER SEG.'!A32,'PLAN DE MEJORAMIENTO'!$L$8:$L$507,'TERCER SEG.'!$E$3)</f>
        <v>0</v>
      </c>
      <c r="F32" s="155">
        <f t="shared" si="0"/>
        <v>8</v>
      </c>
      <c r="G32" s="151">
        <f>COUNTIFS('PLAN DE MEJORAMIENTO'!$U$8:$U$507,'TERCER SEG.'!A32,'PLAN DE MEJORAMIENTO'!$P$8:$P$507,'TERCER SEG.'!G3)</f>
        <v>7</v>
      </c>
      <c r="H32" s="140">
        <f>COUNTIFS('PLAN DE MEJORAMIENTO'!$U$8:$U$507,'TERCER SEG.'!A32,'PLAN DE MEJORAMIENTO'!$P$8:$P$507,'TERCER SEG.'!H$3)</f>
        <v>0</v>
      </c>
      <c r="I32" s="140">
        <f>COUNTIFS('PLAN DE MEJORAMIENTO'!$U$8:$U$507,'TERCER SEG.'!A32,'PLAN DE MEJORAMIENTO'!$P$8:$P$507,'TERCER SEG.'!I$3)</f>
        <v>1</v>
      </c>
      <c r="J32" s="140">
        <f>COUNTIFS('PLAN DE MEJORAMIENTO'!$U$8:$U$507,'TERCER SEG.'!A32,'PLAN DE MEJORAMIENTO'!$P$8:$P$507,'TERCER SEG.'!J$3)</f>
        <v>0</v>
      </c>
      <c r="K32" s="155">
        <f t="shared" si="1"/>
        <v>8</v>
      </c>
      <c r="L32" s="150">
        <f>COUNTIFS('PLAN DE MEJORAMIENTO'!$U$8:$U$507,'TERCER SEG.'!A32,'PLAN DE MEJORAMIENTO'!$AY$8:$AY$507,'TERCER SEG.'!L$3)</f>
        <v>0</v>
      </c>
      <c r="M32" s="141">
        <f>COUNTIFS('PLAN DE MEJORAMIENTO'!$U$8:$U$507,'TERCER SEG.'!A32,'PLAN DE MEJORAMIENTO'!$AY$8:$AY$507,'TERCER SEG.'!M$3)</f>
        <v>0</v>
      </c>
      <c r="N32" s="141">
        <f>COUNTIFS('PLAN DE MEJORAMIENTO'!$U$8:$U$507,'TERCER SEG.'!A32,'PLAN DE MEJORAMIENTO'!$AY$8:$AY$507,'TERCER SEG.'!N$3)</f>
        <v>0</v>
      </c>
      <c r="O32" s="141">
        <f>COUNTIFS('PLAN DE MEJORAMIENTO'!$U$8:$U$507,'TERCER SEG.'!A32,'PLAN DE MEJORAMIENTO'!$AY$8:$AY$507,'TERCER SEG.'!O$3)</f>
        <v>0</v>
      </c>
      <c r="P32" s="155">
        <f t="shared" si="2"/>
        <v>0</v>
      </c>
      <c r="Q32" s="151">
        <f>COUNTIFS('PLAN DE MEJORAMIENTO'!$U$8:$U$507,'TERCER SEG.'!A32,'PLAN DE MEJORAMIENTO'!$BJ$8:$BJ$507,'TERCER SEG.'!Q$3)</f>
        <v>3</v>
      </c>
      <c r="R32" s="140">
        <f>COUNTIFS('PLAN DE MEJORAMIENTO'!$U$8:$U$507,'TERCER SEG.'!A32,'PLAN DE MEJORAMIENTO'!$BJ$8:$BJ$507,'TERCER SEG.'!R$3)</f>
        <v>3</v>
      </c>
      <c r="S32" s="155">
        <f t="shared" si="3"/>
        <v>6</v>
      </c>
    </row>
    <row r="33" spans="1:19" ht="26.25" customHeight="1" thickBot="1" x14ac:dyDescent="0.25">
      <c r="A33" s="581"/>
      <c r="B33" s="178" t="s">
        <v>185</v>
      </c>
      <c r="C33" s="172">
        <f>IF($F$32=0,"",C32/$F$32)</f>
        <v>0.875</v>
      </c>
      <c r="D33" s="172">
        <f>IF($F$32=0,"",D32/$F$32)</f>
        <v>0.125</v>
      </c>
      <c r="E33" s="172">
        <f>IF($F$32=0,"",E32/$F$32)</f>
        <v>0</v>
      </c>
      <c r="F33" s="176">
        <f>SUM(C33:E33)</f>
        <v>1</v>
      </c>
      <c r="G33" s="174">
        <f>IF($K$32=0,"",G32/$K$32)</f>
        <v>0.875</v>
      </c>
      <c r="H33" s="174">
        <f>IF($K$32=0,"",H32/$K$32)</f>
        <v>0</v>
      </c>
      <c r="I33" s="174">
        <f>IF($K$32=0,"",I32/$K$32)</f>
        <v>0.125</v>
      </c>
      <c r="J33" s="174">
        <f>IF($K$32=0,"",J32/$K$32)</f>
        <v>0</v>
      </c>
      <c r="K33" s="173">
        <f>SUM(G33:J33)</f>
        <v>1</v>
      </c>
      <c r="L33" s="174" t="str">
        <f>IF($P$32=0,"",L32/$P$32)</f>
        <v/>
      </c>
      <c r="M33" s="174" t="str">
        <f>IF($P$32=0,"",M32/$P$32)</f>
        <v/>
      </c>
      <c r="N33" s="174" t="str">
        <f>IF($P$32=0,"",N32/$P$32)</f>
        <v/>
      </c>
      <c r="O33" s="174" t="str">
        <f>IF($P$32=0,"",O32/$P$32)</f>
        <v/>
      </c>
      <c r="P33" s="176">
        <f>SUM(L33:O33)</f>
        <v>0</v>
      </c>
      <c r="Q33" s="174">
        <f>IF($S$32=0,"",Q32/$S$32)</f>
        <v>0.5</v>
      </c>
      <c r="R33" s="174">
        <f>IF($S$32=0,"",R32/$S$32)</f>
        <v>0.5</v>
      </c>
      <c r="S33" s="175">
        <f>SUM(Q33:R33)</f>
        <v>1</v>
      </c>
    </row>
    <row r="34" spans="1:19" ht="26.25" customHeight="1" x14ac:dyDescent="0.2">
      <c r="A34" s="582" t="s">
        <v>87</v>
      </c>
      <c r="B34" s="180" t="s">
        <v>180</v>
      </c>
      <c r="C34" s="140">
        <f>COUNTIFS('PLAN DE MEJORAMIENTO'!$U$8:$U$507,A34,'PLAN DE MEJORAMIENTO'!$L$8:$L$507,'TERCER SEG.'!$C$3)</f>
        <v>5</v>
      </c>
      <c r="D34" s="140">
        <f>COUNTIFS('PLAN DE MEJORAMIENTO'!$U$8:$U$507,A34,'PLAN DE MEJORAMIENTO'!$L$8:$L$507,D3)</f>
        <v>1</v>
      </c>
      <c r="E34" s="140">
        <f>COUNTIFS('PLAN DE MEJORAMIENTO'!$U$8:$U$507,'TERCER SEG.'!A34,'PLAN DE MEJORAMIENTO'!$L$8:$L$507,'TERCER SEG.'!$E$3)</f>
        <v>0</v>
      </c>
      <c r="F34" s="155">
        <f t="shared" si="0"/>
        <v>6</v>
      </c>
      <c r="G34" s="151">
        <f>COUNTIFS('PLAN DE MEJORAMIENTO'!$U$8:$U$507,'TERCER SEG.'!A34,'PLAN DE MEJORAMIENTO'!$P$8:$P$507,'TERCER SEG.'!G3)</f>
        <v>4</v>
      </c>
      <c r="H34" s="140">
        <f>COUNTIFS('PLAN DE MEJORAMIENTO'!$U$8:$U$507,'TERCER SEG.'!A34,'PLAN DE MEJORAMIENTO'!$P$8:$P$507,'TERCER SEG.'!H$3)</f>
        <v>1</v>
      </c>
      <c r="I34" s="140">
        <f>COUNTIFS('PLAN DE MEJORAMIENTO'!$U$8:$U$507,'TERCER SEG.'!A34,'PLAN DE MEJORAMIENTO'!$P$8:$P$507,'TERCER SEG.'!I$3)</f>
        <v>0</v>
      </c>
      <c r="J34" s="140">
        <f>COUNTIFS('PLAN DE MEJORAMIENTO'!$U$8:$U$507,'TERCER SEG.'!A34,'PLAN DE MEJORAMIENTO'!$P$8:$P$507,'TERCER SEG.'!J$3)</f>
        <v>1</v>
      </c>
      <c r="K34" s="155">
        <f t="shared" si="1"/>
        <v>6</v>
      </c>
      <c r="L34" s="150">
        <f>COUNTIFS('PLAN DE MEJORAMIENTO'!$U$8:$U$507,'TERCER SEG.'!A34,'PLAN DE MEJORAMIENTO'!$AY$8:$AY$507,'TERCER SEG.'!L$3)</f>
        <v>0</v>
      </c>
      <c r="M34" s="141">
        <f>COUNTIFS('PLAN DE MEJORAMIENTO'!$U$8:$U$507,'TERCER SEG.'!A34,'PLAN DE MEJORAMIENTO'!$AY$8:$AY$507,'TERCER SEG.'!M$3)</f>
        <v>0</v>
      </c>
      <c r="N34" s="141">
        <f>COUNTIFS('PLAN DE MEJORAMIENTO'!$U$8:$U$507,'TERCER SEG.'!A34,'PLAN DE MEJORAMIENTO'!$AY$8:$AY$507,'TERCER SEG.'!N$3)</f>
        <v>0</v>
      </c>
      <c r="O34" s="141">
        <f>COUNTIFS('PLAN DE MEJORAMIENTO'!$U$8:$U$507,'TERCER SEG.'!A34,'PLAN DE MEJORAMIENTO'!$AY$8:$AY$507,'TERCER SEG.'!O$3)</f>
        <v>0</v>
      </c>
      <c r="P34" s="155">
        <f t="shared" si="2"/>
        <v>0</v>
      </c>
      <c r="Q34" s="151">
        <f>COUNTIFS('PLAN DE MEJORAMIENTO'!$U$8:$U$507,'TERCER SEG.'!A34,'PLAN DE MEJORAMIENTO'!$BJ$8:$BJ$507,'TERCER SEG.'!Q$3)</f>
        <v>4</v>
      </c>
      <c r="R34" s="140">
        <f>COUNTIFS('PLAN DE MEJORAMIENTO'!$U$8:$U$507,'TERCER SEG.'!A34,'PLAN DE MEJORAMIENTO'!$BJ$8:$BJ$507,'TERCER SEG.'!R$3)</f>
        <v>2</v>
      </c>
      <c r="S34" s="155">
        <f t="shared" si="3"/>
        <v>6</v>
      </c>
    </row>
    <row r="35" spans="1:19" ht="26.25" customHeight="1" thickBot="1" x14ac:dyDescent="0.25">
      <c r="A35" s="581"/>
      <c r="B35" s="178" t="s">
        <v>185</v>
      </c>
      <c r="C35" s="172">
        <f>IF($F$34=0,"",C34/$F$34)</f>
        <v>0.83333333333333337</v>
      </c>
      <c r="D35" s="172">
        <f>IF($F$34=0,"",D34/$F$34)</f>
        <v>0.16666666666666666</v>
      </c>
      <c r="E35" s="172">
        <f>IF($F$34=0,"",E34/$F$34)</f>
        <v>0</v>
      </c>
      <c r="F35" s="176">
        <f>SUM(C35:E35)</f>
        <v>1</v>
      </c>
      <c r="G35" s="174">
        <f>IF($K$34=0,"",G34/$K$34)</f>
        <v>0.66666666666666663</v>
      </c>
      <c r="H35" s="174">
        <f>IF($K$34=0,"",H34/$K$34)</f>
        <v>0.16666666666666666</v>
      </c>
      <c r="I35" s="174">
        <f>IF($K$34=0,"",I34/$K$34)</f>
        <v>0</v>
      </c>
      <c r="J35" s="174">
        <f>IF($K$34=0,"",J34/$K$34)</f>
        <v>0.16666666666666666</v>
      </c>
      <c r="K35" s="173">
        <f>SUM(G35:J35)</f>
        <v>0.99999999999999989</v>
      </c>
      <c r="L35" s="174" t="str">
        <f>IF($P$34=0,"",L34/$P$34)</f>
        <v/>
      </c>
      <c r="M35" s="174" t="str">
        <f>IF($P$34=0,"",M34/$P$34)</f>
        <v/>
      </c>
      <c r="N35" s="174" t="str">
        <f>IF($P$34=0,"",N34/$P$34)</f>
        <v/>
      </c>
      <c r="O35" s="174" t="str">
        <f>IF($P$34=0,"",O34/$P$34)</f>
        <v/>
      </c>
      <c r="P35" s="176">
        <f>SUM(L35:O35)</f>
        <v>0</v>
      </c>
      <c r="Q35" s="174">
        <f>IF($S$34=0,"",Q34/$S$34)</f>
        <v>0.66666666666666663</v>
      </c>
      <c r="R35" s="174">
        <f>IF($S$34=0,"",R34/$S$34)</f>
        <v>0.33333333333333331</v>
      </c>
      <c r="S35" s="175">
        <f>SUM(Q35:R35)</f>
        <v>1</v>
      </c>
    </row>
    <row r="36" spans="1:19" ht="26.25" customHeight="1" x14ac:dyDescent="0.2">
      <c r="A36" s="582" t="s">
        <v>88</v>
      </c>
      <c r="B36" s="180" t="s">
        <v>180</v>
      </c>
      <c r="C36" s="140">
        <f>COUNTIFS('PLAN DE MEJORAMIENTO'!$U$8:$U$507,A36,'PLAN DE MEJORAMIENTO'!$L$8:$L$507,'TERCER SEG.'!$C$3)</f>
        <v>11</v>
      </c>
      <c r="D36" s="140">
        <f>COUNTIFS('PLAN DE MEJORAMIENTO'!$U$8:$U$507,A36,'PLAN DE MEJORAMIENTO'!$L$8:$L$507,D3)</f>
        <v>1</v>
      </c>
      <c r="E36" s="140">
        <f>COUNTIFS('PLAN DE MEJORAMIENTO'!$U$8:$U$507,'TERCER SEG.'!A36,'PLAN DE MEJORAMIENTO'!$L$8:$L$507,'TERCER SEG.'!$E$3)</f>
        <v>0</v>
      </c>
      <c r="F36" s="155">
        <f t="shared" si="0"/>
        <v>12</v>
      </c>
      <c r="G36" s="151">
        <f>COUNTIFS('PLAN DE MEJORAMIENTO'!$U$8:$U$507,'TERCER SEG.'!A36,'PLAN DE MEJORAMIENTO'!$P$8:$P$507,'TERCER SEG.'!G3)</f>
        <v>10</v>
      </c>
      <c r="H36" s="140">
        <f>COUNTIFS('PLAN DE MEJORAMIENTO'!$U$8:$U$507,'TERCER SEG.'!A36,'PLAN DE MEJORAMIENTO'!$P$8:$P$507,'TERCER SEG.'!H$3)</f>
        <v>1</v>
      </c>
      <c r="I36" s="140">
        <f>COUNTIFS('PLAN DE MEJORAMIENTO'!$U$8:$U$507,'TERCER SEG.'!A36,'PLAN DE MEJORAMIENTO'!$P$8:$P$507,'TERCER SEG.'!I$3)</f>
        <v>0</v>
      </c>
      <c r="J36" s="140">
        <f>COUNTIFS('PLAN DE MEJORAMIENTO'!$U$8:$U$507,'TERCER SEG.'!A36,'PLAN DE MEJORAMIENTO'!$P$8:$P$507,'TERCER SEG.'!J$3)</f>
        <v>1</v>
      </c>
      <c r="K36" s="155">
        <f t="shared" si="1"/>
        <v>12</v>
      </c>
      <c r="L36" s="150">
        <f>COUNTIFS('PLAN DE MEJORAMIENTO'!$U$8:$U$507,'TERCER SEG.'!A36,'PLAN DE MEJORAMIENTO'!$AY$8:$AY$507,'TERCER SEG.'!L$3)</f>
        <v>0</v>
      </c>
      <c r="M36" s="141">
        <f>COUNTIFS('PLAN DE MEJORAMIENTO'!$U$8:$U$507,'TERCER SEG.'!A36,'PLAN DE MEJORAMIENTO'!$AY$8:$AY$507,'TERCER SEG.'!M$3)</f>
        <v>0</v>
      </c>
      <c r="N36" s="141">
        <f>COUNTIFS('PLAN DE MEJORAMIENTO'!$U$8:$U$507,'TERCER SEG.'!A36,'PLAN DE MEJORAMIENTO'!$AY$8:$AY$507,'TERCER SEG.'!N$3)</f>
        <v>0</v>
      </c>
      <c r="O36" s="141">
        <f>COUNTIFS('PLAN DE MEJORAMIENTO'!$U$8:$U$507,'TERCER SEG.'!A36,'PLAN DE MEJORAMIENTO'!$AY$8:$AY$507,'TERCER SEG.'!O$3)</f>
        <v>0</v>
      </c>
      <c r="P36" s="155">
        <f t="shared" si="2"/>
        <v>0</v>
      </c>
      <c r="Q36" s="151">
        <f>COUNTIFS('PLAN DE MEJORAMIENTO'!$U$8:$U$507,'TERCER SEG.'!A36,'PLAN DE MEJORAMIENTO'!$BJ$8:$BJ$507,'TERCER SEG.'!Q$3)</f>
        <v>9</v>
      </c>
      <c r="R36" s="140">
        <f>COUNTIFS('PLAN DE MEJORAMIENTO'!$U$8:$U$507,'TERCER SEG.'!A36,'PLAN DE MEJORAMIENTO'!$BJ$8:$BJ$507,'TERCER SEG.'!R$3)</f>
        <v>1</v>
      </c>
      <c r="S36" s="155">
        <f t="shared" si="3"/>
        <v>10</v>
      </c>
    </row>
    <row r="37" spans="1:19" ht="26.25" customHeight="1" thickBot="1" x14ac:dyDescent="0.25">
      <c r="A37" s="581"/>
      <c r="B37" s="178" t="s">
        <v>185</v>
      </c>
      <c r="C37" s="172">
        <f>IF($F$36=0,"",C36/$F$36)</f>
        <v>0.91666666666666663</v>
      </c>
      <c r="D37" s="172">
        <f>IF($F$36=0,"",D36/$F$36)</f>
        <v>8.3333333333333329E-2</v>
      </c>
      <c r="E37" s="172">
        <f>IF($F$36=0,"",E36/$F$36)</f>
        <v>0</v>
      </c>
      <c r="F37" s="176">
        <f>SUM(C37:E37)</f>
        <v>1</v>
      </c>
      <c r="G37" s="174">
        <f>IF($K$36=0,"",G36/$K$36)</f>
        <v>0.83333333333333337</v>
      </c>
      <c r="H37" s="174">
        <f>IF($K$36=0,"",H36/$K$36)</f>
        <v>8.3333333333333329E-2</v>
      </c>
      <c r="I37" s="174">
        <f>IF($K$36=0,"",I36/$K$36)</f>
        <v>0</v>
      </c>
      <c r="J37" s="174">
        <f>IF($K$36=0,"",J36/$K$36)</f>
        <v>8.3333333333333329E-2</v>
      </c>
      <c r="K37" s="173">
        <f>SUM(G37:J37)</f>
        <v>1</v>
      </c>
      <c r="L37" s="174" t="str">
        <f>IF($P$36=0,"",L36/$P$36)</f>
        <v/>
      </c>
      <c r="M37" s="174" t="str">
        <f>IF($P$36=0,"",M36/$P$36)</f>
        <v/>
      </c>
      <c r="N37" s="174" t="str">
        <f>IF($P$36=0,"",N36/$P$36)</f>
        <v/>
      </c>
      <c r="O37" s="174" t="str">
        <f>IF($P$36=0,"",O36/$P$36)</f>
        <v/>
      </c>
      <c r="P37" s="176">
        <f>SUM(L37:O37)</f>
        <v>0</v>
      </c>
      <c r="Q37" s="174">
        <f>IF($S$36=0,"",Q36/$S$36)</f>
        <v>0.9</v>
      </c>
      <c r="R37" s="174">
        <f>IF($S$36=0,"",R36/$S$36)</f>
        <v>0.1</v>
      </c>
      <c r="S37" s="175">
        <f>SUM(Q37:R37)</f>
        <v>1</v>
      </c>
    </row>
    <row r="38" spans="1:19" ht="26.25" customHeight="1" x14ac:dyDescent="0.2">
      <c r="A38" s="583" t="s">
        <v>89</v>
      </c>
      <c r="B38" s="177" t="s">
        <v>180</v>
      </c>
      <c r="C38" s="148">
        <f>COUNTIFS('PLAN DE MEJORAMIENTO'!$U$8:$U$507,A38,'PLAN DE MEJORAMIENTO'!$L$8:$L$507,'TERCER SEG.'!$C$3)</f>
        <v>0</v>
      </c>
      <c r="D38" s="148">
        <f>COUNTIFS('PLAN DE MEJORAMIENTO'!$U$8:$U$507,A38,'PLAN DE MEJORAMIENTO'!$L$8:$L$507,D3)</f>
        <v>0</v>
      </c>
      <c r="E38" s="148">
        <f>COUNTIFS('PLAN DE MEJORAMIENTO'!$U$8:$U$507,'TERCER SEG.'!A38,'PLAN DE MEJORAMIENTO'!$L$8:$L$507,'TERCER SEG.'!$E$3)</f>
        <v>0</v>
      </c>
      <c r="F38" s="156">
        <f t="shared" si="0"/>
        <v>0</v>
      </c>
      <c r="G38" s="152">
        <f>COUNTIFS('PLAN DE MEJORAMIENTO'!$U$8:$U$507,'TERCER SEG.'!A38,'PLAN DE MEJORAMIENTO'!$P$8:$P$507,'TERCER SEG.'!G3)</f>
        <v>0</v>
      </c>
      <c r="H38" s="148">
        <f>COUNTIFS('PLAN DE MEJORAMIENTO'!$U$8:$U$507,'TERCER SEG.'!A38,'PLAN DE MEJORAMIENTO'!$P$8:$P$507,'TERCER SEG.'!H$3)</f>
        <v>0</v>
      </c>
      <c r="I38" s="148">
        <f>COUNTIFS('PLAN DE MEJORAMIENTO'!$U$8:$U$507,'TERCER SEG.'!A38,'PLAN DE MEJORAMIENTO'!$P$8:$P$507,'TERCER SEG.'!I$3)</f>
        <v>0</v>
      </c>
      <c r="J38" s="148">
        <f>COUNTIFS('PLAN DE MEJORAMIENTO'!$U$8:$U$507,'TERCER SEG.'!A38,'PLAN DE MEJORAMIENTO'!$P$8:$P$507,'TERCER SEG.'!J$3)</f>
        <v>0</v>
      </c>
      <c r="K38" s="156">
        <f t="shared" si="1"/>
        <v>0</v>
      </c>
      <c r="L38" s="150">
        <f>COUNTIFS('PLAN DE MEJORAMIENTO'!$U$8:$U$507,'TERCER SEG.'!A38,'PLAN DE MEJORAMIENTO'!$AY$8:$AY$507,'TERCER SEG.'!L$3)</f>
        <v>0</v>
      </c>
      <c r="M38" s="141">
        <f>COUNTIFS('PLAN DE MEJORAMIENTO'!$U$8:$U$507,'TERCER SEG.'!A38,'PLAN DE MEJORAMIENTO'!$AY$8:$AY$507,'TERCER SEG.'!M$3)</f>
        <v>0</v>
      </c>
      <c r="N38" s="141">
        <f>COUNTIFS('PLAN DE MEJORAMIENTO'!$U$8:$U$507,'TERCER SEG.'!A38,'PLAN DE MEJORAMIENTO'!$AY$8:$AY$507,'TERCER SEG.'!N$3)</f>
        <v>0</v>
      </c>
      <c r="O38" s="141">
        <f>COUNTIFS('PLAN DE MEJORAMIENTO'!$U$8:$U$507,'TERCER SEG.'!A38,'PLAN DE MEJORAMIENTO'!$AY$8:$AY$507,'TERCER SEG.'!O$3)</f>
        <v>0</v>
      </c>
      <c r="P38" s="156">
        <f t="shared" si="2"/>
        <v>0</v>
      </c>
      <c r="Q38" s="152">
        <f>COUNTIFS('PLAN DE MEJORAMIENTO'!$U$8:$U$507,'TERCER SEG.'!A38,'PLAN DE MEJORAMIENTO'!$BJ$8:$BJ$507,'TERCER SEG.'!Q$3)</f>
        <v>0</v>
      </c>
      <c r="R38" s="148">
        <f>COUNTIFS('PLAN DE MEJORAMIENTO'!$U$8:$U$507,'TERCER SEG.'!A38,'PLAN DE MEJORAMIENTO'!$BJ$8:$BJ$507,'TERCER SEG.'!R$3)</f>
        <v>0</v>
      </c>
      <c r="S38" s="156">
        <f t="shared" si="3"/>
        <v>0</v>
      </c>
    </row>
    <row r="39" spans="1:19" ht="26.25" customHeight="1" thickBot="1" x14ac:dyDescent="0.25">
      <c r="A39" s="584"/>
      <c r="B39" s="181" t="s">
        <v>185</v>
      </c>
      <c r="C39" s="182" t="str">
        <f>IF($F$38=0,"",C38/$F$38)</f>
        <v/>
      </c>
      <c r="D39" s="182" t="str">
        <f>IF($F$38=0,"",D38/$F$38)</f>
        <v/>
      </c>
      <c r="E39" s="182" t="str">
        <f>IF($F$38=0,"",E38/$F$38)</f>
        <v/>
      </c>
      <c r="F39" s="179">
        <f>SUM(C39:E39)</f>
        <v>0</v>
      </c>
      <c r="G39" s="183" t="str">
        <f>IF($K$38=0,"",G38/$K$38)</f>
        <v/>
      </c>
      <c r="H39" s="182" t="str">
        <f>IF($K$38=0,"",H38/$K$38)</f>
        <v/>
      </c>
      <c r="I39" s="182" t="str">
        <f>IF($K$38=0,"",I38/$K$38)</f>
        <v/>
      </c>
      <c r="J39" s="182" t="str">
        <f>IF($K$38=0,"",J38/$K$38)</f>
        <v/>
      </c>
      <c r="K39" s="184">
        <f>SUM(G39:J39)</f>
        <v>0</v>
      </c>
      <c r="L39" s="183" t="str">
        <f>IF($P$38=0,"",L38/$P$38)</f>
        <v/>
      </c>
      <c r="M39" s="182" t="str">
        <f>IF($P$38=0,"",M38/$P$38)</f>
        <v/>
      </c>
      <c r="N39" s="182" t="str">
        <f>IF($P$38=0,"",N38/$P$38)</f>
        <v/>
      </c>
      <c r="O39" s="182" t="str">
        <f>IF($P$38=0,"",O38/$P$38)</f>
        <v/>
      </c>
      <c r="P39" s="179">
        <f>SUM(L39:O39)</f>
        <v>0</v>
      </c>
      <c r="Q39" s="183" t="str">
        <f>IF($S$38=0,"",Q38/$S$38)</f>
        <v/>
      </c>
      <c r="R39" s="182" t="str">
        <f>IF($S$38=0,"",R38/$S$38)</f>
        <v/>
      </c>
      <c r="S39" s="179">
        <f>SUM(Q39:R39)</f>
        <v>0</v>
      </c>
    </row>
    <row r="40" spans="1:19" s="193" customFormat="1" ht="27.75" customHeight="1" x14ac:dyDescent="0.2">
      <c r="A40" s="585" t="s">
        <v>173</v>
      </c>
      <c r="B40" s="187" t="s">
        <v>180</v>
      </c>
      <c r="C40" s="188">
        <f>C4+C6+C8+C10+C12+C14+C16+C18+C20+C22+C24+C26+C28+C30+C32+C34+C36+C38</f>
        <v>288</v>
      </c>
      <c r="D40" s="188">
        <f t="shared" ref="D40:S40" si="4">D4+D6+D8+D10+D12+D14+D16+D18+D20+D22+D24+D26+D28+D30+D32+D34+D36+D38</f>
        <v>22</v>
      </c>
      <c r="E40" s="188">
        <f t="shared" si="4"/>
        <v>5</v>
      </c>
      <c r="F40" s="189">
        <f t="shared" si="4"/>
        <v>315</v>
      </c>
      <c r="G40" s="194">
        <f t="shared" si="4"/>
        <v>230</v>
      </c>
      <c r="H40" s="188">
        <f t="shared" si="4"/>
        <v>68</v>
      </c>
      <c r="I40" s="188">
        <f t="shared" si="4"/>
        <v>7</v>
      </c>
      <c r="J40" s="188">
        <f t="shared" si="4"/>
        <v>10</v>
      </c>
      <c r="K40" s="189">
        <f t="shared" si="4"/>
        <v>315</v>
      </c>
      <c r="L40" s="194">
        <f t="shared" si="4"/>
        <v>0</v>
      </c>
      <c r="M40" s="188">
        <f t="shared" si="4"/>
        <v>0</v>
      </c>
      <c r="N40" s="188">
        <f t="shared" si="4"/>
        <v>0</v>
      </c>
      <c r="O40" s="188">
        <f t="shared" si="4"/>
        <v>0</v>
      </c>
      <c r="P40" s="189">
        <f t="shared" si="4"/>
        <v>0</v>
      </c>
      <c r="Q40" s="194">
        <f t="shared" si="4"/>
        <v>139</v>
      </c>
      <c r="R40" s="188">
        <f t="shared" si="4"/>
        <v>131</v>
      </c>
      <c r="S40" s="189">
        <f t="shared" si="4"/>
        <v>270</v>
      </c>
    </row>
    <row r="41" spans="1:19" s="193" customFormat="1" ht="20.25" customHeight="1" thickBot="1" x14ac:dyDescent="0.25">
      <c r="A41" s="586"/>
      <c r="B41" s="158" t="s">
        <v>185</v>
      </c>
      <c r="C41" s="190">
        <f>IF($F$40=0,"",C40/$F$40)</f>
        <v>0.91428571428571426</v>
      </c>
      <c r="D41" s="190">
        <f>IF($F$40=0,"",D40/$F$40)</f>
        <v>6.9841269841269843E-2</v>
      </c>
      <c r="E41" s="190">
        <f>IF($F$40=0,"",E40/$F$40)</f>
        <v>1.5873015873015872E-2</v>
      </c>
      <c r="F41" s="192">
        <f>SUM(C41:E41)</f>
        <v>1</v>
      </c>
      <c r="G41" s="195">
        <f>IF($K$40=0,"",G40/$K$40)</f>
        <v>0.73015873015873012</v>
      </c>
      <c r="H41" s="190">
        <f>IF($K$40=0,"",H40/$K$40)</f>
        <v>0.21587301587301588</v>
      </c>
      <c r="I41" s="190">
        <f>IF($K$40=0,"",I40/$K$40)</f>
        <v>2.2222222222222223E-2</v>
      </c>
      <c r="J41" s="190">
        <f>IF($K$40=0,"",J40/$K$40)</f>
        <v>3.1746031746031744E-2</v>
      </c>
      <c r="K41" s="196">
        <f>SUM(G41:J41)</f>
        <v>1</v>
      </c>
      <c r="L41" s="195" t="str">
        <f>IF($P$40=0,"",L40/$P$40)</f>
        <v/>
      </c>
      <c r="M41" s="190" t="str">
        <f>IF($P$40=0,"",M40/$P$40)</f>
        <v/>
      </c>
      <c r="N41" s="190" t="str">
        <f>IF($P$40=0,"",N40/$P$40)</f>
        <v/>
      </c>
      <c r="O41" s="190" t="str">
        <f>IF($P$40=0,"",O40/$P$40)</f>
        <v/>
      </c>
      <c r="P41" s="196">
        <f>SUM(L41:O41)</f>
        <v>0</v>
      </c>
      <c r="Q41" s="195">
        <f>IF($S$40=0,"",Q40/$S$40)</f>
        <v>0.51481481481481484</v>
      </c>
      <c r="R41" s="190">
        <f>IF($S$40=0,"",R40/$S$40)</f>
        <v>0.48518518518518516</v>
      </c>
      <c r="S41" s="192">
        <f>SUM(Q41:R41)</f>
        <v>1</v>
      </c>
    </row>
  </sheetData>
  <mergeCells count="27">
    <mergeCell ref="A40:A41"/>
    <mergeCell ref="A28:A29"/>
    <mergeCell ref="A30:A31"/>
    <mergeCell ref="A32:A33"/>
    <mergeCell ref="A34:A35"/>
    <mergeCell ref="A36:A37"/>
    <mergeCell ref="A38:A39"/>
    <mergeCell ref="A26:A27"/>
    <mergeCell ref="A4:A5"/>
    <mergeCell ref="A6:A7"/>
    <mergeCell ref="A8:A9"/>
    <mergeCell ref="A10:A11"/>
    <mergeCell ref="A12:A13"/>
    <mergeCell ref="A14:A15"/>
    <mergeCell ref="A16:A17"/>
    <mergeCell ref="A18:A19"/>
    <mergeCell ref="A20:A21"/>
    <mergeCell ref="A22:A23"/>
    <mergeCell ref="A24:A25"/>
    <mergeCell ref="A1:K1"/>
    <mergeCell ref="L1:S1"/>
    <mergeCell ref="A2:A3"/>
    <mergeCell ref="B2:B3"/>
    <mergeCell ref="C2:F2"/>
    <mergeCell ref="G2:K2"/>
    <mergeCell ref="L2:P2"/>
    <mergeCell ref="Q2:S2"/>
  </mergeCells>
  <pageMargins left="0.7" right="0.7" top="0.75" bottom="0.75" header="0.3" footer="0.3"/>
  <pageSetup orientation="portrait" horizontalDpi="4294967294" verticalDpi="4294967294" r:id="rId1"/>
  <ignoredErrors>
    <ignoredError sqref="C5 C7 C9 C11 C13 C15 F5:F16 K5:K16 C17:S17 C19:E19 L19:S19 F19:K19 F18:K18 F20 C21:K21 C20:E20 G20:K20 C23:S23 F22 C25:S25 F24:K24 K22 C27:E27 C29:S29 L27:S27 K26 F27:K27 F26:J26 F28:K28 C31:S31 F30 K30 C33:S33 F32 K32 C35:J35 F34 C37:J37 F36:J36 F38 L35:S35 L37:S37 L36:Q36 K36 K37 K35 K34 K38 F40 K40:S4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85" zoomScaleNormal="85" workbookViewId="0">
      <selection activeCell="A4" sqref="A4:A39"/>
    </sheetView>
  </sheetViews>
  <sheetFormatPr baseColWidth="10" defaultRowHeight="12.75" x14ac:dyDescent="0.2"/>
  <cols>
    <col min="1" max="1" width="24.42578125" style="133" customWidth="1"/>
    <col min="2" max="2" width="4.85546875" style="134" customWidth="1"/>
    <col min="3" max="5" width="8.7109375" style="133" customWidth="1"/>
    <col min="6" max="6" width="9.28515625" style="133" customWidth="1"/>
    <col min="7" max="10" width="8.28515625" style="133" customWidth="1"/>
    <col min="11" max="11" width="9.28515625" style="133" customWidth="1"/>
    <col min="12" max="16384" width="11.42578125" style="133"/>
  </cols>
  <sheetData>
    <row r="1" spans="1:19" ht="25.5" customHeight="1" thickBot="1" x14ac:dyDescent="0.25">
      <c r="A1" s="574" t="s">
        <v>179</v>
      </c>
      <c r="B1" s="574"/>
      <c r="C1" s="574"/>
      <c r="D1" s="574"/>
      <c r="E1" s="574"/>
      <c r="F1" s="574"/>
      <c r="G1" s="574"/>
      <c r="H1" s="574"/>
      <c r="I1" s="574"/>
      <c r="J1" s="574"/>
      <c r="K1" s="574"/>
      <c r="L1" s="575" t="s">
        <v>184</v>
      </c>
      <c r="M1" s="574"/>
      <c r="N1" s="574"/>
      <c r="O1" s="574"/>
      <c r="P1" s="574"/>
      <c r="Q1" s="574"/>
      <c r="R1" s="574"/>
      <c r="S1" s="574"/>
    </row>
    <row r="2" spans="1:19" s="159" customFormat="1" ht="17.25" customHeight="1" x14ac:dyDescent="0.25">
      <c r="A2" s="576" t="s">
        <v>15</v>
      </c>
      <c r="B2" s="578" t="s">
        <v>180</v>
      </c>
      <c r="C2" s="572" t="s">
        <v>175</v>
      </c>
      <c r="D2" s="572"/>
      <c r="E2" s="572"/>
      <c r="F2" s="573"/>
      <c r="G2" s="571" t="s">
        <v>176</v>
      </c>
      <c r="H2" s="572"/>
      <c r="I2" s="572"/>
      <c r="J2" s="572"/>
      <c r="K2" s="573"/>
      <c r="L2" s="571" t="s">
        <v>177</v>
      </c>
      <c r="M2" s="572"/>
      <c r="N2" s="572"/>
      <c r="O2" s="572"/>
      <c r="P2" s="573"/>
      <c r="Q2" s="571" t="s">
        <v>178</v>
      </c>
      <c r="R2" s="572"/>
      <c r="S2" s="573"/>
    </row>
    <row r="3" spans="1:19" ht="73.5" customHeight="1" thickBot="1" x14ac:dyDescent="0.25">
      <c r="A3" s="577"/>
      <c r="B3" s="579"/>
      <c r="C3" s="142" t="s">
        <v>172</v>
      </c>
      <c r="D3" s="142" t="s">
        <v>70</v>
      </c>
      <c r="E3" s="142" t="s">
        <v>71</v>
      </c>
      <c r="F3" s="153" t="s">
        <v>173</v>
      </c>
      <c r="G3" s="149" t="s">
        <v>47</v>
      </c>
      <c r="H3" s="142" t="s">
        <v>74</v>
      </c>
      <c r="I3" s="142" t="s">
        <v>94</v>
      </c>
      <c r="J3" s="142" t="s">
        <v>75</v>
      </c>
      <c r="K3" s="153" t="s">
        <v>173</v>
      </c>
      <c r="L3" s="157" t="s">
        <v>55</v>
      </c>
      <c r="M3" s="143" t="s">
        <v>65</v>
      </c>
      <c r="N3" s="144" t="s">
        <v>113</v>
      </c>
      <c r="O3" s="145" t="s">
        <v>174</v>
      </c>
      <c r="P3" s="147" t="s">
        <v>173</v>
      </c>
      <c r="Q3" s="158" t="s">
        <v>66</v>
      </c>
      <c r="R3" s="146" t="s">
        <v>57</v>
      </c>
      <c r="S3" s="147" t="s">
        <v>173</v>
      </c>
    </row>
    <row r="4" spans="1:19" ht="24" customHeight="1" x14ac:dyDescent="0.2">
      <c r="A4" s="580" t="s">
        <v>90</v>
      </c>
      <c r="B4" s="177" t="s">
        <v>180</v>
      </c>
      <c r="C4" s="141">
        <f>COUNTIFS('PLAN DE MEJORAMIENTO'!$U$8:$U$507,A4,'PLAN DE MEJORAMIENTO'!$L$8:$L$507,'CUARTO SEG.'!$C$3)</f>
        <v>1</v>
      </c>
      <c r="D4" s="141">
        <f>COUNTIFS('PLAN DE MEJORAMIENTO'!U8:U507,'CUARTO SEG.'!A4,'PLAN DE MEJORAMIENTO'!L8:L507,'CUARTO SEG.'!D3)</f>
        <v>0</v>
      </c>
      <c r="E4" s="141">
        <f>COUNTIFS('PLAN DE MEJORAMIENTO'!$U$8:$U$507,'CUARTO SEG.'!A4,'PLAN DE MEJORAMIENTO'!$L$8:$L$507,'CUARTO SEG.'!$E$3)</f>
        <v>0</v>
      </c>
      <c r="F4" s="154">
        <f>IF(C4="","",SUM(C4:E4))</f>
        <v>1</v>
      </c>
      <c r="G4" s="150">
        <f>COUNTIFS('PLAN DE MEJORAMIENTO'!$U$8:$U$507,'CUARTO SEG.'!A4,'PLAN DE MEJORAMIENTO'!$P$8:$P$507,'CUARTO SEG.'!G3)</f>
        <v>1</v>
      </c>
      <c r="H4" s="141">
        <f>COUNTIFS('PLAN DE MEJORAMIENTO'!$U$8:$U$507,'CUARTO SEG.'!A4,'PLAN DE MEJORAMIENTO'!$P$8:$P$507,'CUARTO SEG.'!H$3)</f>
        <v>0</v>
      </c>
      <c r="I4" s="141">
        <f>COUNTIFS('PLAN DE MEJORAMIENTO'!$U$8:$U$507,'CUARTO SEG.'!A4,'PLAN DE MEJORAMIENTO'!$P$8:$P$507,'CUARTO SEG.'!I$3)</f>
        <v>0</v>
      </c>
      <c r="J4" s="141">
        <f>COUNTIFS('PLAN DE MEJORAMIENTO'!$U$8:$U$507,'CUARTO SEG.'!A4,'PLAN DE MEJORAMIENTO'!$P$8:$P$507,'CUARTO SEG.'!J$3)</f>
        <v>0</v>
      </c>
      <c r="K4" s="154">
        <f>IF(G4="","",SUM(G4:J4))</f>
        <v>1</v>
      </c>
      <c r="L4" s="150">
        <f>COUNTIFS('PLAN DE MEJORAMIENTO'!$U$8:$U$507,'CUARTO SEG.'!A4,'PLAN DE MEJORAMIENTO'!$BG$8:$BG$507,'CUARTO SEG.'!L$3)</f>
        <v>0</v>
      </c>
      <c r="M4" s="141">
        <f>COUNTIFS('PLAN DE MEJORAMIENTO'!$U$8:$U$507,'CUARTO SEG.'!A4,'PLAN DE MEJORAMIENTO'!$BG$8:$BG$507,'CUARTO SEG.'!M$3)</f>
        <v>0</v>
      </c>
      <c r="N4" s="141">
        <f>COUNTIFS('PLAN DE MEJORAMIENTO'!$U$8:$U$507,'CUARTO SEG.'!A4,'PLAN DE MEJORAMIENTO'!$BG$8:$BG$507,'CUARTO SEG.'!N$3)</f>
        <v>0</v>
      </c>
      <c r="O4" s="141">
        <f>COUNTIFS('PLAN DE MEJORAMIENTO'!$U$8:$U$507,'CUARTO SEG.'!A4,'PLAN DE MEJORAMIENTO'!$BG$8:$BG$507,'CUARTO SEG.'!O$3)</f>
        <v>0</v>
      </c>
      <c r="P4" s="154">
        <f>SUM(L4:O4)</f>
        <v>0</v>
      </c>
      <c r="Q4" s="150">
        <f>COUNTIFS('PLAN DE MEJORAMIENTO'!$U$8:$U$507,'CUARTO SEG.'!A4,'PLAN DE MEJORAMIENTO'!$BJ$8:$BJ$507,'CUARTO SEG.'!Q$3)</f>
        <v>1</v>
      </c>
      <c r="R4" s="141">
        <f>COUNTIFS('PLAN DE MEJORAMIENTO'!$U$8:$U$507,'CUARTO SEG.'!A4,'PLAN DE MEJORAMIENTO'!$BJ$8:$BJ$507,'CUARTO SEG.'!R$3)</f>
        <v>0</v>
      </c>
      <c r="S4" s="154">
        <f>SUM(Q4:R4)</f>
        <v>1</v>
      </c>
    </row>
    <row r="5" spans="1:19" ht="24" customHeight="1" thickBot="1" x14ac:dyDescent="0.25">
      <c r="A5" s="581"/>
      <c r="B5" s="178" t="s">
        <v>185</v>
      </c>
      <c r="C5" s="172">
        <f>IF($F$4=0,"",C4/$F$4)</f>
        <v>1</v>
      </c>
      <c r="D5" s="172">
        <f>IF($F$4=0,"",D4/$F$4)</f>
        <v>0</v>
      </c>
      <c r="E5" s="172">
        <f>IF($F$4=0,"",E4/$F$4)</f>
        <v>0</v>
      </c>
      <c r="F5" s="173">
        <f>SUM(C5:E5)</f>
        <v>1</v>
      </c>
      <c r="G5" s="174">
        <f>IF($K$4=0,"",G4/$K$4)</f>
        <v>1</v>
      </c>
      <c r="H5" s="174">
        <f>IF($K$4=0,"",H4/$K$4)</f>
        <v>0</v>
      </c>
      <c r="I5" s="174">
        <f>IF($K$4=0,"",I4/$K$4)</f>
        <v>0</v>
      </c>
      <c r="J5" s="174">
        <f>IF($K$4=0,"",J4/$K$4)</f>
        <v>0</v>
      </c>
      <c r="K5" s="173">
        <f>SUM(G5:J5)</f>
        <v>1</v>
      </c>
      <c r="L5" s="174" t="str">
        <f>IF(P4=0,"",L4/$P$4)</f>
        <v/>
      </c>
      <c r="M5" s="174" t="e">
        <f>IF(Q4=0,"",M4/$P$4)</f>
        <v>#DIV/0!</v>
      </c>
      <c r="N5" s="174" t="str">
        <f>IF(R4=0,"",N4/$P$4)</f>
        <v/>
      </c>
      <c r="O5" s="174" t="e">
        <f>IF(S4=0,"",O4/$P$4)</f>
        <v>#DIV/0!</v>
      </c>
      <c r="P5" s="173" t="e">
        <f>SUM(L5:O5)</f>
        <v>#DIV/0!</v>
      </c>
      <c r="Q5" s="174">
        <f>IF($S$4=0,"",Q4/$S$4)</f>
        <v>1</v>
      </c>
      <c r="R5" s="174">
        <f>IF($S$4=0,"",R4/$S$4)</f>
        <v>0</v>
      </c>
      <c r="S5" s="175">
        <f>SUM(Q5:R5)</f>
        <v>1</v>
      </c>
    </row>
    <row r="6" spans="1:19" ht="24" customHeight="1" x14ac:dyDescent="0.2">
      <c r="A6" s="580" t="s">
        <v>91</v>
      </c>
      <c r="B6" s="177" t="s">
        <v>180</v>
      </c>
      <c r="C6" s="140">
        <f>COUNTIFS('PLAN DE MEJORAMIENTO'!$U$8:$U$507,A6,'PLAN DE MEJORAMIENTO'!$L$8:$L$507,'CUARTO SEG.'!$C$3)</f>
        <v>4</v>
      </c>
      <c r="D6" s="140">
        <f>COUNTIFS('PLAN DE MEJORAMIENTO'!$U$8:$U$507,A6,'PLAN DE MEJORAMIENTO'!$L$8:$L$507,D3)</f>
        <v>0</v>
      </c>
      <c r="E6" s="140">
        <f>COUNTIFS('PLAN DE MEJORAMIENTO'!$U$8:$U$507,'CUARTO SEG.'!A6,'PLAN DE MEJORAMIENTO'!$L$8:$L$507,'CUARTO SEG.'!$E$3)</f>
        <v>0</v>
      </c>
      <c r="F6" s="155">
        <f t="shared" ref="F6:F38" si="0">IF(C6="","",SUM(C6:E6))</f>
        <v>4</v>
      </c>
      <c r="G6" s="151">
        <f>COUNTIFS('PLAN DE MEJORAMIENTO'!$U$8:$U$507,'CUARTO SEG.'!A6,'PLAN DE MEJORAMIENTO'!$P$8:$P$507,'CUARTO SEG.'!G3)</f>
        <v>2</v>
      </c>
      <c r="H6" s="140">
        <f>COUNTIFS('PLAN DE MEJORAMIENTO'!$U$8:$U$507,'CUARTO SEG.'!A6,'PLAN DE MEJORAMIENTO'!$P$8:$P$507,'CUARTO SEG.'!H$3)</f>
        <v>2</v>
      </c>
      <c r="I6" s="140">
        <f>COUNTIFS('PLAN DE MEJORAMIENTO'!$U$8:$U$507,'CUARTO SEG.'!A6,'PLAN DE MEJORAMIENTO'!$P$8:$P$507,'CUARTO SEG.'!I$3)</f>
        <v>0</v>
      </c>
      <c r="J6" s="140">
        <f>COUNTIFS('PLAN DE MEJORAMIENTO'!$U$8:$U$507,'CUARTO SEG.'!A6,'PLAN DE MEJORAMIENTO'!$P$8:$P$507,'CUARTO SEG.'!J$3)</f>
        <v>0</v>
      </c>
      <c r="K6" s="155">
        <f t="shared" ref="K6:K38" si="1">IF(G6="","",SUM(G6:J6))</f>
        <v>4</v>
      </c>
      <c r="L6" s="150">
        <f>COUNTIFS('PLAN DE MEJORAMIENTO'!$U$8:$U$507,'CUARTO SEG.'!A6,'PLAN DE MEJORAMIENTO'!$BG$8:$BG$507,'CUARTO SEG.'!L$3)</f>
        <v>0</v>
      </c>
      <c r="M6" s="141">
        <f>COUNTIFS('PLAN DE MEJORAMIENTO'!$U$8:$U$507,'CUARTO SEG.'!A6,'PLAN DE MEJORAMIENTO'!$BG$8:$BG$507,'CUARTO SEG.'!M$3)</f>
        <v>0</v>
      </c>
      <c r="N6" s="141">
        <f>COUNTIFS('PLAN DE MEJORAMIENTO'!$U$8:$U$507,'CUARTO SEG.'!A6,'PLAN DE MEJORAMIENTO'!$BG$8:$BG$507,'CUARTO SEG.'!N$3)</f>
        <v>0</v>
      </c>
      <c r="O6" s="141">
        <f>COUNTIFS('PLAN DE MEJORAMIENTO'!$U$8:$U$507,'CUARTO SEG.'!A6,'PLAN DE MEJORAMIENTO'!$BG$8:$BG$507,'CUARTO SEG.'!O$3)</f>
        <v>0</v>
      </c>
      <c r="P6" s="155">
        <f t="shared" ref="P6:P38" si="2">SUM(L6:O6)</f>
        <v>0</v>
      </c>
      <c r="Q6" s="151">
        <f>COUNTIFS('PLAN DE MEJORAMIENTO'!$U$8:$U$507,'CUARTO SEG.'!A6,'PLAN DE MEJORAMIENTO'!$BJ$8:$BJ$507,'CUARTO SEG.'!Q$3)</f>
        <v>4</v>
      </c>
      <c r="R6" s="140">
        <f>COUNTIFS('PLAN DE MEJORAMIENTO'!$U$8:$U$507,'CUARTO SEG.'!A6,'PLAN DE MEJORAMIENTO'!$BJ$8:$BJ$507,'CUARTO SEG.'!R$3)</f>
        <v>0</v>
      </c>
      <c r="S6" s="155">
        <f t="shared" ref="S6:S38" si="3">SUM(Q6:R6)</f>
        <v>4</v>
      </c>
    </row>
    <row r="7" spans="1:19" ht="24" customHeight="1" thickBot="1" x14ac:dyDescent="0.25">
      <c r="A7" s="581"/>
      <c r="B7" s="178" t="s">
        <v>185</v>
      </c>
      <c r="C7" s="172">
        <f>IF($F$6=0,"",C6/$F$6)</f>
        <v>1</v>
      </c>
      <c r="D7" s="172">
        <f>IF($F$6=0,"",D6/$F$6)</f>
        <v>0</v>
      </c>
      <c r="E7" s="172">
        <f>IF($F$6=0,"",E6/$F$6)</f>
        <v>0</v>
      </c>
      <c r="F7" s="173">
        <f>SUM(C7:E7)</f>
        <v>1</v>
      </c>
      <c r="G7" s="174">
        <f>IF($K$6=0,"",G6/$K$6)</f>
        <v>0.5</v>
      </c>
      <c r="H7" s="174">
        <f>IF($K$6=0,"",H6/$K$6)</f>
        <v>0.5</v>
      </c>
      <c r="I7" s="174">
        <f>IF($K$6=0,"",I6/$K$6)</f>
        <v>0</v>
      </c>
      <c r="J7" s="174">
        <f>IF($K$6=0,"",J6/$K$6)</f>
        <v>0</v>
      </c>
      <c r="K7" s="173">
        <f>SUM(G7:J7)</f>
        <v>1</v>
      </c>
      <c r="L7" s="174" t="str">
        <f>IF($P$6=0,"",L6/$P$6)</f>
        <v/>
      </c>
      <c r="M7" s="174" t="str">
        <f>IF($P$6=0,"",M6/$P$6)</f>
        <v/>
      </c>
      <c r="N7" s="174" t="str">
        <f>IF($P$6=0,"",N6/$P$6)</f>
        <v/>
      </c>
      <c r="O7" s="174" t="str">
        <f>IF($P$6=0,"",O6/$P$6)</f>
        <v/>
      </c>
      <c r="P7" s="173">
        <f>SUM(L7:O7)</f>
        <v>0</v>
      </c>
      <c r="Q7" s="174">
        <f>IF($S$6=0,"",Q6/$S$6)</f>
        <v>1</v>
      </c>
      <c r="R7" s="174">
        <f>IF($S$6=0,"",R6/$S$6)</f>
        <v>0</v>
      </c>
      <c r="S7" s="175">
        <f>SUM(Q7:R7)</f>
        <v>1</v>
      </c>
    </row>
    <row r="8" spans="1:19" ht="24" customHeight="1" x14ac:dyDescent="0.2">
      <c r="A8" s="580" t="s">
        <v>76</v>
      </c>
      <c r="B8" s="177" t="s">
        <v>180</v>
      </c>
      <c r="C8" s="140">
        <f>COUNTIFS('PLAN DE MEJORAMIENTO'!$U$8:$U$507,A8,'PLAN DE MEJORAMIENTO'!$L$8:$L$507,'CUARTO SEG.'!$C$3)</f>
        <v>21</v>
      </c>
      <c r="D8" s="140">
        <f>COUNTIFS('PLAN DE MEJORAMIENTO'!$U$8:$U$507,A8,'PLAN DE MEJORAMIENTO'!$L$8:$L$507,D3)</f>
        <v>3</v>
      </c>
      <c r="E8" s="140">
        <f>COUNTIFS('PLAN DE MEJORAMIENTO'!$U$8:$U$507,'CUARTO SEG.'!A8,'PLAN DE MEJORAMIENTO'!$L$8:$L$507,'CUARTO SEG.'!$E$3)</f>
        <v>0</v>
      </c>
      <c r="F8" s="155">
        <f t="shared" si="0"/>
        <v>24</v>
      </c>
      <c r="G8" s="151">
        <f>COUNTIFS('PLAN DE MEJORAMIENTO'!$U$8:$U$507,'CUARTO SEG.'!A8,'PLAN DE MEJORAMIENTO'!$P$8:$P$507,'CUARTO SEG.'!G3)</f>
        <v>11</v>
      </c>
      <c r="H8" s="140">
        <f>COUNTIFS('PLAN DE MEJORAMIENTO'!$U$8:$U$507,'CUARTO SEG.'!A8,'PLAN DE MEJORAMIENTO'!$P$8:$P$507,'CUARTO SEG.'!H$3)</f>
        <v>13</v>
      </c>
      <c r="I8" s="140">
        <f>COUNTIFS('PLAN DE MEJORAMIENTO'!$U$8:$U$507,'CUARTO SEG.'!A8,'PLAN DE MEJORAMIENTO'!$P$8:$P$507,'CUARTO SEG.'!I$3)</f>
        <v>0</v>
      </c>
      <c r="J8" s="140">
        <f>COUNTIFS('PLAN DE MEJORAMIENTO'!$U$8:$U$507,'CUARTO SEG.'!A8,'PLAN DE MEJORAMIENTO'!$P$8:$P$507,'CUARTO SEG.'!J$3)</f>
        <v>0</v>
      </c>
      <c r="K8" s="155">
        <f t="shared" si="1"/>
        <v>24</v>
      </c>
      <c r="L8" s="150">
        <f>COUNTIFS('PLAN DE MEJORAMIENTO'!$U$8:$U$507,'CUARTO SEG.'!A8,'PLAN DE MEJORAMIENTO'!$BG$8:$BG$507,'CUARTO SEG.'!L$3)</f>
        <v>0</v>
      </c>
      <c r="M8" s="141">
        <f>COUNTIFS('PLAN DE MEJORAMIENTO'!$U$8:$U$507,'CUARTO SEG.'!A8,'PLAN DE MEJORAMIENTO'!$BG$8:$BG$507,'CUARTO SEG.'!M$3)</f>
        <v>0</v>
      </c>
      <c r="N8" s="141">
        <f>COUNTIFS('PLAN DE MEJORAMIENTO'!$U$8:$U$507,'CUARTO SEG.'!A8,'PLAN DE MEJORAMIENTO'!$BG$8:$BG$507,'CUARTO SEG.'!N$3)</f>
        <v>0</v>
      </c>
      <c r="O8" s="141">
        <f>COUNTIFS('PLAN DE MEJORAMIENTO'!$U$8:$U$507,'CUARTO SEG.'!A8,'PLAN DE MEJORAMIENTO'!$BG$8:$BG$507,'CUARTO SEG.'!O$3)</f>
        <v>0</v>
      </c>
      <c r="P8" s="155">
        <f t="shared" si="2"/>
        <v>0</v>
      </c>
      <c r="Q8" s="151">
        <f>COUNTIFS('PLAN DE MEJORAMIENTO'!$U$8:$U$507,'CUARTO SEG.'!A8,'PLAN DE MEJORAMIENTO'!$BJ$8:$BJ$507,'CUARTO SEG.'!Q$3)</f>
        <v>0</v>
      </c>
      <c r="R8" s="140">
        <f>COUNTIFS('PLAN DE MEJORAMIENTO'!$U$8:$U$507,'CUARTO SEG.'!A8,'PLAN DE MEJORAMIENTO'!$BJ$8:$BJ$507,'CUARTO SEG.'!R$3)</f>
        <v>24</v>
      </c>
      <c r="S8" s="155">
        <f t="shared" si="3"/>
        <v>24</v>
      </c>
    </row>
    <row r="9" spans="1:19" ht="24" customHeight="1" thickBot="1" x14ac:dyDescent="0.25">
      <c r="A9" s="581"/>
      <c r="B9" s="178" t="s">
        <v>185</v>
      </c>
      <c r="C9" s="172">
        <f>IF($F$8=0,"",C8/$F$8)</f>
        <v>0.875</v>
      </c>
      <c r="D9" s="172">
        <f>IF($F$8=0,"",D8/$F$8)</f>
        <v>0.125</v>
      </c>
      <c r="E9" s="172">
        <f>IF($F$8=0,"",E8/$F$8)</f>
        <v>0</v>
      </c>
      <c r="F9" s="173">
        <f>SUM(C9:E9)</f>
        <v>1</v>
      </c>
      <c r="G9" s="174">
        <f>IF($K$8=0,"",G8/$K$8)</f>
        <v>0.45833333333333331</v>
      </c>
      <c r="H9" s="174">
        <f>IF($K$8=0,"",H8/$K$8)</f>
        <v>0.54166666666666663</v>
      </c>
      <c r="I9" s="174">
        <f>IF($K$8=0,"",I8/$K$8)</f>
        <v>0</v>
      </c>
      <c r="J9" s="174">
        <f>IF($K$8=0,"",J8/$K$8)</f>
        <v>0</v>
      </c>
      <c r="K9" s="173">
        <f>SUM(G9:J9)</f>
        <v>1</v>
      </c>
      <c r="L9" s="174" t="str">
        <f>IF($P$8=0,"",L8/$P$8)</f>
        <v/>
      </c>
      <c r="M9" s="174" t="str">
        <f>IF($P$8=0,"",M8/$P$8)</f>
        <v/>
      </c>
      <c r="N9" s="174" t="str">
        <f>IF($P$8=0,"",N8/$P$8)</f>
        <v/>
      </c>
      <c r="O9" s="174" t="str">
        <f>IF($P$8=0,"",O8/$P$8)</f>
        <v/>
      </c>
      <c r="P9" s="176">
        <f>SUM(L9:O9)</f>
        <v>0</v>
      </c>
      <c r="Q9" s="174">
        <f>IF($S$8=0,"",Q8/$S$8)</f>
        <v>0</v>
      </c>
      <c r="R9" s="174">
        <f>IF($S$8=0,"",R8/$S$8)</f>
        <v>1</v>
      </c>
      <c r="S9" s="175">
        <f>SUM(Q9:R9)</f>
        <v>1</v>
      </c>
    </row>
    <row r="10" spans="1:19" ht="24" customHeight="1" x14ac:dyDescent="0.2">
      <c r="A10" s="582" t="s">
        <v>92</v>
      </c>
      <c r="B10" s="180" t="s">
        <v>180</v>
      </c>
      <c r="C10" s="140">
        <f>COUNTIFS('PLAN DE MEJORAMIENTO'!$U$8:$U$507,A10,'PLAN DE MEJORAMIENTO'!$L$8:$L$507,'CUARTO SEG.'!$C$3)</f>
        <v>0</v>
      </c>
      <c r="D10" s="140">
        <f>COUNTIFS('PLAN DE MEJORAMIENTO'!$U$8:$U$507,A10,'PLAN DE MEJORAMIENTO'!$L$8:$L$507,D3)</f>
        <v>0</v>
      </c>
      <c r="E10" s="140">
        <f>COUNTIFS('PLAN DE MEJORAMIENTO'!$U$8:$U$507,'CUARTO SEG.'!A10,'PLAN DE MEJORAMIENTO'!$L$8:$L$507,'CUARTO SEG.'!$E$3)</f>
        <v>0</v>
      </c>
      <c r="F10" s="155">
        <f t="shared" si="0"/>
        <v>0</v>
      </c>
      <c r="G10" s="151">
        <f>COUNTIFS('PLAN DE MEJORAMIENTO'!$U$8:$U$507,'CUARTO SEG.'!A10,'PLAN DE MEJORAMIENTO'!$P$8:$P$507,'CUARTO SEG.'!G3)</f>
        <v>0</v>
      </c>
      <c r="H10" s="140">
        <f>COUNTIFS('PLAN DE MEJORAMIENTO'!$U$8:$U$507,'CUARTO SEG.'!A10,'PLAN DE MEJORAMIENTO'!$P$8:$P$507,'CUARTO SEG.'!H$3)</f>
        <v>0</v>
      </c>
      <c r="I10" s="140">
        <f>COUNTIFS('PLAN DE MEJORAMIENTO'!$U$8:$U$507,'CUARTO SEG.'!A10,'PLAN DE MEJORAMIENTO'!$P$8:$P$507,'CUARTO SEG.'!I$3)</f>
        <v>0</v>
      </c>
      <c r="J10" s="140">
        <f>COUNTIFS('PLAN DE MEJORAMIENTO'!$U$8:$U$507,'CUARTO SEG.'!A10,'PLAN DE MEJORAMIENTO'!$P$8:$P$507,'CUARTO SEG.'!J$3)</f>
        <v>0</v>
      </c>
      <c r="K10" s="155">
        <f t="shared" si="1"/>
        <v>0</v>
      </c>
      <c r="L10" s="150">
        <f>COUNTIFS('PLAN DE MEJORAMIENTO'!$U$8:$U$507,'CUARTO SEG.'!A10,'PLAN DE MEJORAMIENTO'!$BG$8:$BG$507,'CUARTO SEG.'!L$3)</f>
        <v>0</v>
      </c>
      <c r="M10" s="141">
        <f>COUNTIFS('PLAN DE MEJORAMIENTO'!$U$8:$U$507,'CUARTO SEG.'!A10,'PLAN DE MEJORAMIENTO'!$BG$8:$BG$507,'CUARTO SEG.'!M$3)</f>
        <v>0</v>
      </c>
      <c r="N10" s="141">
        <f>COUNTIFS('PLAN DE MEJORAMIENTO'!$U$8:$U$507,'CUARTO SEG.'!A10,'PLAN DE MEJORAMIENTO'!$BG$8:$BG$507,'CUARTO SEG.'!N$3)</f>
        <v>0</v>
      </c>
      <c r="O10" s="141">
        <f>COUNTIFS('PLAN DE MEJORAMIENTO'!$U$8:$U$507,'CUARTO SEG.'!A10,'PLAN DE MEJORAMIENTO'!$BG$8:$BG$507,'CUARTO SEG.'!O$3)</f>
        <v>0</v>
      </c>
      <c r="P10" s="155">
        <f t="shared" si="2"/>
        <v>0</v>
      </c>
      <c r="Q10" s="151">
        <f>COUNTIFS('PLAN DE MEJORAMIENTO'!$U$8:$U$507,'CUARTO SEG.'!A10,'PLAN DE MEJORAMIENTO'!$BJ$8:$BJ$507,'CUARTO SEG.'!Q$3)</f>
        <v>0</v>
      </c>
      <c r="R10" s="140">
        <f>COUNTIFS('PLAN DE MEJORAMIENTO'!$U$8:$U$507,'CUARTO SEG.'!A10,'PLAN DE MEJORAMIENTO'!$BJ$8:$BJ$507,'CUARTO SEG.'!R$3)</f>
        <v>0</v>
      </c>
      <c r="S10" s="155">
        <f t="shared" si="3"/>
        <v>0</v>
      </c>
    </row>
    <row r="11" spans="1:19" ht="24" customHeight="1" thickBot="1" x14ac:dyDescent="0.25">
      <c r="A11" s="581"/>
      <c r="B11" s="178" t="s">
        <v>185</v>
      </c>
      <c r="C11" s="172" t="str">
        <f>IF($F$10=0,"",C10/$F$10)</f>
        <v/>
      </c>
      <c r="D11" s="172" t="str">
        <f>IF($F$10=0,"",D10/$F$10)</f>
        <v/>
      </c>
      <c r="E11" s="172" t="str">
        <f>IF($F$10=0,"",E10/$F$10)</f>
        <v/>
      </c>
      <c r="F11" s="173">
        <f>SUM(C11:E11)</f>
        <v>0</v>
      </c>
      <c r="G11" s="174" t="str">
        <f>IF($K$10=0,"",G10/$K$10)</f>
        <v/>
      </c>
      <c r="H11" s="174" t="str">
        <f>IF($K$10=0,"",H10/$K$10)</f>
        <v/>
      </c>
      <c r="I11" s="174" t="str">
        <f>IF($K$10=0,"",I10/$K$10)</f>
        <v/>
      </c>
      <c r="J11" s="174" t="str">
        <f>IF($K$10=0,"",J10/$K$10)</f>
        <v/>
      </c>
      <c r="K11" s="173">
        <f>SUM(G11:J11)</f>
        <v>0</v>
      </c>
      <c r="L11" s="174" t="str">
        <f>IF($P$10=0,"",L10/$P$10)</f>
        <v/>
      </c>
      <c r="M11" s="174" t="str">
        <f>IF($P$10=0,"",M10/$P$10)</f>
        <v/>
      </c>
      <c r="N11" s="174" t="str">
        <f>IF($P$10=0,"",N10/$P$10)</f>
        <v/>
      </c>
      <c r="O11" s="174" t="str">
        <f>IF($P$10=0,"",O10/$P$10)</f>
        <v/>
      </c>
      <c r="P11" s="176">
        <f>SUM(L11:O11)</f>
        <v>0</v>
      </c>
      <c r="Q11" s="174" t="str">
        <f>IF($S$10=0,"",Q10/$S$10)</f>
        <v/>
      </c>
      <c r="R11" s="174" t="str">
        <f>IF($S$10=0,"",R10/$S$10)</f>
        <v/>
      </c>
      <c r="S11" s="175">
        <f>SUM(Q11:R11)</f>
        <v>0</v>
      </c>
    </row>
    <row r="12" spans="1:19" ht="24" customHeight="1" x14ac:dyDescent="0.2">
      <c r="A12" s="582" t="s">
        <v>93</v>
      </c>
      <c r="B12" s="180" t="s">
        <v>180</v>
      </c>
      <c r="C12" s="140">
        <f>COUNTIFS('PLAN DE MEJORAMIENTO'!$U$8:$U$507,A12,'PLAN DE MEJORAMIENTO'!$L$8:$L$507,'CUARTO SEG.'!$C$3)</f>
        <v>26</v>
      </c>
      <c r="D12" s="140">
        <f>COUNTIFS('PLAN DE MEJORAMIENTO'!$U$8:$U$507,A12,'PLAN DE MEJORAMIENTO'!$L$8:$L$507,D3)</f>
        <v>11</v>
      </c>
      <c r="E12" s="140">
        <f>COUNTIFS('PLAN DE MEJORAMIENTO'!$U$8:$U$507,'CUARTO SEG.'!A12,'PLAN DE MEJORAMIENTO'!$L$8:$L$507,'CUARTO SEG.'!$E$3)</f>
        <v>0</v>
      </c>
      <c r="F12" s="155">
        <f t="shared" si="0"/>
        <v>37</v>
      </c>
      <c r="G12" s="151">
        <f>COUNTIFS('PLAN DE MEJORAMIENTO'!$U$8:$U$507,'CUARTO SEG.'!A12,'PLAN DE MEJORAMIENTO'!$P$8:$P$507,'CUARTO SEG.'!G3)</f>
        <v>17</v>
      </c>
      <c r="H12" s="140">
        <f>COUNTIFS('PLAN DE MEJORAMIENTO'!$U$8:$U$507,'CUARTO SEG.'!A12,'PLAN DE MEJORAMIENTO'!$P$8:$P$507,'CUARTO SEG.'!H$3)</f>
        <v>17</v>
      </c>
      <c r="I12" s="140">
        <f>COUNTIFS('PLAN DE MEJORAMIENTO'!$U$8:$U$507,'CUARTO SEG.'!A12,'PLAN DE MEJORAMIENTO'!$P$8:$P$507,'CUARTO SEG.'!I$3)</f>
        <v>1</v>
      </c>
      <c r="J12" s="140">
        <f>COUNTIFS('PLAN DE MEJORAMIENTO'!$U$8:$U$507,'CUARTO SEG.'!A12,'PLAN DE MEJORAMIENTO'!$P$8:$P$507,'CUARTO SEG.'!J$3)</f>
        <v>2</v>
      </c>
      <c r="K12" s="155">
        <f t="shared" si="1"/>
        <v>37</v>
      </c>
      <c r="L12" s="150">
        <f>COUNTIFS('PLAN DE MEJORAMIENTO'!$U$8:$U$507,'CUARTO SEG.'!A12,'PLAN DE MEJORAMIENTO'!$BG$8:$BG$507,'CUARTO SEG.'!L$3)</f>
        <v>0</v>
      </c>
      <c r="M12" s="141">
        <f>COUNTIFS('PLAN DE MEJORAMIENTO'!$U$8:$U$507,'CUARTO SEG.'!A12,'PLAN DE MEJORAMIENTO'!$BG$8:$BG$507,'CUARTO SEG.'!M$3)</f>
        <v>0</v>
      </c>
      <c r="N12" s="141">
        <f>COUNTIFS('PLAN DE MEJORAMIENTO'!$U$8:$U$507,'CUARTO SEG.'!A12,'PLAN DE MEJORAMIENTO'!$BG$8:$BG$507,'CUARTO SEG.'!N$3)</f>
        <v>0</v>
      </c>
      <c r="O12" s="141">
        <f>COUNTIFS('PLAN DE MEJORAMIENTO'!$U$8:$U$507,'CUARTO SEG.'!A12,'PLAN DE MEJORAMIENTO'!$BG$8:$BG$507,'CUARTO SEG.'!O$3)</f>
        <v>0</v>
      </c>
      <c r="P12" s="155">
        <f t="shared" si="2"/>
        <v>0</v>
      </c>
      <c r="Q12" s="151">
        <f>COUNTIFS('PLAN DE MEJORAMIENTO'!$U$8:$U$507,'CUARTO SEG.'!A12,'PLAN DE MEJORAMIENTO'!$BJ$8:$BJ$507,'CUARTO SEG.'!Q$3)</f>
        <v>12</v>
      </c>
      <c r="R12" s="140">
        <f>COUNTIFS('PLAN DE MEJORAMIENTO'!$U$8:$U$507,'CUARTO SEG.'!A12,'PLAN DE MEJORAMIENTO'!$BJ$8:$BJ$507,'CUARTO SEG.'!R$3)</f>
        <v>25</v>
      </c>
      <c r="S12" s="155">
        <f t="shared" si="3"/>
        <v>37</v>
      </c>
    </row>
    <row r="13" spans="1:19" ht="24" customHeight="1" thickBot="1" x14ac:dyDescent="0.25">
      <c r="A13" s="581"/>
      <c r="B13" s="178" t="s">
        <v>185</v>
      </c>
      <c r="C13" s="172">
        <f>IF($F$12=0,"",C12/$F$12)</f>
        <v>0.70270270270270274</v>
      </c>
      <c r="D13" s="172">
        <f>IF($F$12=0,"",D12/$F$12)</f>
        <v>0.29729729729729731</v>
      </c>
      <c r="E13" s="172">
        <f>IF($F$12=0,"",E12/$F$12)</f>
        <v>0</v>
      </c>
      <c r="F13" s="176">
        <f>SUM(C13:E13)</f>
        <v>1</v>
      </c>
      <c r="G13" s="174">
        <f>IF($K$12=0,"",G12/$K$12)</f>
        <v>0.45945945945945948</v>
      </c>
      <c r="H13" s="174">
        <f>IF($K$12=0,"",H12/$K$12)</f>
        <v>0.45945945945945948</v>
      </c>
      <c r="I13" s="174">
        <f>IF($K$12=0,"",I12/$K$12)</f>
        <v>2.7027027027027029E-2</v>
      </c>
      <c r="J13" s="174">
        <f>IF($K$12=0,"",J12/$K$12)</f>
        <v>5.4054054054054057E-2</v>
      </c>
      <c r="K13" s="173">
        <f>SUM(G13:J13)</f>
        <v>1</v>
      </c>
      <c r="L13" s="174" t="str">
        <f>IF($P$12=0,"",L12/$P$12)</f>
        <v/>
      </c>
      <c r="M13" s="174" t="str">
        <f>IF($P$12=0,"",M12/$P$12)</f>
        <v/>
      </c>
      <c r="N13" s="174" t="str">
        <f>IF($P$12=0,"",N12/$P$12)</f>
        <v/>
      </c>
      <c r="O13" s="174" t="str">
        <f>IF($P$12=0,"",O12/$P$12)</f>
        <v/>
      </c>
      <c r="P13" s="176">
        <f>SUM(L13:O13)</f>
        <v>0</v>
      </c>
      <c r="Q13" s="174">
        <f>IF($S$12=0,"",Q12/$S$12)</f>
        <v>0.32432432432432434</v>
      </c>
      <c r="R13" s="174">
        <f>IF($S$12=0,"",R12/$S$12)</f>
        <v>0.67567567567567566</v>
      </c>
      <c r="S13" s="175">
        <f>SUM(Q13:R13)</f>
        <v>1</v>
      </c>
    </row>
    <row r="14" spans="1:19" ht="24" customHeight="1" x14ac:dyDescent="0.2">
      <c r="A14" s="582" t="s">
        <v>78</v>
      </c>
      <c r="B14" s="180" t="s">
        <v>180</v>
      </c>
      <c r="C14" s="140">
        <f>COUNTIFS('PLAN DE MEJORAMIENTO'!$U$8:$U$507,A14,'PLAN DE MEJORAMIENTO'!$L$8:$L$507,'CUARTO SEG.'!$C$3)</f>
        <v>12</v>
      </c>
      <c r="D14" s="140">
        <f>COUNTIFS('PLAN DE MEJORAMIENTO'!$U$8:$U$507,A14,'PLAN DE MEJORAMIENTO'!$L$8:$L$507,D3)</f>
        <v>1</v>
      </c>
      <c r="E14" s="140">
        <f>COUNTIFS('PLAN DE MEJORAMIENTO'!$U$8:$U$507,'CUARTO SEG.'!A14,'PLAN DE MEJORAMIENTO'!$L$8:$L$507,'CUARTO SEG.'!$E$3)</f>
        <v>0</v>
      </c>
      <c r="F14" s="155">
        <f t="shared" si="0"/>
        <v>13</v>
      </c>
      <c r="G14" s="151">
        <f>COUNTIFS('PLAN DE MEJORAMIENTO'!$U$8:$U$507,'CUARTO SEG.'!A14,'PLAN DE MEJORAMIENTO'!$P$8:$P$507,'CUARTO SEG.'!G3)</f>
        <v>12</v>
      </c>
      <c r="H14" s="140">
        <f>COUNTIFS('PLAN DE MEJORAMIENTO'!$U$8:$U$507,'CUARTO SEG.'!A14,'PLAN DE MEJORAMIENTO'!$P$8:$P$507,'CUARTO SEG.'!H$3)</f>
        <v>0</v>
      </c>
      <c r="I14" s="140">
        <f>COUNTIFS('PLAN DE MEJORAMIENTO'!$U$8:$U$507,'CUARTO SEG.'!A14,'PLAN DE MEJORAMIENTO'!$P$8:$P$507,'CUARTO SEG.'!I$3)</f>
        <v>1</v>
      </c>
      <c r="J14" s="140">
        <f>COUNTIFS('PLAN DE MEJORAMIENTO'!$U$8:$U$507,'CUARTO SEG.'!A14,'PLAN DE MEJORAMIENTO'!$P$8:$P$507,'CUARTO SEG.'!J$3)</f>
        <v>0</v>
      </c>
      <c r="K14" s="155">
        <f t="shared" si="1"/>
        <v>13</v>
      </c>
      <c r="L14" s="150">
        <f>COUNTIFS('PLAN DE MEJORAMIENTO'!$U$8:$U$507,'CUARTO SEG.'!A14,'PLAN DE MEJORAMIENTO'!$BG$8:$BG$507,'CUARTO SEG.'!L$3)</f>
        <v>0</v>
      </c>
      <c r="M14" s="141">
        <f>COUNTIFS('PLAN DE MEJORAMIENTO'!$U$8:$U$507,'CUARTO SEG.'!A14,'PLAN DE MEJORAMIENTO'!$BG$8:$BG$507,'CUARTO SEG.'!M$3)</f>
        <v>0</v>
      </c>
      <c r="N14" s="141">
        <f>COUNTIFS('PLAN DE MEJORAMIENTO'!$U$8:$U$507,'CUARTO SEG.'!A14,'PLAN DE MEJORAMIENTO'!$BG$8:$BG$507,'CUARTO SEG.'!N$3)</f>
        <v>0</v>
      </c>
      <c r="O14" s="141">
        <f>COUNTIFS('PLAN DE MEJORAMIENTO'!$U$8:$U$507,'CUARTO SEG.'!A14,'PLAN DE MEJORAMIENTO'!$BG$8:$BG$507,'CUARTO SEG.'!O$3)</f>
        <v>0</v>
      </c>
      <c r="P14" s="155">
        <f t="shared" si="2"/>
        <v>0</v>
      </c>
      <c r="Q14" s="151">
        <f>COUNTIFS('PLAN DE MEJORAMIENTO'!$U$8:$U$507,'CUARTO SEG.'!A14,'PLAN DE MEJORAMIENTO'!$BJ$8:$BJ$507,'CUARTO SEG.'!Q$3)</f>
        <v>13</v>
      </c>
      <c r="R14" s="140">
        <f>COUNTIFS('PLAN DE MEJORAMIENTO'!$U$8:$U$507,'CUARTO SEG.'!A14,'PLAN DE MEJORAMIENTO'!$BJ$8:$BJ$507,'CUARTO SEG.'!R$3)</f>
        <v>0</v>
      </c>
      <c r="S14" s="155">
        <f t="shared" si="3"/>
        <v>13</v>
      </c>
    </row>
    <row r="15" spans="1:19" ht="24" customHeight="1" thickBot="1" x14ac:dyDescent="0.25">
      <c r="A15" s="581"/>
      <c r="B15" s="178" t="s">
        <v>185</v>
      </c>
      <c r="C15" s="172">
        <f>IF($F$14=0,"",C14/$F$14)</f>
        <v>0.92307692307692313</v>
      </c>
      <c r="D15" s="172">
        <f>IF($F$14=0,"",D14/$F$14)</f>
        <v>7.6923076923076927E-2</v>
      </c>
      <c r="E15" s="172">
        <f>IF($F$14=0,"",E14/$F$14)</f>
        <v>0</v>
      </c>
      <c r="F15" s="176">
        <f>SUM(C15:E15)</f>
        <v>1</v>
      </c>
      <c r="G15" s="174">
        <f>IF($K$14=0,"",G14/$K$14)</f>
        <v>0.92307692307692313</v>
      </c>
      <c r="H15" s="174">
        <f>IF($K$14=0,"",H14/$K$14)</f>
        <v>0</v>
      </c>
      <c r="I15" s="174">
        <f>IF($K$14=0,"",I14/$K$14)</f>
        <v>7.6923076923076927E-2</v>
      </c>
      <c r="J15" s="174">
        <f>IF($K$14=0,"",J14/$K$14)</f>
        <v>0</v>
      </c>
      <c r="K15" s="173">
        <f>SUM(G15:J15)</f>
        <v>1</v>
      </c>
      <c r="L15" s="174" t="str">
        <f>IF($P$14=0,"",L14/$P$14)</f>
        <v/>
      </c>
      <c r="M15" s="174" t="str">
        <f>IF($P$14=0,"",M14/$P$14)</f>
        <v/>
      </c>
      <c r="N15" s="174" t="str">
        <f>IF($P$14=0,"",N14/$P$14)</f>
        <v/>
      </c>
      <c r="O15" s="174" t="str">
        <f>IF($P$14=0,"",O14/$P$14)</f>
        <v/>
      </c>
      <c r="P15" s="176">
        <f>SUM(L15:O15)</f>
        <v>0</v>
      </c>
      <c r="Q15" s="174">
        <f>IF($S$14=0,"",Q14/$S$14)</f>
        <v>1</v>
      </c>
      <c r="R15" s="174">
        <f>IF($S$14=0,"",R14/$S$14)</f>
        <v>0</v>
      </c>
      <c r="S15" s="175">
        <f>SUM(Q15:R15)</f>
        <v>1</v>
      </c>
    </row>
    <row r="16" spans="1:19" ht="24" customHeight="1" x14ac:dyDescent="0.2">
      <c r="A16" s="582" t="s">
        <v>79</v>
      </c>
      <c r="B16" s="180" t="s">
        <v>180</v>
      </c>
      <c r="C16" s="140">
        <f>COUNTIFS('PLAN DE MEJORAMIENTO'!$U$8:$U$507,A16,'PLAN DE MEJORAMIENTO'!$L$8:$L$507,'CUARTO SEG.'!$C$3)</f>
        <v>0</v>
      </c>
      <c r="D16" s="140">
        <f>COUNTIFS('PLAN DE MEJORAMIENTO'!$U$8:$U$507,A16,'PLAN DE MEJORAMIENTO'!$L$8:$L$507,D3)</f>
        <v>0</v>
      </c>
      <c r="E16" s="140">
        <f>COUNTIFS('PLAN DE MEJORAMIENTO'!$U$8:$U$507,'CUARTO SEG.'!A16,'PLAN DE MEJORAMIENTO'!$L$8:$L$507,'CUARTO SEG.'!$E$3)</f>
        <v>0</v>
      </c>
      <c r="F16" s="155">
        <f>IF(C16="","",SUM(C16:E16))</f>
        <v>0</v>
      </c>
      <c r="G16" s="151">
        <f>COUNTIFS('PLAN DE MEJORAMIENTO'!$U$8:$U$507,'CUARTO SEG.'!A16,'PLAN DE MEJORAMIENTO'!$P$8:$P$507,'CUARTO SEG.'!G3)</f>
        <v>0</v>
      </c>
      <c r="H16" s="140">
        <f>COUNTIFS('PLAN DE MEJORAMIENTO'!$U$8:$U$507,'CUARTO SEG.'!A16,'PLAN DE MEJORAMIENTO'!$P$8:$P$507,'CUARTO SEG.'!H$3)</f>
        <v>0</v>
      </c>
      <c r="I16" s="140">
        <f>COUNTIFS('PLAN DE MEJORAMIENTO'!$U$8:$U$507,'CUARTO SEG.'!A16,'PLAN DE MEJORAMIENTO'!$P$8:$P$507,'CUARTO SEG.'!I$3)</f>
        <v>0</v>
      </c>
      <c r="J16" s="140">
        <f>COUNTIFS('PLAN DE MEJORAMIENTO'!$U$8:$U$507,'CUARTO SEG.'!A16,'PLAN DE MEJORAMIENTO'!$P$8:$P$507,'CUARTO SEG.'!J$3)</f>
        <v>0</v>
      </c>
      <c r="K16" s="155">
        <f t="shared" si="1"/>
        <v>0</v>
      </c>
      <c r="L16" s="150">
        <f>COUNTIFS('PLAN DE MEJORAMIENTO'!$U$8:$U$507,'CUARTO SEG.'!A16,'PLAN DE MEJORAMIENTO'!$BG$8:$BG$507,'CUARTO SEG.'!L$3)</f>
        <v>0</v>
      </c>
      <c r="M16" s="141">
        <f>COUNTIFS('PLAN DE MEJORAMIENTO'!$U$8:$U$507,'CUARTO SEG.'!A16,'PLAN DE MEJORAMIENTO'!$BG$8:$BG$507,'CUARTO SEG.'!M$3)</f>
        <v>0</v>
      </c>
      <c r="N16" s="141">
        <f>COUNTIFS('PLAN DE MEJORAMIENTO'!$U$8:$U$507,'CUARTO SEG.'!A16,'PLAN DE MEJORAMIENTO'!$BG$8:$BG$507,'CUARTO SEG.'!N$3)</f>
        <v>0</v>
      </c>
      <c r="O16" s="141">
        <f>COUNTIFS('PLAN DE MEJORAMIENTO'!$U$8:$U$507,'CUARTO SEG.'!A16,'PLAN DE MEJORAMIENTO'!$BG$8:$BG$507,'CUARTO SEG.'!O$3)</f>
        <v>0</v>
      </c>
      <c r="P16" s="155">
        <f t="shared" si="2"/>
        <v>0</v>
      </c>
      <c r="Q16" s="151">
        <f>COUNTIFS('PLAN DE MEJORAMIENTO'!$U$8:$U$507,'CUARTO SEG.'!A16,'PLAN DE MEJORAMIENTO'!$BJ$8:$BJ$507,'CUARTO SEG.'!Q$3)</f>
        <v>0</v>
      </c>
      <c r="R16" s="140">
        <f>COUNTIFS('PLAN DE MEJORAMIENTO'!$U$8:$U$507,'CUARTO SEG.'!A16,'PLAN DE MEJORAMIENTO'!$BJ$8:$BJ$507,'CUARTO SEG.'!R$3)</f>
        <v>0</v>
      </c>
      <c r="S16" s="155">
        <f t="shared" si="3"/>
        <v>0</v>
      </c>
    </row>
    <row r="17" spans="1:19" ht="24" customHeight="1" thickBot="1" x14ac:dyDescent="0.25">
      <c r="A17" s="581"/>
      <c r="B17" s="178" t="s">
        <v>185</v>
      </c>
      <c r="C17" s="172" t="str">
        <f>IF($F$16=0,"",C16/$F$16)</f>
        <v/>
      </c>
      <c r="D17" s="172" t="str">
        <f>IF($F$16=0,"",D16/$F$16)</f>
        <v/>
      </c>
      <c r="E17" s="172" t="str">
        <f>IF($F$16=0,"",E16/$F$16)</f>
        <v/>
      </c>
      <c r="F17" s="176">
        <f>SUM(C17:E17)</f>
        <v>0</v>
      </c>
      <c r="G17" s="174" t="str">
        <f>IF($K$16=0,"",G16/$K$16)</f>
        <v/>
      </c>
      <c r="H17" s="174" t="str">
        <f>IF($K$16=0,"",H16/$K$16)</f>
        <v/>
      </c>
      <c r="I17" s="174" t="str">
        <f>IF($K$16=0,"",I16/$K$16)</f>
        <v/>
      </c>
      <c r="J17" s="174" t="str">
        <f>IF($K$16=0,"",J16/$K$16)</f>
        <v/>
      </c>
      <c r="K17" s="173">
        <f>SUM(G17:J17)</f>
        <v>0</v>
      </c>
      <c r="L17" s="174" t="str">
        <f>IF($P$16=0,"",L16/$P$16)</f>
        <v/>
      </c>
      <c r="M17" s="174" t="str">
        <f>IF($P$16=0,"",M16/$P$16)</f>
        <v/>
      </c>
      <c r="N17" s="174" t="str">
        <f>IF($P$16=0,"",N16/$P$16)</f>
        <v/>
      </c>
      <c r="O17" s="174" t="str">
        <f>IF($P$16=0,"",O16/$P$16)</f>
        <v/>
      </c>
      <c r="P17" s="176">
        <f>SUM(L17:O17)</f>
        <v>0</v>
      </c>
      <c r="Q17" s="174" t="str">
        <f>IF($S$16=0,"",Q16/$S$16)</f>
        <v/>
      </c>
      <c r="R17" s="174" t="str">
        <f>IF($S$16=0,"",R16/$S$16)</f>
        <v/>
      </c>
      <c r="S17" s="175">
        <f>SUM(Q17:R17)</f>
        <v>0</v>
      </c>
    </row>
    <row r="18" spans="1:19" ht="24" customHeight="1" x14ac:dyDescent="0.2">
      <c r="A18" s="582" t="s">
        <v>80</v>
      </c>
      <c r="B18" s="180" t="s">
        <v>180</v>
      </c>
      <c r="C18" s="140">
        <f>COUNTIFS('PLAN DE MEJORAMIENTO'!$U$8:$U$507,A18,'PLAN DE MEJORAMIENTO'!$L$8:$L$507,'CUARTO SEG.'!$C$3)</f>
        <v>6</v>
      </c>
      <c r="D18" s="140">
        <f>COUNTIFS('PLAN DE MEJORAMIENTO'!$U$8:$U$507,A18,'PLAN DE MEJORAMIENTO'!$L$8:$L$507,D3)</f>
        <v>0</v>
      </c>
      <c r="E18" s="140">
        <f>COUNTIFS('PLAN DE MEJORAMIENTO'!$U$8:$U$507,'CUARTO SEG.'!A18,'PLAN DE MEJORAMIENTO'!$L$8:$L$507,'CUARTO SEG.'!$E$3)</f>
        <v>0</v>
      </c>
      <c r="F18" s="155">
        <f t="shared" si="0"/>
        <v>6</v>
      </c>
      <c r="G18" s="151">
        <f>COUNTIFS('PLAN DE MEJORAMIENTO'!$U$8:$U$507,'CUARTO SEG.'!A18,'PLAN DE MEJORAMIENTO'!$P$8:$P$507,'CUARTO SEG.'!G3)</f>
        <v>6</v>
      </c>
      <c r="H18" s="140">
        <f>COUNTIFS('PLAN DE MEJORAMIENTO'!$U$8:$U$507,'CUARTO SEG.'!A18,'PLAN DE MEJORAMIENTO'!$P$8:$P$507,'CUARTO SEG.'!H$3)</f>
        <v>0</v>
      </c>
      <c r="I18" s="140">
        <f>COUNTIFS('PLAN DE MEJORAMIENTO'!$U$8:$U$507,'CUARTO SEG.'!A18,'PLAN DE MEJORAMIENTO'!$P$8:$P$507,'CUARTO SEG.'!I$3)</f>
        <v>0</v>
      </c>
      <c r="J18" s="140">
        <f>COUNTIFS('PLAN DE MEJORAMIENTO'!$U$8:$U$507,'CUARTO SEG.'!A18,'PLAN DE MEJORAMIENTO'!$P$8:$P$507,'CUARTO SEG.'!J$3)</f>
        <v>0</v>
      </c>
      <c r="K18" s="155">
        <f t="shared" si="1"/>
        <v>6</v>
      </c>
      <c r="L18" s="150">
        <f>COUNTIFS('PLAN DE MEJORAMIENTO'!$U$8:$U$507,'CUARTO SEG.'!A18,'PLAN DE MEJORAMIENTO'!$BG$8:$BG$507,'CUARTO SEG.'!L$3)</f>
        <v>0</v>
      </c>
      <c r="M18" s="141">
        <f>COUNTIFS('PLAN DE MEJORAMIENTO'!$U$8:$U$507,'CUARTO SEG.'!A18,'PLAN DE MEJORAMIENTO'!$BG$8:$BG$507,'CUARTO SEG.'!M$3)</f>
        <v>0</v>
      </c>
      <c r="N18" s="141">
        <f>COUNTIFS('PLAN DE MEJORAMIENTO'!$U$8:$U$507,'CUARTO SEG.'!A18,'PLAN DE MEJORAMIENTO'!$BG$8:$BG$507,'CUARTO SEG.'!N$3)</f>
        <v>0</v>
      </c>
      <c r="O18" s="141">
        <f>COUNTIFS('PLAN DE MEJORAMIENTO'!$U$8:$U$507,'CUARTO SEG.'!A18,'PLAN DE MEJORAMIENTO'!$BG$8:$BG$507,'CUARTO SEG.'!O$3)</f>
        <v>0</v>
      </c>
      <c r="P18" s="155">
        <f t="shared" si="2"/>
        <v>0</v>
      </c>
      <c r="Q18" s="151">
        <f>COUNTIFS('PLAN DE MEJORAMIENTO'!$U$8:$U$507,'CUARTO SEG.'!A18,'PLAN DE MEJORAMIENTO'!$BJ$8:$BJ$507,'CUARTO SEG.'!Q$3)</f>
        <v>0</v>
      </c>
      <c r="R18" s="140">
        <f>COUNTIFS('PLAN DE MEJORAMIENTO'!$U$8:$U$507,'CUARTO SEG.'!A18,'PLAN DE MEJORAMIENTO'!$BJ$8:$BJ$507,'CUARTO SEG.'!R$3)</f>
        <v>0</v>
      </c>
      <c r="S18" s="155">
        <f t="shared" si="3"/>
        <v>0</v>
      </c>
    </row>
    <row r="19" spans="1:19" ht="24" customHeight="1" thickBot="1" x14ac:dyDescent="0.25">
      <c r="A19" s="581"/>
      <c r="B19" s="178" t="s">
        <v>185</v>
      </c>
      <c r="C19" s="172">
        <f>IF($F$18=0,"",C18/$F$18)</f>
        <v>1</v>
      </c>
      <c r="D19" s="172">
        <f>IF($F$18=0,"",D18/$F$18)</f>
        <v>0</v>
      </c>
      <c r="E19" s="172">
        <f>IF($F$18=0,"",E18/$F$18)</f>
        <v>0</v>
      </c>
      <c r="F19" s="176">
        <f>SUM(C19:E19)</f>
        <v>1</v>
      </c>
      <c r="G19" s="174">
        <f>IF($K$18=0,"",G18/$K$18)</f>
        <v>1</v>
      </c>
      <c r="H19" s="174">
        <f>IF($K$18=0,"",H18/$K$18)</f>
        <v>0</v>
      </c>
      <c r="I19" s="174">
        <f>IF($K$18=0,"",I18/$K$18)</f>
        <v>0</v>
      </c>
      <c r="J19" s="174">
        <f>IF($K$18=0,"",J18/$K$18)</f>
        <v>0</v>
      </c>
      <c r="K19" s="173">
        <f>SUM(G19:J19)</f>
        <v>1</v>
      </c>
      <c r="L19" s="174" t="str">
        <f>IF($P$18=0,"",L18/$P$18)</f>
        <v/>
      </c>
      <c r="M19" s="174" t="str">
        <f>IF($P$18=0,"",M18/$P$18)</f>
        <v/>
      </c>
      <c r="N19" s="174" t="str">
        <f>IF($P$18=0,"",N18/$P$18)</f>
        <v/>
      </c>
      <c r="O19" s="174" t="str">
        <f>IF($P$18=0,"",O18/$P$18)</f>
        <v/>
      </c>
      <c r="P19" s="176">
        <f>SUM(L19:O19)</f>
        <v>0</v>
      </c>
      <c r="Q19" s="174" t="str">
        <f>IF($S$18=0,"",Q18/$S$18)</f>
        <v/>
      </c>
      <c r="R19" s="174" t="str">
        <f>IF($S$18=0,"",R18/$S$18)</f>
        <v/>
      </c>
      <c r="S19" s="175">
        <f>SUM(Q19:R19)</f>
        <v>0</v>
      </c>
    </row>
    <row r="20" spans="1:19" ht="24" customHeight="1" x14ac:dyDescent="0.2">
      <c r="A20" s="582" t="s">
        <v>81</v>
      </c>
      <c r="B20" s="180" t="s">
        <v>180</v>
      </c>
      <c r="C20" s="140">
        <f>COUNTIFS('PLAN DE MEJORAMIENTO'!$U$8:$U$507,A20,'PLAN DE MEJORAMIENTO'!$L$8:$L$507,'CUARTO SEG.'!$C$3)</f>
        <v>2</v>
      </c>
      <c r="D20" s="140">
        <f>COUNTIFS('PLAN DE MEJORAMIENTO'!$U$8:$U$507,A20,'PLAN DE MEJORAMIENTO'!$L$8:$L$507,D3)</f>
        <v>0</v>
      </c>
      <c r="E20" s="140">
        <f>COUNTIFS('PLAN DE MEJORAMIENTO'!$U$8:$U$507,'CUARTO SEG.'!A20,'PLAN DE MEJORAMIENTO'!$L$8:$L$507,'CUARTO SEG.'!$E$3)</f>
        <v>0</v>
      </c>
      <c r="F20" s="155">
        <f t="shared" si="0"/>
        <v>2</v>
      </c>
      <c r="G20" s="151">
        <f>COUNTIFS('PLAN DE MEJORAMIENTO'!$U$8:$U$507,'CUARTO SEG.'!A20,'PLAN DE MEJORAMIENTO'!$P$8:$P$507,'CUARTO SEG.'!G3)</f>
        <v>2</v>
      </c>
      <c r="H20" s="140">
        <f>COUNTIFS('PLAN DE MEJORAMIENTO'!$U$8:$U$507,'CUARTO SEG.'!A20,'PLAN DE MEJORAMIENTO'!$P$8:$P$507,'CUARTO SEG.'!H$3)</f>
        <v>0</v>
      </c>
      <c r="I20" s="140">
        <f>COUNTIFS('PLAN DE MEJORAMIENTO'!$U$8:$U$507,'CUARTO SEG.'!A20,'PLAN DE MEJORAMIENTO'!$P$8:$P$507,'CUARTO SEG.'!I$3)</f>
        <v>0</v>
      </c>
      <c r="J20" s="140">
        <f>COUNTIFS('PLAN DE MEJORAMIENTO'!$U$8:$U$507,'CUARTO SEG.'!A20,'PLAN DE MEJORAMIENTO'!$P$8:$P$507,'CUARTO SEG.'!J$3)</f>
        <v>0</v>
      </c>
      <c r="K20" s="155">
        <f t="shared" si="1"/>
        <v>2</v>
      </c>
      <c r="L20" s="150">
        <f>COUNTIFS('PLAN DE MEJORAMIENTO'!$U$8:$U$507,'CUARTO SEG.'!A20,'PLAN DE MEJORAMIENTO'!$BG$8:$BG$507,'CUARTO SEG.'!L$3)</f>
        <v>0</v>
      </c>
      <c r="M20" s="141">
        <f>COUNTIFS('PLAN DE MEJORAMIENTO'!$U$8:$U$507,'CUARTO SEG.'!A20,'PLAN DE MEJORAMIENTO'!$BG$8:$BG$507,'CUARTO SEG.'!M$3)</f>
        <v>0</v>
      </c>
      <c r="N20" s="141">
        <f>COUNTIFS('PLAN DE MEJORAMIENTO'!$U$8:$U$507,'CUARTO SEG.'!A20,'PLAN DE MEJORAMIENTO'!$BG$8:$BG$507,'CUARTO SEG.'!N$3)</f>
        <v>0</v>
      </c>
      <c r="O20" s="141">
        <f>COUNTIFS('PLAN DE MEJORAMIENTO'!$U$8:$U$507,'CUARTO SEG.'!A20,'PLAN DE MEJORAMIENTO'!$BG$8:$BG$507,'CUARTO SEG.'!O$3)</f>
        <v>0</v>
      </c>
      <c r="P20" s="155">
        <f t="shared" si="2"/>
        <v>0</v>
      </c>
      <c r="Q20" s="151">
        <f>COUNTIFS('PLAN DE MEJORAMIENTO'!$U$8:$U$507,'CUARTO SEG.'!A20,'PLAN DE MEJORAMIENTO'!$BJ$8:$BJ$507,'CUARTO SEG.'!Q$3)</f>
        <v>2</v>
      </c>
      <c r="R20" s="140">
        <f>COUNTIFS('PLAN DE MEJORAMIENTO'!$U$8:$U$507,'CUARTO SEG.'!A20,'PLAN DE MEJORAMIENTO'!$BJ$8:$BJ$507,'CUARTO SEG.'!R$3)</f>
        <v>0</v>
      </c>
      <c r="S20" s="155">
        <f t="shared" si="3"/>
        <v>2</v>
      </c>
    </row>
    <row r="21" spans="1:19" ht="24" customHeight="1" thickBot="1" x14ac:dyDescent="0.25">
      <c r="A21" s="581"/>
      <c r="B21" s="178" t="s">
        <v>185</v>
      </c>
      <c r="C21" s="172">
        <f>IF($F$20=0,"",C20/$F$20)</f>
        <v>1</v>
      </c>
      <c r="D21" s="172">
        <f>IF($F$20=0,"",D20/$F$20)</f>
        <v>0</v>
      </c>
      <c r="E21" s="172">
        <f>IF($F$20=0,"",E20/$F$20)</f>
        <v>0</v>
      </c>
      <c r="F21" s="176">
        <f>SUM(C21:E21)</f>
        <v>1</v>
      </c>
      <c r="G21" s="174">
        <f>IF($K$20=0,"",G20/$K$20)</f>
        <v>1</v>
      </c>
      <c r="H21" s="174">
        <f>IF($K$20=0,"",H20/$K$20)</f>
        <v>0</v>
      </c>
      <c r="I21" s="174">
        <f>IF($K$20=0,"",I20/$K$20)</f>
        <v>0</v>
      </c>
      <c r="J21" s="174">
        <f>IF($K$20=0,"",J20/$K$20)</f>
        <v>0</v>
      </c>
      <c r="K21" s="173">
        <f>SUM(G21:J21)</f>
        <v>1</v>
      </c>
      <c r="L21" s="174" t="str">
        <f>IF($P$20=0,"",L20/$P$20)</f>
        <v/>
      </c>
      <c r="M21" s="174" t="str">
        <f>IF($P$20=0,"",M20/$P$20)</f>
        <v/>
      </c>
      <c r="N21" s="174" t="str">
        <f>IF($P$20=0,"",N20/$P$20)</f>
        <v/>
      </c>
      <c r="O21" s="174" t="str">
        <f>IF($P$20=0,"",O20/$P$20)</f>
        <v/>
      </c>
      <c r="P21" s="176">
        <f>SUM(L21:O21)</f>
        <v>0</v>
      </c>
      <c r="Q21" s="174">
        <f>IF($S$20=0,"",Q20/$S$20)</f>
        <v>1</v>
      </c>
      <c r="R21" s="174">
        <f>IF($S$20=0,"",R20/$S$20)</f>
        <v>0</v>
      </c>
      <c r="S21" s="175">
        <f>SUM(Q21:R21)</f>
        <v>1</v>
      </c>
    </row>
    <row r="22" spans="1:19" ht="24" customHeight="1" x14ac:dyDescent="0.2">
      <c r="A22" s="582" t="s">
        <v>82</v>
      </c>
      <c r="B22" s="180" t="s">
        <v>180</v>
      </c>
      <c r="C22" s="140">
        <f>COUNTIFS('PLAN DE MEJORAMIENTO'!$U$8:$U$507,A22,'PLAN DE MEJORAMIENTO'!$L$8:$L$507,'CUARTO SEG.'!$C$3)</f>
        <v>94</v>
      </c>
      <c r="D22" s="140">
        <f>COUNTIFS('PLAN DE MEJORAMIENTO'!$U$8:$U$507,A22,'PLAN DE MEJORAMIENTO'!$L$8:$L$507,D3)</f>
        <v>1</v>
      </c>
      <c r="E22" s="140">
        <f>COUNTIFS('PLAN DE MEJORAMIENTO'!$U$8:$U$507,'CUARTO SEG.'!A22,'PLAN DE MEJORAMIENTO'!$L$8:$L$507,'CUARTO SEG.'!$E$3)</f>
        <v>0</v>
      </c>
      <c r="F22" s="155">
        <f t="shared" si="0"/>
        <v>95</v>
      </c>
      <c r="G22" s="151">
        <f>COUNTIFS('PLAN DE MEJORAMIENTO'!$U$8:$U$507,'CUARTO SEG.'!A22,'PLAN DE MEJORAMIENTO'!$P$8:$P$507,'CUARTO SEG.'!G3)</f>
        <v>67</v>
      </c>
      <c r="H22" s="140">
        <f>COUNTIFS('PLAN DE MEJORAMIENTO'!$U$8:$U$507,'CUARTO SEG.'!A22,'PLAN DE MEJORAMIENTO'!$P$8:$P$507,'CUARTO SEG.'!H$3)</f>
        <v>25</v>
      </c>
      <c r="I22" s="140">
        <f>COUNTIFS('PLAN DE MEJORAMIENTO'!$U$8:$U$507,'CUARTO SEG.'!A22,'PLAN DE MEJORAMIENTO'!$P$8:$P$507,'CUARTO SEG.'!I$3)</f>
        <v>3</v>
      </c>
      <c r="J22" s="140">
        <f>COUNTIFS('PLAN DE MEJORAMIENTO'!$U$8:$U$507,'CUARTO SEG.'!A22,'PLAN DE MEJORAMIENTO'!$P$8:$P$507,'CUARTO SEG.'!J$3)</f>
        <v>0</v>
      </c>
      <c r="K22" s="155">
        <f t="shared" si="1"/>
        <v>95</v>
      </c>
      <c r="L22" s="150">
        <f>COUNTIFS('PLAN DE MEJORAMIENTO'!$U$8:$U$507,'CUARTO SEG.'!A22,'PLAN DE MEJORAMIENTO'!$BG$8:$BG$507,'CUARTO SEG.'!L$3)</f>
        <v>0</v>
      </c>
      <c r="M22" s="141">
        <f>COUNTIFS('PLAN DE MEJORAMIENTO'!$U$8:$U$507,'CUARTO SEG.'!A22,'PLAN DE MEJORAMIENTO'!$BG$8:$BG$507,'CUARTO SEG.'!M$3)</f>
        <v>0</v>
      </c>
      <c r="N22" s="141">
        <f>COUNTIFS('PLAN DE MEJORAMIENTO'!$U$8:$U$507,'CUARTO SEG.'!A22,'PLAN DE MEJORAMIENTO'!$BG$8:$BG$507,'CUARTO SEG.'!N$3)</f>
        <v>0</v>
      </c>
      <c r="O22" s="141">
        <f>COUNTIFS('PLAN DE MEJORAMIENTO'!$U$8:$U$507,'CUARTO SEG.'!A22,'PLAN DE MEJORAMIENTO'!$BG$8:$BG$507,'CUARTO SEG.'!O$3)</f>
        <v>0</v>
      </c>
      <c r="P22" s="155">
        <f t="shared" si="2"/>
        <v>0</v>
      </c>
      <c r="Q22" s="151">
        <f>COUNTIFS('PLAN DE MEJORAMIENTO'!$U$8:$U$507,'CUARTO SEG.'!A22,'PLAN DE MEJORAMIENTO'!$BJ$8:$BJ$507,'CUARTO SEG.'!Q$3)</f>
        <v>51</v>
      </c>
      <c r="R22" s="140">
        <f>COUNTIFS('PLAN DE MEJORAMIENTO'!$U$8:$U$507,'CUARTO SEG.'!A22,'PLAN DE MEJORAMIENTO'!$BJ$8:$BJ$507,'CUARTO SEG.'!R$3)</f>
        <v>44</v>
      </c>
      <c r="S22" s="155">
        <f t="shared" si="3"/>
        <v>95</v>
      </c>
    </row>
    <row r="23" spans="1:19" ht="24" customHeight="1" thickBot="1" x14ac:dyDescent="0.25">
      <c r="A23" s="581"/>
      <c r="B23" s="178" t="s">
        <v>185</v>
      </c>
      <c r="C23" s="172">
        <f>IF($F$22=0,"",C22/$F$22)</f>
        <v>0.98947368421052628</v>
      </c>
      <c r="D23" s="172">
        <f>IF($F$22=0,"",D22/$F$22)</f>
        <v>1.0526315789473684E-2</v>
      </c>
      <c r="E23" s="172">
        <f>IF($F$22=0,"",E22/$F$22)</f>
        <v>0</v>
      </c>
      <c r="F23" s="176">
        <f>SUM(C23:E23)</f>
        <v>1</v>
      </c>
      <c r="G23" s="174">
        <f>IF($K$22=0,"",G22/$K$22)</f>
        <v>0.70526315789473681</v>
      </c>
      <c r="H23" s="174">
        <f>IF($K$22=0,"",H22/$K$22)</f>
        <v>0.26315789473684209</v>
      </c>
      <c r="I23" s="174">
        <f>IF($K$22=0,"",I22/$K$22)</f>
        <v>3.1578947368421054E-2</v>
      </c>
      <c r="J23" s="174">
        <f>IF($K$22=0,"",J22/$K$22)</f>
        <v>0</v>
      </c>
      <c r="K23" s="173">
        <f>SUM(G23:J23)</f>
        <v>0.99999999999999989</v>
      </c>
      <c r="L23" s="174" t="str">
        <f>IF($P$22=0,"",L22/$P$22)</f>
        <v/>
      </c>
      <c r="M23" s="174" t="str">
        <f>IF($P$22=0,"",M22/$P$22)</f>
        <v/>
      </c>
      <c r="N23" s="174" t="str">
        <f>IF($P$22=0,"",N22/$P$22)</f>
        <v/>
      </c>
      <c r="O23" s="174" t="str">
        <f>IF($P$22=0,"",O22/$P$22)</f>
        <v/>
      </c>
      <c r="P23" s="176">
        <f>SUM(L23:O23)</f>
        <v>0</v>
      </c>
      <c r="Q23" s="174">
        <f>IF($S$22=0,"",Q22/$S$22)</f>
        <v>0.5368421052631579</v>
      </c>
      <c r="R23" s="174">
        <f>IF($S$22=0,"",R22/$S$22)</f>
        <v>0.4631578947368421</v>
      </c>
      <c r="S23" s="175">
        <f>SUM(Q23:R23)</f>
        <v>1</v>
      </c>
    </row>
    <row r="24" spans="1:19" ht="24" customHeight="1" x14ac:dyDescent="0.2">
      <c r="A24" s="582" t="s">
        <v>83</v>
      </c>
      <c r="B24" s="180" t="s">
        <v>180</v>
      </c>
      <c r="C24" s="140">
        <f>COUNTIFS('PLAN DE MEJORAMIENTO'!$U$8:$U$507,A24,'PLAN DE MEJORAMIENTO'!$L$8:$L$507,'CUARTO SEG.'!$C$3)</f>
        <v>5</v>
      </c>
      <c r="D24" s="140">
        <f>COUNTIFS('PLAN DE MEJORAMIENTO'!$U$8:$U$507,A24,'PLAN DE MEJORAMIENTO'!$L$8:$L$507,D3)</f>
        <v>0</v>
      </c>
      <c r="E24" s="140">
        <f>COUNTIFS('PLAN DE MEJORAMIENTO'!$U$8:$U$507,'CUARTO SEG.'!A24,'PLAN DE MEJORAMIENTO'!$L$8:$L$507,'CUARTO SEG.'!$E$3)</f>
        <v>0</v>
      </c>
      <c r="F24" s="155">
        <f t="shared" si="0"/>
        <v>5</v>
      </c>
      <c r="G24" s="151">
        <f>COUNTIFS('PLAN DE MEJORAMIENTO'!$U$8:$U$507,'CUARTO SEG.'!A24,'PLAN DE MEJORAMIENTO'!$P$8:$P$507,'CUARTO SEG.'!G3)</f>
        <v>5</v>
      </c>
      <c r="H24" s="140">
        <f>COUNTIFS('PLAN DE MEJORAMIENTO'!$U$8:$U$507,'CUARTO SEG.'!A24,'PLAN DE MEJORAMIENTO'!$P$8:$P$507,'CUARTO SEG.'!H$3)</f>
        <v>0</v>
      </c>
      <c r="I24" s="140">
        <f>COUNTIFS('PLAN DE MEJORAMIENTO'!$U$8:$U$507,'CUARTO SEG.'!A24,'PLAN DE MEJORAMIENTO'!$P$8:$P$507,'CUARTO SEG.'!I$3)</f>
        <v>0</v>
      </c>
      <c r="J24" s="140">
        <f>COUNTIFS('PLAN DE MEJORAMIENTO'!$U$8:$U$507,'CUARTO SEG.'!A24,'PLAN DE MEJORAMIENTO'!$P$8:$P$507,'CUARTO SEG.'!J$3)</f>
        <v>0</v>
      </c>
      <c r="K24" s="155">
        <f t="shared" si="1"/>
        <v>5</v>
      </c>
      <c r="L24" s="150">
        <f>COUNTIFS('PLAN DE MEJORAMIENTO'!$U$8:$U$507,'CUARTO SEG.'!A24,'PLAN DE MEJORAMIENTO'!$BG$8:$BG$507,'CUARTO SEG.'!L$3)</f>
        <v>0</v>
      </c>
      <c r="M24" s="141">
        <f>COUNTIFS('PLAN DE MEJORAMIENTO'!$U$8:$U$507,'CUARTO SEG.'!A24,'PLAN DE MEJORAMIENTO'!$BG$8:$BG$507,'CUARTO SEG.'!M$3)</f>
        <v>0</v>
      </c>
      <c r="N24" s="141">
        <f>COUNTIFS('PLAN DE MEJORAMIENTO'!$U$8:$U$507,'CUARTO SEG.'!A24,'PLAN DE MEJORAMIENTO'!$BG$8:$BG$507,'CUARTO SEG.'!N$3)</f>
        <v>0</v>
      </c>
      <c r="O24" s="141">
        <f>COUNTIFS('PLAN DE MEJORAMIENTO'!$U$8:$U$507,'CUARTO SEG.'!A24,'PLAN DE MEJORAMIENTO'!$BG$8:$BG$507,'CUARTO SEG.'!O$3)</f>
        <v>0</v>
      </c>
      <c r="P24" s="155">
        <f t="shared" si="2"/>
        <v>0</v>
      </c>
      <c r="Q24" s="151">
        <f>COUNTIFS('PLAN DE MEJORAMIENTO'!$U$8:$U$507,'CUARTO SEG.'!A24,'PLAN DE MEJORAMIENTO'!$BJ$8:$BJ$507,'CUARTO SEG.'!Q$3)</f>
        <v>2</v>
      </c>
      <c r="R24" s="140">
        <f>COUNTIFS('PLAN DE MEJORAMIENTO'!$U$8:$U$507,'CUARTO SEG.'!A24,'PLAN DE MEJORAMIENTO'!$BJ$8:$BJ$507,'CUARTO SEG.'!R$3)</f>
        <v>3</v>
      </c>
      <c r="S24" s="155">
        <f t="shared" si="3"/>
        <v>5</v>
      </c>
    </row>
    <row r="25" spans="1:19" ht="24" customHeight="1" thickBot="1" x14ac:dyDescent="0.25">
      <c r="A25" s="581"/>
      <c r="B25" s="178" t="s">
        <v>185</v>
      </c>
      <c r="C25" s="172">
        <f>IF($F$24=0,"",C24/$F$24)</f>
        <v>1</v>
      </c>
      <c r="D25" s="172">
        <f>IF($F$24=0,"",D24/$F$24)</f>
        <v>0</v>
      </c>
      <c r="E25" s="172">
        <f>IF($F$24=0,"",E24/$F$24)</f>
        <v>0</v>
      </c>
      <c r="F25" s="176">
        <f>SUM(C25:E25)</f>
        <v>1</v>
      </c>
      <c r="G25" s="174">
        <f>IF($K$24=0,"",G24/$K$24)</f>
        <v>1</v>
      </c>
      <c r="H25" s="174">
        <f>IF($K$24=0,"",H24/$K$24)</f>
        <v>0</v>
      </c>
      <c r="I25" s="174">
        <f>IF($K$24=0,"",I24/$K$24)</f>
        <v>0</v>
      </c>
      <c r="J25" s="174">
        <f>IF($K$24=0,"",J24/$K$24)</f>
        <v>0</v>
      </c>
      <c r="K25" s="173">
        <f>SUM(G25:J25)</f>
        <v>1</v>
      </c>
      <c r="L25" s="174" t="str">
        <f>IF($P$24=0,"",L24/$P$24)</f>
        <v/>
      </c>
      <c r="M25" s="174" t="str">
        <f>IF($P$24=0,"",M24/$P$24)</f>
        <v/>
      </c>
      <c r="N25" s="174" t="str">
        <f>IF($P$24=0,"",N24/$P$24)</f>
        <v/>
      </c>
      <c r="O25" s="174" t="str">
        <f>IF($P$24=0,"",O24/$P$24)</f>
        <v/>
      </c>
      <c r="P25" s="176">
        <f>SUM(L25:O25)</f>
        <v>0</v>
      </c>
      <c r="Q25" s="174">
        <f>IF($S$24=0,"",Q24/$S$24)</f>
        <v>0.4</v>
      </c>
      <c r="R25" s="174">
        <f>IF($S$24=0,"",R24/$S$24)</f>
        <v>0.6</v>
      </c>
      <c r="S25" s="175">
        <f>SUM(Q25:R25)</f>
        <v>1</v>
      </c>
    </row>
    <row r="26" spans="1:19" ht="24" customHeight="1" x14ac:dyDescent="0.2">
      <c r="A26" s="582" t="s">
        <v>77</v>
      </c>
      <c r="B26" s="180" t="s">
        <v>180</v>
      </c>
      <c r="C26" s="140">
        <f>COUNTIFS('PLAN DE MEJORAMIENTO'!$U$8:$U$507,A26,'PLAN DE MEJORAMIENTO'!$L$8:$L$507,'CUARTO SEG.'!$C$3)</f>
        <v>34</v>
      </c>
      <c r="D26" s="140">
        <f>COUNTIFS('PLAN DE MEJORAMIENTO'!$U$8:$U$507,A26,'PLAN DE MEJORAMIENTO'!$L$8:$L$507,D3)</f>
        <v>1</v>
      </c>
      <c r="E26" s="140">
        <f>COUNTIFS('PLAN DE MEJORAMIENTO'!$U$8:$U$507,'CUARTO SEG.'!A26,'PLAN DE MEJORAMIENTO'!$L$8:$L$507,'CUARTO SEG.'!$E$3)</f>
        <v>0</v>
      </c>
      <c r="F26" s="155">
        <f t="shared" si="0"/>
        <v>35</v>
      </c>
      <c r="G26" s="151">
        <f>COUNTIFS('PLAN DE MEJORAMIENTO'!$U$8:$U$507,'CUARTO SEG.'!A26,'PLAN DE MEJORAMIENTO'!$P$8:$P$507,'CUARTO SEG.'!G3)</f>
        <v>32</v>
      </c>
      <c r="H26" s="140">
        <f>COUNTIFS('PLAN DE MEJORAMIENTO'!$U$8:$U$507,'CUARTO SEG.'!A26,'PLAN DE MEJORAMIENTO'!$P$8:$P$507,'CUARTO SEG.'!H$3)</f>
        <v>2</v>
      </c>
      <c r="I26" s="140">
        <f>COUNTIFS('PLAN DE MEJORAMIENTO'!$U$8:$U$507,'CUARTO SEG.'!A26,'PLAN DE MEJORAMIENTO'!$P$8:$P$507,'CUARTO SEG.'!I$3)</f>
        <v>0</v>
      </c>
      <c r="J26" s="140">
        <f>COUNTIFS('PLAN DE MEJORAMIENTO'!$U$8:$U$507,'CUARTO SEG.'!A26,'PLAN DE MEJORAMIENTO'!$P$8:$P$507,'CUARTO SEG.'!J$3)</f>
        <v>1</v>
      </c>
      <c r="K26" s="155">
        <f t="shared" si="1"/>
        <v>35</v>
      </c>
      <c r="L26" s="150">
        <f>COUNTIFS('PLAN DE MEJORAMIENTO'!$U$8:$U$507,'CUARTO SEG.'!A26,'PLAN DE MEJORAMIENTO'!$BG$8:$BG$507,'CUARTO SEG.'!L$3)</f>
        <v>0</v>
      </c>
      <c r="M26" s="141">
        <f>COUNTIFS('PLAN DE MEJORAMIENTO'!$U$8:$U$507,'CUARTO SEG.'!A26,'PLAN DE MEJORAMIENTO'!$BG$8:$BG$507,'CUARTO SEG.'!M$3)</f>
        <v>0</v>
      </c>
      <c r="N26" s="141">
        <f>COUNTIFS('PLAN DE MEJORAMIENTO'!$U$8:$U$507,'CUARTO SEG.'!A26,'PLAN DE MEJORAMIENTO'!$BG$8:$BG$507,'CUARTO SEG.'!N$3)</f>
        <v>0</v>
      </c>
      <c r="O26" s="141">
        <f>COUNTIFS('PLAN DE MEJORAMIENTO'!$U$8:$U$507,'CUARTO SEG.'!A26,'PLAN DE MEJORAMIENTO'!$BG$8:$BG$507,'CUARTO SEG.'!O$3)</f>
        <v>0</v>
      </c>
      <c r="P26" s="155">
        <f t="shared" si="2"/>
        <v>0</v>
      </c>
      <c r="Q26" s="151">
        <f>COUNTIFS('PLAN DE MEJORAMIENTO'!$U$8:$U$507,'CUARTO SEG.'!A26,'PLAN DE MEJORAMIENTO'!$BJ$8:$BJ$507,'CUARTO SEG.'!Q$3)</f>
        <v>6</v>
      </c>
      <c r="R26" s="140">
        <f>COUNTIFS('PLAN DE MEJORAMIENTO'!$U$8:$U$507,'CUARTO SEG.'!A26,'PLAN DE MEJORAMIENTO'!$BJ$8:$BJ$507,'CUARTO SEG.'!R$3)</f>
        <v>19</v>
      </c>
      <c r="S26" s="155">
        <f t="shared" si="3"/>
        <v>25</v>
      </c>
    </row>
    <row r="27" spans="1:19" ht="24" customHeight="1" thickBot="1" x14ac:dyDescent="0.25">
      <c r="A27" s="581"/>
      <c r="B27" s="178" t="s">
        <v>185</v>
      </c>
      <c r="C27" s="172">
        <f>IF($F$26=0,"",C26/$F$26)</f>
        <v>0.97142857142857142</v>
      </c>
      <c r="D27" s="172">
        <f>IF($F$26=0,"",D26/$F$26)</f>
        <v>2.8571428571428571E-2</v>
      </c>
      <c r="E27" s="172">
        <f>IF($F$26=0,"",E26/$F$26)</f>
        <v>0</v>
      </c>
      <c r="F27" s="176">
        <f>SUM(C27:E27)</f>
        <v>1</v>
      </c>
      <c r="G27" s="174">
        <f>IF($K$26=0,"",G26/$K$26)</f>
        <v>0.91428571428571426</v>
      </c>
      <c r="H27" s="174">
        <f>IF($K$26=0,"",H26/$K$26)</f>
        <v>5.7142857142857141E-2</v>
      </c>
      <c r="I27" s="174">
        <f>IF($K$26=0,"",I26/$K$26)</f>
        <v>0</v>
      </c>
      <c r="J27" s="174">
        <f>IF($K$26=0,"",J26/$K$26)</f>
        <v>2.8571428571428571E-2</v>
      </c>
      <c r="K27" s="173">
        <f>SUM(G27:J27)</f>
        <v>1</v>
      </c>
      <c r="L27" s="174" t="str">
        <f>IF($P$26=0,"",L26/$P$26)</f>
        <v/>
      </c>
      <c r="M27" s="174" t="str">
        <f>IF($P$26=0,"",M26/$P$26)</f>
        <v/>
      </c>
      <c r="N27" s="174" t="str">
        <f>IF($P$26=0,"",N26/$P$26)</f>
        <v/>
      </c>
      <c r="O27" s="174" t="str">
        <f>IF($P$26=0,"",O26/$P$26)</f>
        <v/>
      </c>
      <c r="P27" s="176">
        <f>SUM(L27:O27)</f>
        <v>0</v>
      </c>
      <c r="Q27" s="174">
        <f>IF($S$26=0,"",Q26/$S$26)</f>
        <v>0.24</v>
      </c>
      <c r="R27" s="174">
        <f>IF($S$26=0,"",R26/$S$26)</f>
        <v>0.76</v>
      </c>
      <c r="S27" s="175">
        <f>SUM(Q27:R27)</f>
        <v>1</v>
      </c>
    </row>
    <row r="28" spans="1:19" ht="24" customHeight="1" x14ac:dyDescent="0.2">
      <c r="A28" s="582" t="s">
        <v>84</v>
      </c>
      <c r="B28" s="180" t="s">
        <v>180</v>
      </c>
      <c r="C28" s="140">
        <f>COUNTIFS('PLAN DE MEJORAMIENTO'!$U$8:$U$507,A28,'PLAN DE MEJORAMIENTO'!$L$8:$L$507,'CUARTO SEG.'!$C$3)</f>
        <v>41</v>
      </c>
      <c r="D28" s="140">
        <f>COUNTIFS('PLAN DE MEJORAMIENTO'!$U$8:$U$507,A28,'PLAN DE MEJORAMIENTO'!$L$8:$L$507,D3)</f>
        <v>1</v>
      </c>
      <c r="E28" s="140">
        <f>COUNTIFS('PLAN DE MEJORAMIENTO'!$U$8:$U$507,'CUARTO SEG.'!A28,'PLAN DE MEJORAMIENTO'!$L$8:$L$507,'CUARTO SEG.'!$E$3)</f>
        <v>0</v>
      </c>
      <c r="F28" s="155">
        <f t="shared" si="0"/>
        <v>42</v>
      </c>
      <c r="G28" s="151">
        <f>COUNTIFS('PLAN DE MEJORAMIENTO'!$U$8:$U$507,'CUARTO SEG.'!A28,'PLAN DE MEJORAMIENTO'!$P$8:$P$507,'CUARTO SEG.'!G3)</f>
        <v>35</v>
      </c>
      <c r="H28" s="140">
        <f>COUNTIFS('PLAN DE MEJORAMIENTO'!$U$8:$U$507,'CUARTO SEG.'!A28,'PLAN DE MEJORAMIENTO'!$P$8:$P$507,'CUARTO SEG.'!H$3)</f>
        <v>6</v>
      </c>
      <c r="I28" s="140">
        <f>COUNTIFS('PLAN DE MEJORAMIENTO'!$U$8:$U$507,'CUARTO SEG.'!A28,'PLAN DE MEJORAMIENTO'!$P$8:$P$507,'CUARTO SEG.'!I$3)</f>
        <v>1</v>
      </c>
      <c r="J28" s="140">
        <f>COUNTIFS('PLAN DE MEJORAMIENTO'!$U$8:$U$507,'CUARTO SEG.'!A28,'PLAN DE MEJORAMIENTO'!$P$8:$P$507,'CUARTO SEG.'!J$3)</f>
        <v>0</v>
      </c>
      <c r="K28" s="155">
        <f t="shared" si="1"/>
        <v>42</v>
      </c>
      <c r="L28" s="150">
        <f>COUNTIFS('PLAN DE MEJORAMIENTO'!$U$8:$U$507,'CUARTO SEG.'!A28,'PLAN DE MEJORAMIENTO'!$BG$8:$BG$507,'CUARTO SEG.'!L$3)</f>
        <v>0</v>
      </c>
      <c r="M28" s="141">
        <f>COUNTIFS('PLAN DE MEJORAMIENTO'!$U$8:$U$507,'CUARTO SEG.'!A28,'PLAN DE MEJORAMIENTO'!$BG$8:$BG$507,'CUARTO SEG.'!M$3)</f>
        <v>0</v>
      </c>
      <c r="N28" s="141">
        <f>COUNTIFS('PLAN DE MEJORAMIENTO'!$U$8:$U$507,'CUARTO SEG.'!A28,'PLAN DE MEJORAMIENTO'!$BG$8:$BG$507,'CUARTO SEG.'!N$3)</f>
        <v>0</v>
      </c>
      <c r="O28" s="141">
        <f>COUNTIFS('PLAN DE MEJORAMIENTO'!$U$8:$U$507,'CUARTO SEG.'!A28,'PLAN DE MEJORAMIENTO'!$BG$8:$BG$507,'CUARTO SEG.'!O$3)</f>
        <v>0</v>
      </c>
      <c r="P28" s="155">
        <f t="shared" si="2"/>
        <v>0</v>
      </c>
      <c r="Q28" s="151">
        <f>COUNTIFS('PLAN DE MEJORAMIENTO'!$U$8:$U$507,'CUARTO SEG.'!A28,'PLAN DE MEJORAMIENTO'!$BJ$8:$BJ$507,'CUARTO SEG.'!Q$3)</f>
        <v>24</v>
      </c>
      <c r="R28" s="140">
        <f>COUNTIFS('PLAN DE MEJORAMIENTO'!$U$8:$U$507,'CUARTO SEG.'!A28,'PLAN DE MEJORAMIENTO'!$BJ$8:$BJ$507,'CUARTO SEG.'!R$3)</f>
        <v>8</v>
      </c>
      <c r="S28" s="155">
        <f t="shared" si="3"/>
        <v>32</v>
      </c>
    </row>
    <row r="29" spans="1:19" ht="24" customHeight="1" thickBot="1" x14ac:dyDescent="0.25">
      <c r="A29" s="581"/>
      <c r="B29" s="178" t="s">
        <v>185</v>
      </c>
      <c r="C29" s="172">
        <f>IF($F$28=0,"",C28/$F$28)</f>
        <v>0.97619047619047616</v>
      </c>
      <c r="D29" s="172">
        <f>IF($F$28=0,"",D28/$F$28)</f>
        <v>2.3809523809523808E-2</v>
      </c>
      <c r="E29" s="172">
        <f>IF($F$28=0,"",E28/$F$28)</f>
        <v>0</v>
      </c>
      <c r="F29" s="176">
        <f>SUM(C29:E29)</f>
        <v>1</v>
      </c>
      <c r="G29" s="174">
        <f>IF($K$28=0,"",G28/$K$28)</f>
        <v>0.83333333333333337</v>
      </c>
      <c r="H29" s="174">
        <f>IF($K$28=0,"",H28/$K$28)</f>
        <v>0.14285714285714285</v>
      </c>
      <c r="I29" s="174">
        <f>IF($K$28=0,"",I28/$K$28)</f>
        <v>2.3809523809523808E-2</v>
      </c>
      <c r="J29" s="174">
        <f>IF($K$28=0,"",J28/$K$28)</f>
        <v>0</v>
      </c>
      <c r="K29" s="173">
        <f>SUM(G29:J29)</f>
        <v>1</v>
      </c>
      <c r="L29" s="174" t="str">
        <f>IF($P$28=0,"",L28/$P$28)</f>
        <v/>
      </c>
      <c r="M29" s="174" t="str">
        <f>IF($P$28=0,"",M28/$P$28)</f>
        <v/>
      </c>
      <c r="N29" s="174" t="str">
        <f>IF($P$28=0,"",N28/$P$28)</f>
        <v/>
      </c>
      <c r="O29" s="174" t="str">
        <f>IF($P$28=0,"",O28/$P$28)</f>
        <v/>
      </c>
      <c r="P29" s="176">
        <f>SUM(L29:O29)</f>
        <v>0</v>
      </c>
      <c r="Q29" s="174">
        <f>IF($S$28=0,"",Q28/$S$28)</f>
        <v>0.75</v>
      </c>
      <c r="R29" s="174">
        <f>IF($S$28=0,"",R28/$S$28)</f>
        <v>0.25</v>
      </c>
      <c r="S29" s="175">
        <f>SUM(Q29:R29)</f>
        <v>1</v>
      </c>
    </row>
    <row r="30" spans="1:19" ht="24" customHeight="1" x14ac:dyDescent="0.2">
      <c r="A30" s="582" t="s">
        <v>85</v>
      </c>
      <c r="B30" s="180" t="s">
        <v>180</v>
      </c>
      <c r="C30" s="140">
        <f>COUNTIFS('PLAN DE MEJORAMIENTO'!$U$8:$U$507,A30,'PLAN DE MEJORAMIENTO'!$L$8:$L$507,'CUARTO SEG.'!$C$3)</f>
        <v>19</v>
      </c>
      <c r="D30" s="140">
        <f>COUNTIFS('PLAN DE MEJORAMIENTO'!$U$8:$U$507,A30,'PLAN DE MEJORAMIENTO'!$L$8:$L$507,D3)</f>
        <v>1</v>
      </c>
      <c r="E30" s="140">
        <f>COUNTIFS('PLAN DE MEJORAMIENTO'!$U$8:$U$507,'CUARTO SEG.'!A30,'PLAN DE MEJORAMIENTO'!$L$8:$L$507,'CUARTO SEG.'!$E$3)</f>
        <v>5</v>
      </c>
      <c r="F30" s="155">
        <f t="shared" si="0"/>
        <v>25</v>
      </c>
      <c r="G30" s="151">
        <f>COUNTIFS('PLAN DE MEJORAMIENTO'!$U$8:$U$507,'CUARTO SEG.'!A30,'PLAN DE MEJORAMIENTO'!$P$8:$P$507,'CUARTO SEG.'!G3)</f>
        <v>19</v>
      </c>
      <c r="H30" s="140">
        <f>COUNTIFS('PLAN DE MEJORAMIENTO'!$U$8:$U$507,'CUARTO SEG.'!A30,'PLAN DE MEJORAMIENTO'!$P$8:$P$507,'CUARTO SEG.'!H$3)</f>
        <v>1</v>
      </c>
      <c r="I30" s="140">
        <f>COUNTIFS('PLAN DE MEJORAMIENTO'!$U$8:$U$507,'CUARTO SEG.'!A30,'PLAN DE MEJORAMIENTO'!$P$8:$P$507,'CUARTO SEG.'!I$3)</f>
        <v>0</v>
      </c>
      <c r="J30" s="140">
        <f>COUNTIFS('PLAN DE MEJORAMIENTO'!$U$8:$U$507,'CUARTO SEG.'!A30,'PLAN DE MEJORAMIENTO'!$P$8:$P$507,'CUARTO SEG.'!J$3)</f>
        <v>5</v>
      </c>
      <c r="K30" s="155">
        <f t="shared" si="1"/>
        <v>25</v>
      </c>
      <c r="L30" s="150">
        <f>COUNTIFS('PLAN DE MEJORAMIENTO'!$U$8:$U$507,'CUARTO SEG.'!A30,'PLAN DE MEJORAMIENTO'!$BG$8:$BG$507,'CUARTO SEG.'!L$3)</f>
        <v>0</v>
      </c>
      <c r="M30" s="141">
        <f>COUNTIFS('PLAN DE MEJORAMIENTO'!$U$8:$U$507,'CUARTO SEG.'!A30,'PLAN DE MEJORAMIENTO'!$BG$8:$BG$507,'CUARTO SEG.'!M$3)</f>
        <v>0</v>
      </c>
      <c r="N30" s="141">
        <f>COUNTIFS('PLAN DE MEJORAMIENTO'!$U$8:$U$507,'CUARTO SEG.'!A30,'PLAN DE MEJORAMIENTO'!$BG$8:$BG$507,'CUARTO SEG.'!N$3)</f>
        <v>0</v>
      </c>
      <c r="O30" s="141">
        <f>COUNTIFS('PLAN DE MEJORAMIENTO'!$U$8:$U$507,'CUARTO SEG.'!A30,'PLAN DE MEJORAMIENTO'!$BG$8:$BG$507,'CUARTO SEG.'!O$3)</f>
        <v>0</v>
      </c>
      <c r="P30" s="155">
        <f t="shared" si="2"/>
        <v>0</v>
      </c>
      <c r="Q30" s="151">
        <f>COUNTIFS('PLAN DE MEJORAMIENTO'!$U$8:$U$507,'CUARTO SEG.'!A30,'PLAN DE MEJORAMIENTO'!$BJ$8:$BJ$507,'CUARTO SEG.'!Q$3)</f>
        <v>8</v>
      </c>
      <c r="R30" s="140">
        <f>COUNTIFS('PLAN DE MEJORAMIENTO'!$U$8:$U$507,'CUARTO SEG.'!A30,'PLAN DE MEJORAMIENTO'!$BJ$8:$BJ$507,'CUARTO SEG.'!R$3)</f>
        <v>2</v>
      </c>
      <c r="S30" s="155">
        <f t="shared" si="3"/>
        <v>10</v>
      </c>
    </row>
    <row r="31" spans="1:19" ht="24" customHeight="1" thickBot="1" x14ac:dyDescent="0.25">
      <c r="A31" s="581"/>
      <c r="B31" s="178" t="s">
        <v>185</v>
      </c>
      <c r="C31" s="172">
        <f>IF($F$30=0,"",C30/$F$30)</f>
        <v>0.76</v>
      </c>
      <c r="D31" s="172">
        <f>IF($F$30=0,"",D30/$F$30)</f>
        <v>0.04</v>
      </c>
      <c r="E31" s="172">
        <f>IF($F$30=0,"",E30/$F$30)</f>
        <v>0.2</v>
      </c>
      <c r="F31" s="176">
        <f>SUM(C31:E31)</f>
        <v>1</v>
      </c>
      <c r="G31" s="174">
        <f>IF($K$30=0,"",G30/$K$30)</f>
        <v>0.76</v>
      </c>
      <c r="H31" s="174">
        <f>IF($K$30=0,"",H30/$K$30)</f>
        <v>0.04</v>
      </c>
      <c r="I31" s="174">
        <f>IF($K$30=0,"",I30/$K$30)</f>
        <v>0</v>
      </c>
      <c r="J31" s="174">
        <f>IF($K$30=0,"",J30/$K$30)</f>
        <v>0.2</v>
      </c>
      <c r="K31" s="173">
        <f>SUM(G31:J31)</f>
        <v>1</v>
      </c>
      <c r="L31" s="174" t="str">
        <f>IF($P$30=0,"",L30/$P$30)</f>
        <v/>
      </c>
      <c r="M31" s="174" t="str">
        <f>IF($P$30=0,"",M30/$P$30)</f>
        <v/>
      </c>
      <c r="N31" s="174" t="str">
        <f>IF($P$30=0,"",N30/$P$30)</f>
        <v/>
      </c>
      <c r="O31" s="174" t="str">
        <f>IF($P$30=0,"",O30/$P$30)</f>
        <v/>
      </c>
      <c r="P31" s="176">
        <f>SUM(L31:O31)</f>
        <v>0</v>
      </c>
      <c r="Q31" s="174">
        <f>IF($S$30=0,"",Q30/$S$30)</f>
        <v>0.8</v>
      </c>
      <c r="R31" s="174">
        <f>IF($S$30=0,"",R30/$S$30)</f>
        <v>0.2</v>
      </c>
      <c r="S31" s="175">
        <f>SUM(Q31:R31)</f>
        <v>1</v>
      </c>
    </row>
    <row r="32" spans="1:19" ht="24" customHeight="1" x14ac:dyDescent="0.2">
      <c r="A32" s="582" t="s">
        <v>86</v>
      </c>
      <c r="B32" s="180" t="s">
        <v>180</v>
      </c>
      <c r="C32" s="140">
        <f>COUNTIFS('PLAN DE MEJORAMIENTO'!$U$8:$U$507,A32,'PLAN DE MEJORAMIENTO'!$L$8:$L$507,'CUARTO SEG.'!$C$3)</f>
        <v>7</v>
      </c>
      <c r="D32" s="140">
        <f>COUNTIFS('PLAN DE MEJORAMIENTO'!$U$8:$U$507,A32,'PLAN DE MEJORAMIENTO'!$L$8:$L$507,D3)</f>
        <v>1</v>
      </c>
      <c r="E32" s="140">
        <f>COUNTIFS('PLAN DE MEJORAMIENTO'!$U$8:$U$507,'CUARTO SEG.'!A32,'PLAN DE MEJORAMIENTO'!$L$8:$L$507,'CUARTO SEG.'!$E$3)</f>
        <v>0</v>
      </c>
      <c r="F32" s="155">
        <f t="shared" si="0"/>
        <v>8</v>
      </c>
      <c r="G32" s="151">
        <f>COUNTIFS('PLAN DE MEJORAMIENTO'!$U$8:$U$507,'CUARTO SEG.'!A32,'PLAN DE MEJORAMIENTO'!$P$8:$P$507,'CUARTO SEG.'!G3)</f>
        <v>7</v>
      </c>
      <c r="H32" s="140">
        <f>COUNTIFS('PLAN DE MEJORAMIENTO'!$U$8:$U$507,'CUARTO SEG.'!A32,'PLAN DE MEJORAMIENTO'!$P$8:$P$507,'CUARTO SEG.'!H$3)</f>
        <v>0</v>
      </c>
      <c r="I32" s="140">
        <f>COUNTIFS('PLAN DE MEJORAMIENTO'!$U$8:$U$507,'CUARTO SEG.'!A32,'PLAN DE MEJORAMIENTO'!$P$8:$P$507,'CUARTO SEG.'!I$3)</f>
        <v>1</v>
      </c>
      <c r="J32" s="140">
        <f>COUNTIFS('PLAN DE MEJORAMIENTO'!$U$8:$U$507,'CUARTO SEG.'!A32,'PLAN DE MEJORAMIENTO'!$P$8:$P$507,'CUARTO SEG.'!J$3)</f>
        <v>0</v>
      </c>
      <c r="K32" s="155">
        <f t="shared" si="1"/>
        <v>8</v>
      </c>
      <c r="L32" s="150">
        <f>COUNTIFS('PLAN DE MEJORAMIENTO'!$U$8:$U$507,'CUARTO SEG.'!A32,'PLAN DE MEJORAMIENTO'!$BG$8:$BG$507,'CUARTO SEG.'!L$3)</f>
        <v>0</v>
      </c>
      <c r="M32" s="141">
        <f>COUNTIFS('PLAN DE MEJORAMIENTO'!$U$8:$U$507,'CUARTO SEG.'!A32,'PLAN DE MEJORAMIENTO'!$BG$8:$BG$507,'CUARTO SEG.'!M$3)</f>
        <v>0</v>
      </c>
      <c r="N32" s="141">
        <f>COUNTIFS('PLAN DE MEJORAMIENTO'!$U$8:$U$507,'CUARTO SEG.'!A32,'PLAN DE MEJORAMIENTO'!$BG$8:$BG$507,'CUARTO SEG.'!N$3)</f>
        <v>0</v>
      </c>
      <c r="O32" s="141">
        <f>COUNTIFS('PLAN DE MEJORAMIENTO'!$U$8:$U$507,'CUARTO SEG.'!A32,'PLAN DE MEJORAMIENTO'!$BG$8:$BG$507,'CUARTO SEG.'!O$3)</f>
        <v>0</v>
      </c>
      <c r="P32" s="155">
        <f t="shared" si="2"/>
        <v>0</v>
      </c>
      <c r="Q32" s="151">
        <f>COUNTIFS('PLAN DE MEJORAMIENTO'!$U$8:$U$507,'CUARTO SEG.'!A32,'PLAN DE MEJORAMIENTO'!$BJ$8:$BJ$507,'CUARTO SEG.'!Q$3)</f>
        <v>3</v>
      </c>
      <c r="R32" s="140">
        <f>COUNTIFS('PLAN DE MEJORAMIENTO'!$U$8:$U$507,'CUARTO SEG.'!A32,'PLAN DE MEJORAMIENTO'!$BJ$8:$BJ$507,'CUARTO SEG.'!R$3)</f>
        <v>3</v>
      </c>
      <c r="S32" s="155">
        <f t="shared" si="3"/>
        <v>6</v>
      </c>
    </row>
    <row r="33" spans="1:19" ht="24" customHeight="1" thickBot="1" x14ac:dyDescent="0.25">
      <c r="A33" s="581"/>
      <c r="B33" s="178" t="s">
        <v>185</v>
      </c>
      <c r="C33" s="172">
        <f>IF($F$32=0,"",C32/$F$32)</f>
        <v>0.875</v>
      </c>
      <c r="D33" s="172">
        <f>IF($F$32=0,"",D32/$F$32)</f>
        <v>0.125</v>
      </c>
      <c r="E33" s="172">
        <f>IF($F$32=0,"",E32/$F$32)</f>
        <v>0</v>
      </c>
      <c r="F33" s="176">
        <f>SUM(C33:E33)</f>
        <v>1</v>
      </c>
      <c r="G33" s="174">
        <f>IF($K$32=0,"",G32/$K$32)</f>
        <v>0.875</v>
      </c>
      <c r="H33" s="174">
        <f>IF($K$32=0,"",H32/$K$32)</f>
        <v>0</v>
      </c>
      <c r="I33" s="174">
        <f>IF($K$32=0,"",I32/$K$32)</f>
        <v>0.125</v>
      </c>
      <c r="J33" s="174">
        <f>IF($K$32=0,"",J32/$K$32)</f>
        <v>0</v>
      </c>
      <c r="K33" s="173">
        <f>SUM(G33:J33)</f>
        <v>1</v>
      </c>
      <c r="L33" s="174" t="str">
        <f>IF($P$32=0,"",L32/$P$32)</f>
        <v/>
      </c>
      <c r="M33" s="174" t="str">
        <f>IF($P$32=0,"",M32/$P$32)</f>
        <v/>
      </c>
      <c r="N33" s="174" t="str">
        <f>IF($P$32=0,"",N32/$P$32)</f>
        <v/>
      </c>
      <c r="O33" s="174" t="str">
        <f>IF($P$32=0,"",O32/$P$32)</f>
        <v/>
      </c>
      <c r="P33" s="176">
        <f>SUM(L33:O33)</f>
        <v>0</v>
      </c>
      <c r="Q33" s="174">
        <f>IF($S$32=0,"",Q32/$S$32)</f>
        <v>0.5</v>
      </c>
      <c r="R33" s="174">
        <f>IF($S$32=0,"",R32/$S$32)</f>
        <v>0.5</v>
      </c>
      <c r="S33" s="175">
        <f>SUM(Q33:R33)</f>
        <v>1</v>
      </c>
    </row>
    <row r="34" spans="1:19" ht="24" customHeight="1" x14ac:dyDescent="0.2">
      <c r="A34" s="582" t="s">
        <v>87</v>
      </c>
      <c r="B34" s="180" t="s">
        <v>180</v>
      </c>
      <c r="C34" s="140">
        <f>COUNTIFS('PLAN DE MEJORAMIENTO'!$U$8:$U$507,A34,'PLAN DE MEJORAMIENTO'!$L$8:$L$507,'CUARTO SEG.'!$C$3)</f>
        <v>5</v>
      </c>
      <c r="D34" s="140">
        <f>COUNTIFS('PLAN DE MEJORAMIENTO'!$U$8:$U$507,A34,'PLAN DE MEJORAMIENTO'!$L$8:$L$507,D3)</f>
        <v>1</v>
      </c>
      <c r="E34" s="140">
        <f>COUNTIFS('PLAN DE MEJORAMIENTO'!$U$8:$U$507,'CUARTO SEG.'!A34,'PLAN DE MEJORAMIENTO'!$L$8:$L$507,'CUARTO SEG.'!$E$3)</f>
        <v>0</v>
      </c>
      <c r="F34" s="155">
        <f t="shared" si="0"/>
        <v>6</v>
      </c>
      <c r="G34" s="151">
        <f>COUNTIFS('PLAN DE MEJORAMIENTO'!$U$8:$U$507,'CUARTO SEG.'!A34,'PLAN DE MEJORAMIENTO'!$P$8:$P$507,'CUARTO SEG.'!G3)</f>
        <v>4</v>
      </c>
      <c r="H34" s="140">
        <f>COUNTIFS('PLAN DE MEJORAMIENTO'!$U$8:$U$507,'CUARTO SEG.'!A34,'PLAN DE MEJORAMIENTO'!$P$8:$P$507,'CUARTO SEG.'!H$3)</f>
        <v>1</v>
      </c>
      <c r="I34" s="140">
        <f>COUNTIFS('PLAN DE MEJORAMIENTO'!$U$8:$U$507,'CUARTO SEG.'!A34,'PLAN DE MEJORAMIENTO'!$P$8:$P$507,'CUARTO SEG.'!I$3)</f>
        <v>0</v>
      </c>
      <c r="J34" s="140">
        <f>COUNTIFS('PLAN DE MEJORAMIENTO'!$U$8:$U$507,'CUARTO SEG.'!A34,'PLAN DE MEJORAMIENTO'!$P$8:$P$507,'CUARTO SEG.'!J$3)</f>
        <v>1</v>
      </c>
      <c r="K34" s="155">
        <f t="shared" si="1"/>
        <v>6</v>
      </c>
      <c r="L34" s="150">
        <f>COUNTIFS('PLAN DE MEJORAMIENTO'!$U$8:$U$507,'CUARTO SEG.'!A34,'PLAN DE MEJORAMIENTO'!$BG$8:$BG$507,'CUARTO SEG.'!L$3)</f>
        <v>0</v>
      </c>
      <c r="M34" s="141">
        <f>COUNTIFS('PLAN DE MEJORAMIENTO'!$U$8:$U$507,'CUARTO SEG.'!A34,'PLAN DE MEJORAMIENTO'!$BG$8:$BG$507,'CUARTO SEG.'!M$3)</f>
        <v>0</v>
      </c>
      <c r="N34" s="141">
        <f>COUNTIFS('PLAN DE MEJORAMIENTO'!$U$8:$U$507,'CUARTO SEG.'!A34,'PLAN DE MEJORAMIENTO'!$BG$8:$BG$507,'CUARTO SEG.'!N$3)</f>
        <v>0</v>
      </c>
      <c r="O34" s="141">
        <f>COUNTIFS('PLAN DE MEJORAMIENTO'!$U$8:$U$507,'CUARTO SEG.'!A34,'PLAN DE MEJORAMIENTO'!$BG$8:$BG$507,'CUARTO SEG.'!O$3)</f>
        <v>0</v>
      </c>
      <c r="P34" s="155">
        <f t="shared" si="2"/>
        <v>0</v>
      </c>
      <c r="Q34" s="151">
        <f>COUNTIFS('PLAN DE MEJORAMIENTO'!$U$8:$U$507,'CUARTO SEG.'!A34,'PLAN DE MEJORAMIENTO'!$BJ$8:$BJ$507,'CUARTO SEG.'!Q$3)</f>
        <v>4</v>
      </c>
      <c r="R34" s="140">
        <f>COUNTIFS('PLAN DE MEJORAMIENTO'!$U$8:$U$507,'CUARTO SEG.'!A34,'PLAN DE MEJORAMIENTO'!$BJ$8:$BJ$507,'CUARTO SEG.'!R$3)</f>
        <v>2</v>
      </c>
      <c r="S34" s="155">
        <f t="shared" si="3"/>
        <v>6</v>
      </c>
    </row>
    <row r="35" spans="1:19" ht="24" customHeight="1" thickBot="1" x14ac:dyDescent="0.25">
      <c r="A35" s="581"/>
      <c r="B35" s="178" t="s">
        <v>185</v>
      </c>
      <c r="C35" s="172">
        <f>IF($F$34=0,"",C34/$F$34)</f>
        <v>0.83333333333333337</v>
      </c>
      <c r="D35" s="172">
        <f>IF($F$34=0,"",D34/$F$34)</f>
        <v>0.16666666666666666</v>
      </c>
      <c r="E35" s="172">
        <f>IF($F$34=0,"",E34/$F$34)</f>
        <v>0</v>
      </c>
      <c r="F35" s="176">
        <f>SUM(C35:E35)</f>
        <v>1</v>
      </c>
      <c r="G35" s="174">
        <f>IF($K$34=0,"",G34/$K$34)</f>
        <v>0.66666666666666663</v>
      </c>
      <c r="H35" s="174">
        <f>IF($K$34=0,"",H34/$K$34)</f>
        <v>0.16666666666666666</v>
      </c>
      <c r="I35" s="174">
        <f>IF($K$34=0,"",I34/$K$34)</f>
        <v>0</v>
      </c>
      <c r="J35" s="174">
        <f>IF($K$34=0,"",J34/$K$34)</f>
        <v>0.16666666666666666</v>
      </c>
      <c r="K35" s="173">
        <f>SUM(G35:J35)</f>
        <v>0.99999999999999989</v>
      </c>
      <c r="L35" s="174" t="str">
        <f>IF($P$34=0,"",L34/$P$34)</f>
        <v/>
      </c>
      <c r="M35" s="174" t="str">
        <f>IF($P$34=0,"",M34/$P$34)</f>
        <v/>
      </c>
      <c r="N35" s="174" t="str">
        <f>IF($P$34=0,"",N34/$P$34)</f>
        <v/>
      </c>
      <c r="O35" s="174" t="str">
        <f>IF($P$34=0,"",O34/$P$34)</f>
        <v/>
      </c>
      <c r="P35" s="176">
        <f>SUM(L35:O35)</f>
        <v>0</v>
      </c>
      <c r="Q35" s="174">
        <f>IF($S$34=0,"",Q34/$S$34)</f>
        <v>0.66666666666666663</v>
      </c>
      <c r="R35" s="174">
        <f>IF($S$34=0,"",R34/$S$34)</f>
        <v>0.33333333333333331</v>
      </c>
      <c r="S35" s="175">
        <f>SUM(Q35:R35)</f>
        <v>1</v>
      </c>
    </row>
    <row r="36" spans="1:19" ht="24" customHeight="1" x14ac:dyDescent="0.2">
      <c r="A36" s="582" t="s">
        <v>88</v>
      </c>
      <c r="B36" s="180" t="s">
        <v>180</v>
      </c>
      <c r="C36" s="140">
        <f>COUNTIFS('PLAN DE MEJORAMIENTO'!$U$8:$U$507,A36,'PLAN DE MEJORAMIENTO'!$L$8:$L$507,'CUARTO SEG.'!$C$3)</f>
        <v>11</v>
      </c>
      <c r="D36" s="140">
        <f>COUNTIFS('PLAN DE MEJORAMIENTO'!$U$8:$U$507,A36,'PLAN DE MEJORAMIENTO'!$L$8:$L$507,D3)</f>
        <v>1</v>
      </c>
      <c r="E36" s="140">
        <f>COUNTIFS('PLAN DE MEJORAMIENTO'!$U$8:$U$507,'CUARTO SEG.'!A36,'PLAN DE MEJORAMIENTO'!$L$8:$L$507,'CUARTO SEG.'!$E$3)</f>
        <v>0</v>
      </c>
      <c r="F36" s="155">
        <f t="shared" si="0"/>
        <v>12</v>
      </c>
      <c r="G36" s="151">
        <f>COUNTIFS('PLAN DE MEJORAMIENTO'!$U$8:$U$507,'CUARTO SEG.'!A36,'PLAN DE MEJORAMIENTO'!$P$8:$P$507,'CUARTO SEG.'!G3)</f>
        <v>10</v>
      </c>
      <c r="H36" s="140">
        <f>COUNTIFS('PLAN DE MEJORAMIENTO'!$U$8:$U$507,'CUARTO SEG.'!A36,'PLAN DE MEJORAMIENTO'!$P$8:$P$507,'CUARTO SEG.'!H$3)</f>
        <v>1</v>
      </c>
      <c r="I36" s="140">
        <f>COUNTIFS('PLAN DE MEJORAMIENTO'!$U$8:$U$507,'CUARTO SEG.'!A36,'PLAN DE MEJORAMIENTO'!$P$8:$P$507,'CUARTO SEG.'!I$3)</f>
        <v>0</v>
      </c>
      <c r="J36" s="140">
        <f>COUNTIFS('PLAN DE MEJORAMIENTO'!$U$8:$U$507,'CUARTO SEG.'!A36,'PLAN DE MEJORAMIENTO'!$P$8:$P$507,'CUARTO SEG.'!J$3)</f>
        <v>1</v>
      </c>
      <c r="K36" s="155">
        <f t="shared" si="1"/>
        <v>12</v>
      </c>
      <c r="L36" s="150">
        <f>COUNTIFS('PLAN DE MEJORAMIENTO'!$U$8:$U$507,'CUARTO SEG.'!A36,'PLAN DE MEJORAMIENTO'!$BG$8:$BG$507,'CUARTO SEG.'!L$3)</f>
        <v>0</v>
      </c>
      <c r="M36" s="141">
        <f>COUNTIFS('PLAN DE MEJORAMIENTO'!$U$8:$U$507,'CUARTO SEG.'!A36,'PLAN DE MEJORAMIENTO'!$BG$8:$BG$507,'CUARTO SEG.'!M$3)</f>
        <v>0</v>
      </c>
      <c r="N36" s="141">
        <f>COUNTIFS('PLAN DE MEJORAMIENTO'!$U$8:$U$507,'CUARTO SEG.'!A36,'PLAN DE MEJORAMIENTO'!$BG$8:$BG$507,'CUARTO SEG.'!N$3)</f>
        <v>0</v>
      </c>
      <c r="O36" s="141">
        <f>COUNTIFS('PLAN DE MEJORAMIENTO'!$U$8:$U$507,'CUARTO SEG.'!A36,'PLAN DE MEJORAMIENTO'!$BG$8:$BG$507,'CUARTO SEG.'!O$3)</f>
        <v>0</v>
      </c>
      <c r="P36" s="155">
        <f t="shared" si="2"/>
        <v>0</v>
      </c>
      <c r="Q36" s="151">
        <f>COUNTIFS('PLAN DE MEJORAMIENTO'!$U$8:$U$507,'CUARTO SEG.'!A36,'PLAN DE MEJORAMIENTO'!$BJ$8:$BJ$507,'CUARTO SEG.'!Q$3)</f>
        <v>9</v>
      </c>
      <c r="R36" s="140">
        <f>COUNTIFS('PLAN DE MEJORAMIENTO'!$U$8:$U$507,'CUARTO SEG.'!A36,'PLAN DE MEJORAMIENTO'!$BJ$8:$BJ$507,'CUARTO SEG.'!R$3)</f>
        <v>1</v>
      </c>
      <c r="S36" s="155">
        <f t="shared" si="3"/>
        <v>10</v>
      </c>
    </row>
    <row r="37" spans="1:19" ht="24" customHeight="1" thickBot="1" x14ac:dyDescent="0.25">
      <c r="A37" s="581"/>
      <c r="B37" s="178" t="s">
        <v>185</v>
      </c>
      <c r="C37" s="172">
        <f>IF($F$36=0,"",C36/$F$36)</f>
        <v>0.91666666666666663</v>
      </c>
      <c r="D37" s="172">
        <f>IF($F$36=0,"",D36/$F$36)</f>
        <v>8.3333333333333329E-2</v>
      </c>
      <c r="E37" s="172">
        <f>IF($F$36=0,"",E36/$F$36)</f>
        <v>0</v>
      </c>
      <c r="F37" s="176">
        <f>SUM(C37:E37)</f>
        <v>1</v>
      </c>
      <c r="G37" s="174">
        <f>IF($K$36=0,"",G36/$K$36)</f>
        <v>0.83333333333333337</v>
      </c>
      <c r="H37" s="174">
        <f>IF($K$36=0,"",H36/$K$36)</f>
        <v>8.3333333333333329E-2</v>
      </c>
      <c r="I37" s="174">
        <f>IF($K$36=0,"",I36/$K$36)</f>
        <v>0</v>
      </c>
      <c r="J37" s="174">
        <f>IF($K$36=0,"",J36/$K$36)</f>
        <v>8.3333333333333329E-2</v>
      </c>
      <c r="K37" s="173">
        <f>SUM(G37:J37)</f>
        <v>1</v>
      </c>
      <c r="L37" s="174" t="str">
        <f>IF($P$36=0,"",L36/$P$36)</f>
        <v/>
      </c>
      <c r="M37" s="174" t="str">
        <f>IF($P$36=0,"",M36/$P$36)</f>
        <v/>
      </c>
      <c r="N37" s="174" t="str">
        <f>IF($P$36=0,"",N36/$P$36)</f>
        <v/>
      </c>
      <c r="O37" s="174" t="str">
        <f>IF($P$36=0,"",O36/$P$36)</f>
        <v/>
      </c>
      <c r="P37" s="176">
        <f>SUM(L37:O37)</f>
        <v>0</v>
      </c>
      <c r="Q37" s="174">
        <f>IF($S$36=0,"",Q36/$S$36)</f>
        <v>0.9</v>
      </c>
      <c r="R37" s="174">
        <f>IF($S$36=0,"",R36/$S$36)</f>
        <v>0.1</v>
      </c>
      <c r="S37" s="175">
        <f>SUM(Q37:R37)</f>
        <v>1</v>
      </c>
    </row>
    <row r="38" spans="1:19" ht="24" customHeight="1" x14ac:dyDescent="0.2">
      <c r="A38" s="583" t="s">
        <v>89</v>
      </c>
      <c r="B38" s="177" t="s">
        <v>180</v>
      </c>
      <c r="C38" s="148">
        <f>COUNTIFS('PLAN DE MEJORAMIENTO'!$U$8:$U$507,A38,'PLAN DE MEJORAMIENTO'!$L$8:$L$507,'CUARTO SEG.'!$C$3)</f>
        <v>0</v>
      </c>
      <c r="D38" s="148">
        <f>COUNTIFS('PLAN DE MEJORAMIENTO'!$U$8:$U$507,A38,'PLAN DE MEJORAMIENTO'!$L$8:$L$507,D3)</f>
        <v>0</v>
      </c>
      <c r="E38" s="148">
        <f>COUNTIFS('PLAN DE MEJORAMIENTO'!$U$8:$U$507,'CUARTO SEG.'!A38,'PLAN DE MEJORAMIENTO'!$L$8:$L$507,'CUARTO SEG.'!$E$3)</f>
        <v>0</v>
      </c>
      <c r="F38" s="156">
        <f t="shared" si="0"/>
        <v>0</v>
      </c>
      <c r="G38" s="152">
        <f>COUNTIFS('PLAN DE MEJORAMIENTO'!$U$8:$U$507,'CUARTO SEG.'!A38,'PLAN DE MEJORAMIENTO'!$P$8:$P$507,'CUARTO SEG.'!G3)</f>
        <v>0</v>
      </c>
      <c r="H38" s="148">
        <f>COUNTIFS('PLAN DE MEJORAMIENTO'!$U$8:$U$507,'CUARTO SEG.'!A38,'PLAN DE MEJORAMIENTO'!$P$8:$P$507,'CUARTO SEG.'!H$3)</f>
        <v>0</v>
      </c>
      <c r="I38" s="148">
        <f>COUNTIFS('PLAN DE MEJORAMIENTO'!$U$8:$U$507,'CUARTO SEG.'!A38,'PLAN DE MEJORAMIENTO'!$P$8:$P$507,'CUARTO SEG.'!I$3)</f>
        <v>0</v>
      </c>
      <c r="J38" s="148">
        <f>COUNTIFS('PLAN DE MEJORAMIENTO'!$U$8:$U$507,'CUARTO SEG.'!A38,'PLAN DE MEJORAMIENTO'!$P$8:$P$507,'CUARTO SEG.'!J$3)</f>
        <v>0</v>
      </c>
      <c r="K38" s="156">
        <f t="shared" si="1"/>
        <v>0</v>
      </c>
      <c r="L38" s="150">
        <f>COUNTIFS('PLAN DE MEJORAMIENTO'!$U$8:$U$507,'CUARTO SEG.'!A38,'PLAN DE MEJORAMIENTO'!$BG$8:$BG$507,'CUARTO SEG.'!L$3)</f>
        <v>0</v>
      </c>
      <c r="M38" s="141">
        <f>COUNTIFS('PLAN DE MEJORAMIENTO'!$U$8:$U$507,'CUARTO SEG.'!A38,'PLAN DE MEJORAMIENTO'!$BG$8:$BG$507,'CUARTO SEG.'!M$3)</f>
        <v>0</v>
      </c>
      <c r="N38" s="141">
        <f>COUNTIFS('PLAN DE MEJORAMIENTO'!$U$8:$U$507,'CUARTO SEG.'!A38,'PLAN DE MEJORAMIENTO'!$BG$8:$BG$507,'CUARTO SEG.'!N$3)</f>
        <v>0</v>
      </c>
      <c r="O38" s="141">
        <f>COUNTIFS('PLAN DE MEJORAMIENTO'!$U$8:$U$507,'CUARTO SEG.'!A38,'PLAN DE MEJORAMIENTO'!$BG$8:$BG$507,'CUARTO SEG.'!O$3)</f>
        <v>0</v>
      </c>
      <c r="P38" s="156">
        <f t="shared" si="2"/>
        <v>0</v>
      </c>
      <c r="Q38" s="152">
        <f>COUNTIFS('PLAN DE MEJORAMIENTO'!$U$8:$U$507,'CUARTO SEG.'!A38,'PLAN DE MEJORAMIENTO'!$BJ$8:$BJ$507,'CUARTO SEG.'!Q$3)</f>
        <v>0</v>
      </c>
      <c r="R38" s="148">
        <f>COUNTIFS('PLAN DE MEJORAMIENTO'!$U$8:$U$507,'CUARTO SEG.'!A38,'PLAN DE MEJORAMIENTO'!$BJ$8:$BJ$507,'CUARTO SEG.'!R$3)</f>
        <v>0</v>
      </c>
      <c r="S38" s="156">
        <f t="shared" si="3"/>
        <v>0</v>
      </c>
    </row>
    <row r="39" spans="1:19" ht="24" customHeight="1" thickBot="1" x14ac:dyDescent="0.25">
      <c r="A39" s="584"/>
      <c r="B39" s="181" t="s">
        <v>185</v>
      </c>
      <c r="C39" s="182" t="str">
        <f>IF($F$38=0,"",C38/$F$38)</f>
        <v/>
      </c>
      <c r="D39" s="182" t="str">
        <f>IF($F$38=0,"",D38/$F$38)</f>
        <v/>
      </c>
      <c r="E39" s="182" t="str">
        <f>IF($F$38=0,"",E38/$F$38)</f>
        <v/>
      </c>
      <c r="F39" s="179">
        <f>SUM(C39:E39)</f>
        <v>0</v>
      </c>
      <c r="G39" s="183" t="str">
        <f>IF($K$38=0,"",G38/$K$38)</f>
        <v/>
      </c>
      <c r="H39" s="182" t="str">
        <f>IF($K$38=0,"",H38/$K$38)</f>
        <v/>
      </c>
      <c r="I39" s="182" t="str">
        <f>IF($K$38=0,"",I38/$K$38)</f>
        <v/>
      </c>
      <c r="J39" s="182" t="str">
        <f>IF($K$38=0,"",J38/$K$38)</f>
        <v/>
      </c>
      <c r="K39" s="184">
        <f>SUM(G39:J39)</f>
        <v>0</v>
      </c>
      <c r="L39" s="183" t="str">
        <f>IF($P$38=0,"",L38/$P$38)</f>
        <v/>
      </c>
      <c r="M39" s="182" t="str">
        <f>IF($P$38=0,"",M38/$P$38)</f>
        <v/>
      </c>
      <c r="N39" s="182" t="str">
        <f>IF($P$38=0,"",N38/$P$38)</f>
        <v/>
      </c>
      <c r="O39" s="182" t="str">
        <f>IF($P$38=0,"",O38/$P$38)</f>
        <v/>
      </c>
      <c r="P39" s="179">
        <f>SUM(L39:O39)</f>
        <v>0</v>
      </c>
      <c r="Q39" s="183" t="str">
        <f>IF($S$38=0,"",Q38/$S$38)</f>
        <v/>
      </c>
      <c r="R39" s="182" t="str">
        <f>IF($S$38=0,"",R38/$S$38)</f>
        <v/>
      </c>
      <c r="S39" s="179">
        <f>SUM(Q39:R39)</f>
        <v>0</v>
      </c>
    </row>
    <row r="40" spans="1:19" ht="27.75" customHeight="1" x14ac:dyDescent="0.2">
      <c r="A40" s="585" t="s">
        <v>173</v>
      </c>
      <c r="B40" s="187" t="s">
        <v>180</v>
      </c>
      <c r="C40" s="188">
        <f>C4+C6+C8+C10+C12+C14+C16+C18+C20+C22+C24+C26+C28+C30+C32+C34+C36+C38</f>
        <v>288</v>
      </c>
      <c r="D40" s="188">
        <f t="shared" ref="D40:S40" si="4">D4+D6+D8+D10+D12+D14+D16+D18+D20+D22+D24+D26+D28+D30+D32+D34+D36+D38</f>
        <v>22</v>
      </c>
      <c r="E40" s="188">
        <f t="shared" si="4"/>
        <v>5</v>
      </c>
      <c r="F40" s="189">
        <f t="shared" si="4"/>
        <v>315</v>
      </c>
      <c r="G40" s="194">
        <f t="shared" si="4"/>
        <v>230</v>
      </c>
      <c r="H40" s="188">
        <f t="shared" si="4"/>
        <v>68</v>
      </c>
      <c r="I40" s="188">
        <f t="shared" si="4"/>
        <v>7</v>
      </c>
      <c r="J40" s="188">
        <f t="shared" si="4"/>
        <v>10</v>
      </c>
      <c r="K40" s="189">
        <f t="shared" si="4"/>
        <v>315</v>
      </c>
      <c r="L40" s="194">
        <f t="shared" si="4"/>
        <v>0</v>
      </c>
      <c r="M40" s="188">
        <f t="shared" si="4"/>
        <v>0</v>
      </c>
      <c r="N40" s="188">
        <f t="shared" si="4"/>
        <v>0</v>
      </c>
      <c r="O40" s="188">
        <f t="shared" si="4"/>
        <v>0</v>
      </c>
      <c r="P40" s="189">
        <f t="shared" si="4"/>
        <v>0</v>
      </c>
      <c r="Q40" s="194">
        <f t="shared" si="4"/>
        <v>139</v>
      </c>
      <c r="R40" s="188">
        <f t="shared" si="4"/>
        <v>131</v>
      </c>
      <c r="S40" s="189">
        <f t="shared" si="4"/>
        <v>270</v>
      </c>
    </row>
    <row r="41" spans="1:19" ht="13.5" thickBot="1" x14ac:dyDescent="0.25">
      <c r="A41" s="586"/>
      <c r="B41" s="158" t="s">
        <v>185</v>
      </c>
      <c r="C41" s="190">
        <f>IF($F$40=0,"",C40/$F$40)</f>
        <v>0.91428571428571426</v>
      </c>
      <c r="D41" s="190">
        <f>IF($F$40=0,"",D40/$F$40)</f>
        <v>6.9841269841269843E-2</v>
      </c>
      <c r="E41" s="190">
        <f>IF($F$40=0,"",E40/$F$40)</f>
        <v>1.5873015873015872E-2</v>
      </c>
      <c r="F41" s="192">
        <f>SUM(C41:E41)</f>
        <v>1</v>
      </c>
      <c r="G41" s="195">
        <f>IF($K$40=0,"",G40/$K$40)</f>
        <v>0.73015873015873012</v>
      </c>
      <c r="H41" s="190">
        <f>IF($K$40=0,"",H40/$K$40)</f>
        <v>0.21587301587301588</v>
      </c>
      <c r="I41" s="190">
        <f>IF($K$40=0,"",I40/$K$40)</f>
        <v>2.2222222222222223E-2</v>
      </c>
      <c r="J41" s="190">
        <f>IF($K$40=0,"",J40/$K$40)</f>
        <v>3.1746031746031744E-2</v>
      </c>
      <c r="K41" s="196">
        <f>SUM(G41:J41)</f>
        <v>1</v>
      </c>
      <c r="L41" s="195" t="str">
        <f>IF($P$40=0,"",L40/$P$40)</f>
        <v/>
      </c>
      <c r="M41" s="190" t="str">
        <f>IF($P$40=0,"",M40/$P$40)</f>
        <v/>
      </c>
      <c r="N41" s="190" t="str">
        <f>IF($P$40=0,"",N40/$P$40)</f>
        <v/>
      </c>
      <c r="O41" s="190" t="str">
        <f>IF($P$40=0,"",O40/$P$40)</f>
        <v/>
      </c>
      <c r="P41" s="196">
        <f>SUM(L41:O41)</f>
        <v>0</v>
      </c>
      <c r="Q41" s="195">
        <f>IF($S$40=0,"",Q40/$S$40)</f>
        <v>0.51481481481481484</v>
      </c>
      <c r="R41" s="190">
        <f>IF($S$40=0,"",R40/$S$40)</f>
        <v>0.48518518518518516</v>
      </c>
      <c r="S41" s="192">
        <f>SUM(Q41:R41)</f>
        <v>1</v>
      </c>
    </row>
  </sheetData>
  <mergeCells count="27">
    <mergeCell ref="A40:A41"/>
    <mergeCell ref="A28:A29"/>
    <mergeCell ref="A30:A31"/>
    <mergeCell ref="A32:A33"/>
    <mergeCell ref="A34:A35"/>
    <mergeCell ref="A36:A37"/>
    <mergeCell ref="A38:A39"/>
    <mergeCell ref="A26:A27"/>
    <mergeCell ref="A4:A5"/>
    <mergeCell ref="A6:A7"/>
    <mergeCell ref="A8:A9"/>
    <mergeCell ref="A10:A11"/>
    <mergeCell ref="A12:A13"/>
    <mergeCell ref="A14:A15"/>
    <mergeCell ref="A16:A17"/>
    <mergeCell ref="A18:A19"/>
    <mergeCell ref="A20:A21"/>
    <mergeCell ref="A22:A23"/>
    <mergeCell ref="A24:A25"/>
    <mergeCell ref="A1:K1"/>
    <mergeCell ref="L1:S1"/>
    <mergeCell ref="A2:A3"/>
    <mergeCell ref="B2:B3"/>
    <mergeCell ref="C2:F2"/>
    <mergeCell ref="G2:K2"/>
    <mergeCell ref="L2:P2"/>
    <mergeCell ref="Q2:S2"/>
  </mergeCells>
  <pageMargins left="0.7" right="0.7" top="0.75" bottom="0.75" header="0.3" footer="0.3"/>
  <pageSetup orientation="portrait" horizontalDpi="4294967294" verticalDpi="4294967294" r:id="rId1"/>
  <ignoredErrors>
    <ignoredError sqref="C5:R5 C7:S7 F6:O6 C9:S9 F8:K8 C11:S11 F10:K10 C13:S13 F12:K12 C15:S15 F14:K14 C17:E17 L17:S17 F16:K16 C19:S19 G17:K17 F18:K18 F17 C21:S21 F20:K20 C23:S23 F22:K22 C25:S25 F24:K24 C27:S27 F26:K26 C29:S29 F28:K28 C31:S31 F30:K30 C33:S33 F32:K32 C35:S35 F34:K34 C37:S37 F36:K36 F38:K38"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97"/>
  <sheetViews>
    <sheetView topLeftCell="B20" zoomScale="69" zoomScaleNormal="69" workbookViewId="0">
      <selection activeCell="H26" sqref="H26"/>
    </sheetView>
  </sheetViews>
  <sheetFormatPr baseColWidth="10" defaultRowHeight="15" x14ac:dyDescent="0.25"/>
  <cols>
    <col min="1" max="1" width="15.28515625" style="21" hidden="1" customWidth="1"/>
    <col min="2" max="2" width="6.28515625" style="21" customWidth="1"/>
    <col min="3" max="3" width="17.140625" style="23" customWidth="1"/>
    <col min="4" max="4" width="19.5703125" style="21" customWidth="1"/>
    <col min="5" max="5" width="19.5703125" style="39" customWidth="1"/>
    <col min="6" max="6" width="32.85546875" style="22" customWidth="1"/>
    <col min="7" max="7" width="23" style="50" customWidth="1"/>
    <col min="8" max="8" width="32" style="22" customWidth="1"/>
    <col min="9" max="9" width="21.85546875" style="22" customWidth="1"/>
    <col min="10" max="10" width="19.5703125" style="22" customWidth="1"/>
    <col min="11" max="11" width="19.5703125" style="39" customWidth="1"/>
    <col min="12" max="13" width="30.85546875" style="21" customWidth="1"/>
    <col min="14" max="14" width="11.42578125" style="21" customWidth="1"/>
    <col min="15" max="15" width="33.42578125" style="21" customWidth="1"/>
    <col min="16" max="16" width="22" style="21" customWidth="1"/>
    <col min="17" max="17" width="33.42578125" style="39" customWidth="1"/>
    <col min="18" max="18" width="17.85546875" style="39" customWidth="1"/>
    <col min="19" max="21" width="18.140625" style="39" customWidth="1"/>
    <col min="22" max="22" width="18.140625" style="23" customWidth="1"/>
    <col min="23" max="23" width="21" style="39" hidden="1" customWidth="1"/>
    <col min="24" max="24" width="16.42578125" style="21" hidden="1" customWidth="1"/>
    <col min="25" max="25" width="16.85546875" style="21" hidden="1" customWidth="1"/>
    <col min="26" max="26" width="18.140625" style="21" hidden="1" customWidth="1"/>
    <col min="27" max="27" width="18.7109375" style="21" hidden="1" customWidth="1"/>
    <col min="28" max="28" width="19.140625" style="21" hidden="1" customWidth="1"/>
    <col min="29" max="29" width="0" style="21" hidden="1" customWidth="1"/>
    <col min="30" max="30" width="17.140625" style="39" hidden="1" customWidth="1"/>
    <col min="31" max="31" width="13.28515625" style="39" hidden="1" customWidth="1"/>
    <col min="32" max="32" width="19.7109375" style="21" hidden="1" customWidth="1"/>
    <col min="33" max="33" width="16.85546875" style="21" hidden="1" customWidth="1"/>
    <col min="34" max="34" width="15.42578125" style="39" hidden="1" customWidth="1"/>
    <col min="35" max="35" width="18.7109375" style="21" hidden="1" customWidth="1"/>
    <col min="36" max="36" width="25.42578125" style="21" hidden="1" customWidth="1"/>
    <col min="37" max="37" width="0" style="21" hidden="1" customWidth="1"/>
    <col min="38" max="38" width="13.28515625" style="39" hidden="1" customWidth="1"/>
    <col min="39" max="39" width="13.28515625" style="21" hidden="1" customWidth="1"/>
    <col min="40" max="40" width="16.42578125" style="21" hidden="1" customWidth="1"/>
    <col min="41" max="41" width="16.85546875" style="21" hidden="1" customWidth="1"/>
    <col min="42" max="42" width="14.42578125" style="21" hidden="1" customWidth="1"/>
    <col min="43" max="43" width="18.7109375" style="21" hidden="1" customWidth="1"/>
    <col min="44" max="44" width="19.140625" style="21" hidden="1" customWidth="1"/>
    <col min="45" max="47" width="0" style="21" hidden="1" customWidth="1"/>
    <col min="48" max="48" width="16.42578125" style="21" hidden="1" customWidth="1"/>
    <col min="49" max="49" width="16.85546875" style="21" hidden="1" customWidth="1"/>
    <col min="50" max="50" width="17.42578125" style="39" hidden="1" customWidth="1"/>
    <col min="51" max="51" width="18.7109375" style="21" hidden="1" customWidth="1"/>
    <col min="52" max="52" width="25.42578125" style="21" hidden="1" customWidth="1"/>
    <col min="53" max="53" width="0" style="21" hidden="1" customWidth="1"/>
    <col min="54" max="54" width="13.28515625" style="39" hidden="1" customWidth="1"/>
    <col min="55" max="56" width="0" style="21" hidden="1" customWidth="1"/>
    <col min="57" max="57" width="0" style="39" hidden="1" customWidth="1"/>
    <col min="58" max="58" width="21.85546875" style="21" hidden="1" customWidth="1"/>
    <col min="59" max="59" width="0" style="21" hidden="1" customWidth="1"/>
    <col min="60" max="60" width="17.7109375" style="39" hidden="1" customWidth="1"/>
    <col min="61" max="61" width="19.28515625" style="21" hidden="1" customWidth="1"/>
    <col min="62" max="62" width="16.5703125" style="21" hidden="1" customWidth="1"/>
    <col min="63" max="16384" width="11.42578125" style="21"/>
  </cols>
  <sheetData>
    <row r="1" spans="1:60" ht="38.25" hidden="1" customHeight="1" x14ac:dyDescent="0.25">
      <c r="A1" s="41"/>
      <c r="B1" s="42"/>
      <c r="C1" s="42"/>
      <c r="D1" s="42"/>
      <c r="E1" s="42"/>
      <c r="F1" s="43"/>
      <c r="G1" s="42"/>
      <c r="H1" s="43"/>
      <c r="I1" s="43"/>
      <c r="J1" s="644" t="s">
        <v>0</v>
      </c>
      <c r="K1" s="645"/>
      <c r="L1" s="645"/>
      <c r="M1" s="645"/>
      <c r="N1" s="645"/>
      <c r="O1" s="645"/>
      <c r="P1" s="645"/>
      <c r="Q1" s="645"/>
      <c r="R1" s="645"/>
      <c r="S1" s="646"/>
      <c r="T1" s="160"/>
      <c r="U1" s="160"/>
      <c r="V1" s="160"/>
    </row>
    <row r="2" spans="1:60" ht="38.25" hidden="1" customHeight="1" x14ac:dyDescent="0.25">
      <c r="A2" s="44"/>
      <c r="B2" s="45"/>
      <c r="C2" s="45"/>
      <c r="D2" s="45"/>
      <c r="E2" s="45"/>
      <c r="F2" s="46"/>
      <c r="G2" s="45"/>
      <c r="H2" s="46"/>
      <c r="I2" s="46"/>
      <c r="J2" s="647"/>
      <c r="K2" s="648"/>
      <c r="L2" s="648"/>
      <c r="M2" s="648"/>
      <c r="N2" s="648"/>
      <c r="O2" s="648"/>
      <c r="P2" s="648"/>
      <c r="Q2" s="648"/>
      <c r="R2" s="648"/>
      <c r="S2" s="649"/>
      <c r="T2" s="162"/>
      <c r="U2" s="162"/>
      <c r="V2" s="162"/>
    </row>
    <row r="3" spans="1:60" ht="38.25" hidden="1" customHeight="1" x14ac:dyDescent="0.25">
      <c r="A3" s="44"/>
      <c r="B3" s="45"/>
      <c r="C3" s="45"/>
      <c r="D3" s="45"/>
      <c r="E3" s="45"/>
      <c r="F3" s="46"/>
      <c r="G3" s="45"/>
      <c r="H3" s="46"/>
      <c r="I3" s="46"/>
      <c r="J3" s="650"/>
      <c r="K3" s="651"/>
      <c r="L3" s="651"/>
      <c r="M3" s="651"/>
      <c r="N3" s="651"/>
      <c r="O3" s="651"/>
      <c r="P3" s="651"/>
      <c r="Q3" s="651"/>
      <c r="R3" s="651"/>
      <c r="S3" s="652"/>
      <c r="T3" s="162"/>
      <c r="U3" s="162"/>
      <c r="V3" s="162"/>
    </row>
    <row r="4" spans="1:60" ht="38.25" hidden="1" customHeight="1" x14ac:dyDescent="0.25">
      <c r="A4" s="44"/>
      <c r="B4" s="45"/>
      <c r="C4" s="45"/>
      <c r="D4" s="45"/>
      <c r="E4" s="45"/>
      <c r="F4" s="46"/>
      <c r="G4" s="45"/>
      <c r="H4" s="46"/>
      <c r="I4" s="46"/>
      <c r="J4" s="644" t="s">
        <v>1</v>
      </c>
      <c r="K4" s="645"/>
      <c r="L4" s="645"/>
      <c r="M4" s="645"/>
      <c r="N4" s="645"/>
      <c r="O4" s="645"/>
      <c r="P4" s="645"/>
      <c r="Q4" s="645"/>
      <c r="R4" s="645"/>
      <c r="S4" s="646"/>
      <c r="T4" s="162"/>
      <c r="U4" s="162"/>
      <c r="V4" s="162"/>
    </row>
    <row r="5" spans="1:60" ht="38.25" hidden="1" customHeight="1" x14ac:dyDescent="0.25">
      <c r="A5" s="44"/>
      <c r="B5" s="45"/>
      <c r="C5" s="45"/>
      <c r="D5" s="45"/>
      <c r="E5" s="45"/>
      <c r="F5" s="46"/>
      <c r="G5" s="45"/>
      <c r="H5" s="46"/>
      <c r="I5" s="46"/>
      <c r="J5" s="647"/>
      <c r="K5" s="648"/>
      <c r="L5" s="648"/>
      <c r="M5" s="648"/>
      <c r="N5" s="648"/>
      <c r="O5" s="648"/>
      <c r="P5" s="648"/>
      <c r="Q5" s="648"/>
      <c r="R5" s="648"/>
      <c r="S5" s="649"/>
      <c r="T5" s="162"/>
      <c r="U5" s="162"/>
      <c r="V5" s="162"/>
    </row>
    <row r="6" spans="1:60" ht="38.25" hidden="1" customHeight="1" x14ac:dyDescent="0.25">
      <c r="A6" s="47"/>
      <c r="B6" s="48"/>
      <c r="C6" s="48"/>
      <c r="D6" s="48"/>
      <c r="E6" s="48"/>
      <c r="F6" s="49"/>
      <c r="G6" s="48"/>
      <c r="H6" s="49"/>
      <c r="I6" s="49"/>
      <c r="J6" s="653"/>
      <c r="K6" s="654"/>
      <c r="L6" s="654"/>
      <c r="M6" s="654"/>
      <c r="N6" s="654"/>
      <c r="O6" s="654"/>
      <c r="P6" s="654"/>
      <c r="Q6" s="654"/>
      <c r="R6" s="654"/>
      <c r="S6" s="655"/>
      <c r="T6" s="163"/>
      <c r="U6" s="163"/>
      <c r="V6" s="163"/>
    </row>
    <row r="7" spans="1:60" ht="38.25" hidden="1" customHeight="1" x14ac:dyDescent="0.25">
      <c r="A7" s="50"/>
      <c r="B7" s="39"/>
      <c r="C7" s="39"/>
      <c r="D7" s="39"/>
      <c r="F7" s="51"/>
      <c r="N7" s="23"/>
    </row>
    <row r="8" spans="1:60" s="24" customFormat="1" ht="38.25" hidden="1" customHeight="1" x14ac:dyDescent="0.25">
      <c r="A8" s="628" t="s">
        <v>2</v>
      </c>
      <c r="B8" s="629"/>
      <c r="C8" s="629"/>
      <c r="D8" s="629"/>
      <c r="E8" s="629"/>
      <c r="F8" s="629"/>
      <c r="G8" s="630"/>
      <c r="H8" s="637"/>
      <c r="I8" s="637"/>
      <c r="J8" s="637"/>
      <c r="K8" s="637"/>
      <c r="L8" s="637"/>
      <c r="M8" s="637"/>
      <c r="N8" s="637"/>
      <c r="O8" s="637"/>
      <c r="P8" s="637"/>
      <c r="Q8" s="637"/>
      <c r="R8" s="637"/>
      <c r="S8" s="637"/>
      <c r="T8" s="637"/>
      <c r="U8" s="637"/>
      <c r="V8" s="637"/>
      <c r="W8" s="50"/>
      <c r="AD8" s="50"/>
      <c r="AE8" s="50"/>
      <c r="AH8" s="50"/>
      <c r="AL8" s="50"/>
      <c r="AX8" s="50"/>
      <c r="BB8" s="50"/>
      <c r="BE8" s="50"/>
      <c r="BH8" s="50"/>
    </row>
    <row r="9" spans="1:60" s="24" customFormat="1" ht="38.25" hidden="1" customHeight="1" x14ac:dyDescent="0.25">
      <c r="A9" s="1"/>
      <c r="B9" s="1"/>
      <c r="C9" s="1"/>
      <c r="D9" s="1"/>
      <c r="E9" s="1"/>
      <c r="F9" s="2"/>
      <c r="G9" s="1"/>
      <c r="H9" s="2"/>
      <c r="I9" s="2"/>
      <c r="J9" s="165"/>
      <c r="K9" s="164"/>
      <c r="L9" s="164"/>
      <c r="M9" s="164"/>
      <c r="N9" s="164"/>
      <c r="O9" s="164"/>
      <c r="P9" s="164"/>
      <c r="Q9" s="164"/>
      <c r="R9" s="164"/>
      <c r="S9" s="164"/>
      <c r="T9" s="164"/>
      <c r="U9" s="164"/>
      <c r="V9" s="164"/>
      <c r="W9" s="50"/>
      <c r="AD9" s="50"/>
      <c r="AE9" s="50"/>
      <c r="AH9" s="50"/>
      <c r="AL9" s="50"/>
      <c r="AX9" s="50"/>
      <c r="BB9" s="50"/>
      <c r="BE9" s="50"/>
      <c r="BH9" s="50"/>
    </row>
    <row r="10" spans="1:60" s="24" customFormat="1" ht="38.25" hidden="1" customHeight="1" x14ac:dyDescent="0.25">
      <c r="A10" s="628" t="s">
        <v>3</v>
      </c>
      <c r="B10" s="629"/>
      <c r="C10" s="629"/>
      <c r="D10" s="629"/>
      <c r="E10" s="629"/>
      <c r="F10" s="629"/>
      <c r="G10" s="630"/>
      <c r="H10" s="656"/>
      <c r="I10" s="656"/>
      <c r="J10" s="656"/>
      <c r="K10" s="656"/>
      <c r="L10" s="656"/>
      <c r="M10" s="656"/>
      <c r="N10" s="656"/>
      <c r="O10" s="656"/>
      <c r="P10" s="656"/>
      <c r="Q10" s="656"/>
      <c r="R10" s="656"/>
      <c r="S10" s="656"/>
      <c r="T10" s="656"/>
      <c r="U10" s="656"/>
      <c r="V10" s="656"/>
      <c r="W10" s="50"/>
      <c r="AD10" s="50"/>
      <c r="AE10" s="50"/>
      <c r="AH10" s="50"/>
      <c r="AL10" s="50"/>
      <c r="AX10" s="50"/>
      <c r="BB10" s="50"/>
      <c r="BE10" s="50"/>
      <c r="BH10" s="50"/>
    </row>
    <row r="11" spans="1:60" s="52" customFormat="1" ht="38.25" hidden="1" customHeight="1" x14ac:dyDescent="0.25">
      <c r="A11" s="3"/>
      <c r="B11" s="161"/>
      <c r="C11" s="161"/>
      <c r="D11" s="161"/>
      <c r="E11" s="161"/>
      <c r="F11" s="4"/>
      <c r="G11" s="161"/>
      <c r="H11" s="4"/>
      <c r="I11" s="4"/>
      <c r="J11" s="5"/>
      <c r="K11" s="6"/>
      <c r="L11" s="6"/>
      <c r="M11" s="6"/>
      <c r="N11" s="6"/>
      <c r="O11" s="6"/>
      <c r="P11" s="6"/>
      <c r="Q11" s="6"/>
      <c r="R11" s="6"/>
      <c r="S11" s="6"/>
      <c r="T11" s="6"/>
      <c r="U11" s="6"/>
      <c r="V11" s="6"/>
      <c r="W11" s="53"/>
      <c r="AD11" s="53"/>
      <c r="AE11" s="53"/>
      <c r="AH11" s="53"/>
      <c r="AL11" s="53"/>
      <c r="AX11" s="53"/>
      <c r="BB11" s="53"/>
      <c r="BE11" s="53"/>
      <c r="BH11" s="53"/>
    </row>
    <row r="12" spans="1:60" s="52" customFormat="1" ht="38.25" hidden="1" customHeight="1" x14ac:dyDescent="0.25">
      <c r="A12" s="7"/>
      <c r="B12" s="7"/>
      <c r="C12" s="7"/>
      <c r="D12" s="7"/>
      <c r="E12" s="7"/>
      <c r="F12" s="8"/>
      <c r="G12" s="7"/>
      <c r="H12" s="8"/>
      <c r="I12" s="8"/>
      <c r="J12" s="9"/>
      <c r="K12" s="10"/>
      <c r="L12" s="10"/>
      <c r="M12" s="10"/>
      <c r="N12" s="10"/>
      <c r="O12" s="10"/>
      <c r="P12" s="10"/>
      <c r="Q12" s="10"/>
      <c r="R12" s="10"/>
      <c r="S12" s="10"/>
      <c r="T12" s="10"/>
      <c r="U12" s="10"/>
      <c r="V12" s="10"/>
      <c r="W12" s="53"/>
      <c r="AD12" s="53"/>
      <c r="AE12" s="53"/>
      <c r="AH12" s="53"/>
      <c r="AL12" s="53"/>
      <c r="AX12" s="53"/>
      <c r="BB12" s="53"/>
      <c r="BE12" s="53"/>
      <c r="BH12" s="53"/>
    </row>
    <row r="13" spans="1:60" s="24" customFormat="1" ht="38.25" hidden="1" customHeight="1" x14ac:dyDescent="0.25">
      <c r="A13" s="628" t="s">
        <v>4</v>
      </c>
      <c r="B13" s="629"/>
      <c r="C13" s="629"/>
      <c r="D13" s="629"/>
      <c r="E13" s="629"/>
      <c r="F13" s="629"/>
      <c r="G13" s="630"/>
      <c r="H13" s="631"/>
      <c r="I13" s="631"/>
      <c r="J13" s="631"/>
      <c r="K13" s="631"/>
      <c r="L13" s="631"/>
      <c r="M13" s="631"/>
      <c r="N13" s="632"/>
      <c r="O13" s="633" t="s">
        <v>5</v>
      </c>
      <c r="P13" s="634"/>
      <c r="Q13" s="634"/>
      <c r="R13" s="635"/>
      <c r="S13" s="636" t="s">
        <v>6</v>
      </c>
      <c r="T13" s="637"/>
      <c r="U13" s="637"/>
      <c r="V13" s="637"/>
      <c r="W13" s="50"/>
      <c r="AD13" s="50"/>
      <c r="AE13" s="50"/>
      <c r="AH13" s="50"/>
      <c r="AL13" s="50"/>
      <c r="AX13" s="50"/>
      <c r="BB13" s="50"/>
      <c r="BE13" s="50"/>
      <c r="BH13" s="50"/>
    </row>
    <row r="14" spans="1:60" s="24" customFormat="1" ht="38.25" hidden="1" customHeight="1" x14ac:dyDescent="0.25">
      <c r="A14" s="11"/>
      <c r="B14" s="12"/>
      <c r="C14" s="12"/>
      <c r="D14" s="12"/>
      <c r="E14" s="12"/>
      <c r="F14" s="13"/>
      <c r="G14" s="12"/>
      <c r="H14" s="13"/>
      <c r="I14" s="13"/>
      <c r="J14" s="13"/>
      <c r="K14" s="12"/>
      <c r="L14" s="14"/>
      <c r="M14" s="14"/>
      <c r="N14" s="12"/>
      <c r="O14" s="14"/>
      <c r="P14" s="14"/>
      <c r="Q14" s="12"/>
      <c r="R14" s="12"/>
      <c r="S14" s="12"/>
      <c r="T14" s="12"/>
      <c r="U14" s="12"/>
      <c r="V14" s="12"/>
      <c r="W14" s="50"/>
      <c r="AD14" s="50"/>
      <c r="AE14" s="50"/>
      <c r="AH14" s="50"/>
      <c r="AL14" s="50"/>
      <c r="AX14" s="50"/>
      <c r="BB14" s="50"/>
      <c r="BE14" s="50"/>
      <c r="BH14" s="50"/>
    </row>
    <row r="15" spans="1:60" s="24" customFormat="1" ht="38.25" hidden="1" customHeight="1" x14ac:dyDescent="0.25">
      <c r="A15" s="628" t="s">
        <v>7</v>
      </c>
      <c r="B15" s="629"/>
      <c r="C15" s="629"/>
      <c r="D15" s="629"/>
      <c r="E15" s="629"/>
      <c r="F15" s="629"/>
      <c r="G15" s="630"/>
      <c r="H15" s="638"/>
      <c r="I15" s="638"/>
      <c r="J15" s="638"/>
      <c r="K15" s="638"/>
      <c r="L15" s="638"/>
      <c r="M15" s="638"/>
      <c r="N15" s="638"/>
      <c r="O15" s="638"/>
      <c r="P15" s="638"/>
      <c r="Q15" s="638"/>
      <c r="R15" s="638"/>
      <c r="S15" s="638"/>
      <c r="T15" s="638"/>
      <c r="U15" s="638"/>
      <c r="V15" s="638"/>
      <c r="W15" s="50"/>
      <c r="AD15" s="50"/>
      <c r="AE15" s="50"/>
      <c r="AH15" s="50"/>
      <c r="AL15" s="50"/>
      <c r="AX15" s="50"/>
      <c r="BB15" s="50"/>
      <c r="BE15" s="50"/>
      <c r="BH15" s="50"/>
    </row>
    <row r="16" spans="1:60" s="24" customFormat="1" ht="38.25" hidden="1" customHeight="1" x14ac:dyDescent="0.25">
      <c r="A16" s="15"/>
      <c r="B16" s="16"/>
      <c r="C16" s="16"/>
      <c r="D16" s="16"/>
      <c r="E16" s="16"/>
      <c r="F16" s="17"/>
      <c r="G16" s="18"/>
      <c r="H16" s="19"/>
      <c r="I16" s="19"/>
      <c r="J16" s="19"/>
      <c r="K16" s="18"/>
      <c r="L16" s="20"/>
      <c r="M16" s="20"/>
      <c r="N16" s="18"/>
      <c r="O16" s="20"/>
      <c r="P16" s="20"/>
      <c r="Q16" s="18"/>
      <c r="R16" s="18"/>
      <c r="S16" s="18"/>
      <c r="T16" s="18"/>
      <c r="U16" s="18"/>
      <c r="V16" s="18"/>
      <c r="W16" s="50"/>
      <c r="AD16" s="50"/>
      <c r="AE16" s="50"/>
      <c r="AH16" s="50"/>
      <c r="AL16" s="50"/>
      <c r="AX16" s="50"/>
      <c r="BB16" s="50"/>
      <c r="BE16" s="50"/>
      <c r="BH16" s="50"/>
    </row>
    <row r="17" spans="1:62" s="24" customFormat="1" ht="38.25" hidden="1" customHeight="1" x14ac:dyDescent="0.25">
      <c r="A17" s="628" t="s">
        <v>8</v>
      </c>
      <c r="B17" s="629"/>
      <c r="C17" s="629"/>
      <c r="D17" s="629"/>
      <c r="E17" s="629"/>
      <c r="F17" s="629"/>
      <c r="G17" s="630"/>
      <c r="H17" s="638"/>
      <c r="I17" s="638"/>
      <c r="J17" s="638"/>
      <c r="K17" s="638"/>
      <c r="L17" s="638"/>
      <c r="M17" s="638"/>
      <c r="N17" s="638"/>
      <c r="O17" s="638"/>
      <c r="P17" s="638"/>
      <c r="Q17" s="638"/>
      <c r="R17" s="638"/>
      <c r="S17" s="638"/>
      <c r="T17" s="638"/>
      <c r="U17" s="638"/>
      <c r="V17" s="638"/>
      <c r="W17" s="50"/>
      <c r="AD17" s="50"/>
      <c r="AE17" s="50"/>
      <c r="AH17" s="50"/>
      <c r="AL17" s="50"/>
      <c r="AX17" s="50"/>
      <c r="BB17" s="50"/>
      <c r="BE17" s="50"/>
      <c r="BH17" s="50"/>
    </row>
    <row r="18" spans="1:62" ht="38.25" hidden="1" customHeight="1" x14ac:dyDescent="0.25"/>
    <row r="19" spans="1:62" ht="38.25" hidden="1" customHeight="1" x14ac:dyDescent="0.25"/>
    <row r="20" spans="1:62" ht="54.75" customHeight="1" thickBot="1" x14ac:dyDescent="0.3">
      <c r="B20" s="639" t="s">
        <v>9</v>
      </c>
      <c r="C20" s="640"/>
      <c r="D20" s="640"/>
      <c r="E20" s="640"/>
      <c r="F20" s="640"/>
      <c r="G20" s="641"/>
      <c r="H20" s="642" t="s">
        <v>10</v>
      </c>
      <c r="I20" s="642"/>
      <c r="J20" s="642"/>
      <c r="K20" s="642"/>
      <c r="L20" s="642"/>
      <c r="M20" s="642"/>
      <c r="N20" s="642"/>
      <c r="O20" s="642"/>
      <c r="P20" s="642"/>
      <c r="Q20" s="642"/>
      <c r="R20" s="642"/>
      <c r="S20" s="642"/>
      <c r="T20" s="642"/>
      <c r="U20" s="642"/>
      <c r="V20" s="643"/>
      <c r="W20" s="622" t="s">
        <v>164</v>
      </c>
      <c r="X20" s="623"/>
      <c r="Y20" s="624"/>
      <c r="Z20" s="625" t="s">
        <v>11</v>
      </c>
      <c r="AA20" s="626"/>
      <c r="AB20" s="626"/>
      <c r="AC20" s="626"/>
      <c r="AD20" s="627"/>
      <c r="AE20" s="622" t="s">
        <v>165</v>
      </c>
      <c r="AF20" s="623"/>
      <c r="AG20" s="624"/>
      <c r="AH20" s="625" t="s">
        <v>12</v>
      </c>
      <c r="AI20" s="626"/>
      <c r="AJ20" s="626"/>
      <c r="AK20" s="626"/>
      <c r="AL20" s="627"/>
      <c r="AM20" s="622" t="s">
        <v>166</v>
      </c>
      <c r="AN20" s="623"/>
      <c r="AO20" s="624"/>
      <c r="AP20" s="625" t="s">
        <v>13</v>
      </c>
      <c r="AQ20" s="626"/>
      <c r="AR20" s="626"/>
      <c r="AS20" s="626"/>
      <c r="AT20" s="627"/>
      <c r="AU20" s="622" t="s">
        <v>167</v>
      </c>
      <c r="AV20" s="623"/>
      <c r="AW20" s="624"/>
      <c r="AX20" s="625" t="s">
        <v>14</v>
      </c>
      <c r="AY20" s="626"/>
      <c r="AZ20" s="626"/>
      <c r="BA20" s="626"/>
      <c r="BB20" s="627"/>
      <c r="BC20" s="618" t="s">
        <v>123</v>
      </c>
      <c r="BD20" s="619"/>
      <c r="BE20" s="620"/>
      <c r="BF20" s="619"/>
      <c r="BG20" s="621"/>
      <c r="BH20" s="126" t="s">
        <v>124</v>
      </c>
      <c r="BI20" s="117" t="s">
        <v>125</v>
      </c>
      <c r="BJ20" s="118"/>
    </row>
    <row r="21" spans="1:62" ht="120.75" customHeight="1" x14ac:dyDescent="0.25">
      <c r="A21" s="24" t="s">
        <v>15</v>
      </c>
      <c r="B21" s="25" t="s">
        <v>16</v>
      </c>
      <c r="C21" s="26" t="s">
        <v>17</v>
      </c>
      <c r="D21" s="26" t="s">
        <v>18</v>
      </c>
      <c r="E21" s="26" t="s">
        <v>19</v>
      </c>
      <c r="F21" s="27" t="s">
        <v>20</v>
      </c>
      <c r="G21" s="78" t="s">
        <v>21</v>
      </c>
      <c r="H21" s="75" t="s">
        <v>22</v>
      </c>
      <c r="I21" s="27" t="s">
        <v>23</v>
      </c>
      <c r="J21" s="27" t="s">
        <v>24</v>
      </c>
      <c r="K21" s="28" t="s">
        <v>25</v>
      </c>
      <c r="L21" s="27" t="s">
        <v>26</v>
      </c>
      <c r="M21" s="139" t="s">
        <v>122</v>
      </c>
      <c r="N21" s="27" t="s">
        <v>27</v>
      </c>
      <c r="O21" s="27" t="s">
        <v>28</v>
      </c>
      <c r="P21" s="28" t="s">
        <v>29</v>
      </c>
      <c r="Q21" s="28" t="s">
        <v>30</v>
      </c>
      <c r="R21" s="27" t="s">
        <v>31</v>
      </c>
      <c r="S21" s="27" t="s">
        <v>32</v>
      </c>
      <c r="T21" s="28" t="s">
        <v>118</v>
      </c>
      <c r="U21" s="28" t="s">
        <v>117</v>
      </c>
      <c r="V21" s="89" t="s">
        <v>33</v>
      </c>
      <c r="W21" s="87" t="s">
        <v>168</v>
      </c>
      <c r="X21" s="54" t="s">
        <v>135</v>
      </c>
      <c r="Y21" s="96" t="s">
        <v>136</v>
      </c>
      <c r="Z21" s="94" t="s">
        <v>127</v>
      </c>
      <c r="AA21" s="55" t="s">
        <v>128</v>
      </c>
      <c r="AB21" s="55" t="s">
        <v>133</v>
      </c>
      <c r="AC21" s="60" t="s">
        <v>134</v>
      </c>
      <c r="AD21" s="103" t="s">
        <v>160</v>
      </c>
      <c r="AE21" s="101" t="s">
        <v>169</v>
      </c>
      <c r="AF21" s="55" t="s">
        <v>137</v>
      </c>
      <c r="AG21" s="103" t="s">
        <v>138</v>
      </c>
      <c r="AH21" s="94" t="s">
        <v>139</v>
      </c>
      <c r="AI21" s="55" t="s">
        <v>128</v>
      </c>
      <c r="AJ21" s="55" t="s">
        <v>140</v>
      </c>
      <c r="AK21" s="60" t="s">
        <v>141</v>
      </c>
      <c r="AL21" s="103" t="s">
        <v>159</v>
      </c>
      <c r="AM21" s="87" t="s">
        <v>170</v>
      </c>
      <c r="AN21" s="54" t="s">
        <v>142</v>
      </c>
      <c r="AO21" s="96" t="s">
        <v>143</v>
      </c>
      <c r="AP21" s="94" t="s">
        <v>144</v>
      </c>
      <c r="AQ21" s="55" t="s">
        <v>145</v>
      </c>
      <c r="AR21" s="55" t="s">
        <v>146</v>
      </c>
      <c r="AS21" s="60" t="s">
        <v>147</v>
      </c>
      <c r="AT21" s="103" t="s">
        <v>158</v>
      </c>
      <c r="AU21" s="101" t="s">
        <v>171</v>
      </c>
      <c r="AV21" s="55" t="s">
        <v>148</v>
      </c>
      <c r="AW21" s="103" t="s">
        <v>149</v>
      </c>
      <c r="AX21" s="94" t="s">
        <v>150</v>
      </c>
      <c r="AY21" s="55" t="s">
        <v>151</v>
      </c>
      <c r="AZ21" s="55" t="s">
        <v>152</v>
      </c>
      <c r="BA21" s="60" t="s">
        <v>153</v>
      </c>
      <c r="BB21" s="103" t="s">
        <v>157</v>
      </c>
      <c r="BC21" s="109" t="s">
        <v>35</v>
      </c>
      <c r="BD21" s="60" t="s">
        <v>36</v>
      </c>
      <c r="BE21" s="60" t="s">
        <v>37</v>
      </c>
      <c r="BF21" s="60" t="s">
        <v>38</v>
      </c>
      <c r="BG21" s="114" t="s">
        <v>34</v>
      </c>
      <c r="BH21" s="127" t="s">
        <v>124</v>
      </c>
      <c r="BI21" s="56" t="s">
        <v>39</v>
      </c>
      <c r="BJ21" s="119" t="s">
        <v>126</v>
      </c>
    </row>
    <row r="22" spans="1:62" s="31" customFormat="1" ht="184.5" customHeight="1" x14ac:dyDescent="0.25">
      <c r="A22" s="29" t="s">
        <v>40</v>
      </c>
      <c r="B22" s="79">
        <v>1</v>
      </c>
      <c r="C22" s="57" t="s">
        <v>41</v>
      </c>
      <c r="D22" s="30" t="s">
        <v>42</v>
      </c>
      <c r="E22" s="71">
        <v>43689</v>
      </c>
      <c r="F22" s="30" t="s">
        <v>43</v>
      </c>
      <c r="G22" s="80" t="s">
        <v>71</v>
      </c>
      <c r="H22" s="76" t="s">
        <v>162</v>
      </c>
      <c r="I22" s="30" t="s">
        <v>45</v>
      </c>
      <c r="J22" s="30" t="s">
        <v>46</v>
      </c>
      <c r="K22" s="57" t="s">
        <v>47</v>
      </c>
      <c r="L22" s="30" t="s">
        <v>48</v>
      </c>
      <c r="M22" s="30"/>
      <c r="N22" s="32" t="s">
        <v>163</v>
      </c>
      <c r="O22" s="30" t="s">
        <v>49</v>
      </c>
      <c r="P22" s="57" t="s">
        <v>90</v>
      </c>
      <c r="Q22" s="30" t="s">
        <v>50</v>
      </c>
      <c r="R22" s="71">
        <v>43689</v>
      </c>
      <c r="S22" s="71">
        <v>43799</v>
      </c>
      <c r="T22" s="35" t="s">
        <v>121</v>
      </c>
      <c r="U22" s="33">
        <v>30</v>
      </c>
      <c r="V22" s="90">
        <f>IF(S22="","",(S22+U22))</f>
        <v>43829</v>
      </c>
      <c r="W22" s="88">
        <v>43768</v>
      </c>
      <c r="X22" s="34" t="s">
        <v>52</v>
      </c>
      <c r="Y22" s="97">
        <v>0.8</v>
      </c>
      <c r="Z22" s="88">
        <v>43809</v>
      </c>
      <c r="AA22" s="34" t="s">
        <v>53</v>
      </c>
      <c r="AB22" s="30" t="s">
        <v>54</v>
      </c>
      <c r="AC22" s="32">
        <v>0.8</v>
      </c>
      <c r="AD22" s="104" t="s">
        <v>55</v>
      </c>
      <c r="AE22" s="88"/>
      <c r="AF22" s="34"/>
      <c r="AG22" s="108"/>
      <c r="AH22" s="88"/>
      <c r="AI22" s="34"/>
      <c r="AJ22" s="34"/>
      <c r="AK22" s="34"/>
      <c r="AL22" s="104" t="s">
        <v>55</v>
      </c>
      <c r="AM22" s="102"/>
      <c r="AN22" s="34"/>
      <c r="AO22" s="97"/>
      <c r="AP22" s="88">
        <v>43800</v>
      </c>
      <c r="AQ22" s="34"/>
      <c r="AR22" s="30"/>
      <c r="AS22" s="32"/>
      <c r="AT22" s="108" t="s">
        <v>51</v>
      </c>
      <c r="AU22" s="102">
        <v>43814</v>
      </c>
      <c r="AV22" s="34"/>
      <c r="AW22" s="108"/>
      <c r="AX22" s="88">
        <v>43830</v>
      </c>
      <c r="AY22" s="34"/>
      <c r="AZ22" s="34"/>
      <c r="BA22" s="34"/>
      <c r="BB22" s="104" t="s">
        <v>113</v>
      </c>
      <c r="BC22" s="110" t="s">
        <v>56</v>
      </c>
      <c r="BD22" s="57" t="s">
        <v>56</v>
      </c>
      <c r="BE22" s="30" t="s">
        <v>57</v>
      </c>
      <c r="BF22" s="30" t="s">
        <v>58</v>
      </c>
      <c r="BG22" s="104" t="s">
        <v>59</v>
      </c>
      <c r="BH22" s="88">
        <v>43811</v>
      </c>
      <c r="BI22" s="30" t="s">
        <v>60</v>
      </c>
      <c r="BJ22" s="104" t="s">
        <v>61</v>
      </c>
    </row>
    <row r="23" spans="1:62" ht="61.5" customHeight="1" x14ac:dyDescent="0.25">
      <c r="B23" s="81">
        <f>1+B22</f>
        <v>2</v>
      </c>
      <c r="C23" s="57" t="s">
        <v>41</v>
      </c>
      <c r="D23" s="30" t="s">
        <v>42</v>
      </c>
      <c r="E23" s="71">
        <v>43689</v>
      </c>
      <c r="F23" s="30" t="s">
        <v>43</v>
      </c>
      <c r="G23" s="80" t="s">
        <v>70</v>
      </c>
      <c r="H23" s="76"/>
      <c r="I23" s="61" t="s">
        <v>45</v>
      </c>
      <c r="J23" s="61" t="s">
        <v>46</v>
      </c>
      <c r="K23" s="58" t="s">
        <v>47</v>
      </c>
      <c r="L23" s="30" t="s">
        <v>62</v>
      </c>
      <c r="M23" s="30"/>
      <c r="N23" s="62">
        <v>1</v>
      </c>
      <c r="O23" s="36" t="s">
        <v>63</v>
      </c>
      <c r="P23" s="57" t="s">
        <v>90</v>
      </c>
      <c r="Q23" s="36" t="s">
        <v>64</v>
      </c>
      <c r="R23" s="71">
        <v>43689</v>
      </c>
      <c r="S23" s="71">
        <v>43799</v>
      </c>
      <c r="T23" s="35" t="s">
        <v>120</v>
      </c>
      <c r="U23" s="36">
        <v>0</v>
      </c>
      <c r="V23" s="90">
        <f>IF(S23="","",(S23+U23))</f>
        <v>43799</v>
      </c>
      <c r="W23" s="88">
        <v>43768</v>
      </c>
      <c r="X23" s="36" t="s">
        <v>52</v>
      </c>
      <c r="Y23" s="98">
        <v>0.2</v>
      </c>
      <c r="Z23" s="88">
        <v>43779</v>
      </c>
      <c r="AA23" s="34" t="s">
        <v>53</v>
      </c>
      <c r="AB23" s="30" t="s">
        <v>59</v>
      </c>
      <c r="AC23" s="32">
        <v>0.2</v>
      </c>
      <c r="AD23" s="105" t="s">
        <v>65</v>
      </c>
      <c r="AE23" s="88">
        <v>43799</v>
      </c>
      <c r="AF23" s="63" t="s">
        <v>52</v>
      </c>
      <c r="AG23" s="98">
        <v>1</v>
      </c>
      <c r="AH23" s="88">
        <v>43809</v>
      </c>
      <c r="AI23" s="34" t="s">
        <v>53</v>
      </c>
      <c r="AJ23" s="30" t="s">
        <v>54</v>
      </c>
      <c r="AK23" s="32">
        <v>1</v>
      </c>
      <c r="AL23" s="105" t="s">
        <v>55</v>
      </c>
      <c r="AM23" s="95"/>
      <c r="AN23" s="38"/>
      <c r="AO23" s="99"/>
      <c r="AP23" s="95"/>
      <c r="AQ23" s="38"/>
      <c r="AR23" s="38"/>
      <c r="AS23" s="38"/>
      <c r="AT23" s="99"/>
      <c r="AU23" s="95"/>
      <c r="AV23" s="38"/>
      <c r="AW23" s="99"/>
      <c r="AX23" s="113"/>
      <c r="AY23" s="38"/>
      <c r="AZ23" s="38"/>
      <c r="BA23" s="38"/>
      <c r="BB23" s="105" t="s">
        <v>113</v>
      </c>
      <c r="BC23" s="111" t="s">
        <v>56</v>
      </c>
      <c r="BD23" s="58" t="s">
        <v>60</v>
      </c>
      <c r="BE23" s="36" t="s">
        <v>66</v>
      </c>
      <c r="BF23" s="61" t="s">
        <v>67</v>
      </c>
      <c r="BG23" s="104" t="s">
        <v>59</v>
      </c>
      <c r="BH23" s="113">
        <v>43811</v>
      </c>
      <c r="BI23" s="36" t="s">
        <v>68</v>
      </c>
      <c r="BJ23" s="120" t="s">
        <v>69</v>
      </c>
    </row>
    <row r="24" spans="1:62" ht="63.75" customHeight="1" x14ac:dyDescent="0.25">
      <c r="A24" s="74"/>
      <c r="B24" s="81">
        <f t="shared" ref="B24:B30" si="0">1+B23</f>
        <v>3</v>
      </c>
      <c r="C24" s="57" t="s">
        <v>109</v>
      </c>
      <c r="D24" s="30" t="s">
        <v>154</v>
      </c>
      <c r="E24" s="73">
        <v>43697</v>
      </c>
      <c r="F24" s="37"/>
      <c r="G24" s="80" t="s">
        <v>71</v>
      </c>
      <c r="H24" s="77"/>
      <c r="I24" s="37"/>
      <c r="J24" s="37"/>
      <c r="K24" s="58" t="s">
        <v>74</v>
      </c>
      <c r="L24" s="38"/>
      <c r="M24" s="38"/>
      <c r="N24" s="38"/>
      <c r="O24" s="38"/>
      <c r="P24" s="57" t="s">
        <v>76</v>
      </c>
      <c r="Q24" s="36" t="s">
        <v>161</v>
      </c>
      <c r="R24" s="73"/>
      <c r="S24" s="73"/>
      <c r="T24" s="58" t="s">
        <v>121</v>
      </c>
      <c r="U24" s="36"/>
      <c r="V24" s="90" t="str">
        <f t="shared" ref="V24:V87" si="1">IF(S24="","",(S24+U24))</f>
        <v/>
      </c>
      <c r="W24" s="113"/>
      <c r="X24" s="38"/>
      <c r="Y24" s="99"/>
      <c r="Z24" s="95"/>
      <c r="AA24" s="38"/>
      <c r="AB24" s="38"/>
      <c r="AC24" s="38"/>
      <c r="AD24" s="105" t="s">
        <v>113</v>
      </c>
      <c r="AE24" s="113"/>
      <c r="AF24" s="38"/>
      <c r="AG24" s="99"/>
      <c r="AH24" s="113"/>
      <c r="AI24" s="38"/>
      <c r="AJ24" s="38"/>
      <c r="AK24" s="38"/>
      <c r="AL24" s="105" t="s">
        <v>51</v>
      </c>
      <c r="AM24" s="95"/>
      <c r="AN24" s="38"/>
      <c r="AO24" s="99"/>
      <c r="AP24" s="95"/>
      <c r="AQ24" s="38"/>
      <c r="AR24" s="38"/>
      <c r="AS24" s="38"/>
      <c r="AT24" s="99"/>
      <c r="AU24" s="95"/>
      <c r="AV24" s="38"/>
      <c r="AW24" s="99"/>
      <c r="AX24" s="113"/>
      <c r="AY24" s="38"/>
      <c r="AZ24" s="38"/>
      <c r="BA24" s="38"/>
      <c r="BB24" s="105" t="s">
        <v>113</v>
      </c>
      <c r="BC24" s="112"/>
      <c r="BD24" s="59"/>
      <c r="BE24" s="36" t="s">
        <v>57</v>
      </c>
      <c r="BF24" s="40"/>
      <c r="BG24" s="99"/>
      <c r="BH24" s="113">
        <v>43845</v>
      </c>
      <c r="BI24" s="38"/>
      <c r="BJ24" s="99"/>
    </row>
    <row r="25" spans="1:62" ht="57.75" customHeight="1" x14ac:dyDescent="0.25">
      <c r="A25" s="74"/>
      <c r="B25" s="81">
        <f t="shared" si="0"/>
        <v>4</v>
      </c>
      <c r="C25" s="57" t="s">
        <v>96</v>
      </c>
      <c r="D25" s="30" t="s">
        <v>155</v>
      </c>
      <c r="E25" s="73">
        <v>43697</v>
      </c>
      <c r="F25" s="37"/>
      <c r="G25" s="80" t="s">
        <v>71</v>
      </c>
      <c r="H25" s="77"/>
      <c r="I25" s="37"/>
      <c r="J25" s="37"/>
      <c r="K25" s="58" t="s">
        <v>94</v>
      </c>
      <c r="L25" s="38"/>
      <c r="M25" s="38"/>
      <c r="N25" s="38"/>
      <c r="O25" s="38"/>
      <c r="P25" s="57" t="s">
        <v>92</v>
      </c>
      <c r="Q25" s="36"/>
      <c r="R25" s="73"/>
      <c r="S25" s="73"/>
      <c r="T25" s="58" t="s">
        <v>120</v>
      </c>
      <c r="U25" s="36"/>
      <c r="V25" s="90" t="str">
        <f t="shared" si="1"/>
        <v/>
      </c>
      <c r="W25" s="113"/>
      <c r="X25" s="38"/>
      <c r="Y25" s="99"/>
      <c r="Z25" s="95"/>
      <c r="AA25" s="38"/>
      <c r="AB25" s="38"/>
      <c r="AC25" s="38"/>
      <c r="AD25" s="105" t="s">
        <v>114</v>
      </c>
      <c r="AE25" s="113"/>
      <c r="AF25" s="38"/>
      <c r="AG25" s="99"/>
      <c r="AH25" s="113"/>
      <c r="AI25" s="38"/>
      <c r="AJ25" s="38"/>
      <c r="AK25" s="38"/>
      <c r="AL25" s="105" t="s">
        <v>113</v>
      </c>
      <c r="AM25" s="95"/>
      <c r="AN25" s="38"/>
      <c r="AO25" s="99"/>
      <c r="AP25" s="95"/>
      <c r="AQ25" s="38"/>
      <c r="AR25" s="38"/>
      <c r="AS25" s="38"/>
      <c r="AT25" s="99"/>
      <c r="AU25" s="95"/>
      <c r="AV25" s="38"/>
      <c r="AW25" s="99"/>
      <c r="AX25" s="113"/>
      <c r="AY25" s="38"/>
      <c r="AZ25" s="38"/>
      <c r="BA25" s="38"/>
      <c r="BB25" s="105" t="s">
        <v>113</v>
      </c>
      <c r="BC25" s="112"/>
      <c r="BD25" s="59"/>
      <c r="BE25" s="36" t="s">
        <v>57</v>
      </c>
      <c r="BF25" s="40"/>
      <c r="BG25" s="99"/>
      <c r="BH25" s="113"/>
      <c r="BI25" s="38"/>
      <c r="BJ25" s="99"/>
    </row>
    <row r="26" spans="1:62" ht="58.5" customHeight="1" x14ac:dyDescent="0.25">
      <c r="A26" s="74"/>
      <c r="B26" s="81">
        <f t="shared" si="0"/>
        <v>5</v>
      </c>
      <c r="C26" s="57" t="s">
        <v>97</v>
      </c>
      <c r="D26" s="30" t="s">
        <v>155</v>
      </c>
      <c r="E26" s="73">
        <v>43697</v>
      </c>
      <c r="F26" s="37"/>
      <c r="G26" s="80" t="s">
        <v>44</v>
      </c>
      <c r="H26" s="77"/>
      <c r="I26" s="37"/>
      <c r="J26" s="37"/>
      <c r="K26" s="58" t="s">
        <v>47</v>
      </c>
      <c r="L26" s="38"/>
      <c r="M26" s="38"/>
      <c r="N26" s="38"/>
      <c r="O26" s="38"/>
      <c r="P26" s="57" t="s">
        <v>91</v>
      </c>
      <c r="Q26" s="36"/>
      <c r="R26" s="73"/>
      <c r="S26" s="73"/>
      <c r="T26" s="58" t="s">
        <v>121</v>
      </c>
      <c r="U26" s="36"/>
      <c r="V26" s="90" t="str">
        <f t="shared" si="1"/>
        <v/>
      </c>
      <c r="W26" s="113"/>
      <c r="X26" s="38"/>
      <c r="Y26" s="99"/>
      <c r="Z26" s="95"/>
      <c r="AA26" s="38"/>
      <c r="AB26" s="38"/>
      <c r="AC26" s="38"/>
      <c r="AD26" s="105" t="s">
        <v>51</v>
      </c>
      <c r="AE26" s="113"/>
      <c r="AF26" s="38"/>
      <c r="AG26" s="99"/>
      <c r="AH26" s="113"/>
      <c r="AI26" s="38"/>
      <c r="AJ26" s="38"/>
      <c r="AK26" s="38"/>
      <c r="AL26" s="105" t="s">
        <v>114</v>
      </c>
      <c r="AM26" s="95"/>
      <c r="AN26" s="38"/>
      <c r="AO26" s="99"/>
      <c r="AP26" s="95"/>
      <c r="AQ26" s="38"/>
      <c r="AR26" s="38"/>
      <c r="AS26" s="38"/>
      <c r="AT26" s="99"/>
      <c r="AU26" s="95"/>
      <c r="AV26" s="38"/>
      <c r="AW26" s="99"/>
      <c r="AX26" s="113"/>
      <c r="AY26" s="38"/>
      <c r="AZ26" s="38"/>
      <c r="BA26" s="38"/>
      <c r="BB26" s="105" t="s">
        <v>113</v>
      </c>
      <c r="BC26" s="112"/>
      <c r="BD26" s="59"/>
      <c r="BE26" s="36" t="s">
        <v>66</v>
      </c>
      <c r="BF26" s="40"/>
      <c r="BG26" s="99"/>
      <c r="BH26" s="113"/>
      <c r="BI26" s="38"/>
      <c r="BJ26" s="99"/>
    </row>
    <row r="27" spans="1:62" ht="58.5" customHeight="1" x14ac:dyDescent="0.25">
      <c r="A27" s="74"/>
      <c r="B27" s="81">
        <f t="shared" si="0"/>
        <v>6</v>
      </c>
      <c r="C27" s="57" t="s">
        <v>111</v>
      </c>
      <c r="D27" s="38"/>
      <c r="E27" s="73"/>
      <c r="F27" s="37"/>
      <c r="G27" s="80" t="s">
        <v>44</v>
      </c>
      <c r="H27" s="77"/>
      <c r="I27" s="37"/>
      <c r="J27" s="37"/>
      <c r="K27" s="58" t="s">
        <v>74</v>
      </c>
      <c r="L27" s="38"/>
      <c r="M27" s="38"/>
      <c r="N27" s="38"/>
      <c r="O27" s="38"/>
      <c r="P27" s="57" t="s">
        <v>78</v>
      </c>
      <c r="Q27" s="36"/>
      <c r="R27" s="73">
        <v>43697</v>
      </c>
      <c r="S27" s="73">
        <v>43830</v>
      </c>
      <c r="T27" s="58" t="s">
        <v>120</v>
      </c>
      <c r="U27" s="36">
        <v>60</v>
      </c>
      <c r="V27" s="90">
        <f t="shared" si="1"/>
        <v>43890</v>
      </c>
      <c r="W27" s="113">
        <v>43768</v>
      </c>
      <c r="X27" s="38"/>
      <c r="Y27" s="99"/>
      <c r="Z27" s="95"/>
      <c r="AA27" s="38"/>
      <c r="AB27" s="38"/>
      <c r="AC27" s="38"/>
      <c r="AD27" s="105" t="s">
        <v>55</v>
      </c>
      <c r="AE27" s="113">
        <v>43799</v>
      </c>
      <c r="AF27" s="38"/>
      <c r="AG27" s="99"/>
      <c r="AH27" s="113">
        <v>43800</v>
      </c>
      <c r="AI27" s="38"/>
      <c r="AJ27" s="38"/>
      <c r="AK27" s="38"/>
      <c r="AL27" s="105"/>
      <c r="AM27" s="95"/>
      <c r="AN27" s="38"/>
      <c r="AO27" s="99"/>
      <c r="AP27" s="95"/>
      <c r="AQ27" s="38"/>
      <c r="AR27" s="38"/>
      <c r="AS27" s="38"/>
      <c r="AT27" s="99"/>
      <c r="AU27" s="95"/>
      <c r="AV27" s="38"/>
      <c r="AW27" s="99"/>
      <c r="AX27" s="113"/>
      <c r="AY27" s="38"/>
      <c r="AZ27" s="38"/>
      <c r="BA27" s="38"/>
      <c r="BB27" s="105" t="s">
        <v>55</v>
      </c>
      <c r="BC27" s="112"/>
      <c r="BD27" s="59"/>
      <c r="BE27" s="36" t="s">
        <v>66</v>
      </c>
      <c r="BF27" s="40"/>
      <c r="BG27" s="99"/>
      <c r="BH27" s="113"/>
      <c r="BI27" s="38"/>
      <c r="BJ27" s="99"/>
    </row>
    <row r="28" spans="1:62" ht="58.5" customHeight="1" x14ac:dyDescent="0.25">
      <c r="A28" s="74"/>
      <c r="B28" s="81">
        <f t="shared" si="0"/>
        <v>7</v>
      </c>
      <c r="C28" s="57" t="s">
        <v>98</v>
      </c>
      <c r="D28" s="38"/>
      <c r="E28" s="73"/>
      <c r="F28" s="37"/>
      <c r="G28" s="80" t="s">
        <v>71</v>
      </c>
      <c r="H28" s="77"/>
      <c r="I28" s="37"/>
      <c r="J28" s="37"/>
      <c r="K28" s="58" t="s">
        <v>75</v>
      </c>
      <c r="L28" s="38"/>
      <c r="M28" s="38"/>
      <c r="N28" s="38"/>
      <c r="O28" s="38"/>
      <c r="P28" s="57" t="s">
        <v>79</v>
      </c>
      <c r="Q28" s="36"/>
      <c r="R28" s="73"/>
      <c r="S28" s="73"/>
      <c r="T28" s="58"/>
      <c r="U28" s="36"/>
      <c r="V28" s="90" t="str">
        <f t="shared" si="1"/>
        <v/>
      </c>
      <c r="W28" s="113"/>
      <c r="X28" s="38"/>
      <c r="Y28" s="99"/>
      <c r="Z28" s="95"/>
      <c r="AA28" s="38"/>
      <c r="AB28" s="38"/>
      <c r="AC28" s="38"/>
      <c r="AD28" s="105" t="s">
        <v>113</v>
      </c>
      <c r="AE28" s="113"/>
      <c r="AF28" s="38"/>
      <c r="AG28" s="99"/>
      <c r="AH28" s="113"/>
      <c r="AI28" s="38"/>
      <c r="AJ28" s="38"/>
      <c r="AK28" s="38"/>
      <c r="AL28" s="105"/>
      <c r="AM28" s="95"/>
      <c r="AN28" s="38"/>
      <c r="AO28" s="99"/>
      <c r="AP28" s="95"/>
      <c r="AQ28" s="38"/>
      <c r="AR28" s="38"/>
      <c r="AS28" s="38"/>
      <c r="AT28" s="99"/>
      <c r="AU28" s="95"/>
      <c r="AV28" s="38"/>
      <c r="AW28" s="99"/>
      <c r="AX28" s="113"/>
      <c r="AY28" s="38"/>
      <c r="AZ28" s="38"/>
      <c r="BA28" s="38"/>
      <c r="BB28" s="105" t="s">
        <v>51</v>
      </c>
      <c r="BC28" s="112"/>
      <c r="BD28" s="59"/>
      <c r="BE28" s="36" t="s">
        <v>57</v>
      </c>
      <c r="BF28" s="40"/>
      <c r="BG28" s="99"/>
      <c r="BH28" s="113"/>
      <c r="BI28" s="38"/>
      <c r="BJ28" s="99"/>
    </row>
    <row r="29" spans="1:62" ht="58.5" customHeight="1" x14ac:dyDescent="0.25">
      <c r="A29" s="74"/>
      <c r="B29" s="81">
        <f t="shared" si="0"/>
        <v>8</v>
      </c>
      <c r="C29" s="57" t="s">
        <v>99</v>
      </c>
      <c r="D29" s="38"/>
      <c r="E29" s="73"/>
      <c r="F29" s="37"/>
      <c r="G29" s="80"/>
      <c r="H29" s="77"/>
      <c r="I29" s="37"/>
      <c r="J29" s="37"/>
      <c r="K29" s="58"/>
      <c r="L29" s="38"/>
      <c r="M29" s="38"/>
      <c r="N29" s="38"/>
      <c r="O29" s="38"/>
      <c r="P29" s="57" t="s">
        <v>80</v>
      </c>
      <c r="Q29" s="36"/>
      <c r="R29" s="73"/>
      <c r="S29" s="73"/>
      <c r="T29" s="58"/>
      <c r="U29" s="36"/>
      <c r="V29" s="90" t="str">
        <f t="shared" si="1"/>
        <v/>
      </c>
      <c r="W29" s="113"/>
      <c r="X29" s="38"/>
      <c r="Y29" s="99"/>
      <c r="Z29" s="95"/>
      <c r="AA29" s="38"/>
      <c r="AB29" s="38"/>
      <c r="AC29" s="38"/>
      <c r="AD29" s="105"/>
      <c r="AE29" s="113"/>
      <c r="AF29" s="38"/>
      <c r="AG29" s="99"/>
      <c r="AH29" s="113"/>
      <c r="AI29" s="38"/>
      <c r="AJ29" s="38"/>
      <c r="AK29" s="38"/>
      <c r="AL29" s="105"/>
      <c r="AM29" s="95"/>
      <c r="AN29" s="38"/>
      <c r="AO29" s="99"/>
      <c r="AP29" s="95"/>
      <c r="AQ29" s="38"/>
      <c r="AR29" s="38"/>
      <c r="AS29" s="38"/>
      <c r="AT29" s="99"/>
      <c r="AU29" s="95"/>
      <c r="AV29" s="38"/>
      <c r="AW29" s="99"/>
      <c r="AX29" s="113"/>
      <c r="AY29" s="38"/>
      <c r="AZ29" s="38"/>
      <c r="BA29" s="38"/>
      <c r="BB29" s="105" t="s">
        <v>114</v>
      </c>
      <c r="BC29" s="112"/>
      <c r="BD29" s="59"/>
      <c r="BE29" s="36"/>
      <c r="BF29" s="40"/>
      <c r="BG29" s="99"/>
      <c r="BH29" s="113"/>
      <c r="BI29" s="38"/>
      <c r="BJ29" s="99"/>
    </row>
    <row r="30" spans="1:62" ht="58.5" customHeight="1" x14ac:dyDescent="0.25">
      <c r="A30" s="74"/>
      <c r="B30" s="81">
        <f t="shared" si="0"/>
        <v>9</v>
      </c>
      <c r="C30" s="57" t="s">
        <v>100</v>
      </c>
      <c r="D30" s="38"/>
      <c r="E30" s="73"/>
      <c r="F30" s="37"/>
      <c r="G30" s="80"/>
      <c r="H30" s="77"/>
      <c r="I30" s="37"/>
      <c r="J30" s="37"/>
      <c r="K30" s="58"/>
      <c r="L30" s="38"/>
      <c r="M30" s="38"/>
      <c r="N30" s="38"/>
      <c r="O30" s="38"/>
      <c r="P30" s="57" t="s">
        <v>81</v>
      </c>
      <c r="Q30" s="36"/>
      <c r="R30" s="73"/>
      <c r="S30" s="73"/>
      <c r="T30" s="58"/>
      <c r="U30" s="36"/>
      <c r="V30" s="90" t="str">
        <f t="shared" si="1"/>
        <v/>
      </c>
      <c r="W30" s="113"/>
      <c r="X30" s="38"/>
      <c r="Y30" s="99"/>
      <c r="Z30" s="95"/>
      <c r="AA30" s="38"/>
      <c r="AB30" s="38"/>
      <c r="AC30" s="38"/>
      <c r="AD30" s="105"/>
      <c r="AE30" s="113"/>
      <c r="AF30" s="38"/>
      <c r="AG30" s="99"/>
      <c r="AH30" s="113"/>
      <c r="AI30" s="38"/>
      <c r="AJ30" s="38"/>
      <c r="AK30" s="38"/>
      <c r="AL30" s="105"/>
      <c r="AM30" s="95"/>
      <c r="AN30" s="38"/>
      <c r="AO30" s="99"/>
      <c r="AP30" s="95"/>
      <c r="AQ30" s="38"/>
      <c r="AR30" s="38"/>
      <c r="AS30" s="38"/>
      <c r="AT30" s="99"/>
      <c r="AU30" s="95"/>
      <c r="AV30" s="38"/>
      <c r="AW30" s="99"/>
      <c r="AX30" s="113"/>
      <c r="AY30" s="38"/>
      <c r="AZ30" s="38"/>
      <c r="BA30" s="38"/>
      <c r="BB30" s="105"/>
      <c r="BC30" s="112"/>
      <c r="BD30" s="59"/>
      <c r="BE30" s="36"/>
      <c r="BF30" s="40"/>
      <c r="BG30" s="99"/>
      <c r="BH30" s="113"/>
      <c r="BI30" s="38"/>
      <c r="BJ30" s="99"/>
    </row>
    <row r="31" spans="1:62" ht="58.5" customHeight="1" x14ac:dyDescent="0.25">
      <c r="A31" s="74"/>
      <c r="B31" s="81">
        <f>1+B30</f>
        <v>10</v>
      </c>
      <c r="C31" s="57" t="s">
        <v>101</v>
      </c>
      <c r="D31" s="38"/>
      <c r="E31" s="73"/>
      <c r="F31" s="37"/>
      <c r="G31" s="80"/>
      <c r="H31" s="77"/>
      <c r="I31" s="37"/>
      <c r="J31" s="37"/>
      <c r="K31" s="58"/>
      <c r="L31" s="38"/>
      <c r="M31" s="38"/>
      <c r="N31" s="38"/>
      <c r="O31" s="38"/>
      <c r="P31" s="57" t="s">
        <v>82</v>
      </c>
      <c r="Q31" s="36"/>
      <c r="R31" s="73"/>
      <c r="S31" s="73"/>
      <c r="T31" s="58"/>
      <c r="U31" s="36"/>
      <c r="V31" s="90" t="str">
        <f t="shared" si="1"/>
        <v/>
      </c>
      <c r="W31" s="113"/>
      <c r="X31" s="38"/>
      <c r="Y31" s="99"/>
      <c r="Z31" s="95"/>
      <c r="AA31" s="38"/>
      <c r="AB31" s="38"/>
      <c r="AC31" s="38"/>
      <c r="AD31" s="105"/>
      <c r="AE31" s="113"/>
      <c r="AF31" s="38"/>
      <c r="AG31" s="99"/>
      <c r="AH31" s="113"/>
      <c r="AI31" s="38"/>
      <c r="AJ31" s="38"/>
      <c r="AK31" s="38"/>
      <c r="AL31" s="105"/>
      <c r="AM31" s="95"/>
      <c r="AN31" s="38"/>
      <c r="AO31" s="99"/>
      <c r="AP31" s="95"/>
      <c r="AQ31" s="38"/>
      <c r="AR31" s="38"/>
      <c r="AS31" s="38"/>
      <c r="AT31" s="99"/>
      <c r="AU31" s="95"/>
      <c r="AV31" s="38"/>
      <c r="AW31" s="99"/>
      <c r="AX31" s="113"/>
      <c r="AY31" s="38"/>
      <c r="AZ31" s="38"/>
      <c r="BA31" s="38"/>
      <c r="BB31" s="105"/>
      <c r="BC31" s="112"/>
      <c r="BD31" s="59"/>
      <c r="BE31" s="36"/>
      <c r="BF31" s="40"/>
      <c r="BG31" s="99"/>
      <c r="BH31" s="113"/>
      <c r="BI31" s="38"/>
      <c r="BJ31" s="99"/>
    </row>
    <row r="32" spans="1:62" ht="38.25" customHeight="1" x14ac:dyDescent="0.25">
      <c r="B32" s="81">
        <f t="shared" ref="B32:B95" si="2">1+B31</f>
        <v>11</v>
      </c>
      <c r="C32" s="57"/>
      <c r="D32" s="38"/>
      <c r="E32" s="73"/>
      <c r="F32" s="37"/>
      <c r="G32" s="80"/>
      <c r="H32" s="77"/>
      <c r="I32" s="37"/>
      <c r="J32" s="37"/>
      <c r="K32" s="58"/>
      <c r="L32" s="38"/>
      <c r="M32" s="38"/>
      <c r="N32" s="38"/>
      <c r="O32" s="38"/>
      <c r="P32" s="57" t="s">
        <v>88</v>
      </c>
      <c r="Q32" s="36"/>
      <c r="R32" s="73"/>
      <c r="S32" s="73"/>
      <c r="T32" s="58"/>
      <c r="U32" s="36"/>
      <c r="V32" s="90" t="str">
        <f t="shared" si="1"/>
        <v/>
      </c>
      <c r="W32" s="113"/>
      <c r="X32" s="38"/>
      <c r="Y32" s="99"/>
      <c r="Z32" s="95"/>
      <c r="AA32" s="38"/>
      <c r="AB32" s="38"/>
      <c r="AC32" s="38"/>
      <c r="AD32" s="105"/>
      <c r="AE32" s="113"/>
      <c r="AF32" s="38"/>
      <c r="AG32" s="99"/>
      <c r="AH32" s="113"/>
      <c r="AI32" s="38"/>
      <c r="AJ32" s="38"/>
      <c r="AK32" s="38"/>
      <c r="AL32" s="105"/>
      <c r="AM32" s="95"/>
      <c r="AN32" s="38"/>
      <c r="AO32" s="99"/>
      <c r="AP32" s="95"/>
      <c r="AQ32" s="38"/>
      <c r="AR32" s="38"/>
      <c r="AS32" s="38"/>
      <c r="AT32" s="99"/>
      <c r="AU32" s="95"/>
      <c r="AV32" s="38"/>
      <c r="AW32" s="99"/>
      <c r="AX32" s="113"/>
      <c r="AY32" s="38"/>
      <c r="AZ32" s="38"/>
      <c r="BA32" s="38"/>
      <c r="BB32" s="105"/>
      <c r="BC32" s="112"/>
      <c r="BD32" s="59"/>
      <c r="BE32" s="36"/>
      <c r="BF32" s="38"/>
      <c r="BG32" s="99"/>
      <c r="BH32" s="113"/>
      <c r="BI32" s="38"/>
      <c r="BJ32" s="99"/>
    </row>
    <row r="33" spans="2:62" ht="38.25" customHeight="1" x14ac:dyDescent="0.25">
      <c r="B33" s="81">
        <f t="shared" si="2"/>
        <v>12</v>
      </c>
      <c r="C33" s="57"/>
      <c r="D33" s="38"/>
      <c r="E33" s="73"/>
      <c r="F33" s="37"/>
      <c r="G33" s="80"/>
      <c r="H33" s="77"/>
      <c r="I33" s="37"/>
      <c r="J33" s="37"/>
      <c r="K33" s="58"/>
      <c r="L33" s="38"/>
      <c r="M33" s="38"/>
      <c r="N33" s="38"/>
      <c r="O33" s="38"/>
      <c r="P33" s="57" t="s">
        <v>88</v>
      </c>
      <c r="Q33" s="36"/>
      <c r="R33" s="73"/>
      <c r="S33" s="73"/>
      <c r="T33" s="58"/>
      <c r="U33" s="36"/>
      <c r="V33" s="90" t="str">
        <f t="shared" si="1"/>
        <v/>
      </c>
      <c r="W33" s="113"/>
      <c r="X33" s="38"/>
      <c r="Y33" s="99"/>
      <c r="Z33" s="95"/>
      <c r="AA33" s="38"/>
      <c r="AB33" s="38"/>
      <c r="AC33" s="38"/>
      <c r="AD33" s="105"/>
      <c r="AE33" s="113"/>
      <c r="AF33" s="38"/>
      <c r="AG33" s="99"/>
      <c r="AH33" s="113"/>
      <c r="AI33" s="38"/>
      <c r="AJ33" s="38"/>
      <c r="AK33" s="38"/>
      <c r="AL33" s="105"/>
      <c r="AM33" s="95"/>
      <c r="AN33" s="38"/>
      <c r="AO33" s="99"/>
      <c r="AP33" s="95"/>
      <c r="AQ33" s="38"/>
      <c r="AR33" s="38"/>
      <c r="AS33" s="38"/>
      <c r="AT33" s="99"/>
      <c r="AU33" s="95"/>
      <c r="AV33" s="38"/>
      <c r="AW33" s="99"/>
      <c r="AX33" s="113"/>
      <c r="AY33" s="38"/>
      <c r="AZ33" s="38"/>
      <c r="BA33" s="38"/>
      <c r="BB33" s="105"/>
      <c r="BC33" s="112"/>
      <c r="BD33" s="59"/>
      <c r="BE33" s="36"/>
      <c r="BF33" s="38"/>
      <c r="BG33" s="99"/>
      <c r="BH33" s="113"/>
      <c r="BI33" s="38"/>
      <c r="BJ33" s="99"/>
    </row>
    <row r="34" spans="2:62" ht="38.25" customHeight="1" x14ac:dyDescent="0.25">
      <c r="B34" s="81">
        <f t="shared" si="2"/>
        <v>13</v>
      </c>
      <c r="C34" s="57"/>
      <c r="D34" s="38"/>
      <c r="E34" s="73"/>
      <c r="F34" s="37"/>
      <c r="G34" s="80" t="s">
        <v>44</v>
      </c>
      <c r="H34" s="77"/>
      <c r="I34" s="37"/>
      <c r="J34" s="37"/>
      <c r="K34" s="58" t="s">
        <v>74</v>
      </c>
      <c r="L34" s="38"/>
      <c r="M34" s="38"/>
      <c r="N34" s="38"/>
      <c r="O34" s="38"/>
      <c r="P34" s="57" t="s">
        <v>93</v>
      </c>
      <c r="Q34" s="36"/>
      <c r="R34" s="73"/>
      <c r="S34" s="73"/>
      <c r="T34" s="58"/>
      <c r="U34" s="36"/>
      <c r="V34" s="90" t="str">
        <f t="shared" si="1"/>
        <v/>
      </c>
      <c r="W34" s="113"/>
      <c r="X34" s="38"/>
      <c r="Y34" s="99"/>
      <c r="Z34" s="95"/>
      <c r="AA34" s="38"/>
      <c r="AB34" s="38"/>
      <c r="AC34" s="38"/>
      <c r="AD34" s="105" t="s">
        <v>51</v>
      </c>
      <c r="AE34" s="113"/>
      <c r="AF34" s="38"/>
      <c r="AG34" s="99"/>
      <c r="AH34" s="113"/>
      <c r="AI34" s="38"/>
      <c r="AJ34" s="38"/>
      <c r="AK34" s="38"/>
      <c r="AL34" s="105"/>
      <c r="AM34" s="95"/>
      <c r="AN34" s="38"/>
      <c r="AO34" s="99"/>
      <c r="AP34" s="95"/>
      <c r="AQ34" s="38"/>
      <c r="AR34" s="38"/>
      <c r="AS34" s="38"/>
      <c r="AT34" s="99"/>
      <c r="AU34" s="95"/>
      <c r="AV34" s="38"/>
      <c r="AW34" s="99"/>
      <c r="AX34" s="113"/>
      <c r="AY34" s="38"/>
      <c r="AZ34" s="38"/>
      <c r="BA34" s="38"/>
      <c r="BB34" s="105"/>
      <c r="BC34" s="112"/>
      <c r="BD34" s="59"/>
      <c r="BE34" s="36" t="s">
        <v>57</v>
      </c>
      <c r="BF34" s="38"/>
      <c r="BG34" s="99"/>
      <c r="BH34" s="113"/>
      <c r="BI34" s="38"/>
      <c r="BJ34" s="99"/>
    </row>
    <row r="35" spans="2:62" ht="38.25" customHeight="1" x14ac:dyDescent="0.25">
      <c r="B35" s="81">
        <f t="shared" si="2"/>
        <v>14</v>
      </c>
      <c r="C35" s="57"/>
      <c r="D35" s="38"/>
      <c r="E35" s="73"/>
      <c r="F35" s="37"/>
      <c r="G35" s="80"/>
      <c r="H35" s="77"/>
      <c r="I35" s="37"/>
      <c r="J35" s="37"/>
      <c r="K35" s="58"/>
      <c r="L35" s="38"/>
      <c r="M35" s="38"/>
      <c r="N35" s="38"/>
      <c r="O35" s="38"/>
      <c r="P35" s="57"/>
      <c r="Q35" s="36"/>
      <c r="R35" s="73"/>
      <c r="S35" s="73"/>
      <c r="T35" s="58"/>
      <c r="U35" s="36"/>
      <c r="V35" s="90" t="str">
        <f t="shared" si="1"/>
        <v/>
      </c>
      <c r="W35" s="113"/>
      <c r="X35" s="38"/>
      <c r="Y35" s="99"/>
      <c r="Z35" s="95"/>
      <c r="AA35" s="38"/>
      <c r="AB35" s="38"/>
      <c r="AC35" s="38"/>
      <c r="AD35" s="105"/>
      <c r="AE35" s="113"/>
      <c r="AF35" s="38"/>
      <c r="AG35" s="99"/>
      <c r="AH35" s="113"/>
      <c r="AI35" s="38"/>
      <c r="AJ35" s="38"/>
      <c r="AK35" s="38"/>
      <c r="AL35" s="105"/>
      <c r="AM35" s="95"/>
      <c r="AN35" s="38"/>
      <c r="AO35" s="99"/>
      <c r="AP35" s="95"/>
      <c r="AQ35" s="38"/>
      <c r="AR35" s="38"/>
      <c r="AS35" s="38"/>
      <c r="AT35" s="99"/>
      <c r="AU35" s="95"/>
      <c r="AV35" s="38"/>
      <c r="AW35" s="99"/>
      <c r="AX35" s="113"/>
      <c r="AY35" s="38"/>
      <c r="AZ35" s="38"/>
      <c r="BA35" s="38"/>
      <c r="BB35" s="105"/>
      <c r="BC35" s="112"/>
      <c r="BD35" s="59"/>
      <c r="BE35" s="36"/>
      <c r="BF35" s="38"/>
      <c r="BG35" s="99"/>
      <c r="BH35" s="113"/>
      <c r="BI35" s="38"/>
      <c r="BJ35" s="99"/>
    </row>
    <row r="36" spans="2:62" ht="38.25" customHeight="1" x14ac:dyDescent="0.25">
      <c r="B36" s="81">
        <f t="shared" si="2"/>
        <v>15</v>
      </c>
      <c r="C36" s="57"/>
      <c r="D36" s="38"/>
      <c r="E36" s="73"/>
      <c r="F36" s="37"/>
      <c r="G36" s="80"/>
      <c r="H36" s="77"/>
      <c r="I36" s="37"/>
      <c r="J36" s="37"/>
      <c r="K36" s="58"/>
      <c r="L36" s="38"/>
      <c r="M36" s="38"/>
      <c r="N36" s="38"/>
      <c r="O36" s="38"/>
      <c r="P36" s="57"/>
      <c r="Q36" s="36"/>
      <c r="R36" s="73"/>
      <c r="S36" s="73"/>
      <c r="T36" s="58"/>
      <c r="U36" s="36"/>
      <c r="V36" s="90" t="str">
        <f t="shared" si="1"/>
        <v/>
      </c>
      <c r="W36" s="113"/>
      <c r="X36" s="38"/>
      <c r="Y36" s="99"/>
      <c r="Z36" s="95"/>
      <c r="AA36" s="38"/>
      <c r="AB36" s="38"/>
      <c r="AC36" s="38"/>
      <c r="AD36" s="105"/>
      <c r="AE36" s="113"/>
      <c r="AF36" s="38"/>
      <c r="AG36" s="99"/>
      <c r="AH36" s="113"/>
      <c r="AI36" s="38"/>
      <c r="AJ36" s="38"/>
      <c r="AK36" s="38"/>
      <c r="AL36" s="105"/>
      <c r="AM36" s="95"/>
      <c r="AN36" s="38"/>
      <c r="AO36" s="99"/>
      <c r="AP36" s="95"/>
      <c r="AQ36" s="38"/>
      <c r="AR36" s="38"/>
      <c r="AS36" s="38"/>
      <c r="AT36" s="99"/>
      <c r="AU36" s="95"/>
      <c r="AV36" s="38"/>
      <c r="AW36" s="99"/>
      <c r="AX36" s="113"/>
      <c r="AY36" s="38"/>
      <c r="AZ36" s="38"/>
      <c r="BA36" s="38"/>
      <c r="BB36" s="105"/>
      <c r="BC36" s="112"/>
      <c r="BD36" s="59"/>
      <c r="BE36" s="36"/>
      <c r="BF36" s="38"/>
      <c r="BG36" s="99"/>
      <c r="BH36" s="113"/>
      <c r="BI36" s="38"/>
      <c r="BJ36" s="99"/>
    </row>
    <row r="37" spans="2:62" ht="38.25" customHeight="1" x14ac:dyDescent="0.25">
      <c r="B37" s="81">
        <f t="shared" si="2"/>
        <v>16</v>
      </c>
      <c r="C37" s="57"/>
      <c r="D37" s="38"/>
      <c r="E37" s="73"/>
      <c r="F37" s="37"/>
      <c r="G37" s="80"/>
      <c r="H37" s="77"/>
      <c r="I37" s="37"/>
      <c r="J37" s="37"/>
      <c r="K37" s="58"/>
      <c r="L37" s="38"/>
      <c r="M37" s="38"/>
      <c r="N37" s="38"/>
      <c r="O37" s="38"/>
      <c r="P37" s="57"/>
      <c r="Q37" s="36"/>
      <c r="R37" s="73"/>
      <c r="S37" s="73"/>
      <c r="T37" s="58"/>
      <c r="U37" s="36"/>
      <c r="V37" s="90" t="str">
        <f t="shared" si="1"/>
        <v/>
      </c>
      <c r="W37" s="113"/>
      <c r="X37" s="38"/>
      <c r="Y37" s="99"/>
      <c r="Z37" s="95"/>
      <c r="AA37" s="38"/>
      <c r="AB37" s="38"/>
      <c r="AC37" s="38"/>
      <c r="AD37" s="105"/>
      <c r="AE37" s="113"/>
      <c r="AF37" s="38"/>
      <c r="AG37" s="99"/>
      <c r="AH37" s="113"/>
      <c r="AI37" s="38"/>
      <c r="AJ37" s="38"/>
      <c r="AK37" s="38"/>
      <c r="AL37" s="105"/>
      <c r="AM37" s="95"/>
      <c r="AN37" s="38"/>
      <c r="AO37" s="99"/>
      <c r="AP37" s="95"/>
      <c r="AQ37" s="38"/>
      <c r="AR37" s="38"/>
      <c r="AS37" s="38"/>
      <c r="AT37" s="99"/>
      <c r="AU37" s="95"/>
      <c r="AV37" s="38"/>
      <c r="AW37" s="99"/>
      <c r="AX37" s="113"/>
      <c r="AY37" s="38"/>
      <c r="AZ37" s="38"/>
      <c r="BA37" s="38"/>
      <c r="BB37" s="105"/>
      <c r="BC37" s="112"/>
      <c r="BD37" s="59"/>
      <c r="BE37" s="36"/>
      <c r="BF37" s="38"/>
      <c r="BG37" s="99"/>
      <c r="BH37" s="113"/>
      <c r="BI37" s="38"/>
      <c r="BJ37" s="99"/>
    </row>
    <row r="38" spans="2:62" ht="38.25" customHeight="1" x14ac:dyDescent="0.25">
      <c r="B38" s="81">
        <f t="shared" si="2"/>
        <v>17</v>
      </c>
      <c r="C38" s="57"/>
      <c r="D38" s="38"/>
      <c r="E38" s="73"/>
      <c r="F38" s="37"/>
      <c r="G38" s="80"/>
      <c r="H38" s="77"/>
      <c r="I38" s="37"/>
      <c r="J38" s="37"/>
      <c r="K38" s="58"/>
      <c r="L38" s="38"/>
      <c r="M38" s="38"/>
      <c r="N38" s="38"/>
      <c r="O38" s="38"/>
      <c r="P38" s="57"/>
      <c r="Q38" s="36"/>
      <c r="R38" s="73"/>
      <c r="S38" s="73"/>
      <c r="T38" s="58"/>
      <c r="U38" s="36"/>
      <c r="V38" s="90" t="str">
        <f t="shared" si="1"/>
        <v/>
      </c>
      <c r="W38" s="113"/>
      <c r="X38" s="38"/>
      <c r="Y38" s="99"/>
      <c r="Z38" s="95"/>
      <c r="AA38" s="38"/>
      <c r="AB38" s="38"/>
      <c r="AC38" s="38"/>
      <c r="AD38" s="105"/>
      <c r="AE38" s="113"/>
      <c r="AF38" s="38"/>
      <c r="AG38" s="99"/>
      <c r="AH38" s="113"/>
      <c r="AI38" s="38"/>
      <c r="AJ38" s="38"/>
      <c r="AK38" s="38"/>
      <c r="AL38" s="105"/>
      <c r="AM38" s="95"/>
      <c r="AN38" s="38"/>
      <c r="AO38" s="99"/>
      <c r="AP38" s="95"/>
      <c r="AQ38" s="38"/>
      <c r="AR38" s="38"/>
      <c r="AS38" s="38"/>
      <c r="AT38" s="99"/>
      <c r="AU38" s="95"/>
      <c r="AV38" s="38"/>
      <c r="AW38" s="99"/>
      <c r="AX38" s="113"/>
      <c r="AY38" s="38"/>
      <c r="AZ38" s="38"/>
      <c r="BA38" s="38"/>
      <c r="BB38" s="105"/>
      <c r="BC38" s="112"/>
      <c r="BD38" s="59"/>
      <c r="BE38" s="36"/>
      <c r="BF38" s="38"/>
      <c r="BG38" s="99"/>
      <c r="BH38" s="113"/>
      <c r="BI38" s="38"/>
      <c r="BJ38" s="99"/>
    </row>
    <row r="39" spans="2:62" ht="38.25" customHeight="1" x14ac:dyDescent="0.25">
      <c r="B39" s="81">
        <f t="shared" si="2"/>
        <v>18</v>
      </c>
      <c r="C39" s="57"/>
      <c r="D39" s="38"/>
      <c r="E39" s="73"/>
      <c r="F39" s="37"/>
      <c r="G39" s="80"/>
      <c r="H39" s="77"/>
      <c r="I39" s="37"/>
      <c r="J39" s="37"/>
      <c r="K39" s="58"/>
      <c r="L39" s="38"/>
      <c r="M39" s="38"/>
      <c r="N39" s="38"/>
      <c r="O39" s="38"/>
      <c r="P39" s="57"/>
      <c r="Q39" s="36"/>
      <c r="R39" s="73"/>
      <c r="S39" s="73"/>
      <c r="T39" s="58"/>
      <c r="U39" s="36"/>
      <c r="V39" s="90" t="str">
        <f t="shared" si="1"/>
        <v/>
      </c>
      <c r="W39" s="113"/>
      <c r="X39" s="38"/>
      <c r="Y39" s="99"/>
      <c r="Z39" s="95"/>
      <c r="AA39" s="38"/>
      <c r="AB39" s="38"/>
      <c r="AC39" s="38"/>
      <c r="AD39" s="105"/>
      <c r="AE39" s="113"/>
      <c r="AF39" s="38"/>
      <c r="AG39" s="99"/>
      <c r="AH39" s="113"/>
      <c r="AI39" s="38"/>
      <c r="AJ39" s="38"/>
      <c r="AK39" s="38"/>
      <c r="AL39" s="105"/>
      <c r="AM39" s="95"/>
      <c r="AN39" s="38"/>
      <c r="AO39" s="99"/>
      <c r="AP39" s="95"/>
      <c r="AQ39" s="38"/>
      <c r="AR39" s="38"/>
      <c r="AS39" s="38"/>
      <c r="AT39" s="99"/>
      <c r="AU39" s="95"/>
      <c r="AV39" s="38"/>
      <c r="AW39" s="99"/>
      <c r="AX39" s="113"/>
      <c r="AY39" s="38"/>
      <c r="AZ39" s="38"/>
      <c r="BA39" s="38"/>
      <c r="BB39" s="105"/>
      <c r="BC39" s="112"/>
      <c r="BD39" s="59"/>
      <c r="BE39" s="36"/>
      <c r="BF39" s="38"/>
      <c r="BG39" s="99"/>
      <c r="BH39" s="113"/>
      <c r="BI39" s="38"/>
      <c r="BJ39" s="99"/>
    </row>
    <row r="40" spans="2:62" ht="38.25" customHeight="1" x14ac:dyDescent="0.25">
      <c r="B40" s="81">
        <f t="shared" si="2"/>
        <v>19</v>
      </c>
      <c r="C40" s="57"/>
      <c r="D40" s="38"/>
      <c r="E40" s="73"/>
      <c r="F40" s="37"/>
      <c r="G40" s="80"/>
      <c r="H40" s="77"/>
      <c r="I40" s="37"/>
      <c r="J40" s="37"/>
      <c r="K40" s="58"/>
      <c r="L40" s="38"/>
      <c r="M40" s="38"/>
      <c r="N40" s="38"/>
      <c r="O40" s="38"/>
      <c r="P40" s="57"/>
      <c r="Q40" s="36"/>
      <c r="R40" s="73"/>
      <c r="S40" s="73"/>
      <c r="T40" s="58"/>
      <c r="U40" s="36"/>
      <c r="V40" s="90" t="str">
        <f t="shared" si="1"/>
        <v/>
      </c>
      <c r="W40" s="113"/>
      <c r="X40" s="38"/>
      <c r="Y40" s="99"/>
      <c r="Z40" s="95"/>
      <c r="AA40" s="38"/>
      <c r="AB40" s="38"/>
      <c r="AC40" s="38"/>
      <c r="AD40" s="105"/>
      <c r="AE40" s="113"/>
      <c r="AF40" s="38"/>
      <c r="AG40" s="99"/>
      <c r="AH40" s="113"/>
      <c r="AI40" s="38"/>
      <c r="AJ40" s="38"/>
      <c r="AK40" s="38"/>
      <c r="AL40" s="105"/>
      <c r="AM40" s="95"/>
      <c r="AN40" s="38"/>
      <c r="AO40" s="99"/>
      <c r="AP40" s="95"/>
      <c r="AQ40" s="38"/>
      <c r="AR40" s="38"/>
      <c r="AS40" s="38"/>
      <c r="AT40" s="99"/>
      <c r="AU40" s="95"/>
      <c r="AV40" s="38"/>
      <c r="AW40" s="99"/>
      <c r="AX40" s="113"/>
      <c r="AY40" s="38"/>
      <c r="AZ40" s="38"/>
      <c r="BA40" s="38"/>
      <c r="BB40" s="105"/>
      <c r="BC40" s="112"/>
      <c r="BD40" s="59"/>
      <c r="BE40" s="36"/>
      <c r="BF40" s="38"/>
      <c r="BG40" s="99"/>
      <c r="BH40" s="113"/>
      <c r="BI40" s="38"/>
      <c r="BJ40" s="99"/>
    </row>
    <row r="41" spans="2:62" ht="38.25" customHeight="1" x14ac:dyDescent="0.25">
      <c r="B41" s="81">
        <f t="shared" si="2"/>
        <v>20</v>
      </c>
      <c r="C41" s="57"/>
      <c r="D41" s="38"/>
      <c r="E41" s="73"/>
      <c r="F41" s="37"/>
      <c r="G41" s="80"/>
      <c r="H41" s="77"/>
      <c r="I41" s="37"/>
      <c r="J41" s="37"/>
      <c r="K41" s="58"/>
      <c r="L41" s="38"/>
      <c r="M41" s="38"/>
      <c r="N41" s="38"/>
      <c r="O41" s="38"/>
      <c r="P41" s="57"/>
      <c r="Q41" s="36"/>
      <c r="R41" s="73"/>
      <c r="S41" s="73"/>
      <c r="T41" s="58"/>
      <c r="U41" s="36"/>
      <c r="V41" s="90" t="str">
        <f t="shared" si="1"/>
        <v/>
      </c>
      <c r="W41" s="113"/>
      <c r="X41" s="38"/>
      <c r="Y41" s="99"/>
      <c r="Z41" s="95"/>
      <c r="AA41" s="38"/>
      <c r="AB41" s="38"/>
      <c r="AC41" s="38"/>
      <c r="AD41" s="105"/>
      <c r="AE41" s="113"/>
      <c r="AF41" s="38"/>
      <c r="AG41" s="99"/>
      <c r="AH41" s="113"/>
      <c r="AI41" s="38"/>
      <c r="AJ41" s="38"/>
      <c r="AK41" s="38"/>
      <c r="AL41" s="105"/>
      <c r="AM41" s="95"/>
      <c r="AN41" s="38"/>
      <c r="AO41" s="99"/>
      <c r="AP41" s="95"/>
      <c r="AQ41" s="38"/>
      <c r="AR41" s="38"/>
      <c r="AS41" s="38"/>
      <c r="AT41" s="99"/>
      <c r="AU41" s="95"/>
      <c r="AV41" s="38"/>
      <c r="AW41" s="99"/>
      <c r="AX41" s="113"/>
      <c r="AY41" s="38"/>
      <c r="AZ41" s="38"/>
      <c r="BA41" s="38"/>
      <c r="BB41" s="105"/>
      <c r="BC41" s="112"/>
      <c r="BD41" s="59"/>
      <c r="BE41" s="36"/>
      <c r="BF41" s="38"/>
      <c r="BG41" s="99"/>
      <c r="BH41" s="113"/>
      <c r="BI41" s="38"/>
      <c r="BJ41" s="99"/>
    </row>
    <row r="42" spans="2:62" ht="38.25" customHeight="1" x14ac:dyDescent="0.25">
      <c r="B42" s="81">
        <f t="shared" si="2"/>
        <v>21</v>
      </c>
      <c r="C42" s="57"/>
      <c r="D42" s="38"/>
      <c r="E42" s="73"/>
      <c r="F42" s="37"/>
      <c r="G42" s="80"/>
      <c r="H42" s="77"/>
      <c r="I42" s="37"/>
      <c r="J42" s="37"/>
      <c r="K42" s="58"/>
      <c r="L42" s="38"/>
      <c r="M42" s="38"/>
      <c r="N42" s="38"/>
      <c r="O42" s="38"/>
      <c r="P42" s="57"/>
      <c r="Q42" s="36"/>
      <c r="R42" s="73"/>
      <c r="S42" s="73"/>
      <c r="T42" s="58"/>
      <c r="U42" s="36"/>
      <c r="V42" s="90" t="str">
        <f t="shared" si="1"/>
        <v/>
      </c>
      <c r="W42" s="113"/>
      <c r="X42" s="38"/>
      <c r="Y42" s="99"/>
      <c r="Z42" s="95"/>
      <c r="AA42" s="38"/>
      <c r="AB42" s="38"/>
      <c r="AC42" s="38"/>
      <c r="AD42" s="105"/>
      <c r="AE42" s="113"/>
      <c r="AF42" s="38"/>
      <c r="AG42" s="99"/>
      <c r="AH42" s="113"/>
      <c r="AI42" s="38"/>
      <c r="AJ42" s="38"/>
      <c r="AK42" s="38"/>
      <c r="AL42" s="105"/>
      <c r="AM42" s="95"/>
      <c r="AN42" s="38"/>
      <c r="AO42" s="99"/>
      <c r="AP42" s="95"/>
      <c r="AQ42" s="38"/>
      <c r="AR42" s="38"/>
      <c r="AS42" s="38"/>
      <c r="AT42" s="99"/>
      <c r="AU42" s="95"/>
      <c r="AV42" s="38"/>
      <c r="AW42" s="99"/>
      <c r="AX42" s="113"/>
      <c r="AY42" s="38"/>
      <c r="AZ42" s="38"/>
      <c r="BA42" s="38"/>
      <c r="BB42" s="105"/>
      <c r="BC42" s="112"/>
      <c r="BD42" s="59"/>
      <c r="BE42" s="36"/>
      <c r="BF42" s="38"/>
      <c r="BG42" s="99"/>
      <c r="BH42" s="113"/>
      <c r="BI42" s="38"/>
      <c r="BJ42" s="99"/>
    </row>
    <row r="43" spans="2:62" ht="38.25" customHeight="1" x14ac:dyDescent="0.25">
      <c r="B43" s="81">
        <f t="shared" si="2"/>
        <v>22</v>
      </c>
      <c r="C43" s="57"/>
      <c r="D43" s="38"/>
      <c r="E43" s="73"/>
      <c r="F43" s="37"/>
      <c r="G43" s="80"/>
      <c r="H43" s="77"/>
      <c r="I43" s="37"/>
      <c r="J43" s="37"/>
      <c r="K43" s="58"/>
      <c r="L43" s="38"/>
      <c r="M43" s="38"/>
      <c r="N43" s="38"/>
      <c r="O43" s="38"/>
      <c r="P43" s="57"/>
      <c r="Q43" s="36"/>
      <c r="R43" s="73"/>
      <c r="S43" s="73"/>
      <c r="T43" s="58"/>
      <c r="U43" s="36"/>
      <c r="V43" s="90" t="str">
        <f t="shared" si="1"/>
        <v/>
      </c>
      <c r="W43" s="113"/>
      <c r="X43" s="38"/>
      <c r="Y43" s="99"/>
      <c r="Z43" s="95"/>
      <c r="AA43" s="38"/>
      <c r="AB43" s="38"/>
      <c r="AC43" s="38"/>
      <c r="AD43" s="105"/>
      <c r="AE43" s="113"/>
      <c r="AF43" s="38"/>
      <c r="AG43" s="99"/>
      <c r="AH43" s="113"/>
      <c r="AI43" s="38"/>
      <c r="AJ43" s="38"/>
      <c r="AK43" s="38"/>
      <c r="AL43" s="105"/>
      <c r="AM43" s="95"/>
      <c r="AN43" s="38"/>
      <c r="AO43" s="99"/>
      <c r="AP43" s="95"/>
      <c r="AQ43" s="38"/>
      <c r="AR43" s="38"/>
      <c r="AS43" s="38"/>
      <c r="AT43" s="99"/>
      <c r="AU43" s="95"/>
      <c r="AV43" s="38"/>
      <c r="AW43" s="99"/>
      <c r="AX43" s="113"/>
      <c r="AY43" s="38"/>
      <c r="AZ43" s="38"/>
      <c r="BA43" s="38"/>
      <c r="BB43" s="105"/>
      <c r="BC43" s="112"/>
      <c r="BD43" s="59"/>
      <c r="BE43" s="36"/>
      <c r="BF43" s="38"/>
      <c r="BG43" s="99"/>
      <c r="BH43" s="113"/>
      <c r="BI43" s="38"/>
      <c r="BJ43" s="99"/>
    </row>
    <row r="44" spans="2:62" ht="38.25" customHeight="1" x14ac:dyDescent="0.25">
      <c r="B44" s="81">
        <f t="shared" si="2"/>
        <v>23</v>
      </c>
      <c r="C44" s="57"/>
      <c r="D44" s="38"/>
      <c r="E44" s="73"/>
      <c r="F44" s="37"/>
      <c r="G44" s="80"/>
      <c r="H44" s="77"/>
      <c r="I44" s="37"/>
      <c r="J44" s="37"/>
      <c r="K44" s="58"/>
      <c r="L44" s="38"/>
      <c r="M44" s="38"/>
      <c r="N44" s="38"/>
      <c r="O44" s="38"/>
      <c r="P44" s="57"/>
      <c r="Q44" s="36"/>
      <c r="R44" s="73"/>
      <c r="S44" s="73"/>
      <c r="T44" s="58"/>
      <c r="U44" s="36"/>
      <c r="V44" s="90" t="str">
        <f t="shared" si="1"/>
        <v/>
      </c>
      <c r="W44" s="113"/>
      <c r="X44" s="38"/>
      <c r="Y44" s="99"/>
      <c r="Z44" s="95"/>
      <c r="AA44" s="38"/>
      <c r="AB44" s="38"/>
      <c r="AC44" s="38"/>
      <c r="AD44" s="105"/>
      <c r="AE44" s="113"/>
      <c r="AF44" s="38"/>
      <c r="AG44" s="99"/>
      <c r="AH44" s="113"/>
      <c r="AI44" s="38"/>
      <c r="AJ44" s="38"/>
      <c r="AK44" s="38"/>
      <c r="AL44" s="105"/>
      <c r="AM44" s="95"/>
      <c r="AN44" s="38"/>
      <c r="AO44" s="99"/>
      <c r="AP44" s="95"/>
      <c r="AQ44" s="38"/>
      <c r="AR44" s="38"/>
      <c r="AS44" s="38"/>
      <c r="AT44" s="99"/>
      <c r="AU44" s="95"/>
      <c r="AV44" s="38"/>
      <c r="AW44" s="99"/>
      <c r="AX44" s="113"/>
      <c r="AY44" s="38"/>
      <c r="AZ44" s="38"/>
      <c r="BA44" s="38"/>
      <c r="BB44" s="105"/>
      <c r="BC44" s="112"/>
      <c r="BD44" s="59"/>
      <c r="BE44" s="36"/>
      <c r="BF44" s="38"/>
      <c r="BG44" s="99"/>
      <c r="BH44" s="113"/>
      <c r="BI44" s="38"/>
      <c r="BJ44" s="99"/>
    </row>
    <row r="45" spans="2:62" ht="38.25" customHeight="1" x14ac:dyDescent="0.25">
      <c r="B45" s="81">
        <f t="shared" si="2"/>
        <v>24</v>
      </c>
      <c r="C45" s="57"/>
      <c r="D45" s="38"/>
      <c r="E45" s="73"/>
      <c r="F45" s="37"/>
      <c r="G45" s="80"/>
      <c r="H45" s="77"/>
      <c r="I45" s="37"/>
      <c r="J45" s="37"/>
      <c r="K45" s="58"/>
      <c r="L45" s="38"/>
      <c r="M45" s="38"/>
      <c r="N45" s="38"/>
      <c r="O45" s="38"/>
      <c r="P45" s="57"/>
      <c r="Q45" s="36"/>
      <c r="R45" s="73"/>
      <c r="S45" s="73"/>
      <c r="T45" s="58"/>
      <c r="U45" s="36"/>
      <c r="V45" s="90" t="str">
        <f t="shared" si="1"/>
        <v/>
      </c>
      <c r="W45" s="113"/>
      <c r="X45" s="38"/>
      <c r="Y45" s="99"/>
      <c r="Z45" s="95"/>
      <c r="AA45" s="38"/>
      <c r="AB45" s="38"/>
      <c r="AC45" s="38"/>
      <c r="AD45" s="105"/>
      <c r="AE45" s="113"/>
      <c r="AF45" s="38"/>
      <c r="AG45" s="99"/>
      <c r="AH45" s="113"/>
      <c r="AI45" s="38"/>
      <c r="AJ45" s="38"/>
      <c r="AK45" s="38"/>
      <c r="AL45" s="105"/>
      <c r="AM45" s="95"/>
      <c r="AN45" s="38"/>
      <c r="AO45" s="99"/>
      <c r="AP45" s="95"/>
      <c r="AQ45" s="38"/>
      <c r="AR45" s="38"/>
      <c r="AS45" s="38"/>
      <c r="AT45" s="99"/>
      <c r="AU45" s="95"/>
      <c r="AV45" s="38"/>
      <c r="AW45" s="99"/>
      <c r="AX45" s="113"/>
      <c r="AY45" s="38"/>
      <c r="AZ45" s="38"/>
      <c r="BA45" s="38"/>
      <c r="BB45" s="105"/>
      <c r="BC45" s="112"/>
      <c r="BD45" s="59"/>
      <c r="BE45" s="36"/>
      <c r="BF45" s="38"/>
      <c r="BG45" s="99"/>
      <c r="BH45" s="113"/>
      <c r="BI45" s="38"/>
      <c r="BJ45" s="99"/>
    </row>
    <row r="46" spans="2:62" ht="38.25" customHeight="1" x14ac:dyDescent="0.25">
      <c r="B46" s="81">
        <f t="shared" si="2"/>
        <v>25</v>
      </c>
      <c r="C46" s="57"/>
      <c r="D46" s="38"/>
      <c r="E46" s="73"/>
      <c r="F46" s="37"/>
      <c r="G46" s="80"/>
      <c r="H46" s="77"/>
      <c r="I46" s="37"/>
      <c r="J46" s="37"/>
      <c r="K46" s="58"/>
      <c r="L46" s="38"/>
      <c r="M46" s="38"/>
      <c r="N46" s="38"/>
      <c r="O46" s="38"/>
      <c r="P46" s="57"/>
      <c r="Q46" s="36"/>
      <c r="R46" s="73"/>
      <c r="S46" s="73"/>
      <c r="T46" s="58"/>
      <c r="U46" s="36"/>
      <c r="V46" s="90" t="str">
        <f t="shared" si="1"/>
        <v/>
      </c>
      <c r="W46" s="113"/>
      <c r="X46" s="38"/>
      <c r="Y46" s="99"/>
      <c r="Z46" s="95"/>
      <c r="AA46" s="38"/>
      <c r="AB46" s="38"/>
      <c r="AC46" s="38"/>
      <c r="AD46" s="105"/>
      <c r="AE46" s="113"/>
      <c r="AF46" s="38"/>
      <c r="AG46" s="99"/>
      <c r="AH46" s="113"/>
      <c r="AI46" s="38"/>
      <c r="AJ46" s="38"/>
      <c r="AK46" s="38"/>
      <c r="AL46" s="105"/>
      <c r="AM46" s="95"/>
      <c r="AN46" s="38"/>
      <c r="AO46" s="99"/>
      <c r="AP46" s="95"/>
      <c r="AQ46" s="38"/>
      <c r="AR46" s="38"/>
      <c r="AS46" s="38"/>
      <c r="AT46" s="99"/>
      <c r="AU46" s="95"/>
      <c r="AV46" s="38"/>
      <c r="AW46" s="99"/>
      <c r="AX46" s="113"/>
      <c r="AY46" s="38"/>
      <c r="AZ46" s="38"/>
      <c r="BA46" s="38"/>
      <c r="BB46" s="105"/>
      <c r="BC46" s="112"/>
      <c r="BD46" s="59"/>
      <c r="BE46" s="36"/>
      <c r="BF46" s="38"/>
      <c r="BG46" s="99"/>
      <c r="BH46" s="113"/>
      <c r="BI46" s="38"/>
      <c r="BJ46" s="99"/>
    </row>
    <row r="47" spans="2:62" ht="38.25" customHeight="1" x14ac:dyDescent="0.25">
      <c r="B47" s="81">
        <f t="shared" si="2"/>
        <v>26</v>
      </c>
      <c r="C47" s="57"/>
      <c r="D47" s="38"/>
      <c r="E47" s="73"/>
      <c r="F47" s="37"/>
      <c r="G47" s="80"/>
      <c r="H47" s="77"/>
      <c r="I47" s="37"/>
      <c r="J47" s="37"/>
      <c r="K47" s="58"/>
      <c r="L47" s="38"/>
      <c r="M47" s="38"/>
      <c r="N47" s="38"/>
      <c r="O47" s="38"/>
      <c r="P47" s="57"/>
      <c r="Q47" s="36"/>
      <c r="R47" s="73"/>
      <c r="S47" s="73"/>
      <c r="T47" s="58"/>
      <c r="U47" s="36"/>
      <c r="V47" s="90" t="str">
        <f t="shared" si="1"/>
        <v/>
      </c>
      <c r="W47" s="113"/>
      <c r="X47" s="38"/>
      <c r="Y47" s="99"/>
      <c r="Z47" s="95"/>
      <c r="AA47" s="38"/>
      <c r="AB47" s="38"/>
      <c r="AC47" s="38"/>
      <c r="AD47" s="105"/>
      <c r="AE47" s="113"/>
      <c r="AF47" s="38"/>
      <c r="AG47" s="99"/>
      <c r="AH47" s="113"/>
      <c r="AI47" s="38"/>
      <c r="AJ47" s="38"/>
      <c r="AK47" s="38"/>
      <c r="AL47" s="105"/>
      <c r="AM47" s="95"/>
      <c r="AN47" s="38"/>
      <c r="AO47" s="99"/>
      <c r="AP47" s="95"/>
      <c r="AQ47" s="38"/>
      <c r="AR47" s="38"/>
      <c r="AS47" s="38"/>
      <c r="AT47" s="99"/>
      <c r="AU47" s="95"/>
      <c r="AV47" s="38"/>
      <c r="AW47" s="99"/>
      <c r="AX47" s="113"/>
      <c r="AY47" s="38"/>
      <c r="AZ47" s="38"/>
      <c r="BA47" s="38"/>
      <c r="BB47" s="105"/>
      <c r="BC47" s="112"/>
      <c r="BD47" s="59"/>
      <c r="BE47" s="36"/>
      <c r="BF47" s="38"/>
      <c r="BG47" s="99"/>
      <c r="BH47" s="113"/>
      <c r="BI47" s="38"/>
      <c r="BJ47" s="99"/>
    </row>
    <row r="48" spans="2:62" ht="38.25" customHeight="1" x14ac:dyDescent="0.25">
      <c r="B48" s="81">
        <f t="shared" si="2"/>
        <v>27</v>
      </c>
      <c r="C48" s="57"/>
      <c r="D48" s="38"/>
      <c r="E48" s="73"/>
      <c r="F48" s="37"/>
      <c r="G48" s="80"/>
      <c r="H48" s="77"/>
      <c r="I48" s="37"/>
      <c r="J48" s="37"/>
      <c r="K48" s="58"/>
      <c r="L48" s="38"/>
      <c r="M48" s="38"/>
      <c r="N48" s="38"/>
      <c r="O48" s="38"/>
      <c r="P48" s="57"/>
      <c r="Q48" s="36"/>
      <c r="R48" s="73"/>
      <c r="S48" s="73"/>
      <c r="T48" s="58"/>
      <c r="U48" s="36"/>
      <c r="V48" s="90" t="str">
        <f t="shared" si="1"/>
        <v/>
      </c>
      <c r="W48" s="113"/>
      <c r="X48" s="38"/>
      <c r="Y48" s="99"/>
      <c r="Z48" s="95"/>
      <c r="AA48" s="38"/>
      <c r="AB48" s="38"/>
      <c r="AC48" s="38"/>
      <c r="AD48" s="105"/>
      <c r="AE48" s="113"/>
      <c r="AF48" s="38"/>
      <c r="AG48" s="99"/>
      <c r="AH48" s="113"/>
      <c r="AI48" s="38"/>
      <c r="AJ48" s="38"/>
      <c r="AK48" s="38"/>
      <c r="AL48" s="105"/>
      <c r="AM48" s="95"/>
      <c r="AN48" s="38"/>
      <c r="AO48" s="99"/>
      <c r="AP48" s="95"/>
      <c r="AQ48" s="38"/>
      <c r="AR48" s="38"/>
      <c r="AS48" s="38"/>
      <c r="AT48" s="99"/>
      <c r="AU48" s="95"/>
      <c r="AV48" s="38"/>
      <c r="AW48" s="99"/>
      <c r="AX48" s="113"/>
      <c r="AY48" s="38"/>
      <c r="AZ48" s="38"/>
      <c r="BA48" s="38"/>
      <c r="BB48" s="105"/>
      <c r="BC48" s="112"/>
      <c r="BD48" s="59"/>
      <c r="BE48" s="36"/>
      <c r="BF48" s="38"/>
      <c r="BG48" s="99"/>
      <c r="BH48" s="113"/>
      <c r="BI48" s="38"/>
      <c r="BJ48" s="99"/>
    </row>
    <row r="49" spans="2:62" ht="38.25" customHeight="1" x14ac:dyDescent="0.25">
      <c r="B49" s="81">
        <f t="shared" si="2"/>
        <v>28</v>
      </c>
      <c r="C49" s="57"/>
      <c r="D49" s="38"/>
      <c r="E49" s="73"/>
      <c r="F49" s="37"/>
      <c r="G49" s="80"/>
      <c r="H49" s="77"/>
      <c r="I49" s="37"/>
      <c r="J49" s="37"/>
      <c r="K49" s="58"/>
      <c r="L49" s="38"/>
      <c r="M49" s="38"/>
      <c r="N49" s="38"/>
      <c r="O49" s="38"/>
      <c r="P49" s="57"/>
      <c r="Q49" s="36"/>
      <c r="R49" s="73"/>
      <c r="S49" s="73"/>
      <c r="T49" s="58"/>
      <c r="U49" s="36"/>
      <c r="V49" s="90" t="str">
        <f t="shared" si="1"/>
        <v/>
      </c>
      <c r="W49" s="113"/>
      <c r="X49" s="38"/>
      <c r="Y49" s="99"/>
      <c r="Z49" s="95"/>
      <c r="AA49" s="38"/>
      <c r="AB49" s="38"/>
      <c r="AC49" s="38"/>
      <c r="AD49" s="105"/>
      <c r="AE49" s="113"/>
      <c r="AF49" s="38"/>
      <c r="AG49" s="99"/>
      <c r="AH49" s="113"/>
      <c r="AI49" s="38"/>
      <c r="AJ49" s="38"/>
      <c r="AK49" s="38"/>
      <c r="AL49" s="105"/>
      <c r="AM49" s="95"/>
      <c r="AN49" s="38"/>
      <c r="AO49" s="99"/>
      <c r="AP49" s="95"/>
      <c r="AQ49" s="38"/>
      <c r="AR49" s="38"/>
      <c r="AS49" s="38"/>
      <c r="AT49" s="99"/>
      <c r="AU49" s="95"/>
      <c r="AV49" s="38"/>
      <c r="AW49" s="99"/>
      <c r="AX49" s="113"/>
      <c r="AY49" s="38"/>
      <c r="AZ49" s="38"/>
      <c r="BA49" s="38"/>
      <c r="BB49" s="105"/>
      <c r="BC49" s="112"/>
      <c r="BD49" s="59"/>
      <c r="BE49" s="36"/>
      <c r="BF49" s="38"/>
      <c r="BG49" s="99"/>
      <c r="BH49" s="113"/>
      <c r="BI49" s="38"/>
      <c r="BJ49" s="99"/>
    </row>
    <row r="50" spans="2:62" ht="38.25" customHeight="1" x14ac:dyDescent="0.25">
      <c r="B50" s="81">
        <f t="shared" si="2"/>
        <v>29</v>
      </c>
      <c r="C50" s="57"/>
      <c r="D50" s="38"/>
      <c r="E50" s="73"/>
      <c r="F50" s="37"/>
      <c r="G50" s="80"/>
      <c r="H50" s="77"/>
      <c r="I50" s="37"/>
      <c r="J50" s="37"/>
      <c r="K50" s="58"/>
      <c r="L50" s="38"/>
      <c r="M50" s="38"/>
      <c r="N50" s="38"/>
      <c r="O50" s="38"/>
      <c r="P50" s="57"/>
      <c r="Q50" s="36"/>
      <c r="R50" s="73"/>
      <c r="S50" s="73"/>
      <c r="T50" s="58"/>
      <c r="U50" s="36"/>
      <c r="V50" s="90" t="str">
        <f t="shared" si="1"/>
        <v/>
      </c>
      <c r="W50" s="113"/>
      <c r="X50" s="38"/>
      <c r="Y50" s="99"/>
      <c r="Z50" s="95"/>
      <c r="AA50" s="38"/>
      <c r="AB50" s="38"/>
      <c r="AC50" s="38"/>
      <c r="AD50" s="105"/>
      <c r="AE50" s="113"/>
      <c r="AF50" s="38"/>
      <c r="AG50" s="99"/>
      <c r="AH50" s="113"/>
      <c r="AI50" s="38"/>
      <c r="AJ50" s="38"/>
      <c r="AK50" s="38"/>
      <c r="AL50" s="105"/>
      <c r="AM50" s="95"/>
      <c r="AN50" s="38"/>
      <c r="AO50" s="99"/>
      <c r="AP50" s="95"/>
      <c r="AQ50" s="38"/>
      <c r="AR50" s="38"/>
      <c r="AS50" s="38"/>
      <c r="AT50" s="99"/>
      <c r="AU50" s="95"/>
      <c r="AV50" s="38"/>
      <c r="AW50" s="99"/>
      <c r="AX50" s="113"/>
      <c r="AY50" s="38"/>
      <c r="AZ50" s="38"/>
      <c r="BA50" s="38"/>
      <c r="BB50" s="105"/>
      <c r="BC50" s="112"/>
      <c r="BD50" s="59"/>
      <c r="BE50" s="36"/>
      <c r="BF50" s="38"/>
      <c r="BG50" s="99"/>
      <c r="BH50" s="113"/>
      <c r="BI50" s="38"/>
      <c r="BJ50" s="99"/>
    </row>
    <row r="51" spans="2:62" ht="38.25" customHeight="1" x14ac:dyDescent="0.25">
      <c r="B51" s="81">
        <f t="shared" si="2"/>
        <v>30</v>
      </c>
      <c r="C51" s="57"/>
      <c r="D51" s="38"/>
      <c r="E51" s="73"/>
      <c r="F51" s="37"/>
      <c r="G51" s="80"/>
      <c r="H51" s="77"/>
      <c r="I51" s="37"/>
      <c r="J51" s="37"/>
      <c r="K51" s="58"/>
      <c r="L51" s="38"/>
      <c r="M51" s="38"/>
      <c r="N51" s="38"/>
      <c r="O51" s="38"/>
      <c r="P51" s="57"/>
      <c r="Q51" s="36"/>
      <c r="R51" s="73"/>
      <c r="S51" s="73"/>
      <c r="T51" s="58"/>
      <c r="U51" s="36"/>
      <c r="V51" s="90" t="str">
        <f t="shared" si="1"/>
        <v/>
      </c>
      <c r="W51" s="113"/>
      <c r="X51" s="38"/>
      <c r="Y51" s="99"/>
      <c r="Z51" s="95"/>
      <c r="AA51" s="38"/>
      <c r="AB51" s="38"/>
      <c r="AC51" s="38"/>
      <c r="AD51" s="105"/>
      <c r="AE51" s="113"/>
      <c r="AF51" s="38"/>
      <c r="AG51" s="99"/>
      <c r="AH51" s="113"/>
      <c r="AI51" s="38"/>
      <c r="AJ51" s="38"/>
      <c r="AK51" s="38"/>
      <c r="AL51" s="105"/>
      <c r="AM51" s="95"/>
      <c r="AN51" s="38"/>
      <c r="AO51" s="99"/>
      <c r="AP51" s="95"/>
      <c r="AQ51" s="38"/>
      <c r="AR51" s="38"/>
      <c r="AS51" s="38"/>
      <c r="AT51" s="99"/>
      <c r="AU51" s="95"/>
      <c r="AV51" s="38"/>
      <c r="AW51" s="99"/>
      <c r="AX51" s="113"/>
      <c r="AY51" s="38"/>
      <c r="AZ51" s="38"/>
      <c r="BA51" s="38"/>
      <c r="BB51" s="105"/>
      <c r="BC51" s="112"/>
      <c r="BD51" s="59"/>
      <c r="BE51" s="36"/>
      <c r="BF51" s="38"/>
      <c r="BG51" s="99"/>
      <c r="BH51" s="113"/>
      <c r="BI51" s="38"/>
      <c r="BJ51" s="99"/>
    </row>
    <row r="52" spans="2:62" ht="38.25" customHeight="1" x14ac:dyDescent="0.25">
      <c r="B52" s="81">
        <f t="shared" si="2"/>
        <v>31</v>
      </c>
      <c r="C52" s="57"/>
      <c r="D52" s="38"/>
      <c r="E52" s="73"/>
      <c r="F52" s="37"/>
      <c r="G52" s="80"/>
      <c r="H52" s="77"/>
      <c r="I52" s="37"/>
      <c r="J52" s="37"/>
      <c r="K52" s="58"/>
      <c r="L52" s="38"/>
      <c r="M52" s="38"/>
      <c r="N52" s="38"/>
      <c r="O52" s="38"/>
      <c r="P52" s="57"/>
      <c r="Q52" s="36"/>
      <c r="R52" s="73"/>
      <c r="S52" s="73"/>
      <c r="T52" s="58"/>
      <c r="U52" s="36"/>
      <c r="V52" s="90" t="str">
        <f t="shared" si="1"/>
        <v/>
      </c>
      <c r="W52" s="113"/>
      <c r="X52" s="38"/>
      <c r="Y52" s="99"/>
      <c r="Z52" s="95"/>
      <c r="AA52" s="38"/>
      <c r="AB52" s="38"/>
      <c r="AC52" s="38"/>
      <c r="AD52" s="105"/>
      <c r="AE52" s="113"/>
      <c r="AF52" s="38"/>
      <c r="AG52" s="99"/>
      <c r="AH52" s="113"/>
      <c r="AI52" s="38"/>
      <c r="AJ52" s="38"/>
      <c r="AK52" s="38"/>
      <c r="AL52" s="105"/>
      <c r="AM52" s="95"/>
      <c r="AN52" s="38"/>
      <c r="AO52" s="99"/>
      <c r="AP52" s="95"/>
      <c r="AQ52" s="38"/>
      <c r="AR52" s="38"/>
      <c r="AS52" s="38"/>
      <c r="AT52" s="99"/>
      <c r="AU52" s="95"/>
      <c r="AV52" s="38"/>
      <c r="AW52" s="99"/>
      <c r="AX52" s="113"/>
      <c r="AY52" s="38"/>
      <c r="AZ52" s="38"/>
      <c r="BA52" s="38"/>
      <c r="BB52" s="105"/>
      <c r="BC52" s="112"/>
      <c r="BD52" s="59"/>
      <c r="BE52" s="36"/>
      <c r="BF52" s="38"/>
      <c r="BG52" s="99"/>
      <c r="BH52" s="113"/>
      <c r="BI52" s="38"/>
      <c r="BJ52" s="99"/>
    </row>
    <row r="53" spans="2:62" ht="38.25" customHeight="1" x14ac:dyDescent="0.25">
      <c r="B53" s="81">
        <f t="shared" si="2"/>
        <v>32</v>
      </c>
      <c r="C53" s="57"/>
      <c r="D53" s="38"/>
      <c r="E53" s="73"/>
      <c r="F53" s="37"/>
      <c r="G53" s="80"/>
      <c r="H53" s="77"/>
      <c r="I53" s="37"/>
      <c r="J53" s="37"/>
      <c r="K53" s="58"/>
      <c r="L53" s="38"/>
      <c r="M53" s="38"/>
      <c r="N53" s="38"/>
      <c r="O53" s="38"/>
      <c r="P53" s="57"/>
      <c r="Q53" s="36"/>
      <c r="R53" s="73"/>
      <c r="S53" s="73"/>
      <c r="T53" s="58"/>
      <c r="U53" s="36"/>
      <c r="V53" s="90" t="str">
        <f t="shared" si="1"/>
        <v/>
      </c>
      <c r="W53" s="113"/>
      <c r="X53" s="38"/>
      <c r="Y53" s="99"/>
      <c r="Z53" s="95"/>
      <c r="AA53" s="38"/>
      <c r="AB53" s="38"/>
      <c r="AC53" s="38"/>
      <c r="AD53" s="105"/>
      <c r="AE53" s="113"/>
      <c r="AF53" s="38"/>
      <c r="AG53" s="99"/>
      <c r="AH53" s="113"/>
      <c r="AI53" s="38"/>
      <c r="AJ53" s="38"/>
      <c r="AK53" s="38"/>
      <c r="AL53" s="105"/>
      <c r="AM53" s="95"/>
      <c r="AN53" s="38"/>
      <c r="AO53" s="99"/>
      <c r="AP53" s="95"/>
      <c r="AQ53" s="38"/>
      <c r="AR53" s="38"/>
      <c r="AS53" s="38"/>
      <c r="AT53" s="99"/>
      <c r="AU53" s="95"/>
      <c r="AV53" s="38"/>
      <c r="AW53" s="99"/>
      <c r="AX53" s="113"/>
      <c r="AY53" s="38"/>
      <c r="AZ53" s="38"/>
      <c r="BA53" s="38"/>
      <c r="BB53" s="105"/>
      <c r="BC53" s="112"/>
      <c r="BD53" s="59"/>
      <c r="BE53" s="36"/>
      <c r="BF53" s="38"/>
      <c r="BG53" s="99"/>
      <c r="BH53" s="113"/>
      <c r="BI53" s="38"/>
      <c r="BJ53" s="99"/>
    </row>
    <row r="54" spans="2:62" ht="38.25" customHeight="1" x14ac:dyDescent="0.25">
      <c r="B54" s="81">
        <f t="shared" si="2"/>
        <v>33</v>
      </c>
      <c r="C54" s="57"/>
      <c r="D54" s="38"/>
      <c r="E54" s="73"/>
      <c r="F54" s="37"/>
      <c r="G54" s="80"/>
      <c r="H54" s="77"/>
      <c r="I54" s="37"/>
      <c r="J54" s="37"/>
      <c r="K54" s="58"/>
      <c r="L54" s="38"/>
      <c r="M54" s="38"/>
      <c r="N54" s="38"/>
      <c r="O54" s="38"/>
      <c r="P54" s="57"/>
      <c r="Q54" s="36"/>
      <c r="R54" s="73"/>
      <c r="S54" s="73"/>
      <c r="T54" s="58"/>
      <c r="U54" s="36"/>
      <c r="V54" s="90" t="str">
        <f t="shared" si="1"/>
        <v/>
      </c>
      <c r="W54" s="113"/>
      <c r="X54" s="38"/>
      <c r="Y54" s="99"/>
      <c r="Z54" s="95"/>
      <c r="AA54" s="38"/>
      <c r="AB54" s="38"/>
      <c r="AC54" s="38"/>
      <c r="AD54" s="105"/>
      <c r="AE54" s="113"/>
      <c r="AF54" s="38"/>
      <c r="AG54" s="99"/>
      <c r="AH54" s="113"/>
      <c r="AI54" s="38"/>
      <c r="AJ54" s="38"/>
      <c r="AK54" s="38"/>
      <c r="AL54" s="105"/>
      <c r="AM54" s="95"/>
      <c r="AN54" s="38"/>
      <c r="AO54" s="99"/>
      <c r="AP54" s="95"/>
      <c r="AQ54" s="38"/>
      <c r="AR54" s="38"/>
      <c r="AS54" s="38"/>
      <c r="AT54" s="99"/>
      <c r="AU54" s="95"/>
      <c r="AV54" s="38"/>
      <c r="AW54" s="99"/>
      <c r="AX54" s="113"/>
      <c r="AY54" s="38"/>
      <c r="AZ54" s="38"/>
      <c r="BA54" s="38"/>
      <c r="BB54" s="105"/>
      <c r="BC54" s="112"/>
      <c r="BD54" s="59"/>
      <c r="BE54" s="36"/>
      <c r="BF54" s="38"/>
      <c r="BG54" s="99"/>
      <c r="BH54" s="113"/>
      <c r="BI54" s="38"/>
      <c r="BJ54" s="99"/>
    </row>
    <row r="55" spans="2:62" ht="38.25" customHeight="1" x14ac:dyDescent="0.25">
      <c r="B55" s="81">
        <f t="shared" si="2"/>
        <v>34</v>
      </c>
      <c r="C55" s="57"/>
      <c r="D55" s="38"/>
      <c r="E55" s="73"/>
      <c r="F55" s="37"/>
      <c r="G55" s="80"/>
      <c r="H55" s="77"/>
      <c r="I55" s="37"/>
      <c r="J55" s="37"/>
      <c r="K55" s="58"/>
      <c r="L55" s="38"/>
      <c r="M55" s="38"/>
      <c r="N55" s="38"/>
      <c r="O55" s="38"/>
      <c r="P55" s="57"/>
      <c r="Q55" s="36"/>
      <c r="R55" s="73"/>
      <c r="S55" s="73"/>
      <c r="T55" s="58"/>
      <c r="U55" s="36"/>
      <c r="V55" s="90" t="str">
        <f t="shared" si="1"/>
        <v/>
      </c>
      <c r="W55" s="113"/>
      <c r="X55" s="38"/>
      <c r="Y55" s="99"/>
      <c r="Z55" s="95"/>
      <c r="AA55" s="38"/>
      <c r="AB55" s="38"/>
      <c r="AC55" s="38"/>
      <c r="AD55" s="105"/>
      <c r="AE55" s="113"/>
      <c r="AF55" s="38"/>
      <c r="AG55" s="99"/>
      <c r="AH55" s="113"/>
      <c r="AI55" s="38"/>
      <c r="AJ55" s="38"/>
      <c r="AK55" s="38"/>
      <c r="AL55" s="105"/>
      <c r="AM55" s="95"/>
      <c r="AN55" s="38"/>
      <c r="AO55" s="99"/>
      <c r="AP55" s="95"/>
      <c r="AQ55" s="38"/>
      <c r="AR55" s="38"/>
      <c r="AS55" s="38"/>
      <c r="AT55" s="99"/>
      <c r="AU55" s="95"/>
      <c r="AV55" s="38"/>
      <c r="AW55" s="99"/>
      <c r="AX55" s="113"/>
      <c r="AY55" s="38"/>
      <c r="AZ55" s="38"/>
      <c r="BA55" s="38"/>
      <c r="BB55" s="105"/>
      <c r="BC55" s="112"/>
      <c r="BD55" s="59"/>
      <c r="BE55" s="36"/>
      <c r="BF55" s="38"/>
      <c r="BG55" s="99"/>
      <c r="BH55" s="113"/>
      <c r="BI55" s="38"/>
      <c r="BJ55" s="99"/>
    </row>
    <row r="56" spans="2:62" ht="38.25" customHeight="1" x14ac:dyDescent="0.25">
      <c r="B56" s="81">
        <f t="shared" si="2"/>
        <v>35</v>
      </c>
      <c r="C56" s="57"/>
      <c r="D56" s="38"/>
      <c r="E56" s="73"/>
      <c r="F56" s="37"/>
      <c r="G56" s="80"/>
      <c r="H56" s="77"/>
      <c r="I56" s="37"/>
      <c r="J56" s="37"/>
      <c r="K56" s="58"/>
      <c r="L56" s="38"/>
      <c r="M56" s="38"/>
      <c r="N56" s="38"/>
      <c r="O56" s="38"/>
      <c r="P56" s="57"/>
      <c r="Q56" s="36"/>
      <c r="R56" s="73"/>
      <c r="S56" s="73"/>
      <c r="T56" s="58"/>
      <c r="U56" s="36"/>
      <c r="V56" s="90" t="str">
        <f t="shared" si="1"/>
        <v/>
      </c>
      <c r="W56" s="113"/>
      <c r="X56" s="38"/>
      <c r="Y56" s="99"/>
      <c r="Z56" s="95"/>
      <c r="AA56" s="38"/>
      <c r="AB56" s="38"/>
      <c r="AC56" s="38"/>
      <c r="AD56" s="105"/>
      <c r="AE56" s="113"/>
      <c r="AF56" s="38"/>
      <c r="AG56" s="99"/>
      <c r="AH56" s="113"/>
      <c r="AI56" s="38"/>
      <c r="AJ56" s="38"/>
      <c r="AK56" s="38"/>
      <c r="AL56" s="105"/>
      <c r="AM56" s="95"/>
      <c r="AN56" s="38"/>
      <c r="AO56" s="99"/>
      <c r="AP56" s="95"/>
      <c r="AQ56" s="38"/>
      <c r="AR56" s="38"/>
      <c r="AS56" s="38"/>
      <c r="AT56" s="99"/>
      <c r="AU56" s="95"/>
      <c r="AV56" s="38"/>
      <c r="AW56" s="99"/>
      <c r="AX56" s="113"/>
      <c r="AY56" s="38"/>
      <c r="AZ56" s="38"/>
      <c r="BA56" s="38"/>
      <c r="BB56" s="105"/>
      <c r="BC56" s="112"/>
      <c r="BD56" s="59"/>
      <c r="BE56" s="36"/>
      <c r="BF56" s="38"/>
      <c r="BG56" s="99"/>
      <c r="BH56" s="113"/>
      <c r="BI56" s="38"/>
      <c r="BJ56" s="99"/>
    </row>
    <row r="57" spans="2:62" ht="38.25" customHeight="1" x14ac:dyDescent="0.25">
      <c r="B57" s="81">
        <f t="shared" si="2"/>
        <v>36</v>
      </c>
      <c r="C57" s="57"/>
      <c r="D57" s="38"/>
      <c r="E57" s="73"/>
      <c r="F57" s="37"/>
      <c r="G57" s="80"/>
      <c r="H57" s="77"/>
      <c r="I57" s="37"/>
      <c r="J57" s="37"/>
      <c r="K57" s="58"/>
      <c r="L57" s="38"/>
      <c r="M57" s="38"/>
      <c r="N57" s="38"/>
      <c r="O57" s="38"/>
      <c r="P57" s="57"/>
      <c r="Q57" s="36"/>
      <c r="R57" s="73"/>
      <c r="S57" s="73"/>
      <c r="T57" s="58"/>
      <c r="U57" s="36"/>
      <c r="V57" s="90" t="str">
        <f t="shared" si="1"/>
        <v/>
      </c>
      <c r="W57" s="113"/>
      <c r="X57" s="38"/>
      <c r="Y57" s="99"/>
      <c r="Z57" s="95"/>
      <c r="AA57" s="38"/>
      <c r="AB57" s="38"/>
      <c r="AC57" s="38"/>
      <c r="AD57" s="105"/>
      <c r="AE57" s="113"/>
      <c r="AF57" s="38"/>
      <c r="AG57" s="99"/>
      <c r="AH57" s="113"/>
      <c r="AI57" s="38"/>
      <c r="AJ57" s="38"/>
      <c r="AK57" s="38"/>
      <c r="AL57" s="105"/>
      <c r="AM57" s="95"/>
      <c r="AN57" s="38"/>
      <c r="AO57" s="99"/>
      <c r="AP57" s="95"/>
      <c r="AQ57" s="38"/>
      <c r="AR57" s="38"/>
      <c r="AS57" s="38"/>
      <c r="AT57" s="99"/>
      <c r="AU57" s="95"/>
      <c r="AV57" s="38"/>
      <c r="AW57" s="99"/>
      <c r="AX57" s="113"/>
      <c r="AY57" s="38"/>
      <c r="AZ57" s="38"/>
      <c r="BA57" s="38"/>
      <c r="BB57" s="105"/>
      <c r="BC57" s="112"/>
      <c r="BD57" s="59"/>
      <c r="BE57" s="36"/>
      <c r="BF57" s="38"/>
      <c r="BG57" s="99"/>
      <c r="BH57" s="113"/>
      <c r="BI57" s="38"/>
      <c r="BJ57" s="99"/>
    </row>
    <row r="58" spans="2:62" ht="38.25" customHeight="1" x14ac:dyDescent="0.25">
      <c r="B58" s="81">
        <f t="shared" si="2"/>
        <v>37</v>
      </c>
      <c r="C58" s="57"/>
      <c r="D58" s="38"/>
      <c r="E58" s="73"/>
      <c r="F58" s="37"/>
      <c r="G58" s="80"/>
      <c r="H58" s="77"/>
      <c r="I58" s="37"/>
      <c r="J58" s="37"/>
      <c r="K58" s="58"/>
      <c r="L58" s="38"/>
      <c r="M58" s="38"/>
      <c r="N58" s="38"/>
      <c r="O58" s="38"/>
      <c r="P58" s="57"/>
      <c r="Q58" s="36"/>
      <c r="R58" s="73"/>
      <c r="S58" s="73"/>
      <c r="T58" s="58"/>
      <c r="U58" s="36"/>
      <c r="V58" s="90" t="str">
        <f t="shared" si="1"/>
        <v/>
      </c>
      <c r="W58" s="113"/>
      <c r="X58" s="38"/>
      <c r="Y58" s="99"/>
      <c r="Z58" s="95"/>
      <c r="AA58" s="38"/>
      <c r="AB58" s="38"/>
      <c r="AC58" s="38"/>
      <c r="AD58" s="105"/>
      <c r="AE58" s="113"/>
      <c r="AF58" s="38"/>
      <c r="AG58" s="99"/>
      <c r="AH58" s="113"/>
      <c r="AI58" s="38"/>
      <c r="AJ58" s="38"/>
      <c r="AK58" s="38"/>
      <c r="AL58" s="105"/>
      <c r="AM58" s="95"/>
      <c r="AN58" s="38"/>
      <c r="AO58" s="99"/>
      <c r="AP58" s="95"/>
      <c r="AQ58" s="38"/>
      <c r="AR58" s="38"/>
      <c r="AS58" s="38"/>
      <c r="AT58" s="99"/>
      <c r="AU58" s="95"/>
      <c r="AV58" s="38"/>
      <c r="AW58" s="99"/>
      <c r="AX58" s="113"/>
      <c r="AY58" s="38"/>
      <c r="AZ58" s="38"/>
      <c r="BA58" s="38"/>
      <c r="BB58" s="105"/>
      <c r="BC58" s="112"/>
      <c r="BD58" s="59"/>
      <c r="BE58" s="36"/>
      <c r="BF58" s="38"/>
      <c r="BG58" s="99"/>
      <c r="BH58" s="113"/>
      <c r="BI58" s="38"/>
      <c r="BJ58" s="99"/>
    </row>
    <row r="59" spans="2:62" ht="38.25" customHeight="1" x14ac:dyDescent="0.25">
      <c r="B59" s="81">
        <f t="shared" si="2"/>
        <v>38</v>
      </c>
      <c r="C59" s="57"/>
      <c r="D59" s="38"/>
      <c r="E59" s="73"/>
      <c r="F59" s="37"/>
      <c r="G59" s="80"/>
      <c r="H59" s="77"/>
      <c r="I59" s="37"/>
      <c r="J59" s="37"/>
      <c r="K59" s="58"/>
      <c r="L59" s="38"/>
      <c r="M59" s="38"/>
      <c r="N59" s="38"/>
      <c r="O59" s="38"/>
      <c r="P59" s="57"/>
      <c r="Q59" s="36"/>
      <c r="R59" s="73"/>
      <c r="S59" s="73"/>
      <c r="T59" s="58"/>
      <c r="U59" s="36"/>
      <c r="V59" s="90" t="str">
        <f t="shared" si="1"/>
        <v/>
      </c>
      <c r="W59" s="113"/>
      <c r="X59" s="38"/>
      <c r="Y59" s="99"/>
      <c r="Z59" s="95"/>
      <c r="AA59" s="38"/>
      <c r="AB59" s="38"/>
      <c r="AC59" s="38"/>
      <c r="AD59" s="105"/>
      <c r="AE59" s="113"/>
      <c r="AF59" s="38"/>
      <c r="AG59" s="99"/>
      <c r="AH59" s="113"/>
      <c r="AI59" s="38"/>
      <c r="AJ59" s="38"/>
      <c r="AK59" s="38"/>
      <c r="AL59" s="105"/>
      <c r="AM59" s="95"/>
      <c r="AN59" s="38"/>
      <c r="AO59" s="99"/>
      <c r="AP59" s="95"/>
      <c r="AQ59" s="38"/>
      <c r="AR59" s="38"/>
      <c r="AS59" s="38"/>
      <c r="AT59" s="99"/>
      <c r="AU59" s="95"/>
      <c r="AV59" s="38"/>
      <c r="AW59" s="99"/>
      <c r="AX59" s="113"/>
      <c r="AY59" s="38"/>
      <c r="AZ59" s="38"/>
      <c r="BA59" s="38"/>
      <c r="BB59" s="105"/>
      <c r="BC59" s="112"/>
      <c r="BD59" s="59"/>
      <c r="BE59" s="36"/>
      <c r="BF59" s="38"/>
      <c r="BG59" s="99"/>
      <c r="BH59" s="113"/>
      <c r="BI59" s="38"/>
      <c r="BJ59" s="99"/>
    </row>
    <row r="60" spans="2:62" ht="38.25" customHeight="1" x14ac:dyDescent="0.25">
      <c r="B60" s="81">
        <f t="shared" si="2"/>
        <v>39</v>
      </c>
      <c r="C60" s="57"/>
      <c r="D60" s="38"/>
      <c r="E60" s="73"/>
      <c r="F60" s="37"/>
      <c r="G60" s="80"/>
      <c r="H60" s="77"/>
      <c r="I60" s="37"/>
      <c r="J60" s="37"/>
      <c r="K60" s="58"/>
      <c r="L60" s="38"/>
      <c r="M60" s="38"/>
      <c r="N60" s="38"/>
      <c r="O60" s="38"/>
      <c r="P60" s="57"/>
      <c r="Q60" s="36"/>
      <c r="R60" s="73"/>
      <c r="S60" s="73"/>
      <c r="T60" s="58"/>
      <c r="U60" s="36"/>
      <c r="V60" s="90" t="str">
        <f t="shared" si="1"/>
        <v/>
      </c>
      <c r="W60" s="113"/>
      <c r="X60" s="38"/>
      <c r="Y60" s="99"/>
      <c r="Z60" s="95"/>
      <c r="AA60" s="38"/>
      <c r="AB60" s="38"/>
      <c r="AC60" s="38"/>
      <c r="AD60" s="105"/>
      <c r="AE60" s="113"/>
      <c r="AF60" s="38"/>
      <c r="AG60" s="99"/>
      <c r="AH60" s="113"/>
      <c r="AI60" s="38"/>
      <c r="AJ60" s="38"/>
      <c r="AK60" s="38"/>
      <c r="AL60" s="105"/>
      <c r="AM60" s="95"/>
      <c r="AN60" s="38"/>
      <c r="AO60" s="99"/>
      <c r="AP60" s="95"/>
      <c r="AQ60" s="38"/>
      <c r="AR60" s="38"/>
      <c r="AS60" s="38"/>
      <c r="AT60" s="99"/>
      <c r="AU60" s="95"/>
      <c r="AV60" s="38"/>
      <c r="AW60" s="99"/>
      <c r="AX60" s="113"/>
      <c r="AY60" s="38"/>
      <c r="AZ60" s="38"/>
      <c r="BA60" s="38"/>
      <c r="BB60" s="105"/>
      <c r="BC60" s="112"/>
      <c r="BD60" s="59"/>
      <c r="BE60" s="36"/>
      <c r="BF60" s="38"/>
      <c r="BG60" s="99"/>
      <c r="BH60" s="113"/>
      <c r="BI60" s="38"/>
      <c r="BJ60" s="99"/>
    </row>
    <row r="61" spans="2:62" ht="38.25" customHeight="1" x14ac:dyDescent="0.25">
      <c r="B61" s="81">
        <f t="shared" si="2"/>
        <v>40</v>
      </c>
      <c r="C61" s="57"/>
      <c r="D61" s="38"/>
      <c r="E61" s="73"/>
      <c r="F61" s="37"/>
      <c r="G61" s="80"/>
      <c r="H61" s="77"/>
      <c r="I61" s="37"/>
      <c r="J61" s="37"/>
      <c r="K61" s="58"/>
      <c r="L61" s="38"/>
      <c r="M61" s="38"/>
      <c r="N61" s="38"/>
      <c r="O61" s="38"/>
      <c r="P61" s="57"/>
      <c r="Q61" s="36"/>
      <c r="R61" s="73"/>
      <c r="S61" s="73"/>
      <c r="T61" s="58"/>
      <c r="U61" s="36"/>
      <c r="V61" s="90" t="str">
        <f t="shared" si="1"/>
        <v/>
      </c>
      <c r="W61" s="113"/>
      <c r="X61" s="38"/>
      <c r="Y61" s="99"/>
      <c r="Z61" s="95"/>
      <c r="AA61" s="38"/>
      <c r="AB61" s="38"/>
      <c r="AC61" s="38"/>
      <c r="AD61" s="105"/>
      <c r="AE61" s="113"/>
      <c r="AF61" s="38"/>
      <c r="AG61" s="99"/>
      <c r="AH61" s="113"/>
      <c r="AI61" s="38"/>
      <c r="AJ61" s="38"/>
      <c r="AK61" s="38"/>
      <c r="AL61" s="105"/>
      <c r="AM61" s="95"/>
      <c r="AN61" s="38"/>
      <c r="AO61" s="99"/>
      <c r="AP61" s="95"/>
      <c r="AQ61" s="38"/>
      <c r="AR61" s="38"/>
      <c r="AS61" s="38"/>
      <c r="AT61" s="99"/>
      <c r="AU61" s="95"/>
      <c r="AV61" s="38"/>
      <c r="AW61" s="99"/>
      <c r="AX61" s="113"/>
      <c r="AY61" s="38"/>
      <c r="AZ61" s="38"/>
      <c r="BA61" s="38"/>
      <c r="BB61" s="105"/>
      <c r="BC61" s="112"/>
      <c r="BD61" s="59"/>
      <c r="BE61" s="36"/>
      <c r="BF61" s="38"/>
      <c r="BG61" s="99"/>
      <c r="BH61" s="113"/>
      <c r="BI61" s="38"/>
      <c r="BJ61" s="99"/>
    </row>
    <row r="62" spans="2:62" ht="38.25" customHeight="1" x14ac:dyDescent="0.25">
      <c r="B62" s="81">
        <f t="shared" si="2"/>
        <v>41</v>
      </c>
      <c r="C62" s="57"/>
      <c r="D62" s="38"/>
      <c r="E62" s="73"/>
      <c r="F62" s="37"/>
      <c r="G62" s="80"/>
      <c r="H62" s="77"/>
      <c r="I62" s="37"/>
      <c r="J62" s="37"/>
      <c r="K62" s="58"/>
      <c r="L62" s="38"/>
      <c r="M62" s="38"/>
      <c r="N62" s="38"/>
      <c r="O62" s="38"/>
      <c r="P62" s="57"/>
      <c r="Q62" s="36"/>
      <c r="R62" s="73"/>
      <c r="S62" s="73"/>
      <c r="T62" s="58"/>
      <c r="U62" s="36"/>
      <c r="V62" s="90" t="str">
        <f t="shared" si="1"/>
        <v/>
      </c>
      <c r="W62" s="113"/>
      <c r="X62" s="38"/>
      <c r="Y62" s="99"/>
      <c r="Z62" s="95"/>
      <c r="AA62" s="38"/>
      <c r="AB62" s="38"/>
      <c r="AC62" s="38"/>
      <c r="AD62" s="105"/>
      <c r="AE62" s="113"/>
      <c r="AF62" s="38"/>
      <c r="AG62" s="99"/>
      <c r="AH62" s="113"/>
      <c r="AI62" s="38"/>
      <c r="AJ62" s="38"/>
      <c r="AK62" s="38"/>
      <c r="AL62" s="105"/>
      <c r="AM62" s="95"/>
      <c r="AN62" s="38"/>
      <c r="AO62" s="99"/>
      <c r="AP62" s="95"/>
      <c r="AQ62" s="38"/>
      <c r="AR62" s="38"/>
      <c r="AS62" s="38"/>
      <c r="AT62" s="99"/>
      <c r="AU62" s="95"/>
      <c r="AV62" s="38"/>
      <c r="AW62" s="99"/>
      <c r="AX62" s="113"/>
      <c r="AY62" s="38"/>
      <c r="AZ62" s="38"/>
      <c r="BA62" s="38"/>
      <c r="BB62" s="105"/>
      <c r="BC62" s="112"/>
      <c r="BD62" s="59"/>
      <c r="BE62" s="36"/>
      <c r="BF62" s="38"/>
      <c r="BG62" s="99"/>
      <c r="BH62" s="113"/>
      <c r="BI62" s="38"/>
      <c r="BJ62" s="99"/>
    </row>
    <row r="63" spans="2:62" ht="38.25" customHeight="1" x14ac:dyDescent="0.25">
      <c r="B63" s="81">
        <f t="shared" si="2"/>
        <v>42</v>
      </c>
      <c r="C63" s="57"/>
      <c r="D63" s="38"/>
      <c r="E63" s="73"/>
      <c r="F63" s="37"/>
      <c r="G63" s="80"/>
      <c r="H63" s="77"/>
      <c r="I63" s="37"/>
      <c r="J63" s="37"/>
      <c r="K63" s="58"/>
      <c r="L63" s="38"/>
      <c r="M63" s="38"/>
      <c r="N63" s="38"/>
      <c r="O63" s="38"/>
      <c r="P63" s="57"/>
      <c r="Q63" s="36"/>
      <c r="R63" s="73"/>
      <c r="S63" s="73"/>
      <c r="T63" s="58"/>
      <c r="U63" s="36"/>
      <c r="V63" s="90" t="str">
        <f t="shared" si="1"/>
        <v/>
      </c>
      <c r="W63" s="113"/>
      <c r="X63" s="38"/>
      <c r="Y63" s="99"/>
      <c r="Z63" s="95"/>
      <c r="AA63" s="38"/>
      <c r="AB63" s="38"/>
      <c r="AC63" s="38"/>
      <c r="AD63" s="105"/>
      <c r="AE63" s="113"/>
      <c r="AF63" s="38"/>
      <c r="AG63" s="99"/>
      <c r="AH63" s="113"/>
      <c r="AI63" s="38"/>
      <c r="AJ63" s="38"/>
      <c r="AK63" s="38"/>
      <c r="AL63" s="105"/>
      <c r="AM63" s="95"/>
      <c r="AN63" s="38"/>
      <c r="AO63" s="99"/>
      <c r="AP63" s="95"/>
      <c r="AQ63" s="38"/>
      <c r="AR63" s="38"/>
      <c r="AS63" s="38"/>
      <c r="AT63" s="99"/>
      <c r="AU63" s="95"/>
      <c r="AV63" s="38"/>
      <c r="AW63" s="99"/>
      <c r="AX63" s="113"/>
      <c r="AY63" s="38"/>
      <c r="AZ63" s="38"/>
      <c r="BA63" s="38"/>
      <c r="BB63" s="105"/>
      <c r="BC63" s="112"/>
      <c r="BD63" s="59"/>
      <c r="BE63" s="36"/>
      <c r="BF63" s="38"/>
      <c r="BG63" s="99"/>
      <c r="BH63" s="113"/>
      <c r="BI63" s="38"/>
      <c r="BJ63" s="99"/>
    </row>
    <row r="64" spans="2:62" ht="38.25" customHeight="1" x14ac:dyDescent="0.25">
      <c r="B64" s="81">
        <f t="shared" si="2"/>
        <v>43</v>
      </c>
      <c r="C64" s="57"/>
      <c r="D64" s="38"/>
      <c r="E64" s="73"/>
      <c r="F64" s="37"/>
      <c r="G64" s="80"/>
      <c r="H64" s="77"/>
      <c r="I64" s="37"/>
      <c r="J64" s="37"/>
      <c r="K64" s="58"/>
      <c r="L64" s="38"/>
      <c r="M64" s="38"/>
      <c r="N64" s="38"/>
      <c r="O64" s="38"/>
      <c r="P64" s="57"/>
      <c r="Q64" s="36"/>
      <c r="R64" s="73"/>
      <c r="S64" s="73"/>
      <c r="T64" s="58"/>
      <c r="U64" s="36"/>
      <c r="V64" s="90" t="str">
        <f t="shared" si="1"/>
        <v/>
      </c>
      <c r="W64" s="113"/>
      <c r="X64" s="38"/>
      <c r="Y64" s="99"/>
      <c r="Z64" s="95"/>
      <c r="AA64" s="38"/>
      <c r="AB64" s="38"/>
      <c r="AC64" s="38"/>
      <c r="AD64" s="105"/>
      <c r="AE64" s="113"/>
      <c r="AF64" s="38"/>
      <c r="AG64" s="99"/>
      <c r="AH64" s="113"/>
      <c r="AI64" s="38"/>
      <c r="AJ64" s="38"/>
      <c r="AK64" s="38"/>
      <c r="AL64" s="105"/>
      <c r="AM64" s="95"/>
      <c r="AN64" s="38"/>
      <c r="AO64" s="99"/>
      <c r="AP64" s="95"/>
      <c r="AQ64" s="38"/>
      <c r="AR64" s="38"/>
      <c r="AS64" s="38"/>
      <c r="AT64" s="99"/>
      <c r="AU64" s="95"/>
      <c r="AV64" s="38"/>
      <c r="AW64" s="99"/>
      <c r="AX64" s="113"/>
      <c r="AY64" s="38"/>
      <c r="AZ64" s="38"/>
      <c r="BA64" s="38"/>
      <c r="BB64" s="105"/>
      <c r="BC64" s="112"/>
      <c r="BD64" s="59"/>
      <c r="BE64" s="36"/>
      <c r="BF64" s="38"/>
      <c r="BG64" s="99"/>
      <c r="BH64" s="113"/>
      <c r="BI64" s="38"/>
      <c r="BJ64" s="99"/>
    </row>
    <row r="65" spans="2:62" ht="38.25" customHeight="1" x14ac:dyDescent="0.25">
      <c r="B65" s="81">
        <f t="shared" si="2"/>
        <v>44</v>
      </c>
      <c r="C65" s="57"/>
      <c r="D65" s="38"/>
      <c r="E65" s="73"/>
      <c r="F65" s="37"/>
      <c r="G65" s="80"/>
      <c r="H65" s="77"/>
      <c r="I65" s="37"/>
      <c r="J65" s="37"/>
      <c r="K65" s="58"/>
      <c r="L65" s="38"/>
      <c r="M65" s="38"/>
      <c r="N65" s="38"/>
      <c r="O65" s="38"/>
      <c r="P65" s="57"/>
      <c r="Q65" s="36"/>
      <c r="R65" s="73"/>
      <c r="S65" s="73"/>
      <c r="T65" s="58"/>
      <c r="U65" s="36"/>
      <c r="V65" s="90" t="str">
        <f t="shared" si="1"/>
        <v/>
      </c>
      <c r="W65" s="113"/>
      <c r="X65" s="38"/>
      <c r="Y65" s="99"/>
      <c r="Z65" s="95"/>
      <c r="AA65" s="38"/>
      <c r="AB65" s="38"/>
      <c r="AC65" s="38"/>
      <c r="AD65" s="105"/>
      <c r="AE65" s="113"/>
      <c r="AF65" s="38"/>
      <c r="AG65" s="99"/>
      <c r="AH65" s="113"/>
      <c r="AI65" s="38"/>
      <c r="AJ65" s="38"/>
      <c r="AK65" s="38"/>
      <c r="AL65" s="105"/>
      <c r="AM65" s="95"/>
      <c r="AN65" s="38"/>
      <c r="AO65" s="99"/>
      <c r="AP65" s="95"/>
      <c r="AQ65" s="38"/>
      <c r="AR65" s="38"/>
      <c r="AS65" s="38"/>
      <c r="AT65" s="99"/>
      <c r="AU65" s="95"/>
      <c r="AV65" s="38"/>
      <c r="AW65" s="99"/>
      <c r="AX65" s="113"/>
      <c r="AY65" s="38"/>
      <c r="AZ65" s="38"/>
      <c r="BA65" s="38"/>
      <c r="BB65" s="105"/>
      <c r="BC65" s="112"/>
      <c r="BD65" s="59"/>
      <c r="BE65" s="36"/>
      <c r="BF65" s="38"/>
      <c r="BG65" s="99"/>
      <c r="BH65" s="113"/>
      <c r="BI65" s="38"/>
      <c r="BJ65" s="99"/>
    </row>
    <row r="66" spans="2:62" ht="38.25" customHeight="1" x14ac:dyDescent="0.25">
      <c r="B66" s="81">
        <f t="shared" si="2"/>
        <v>45</v>
      </c>
      <c r="C66" s="57"/>
      <c r="D66" s="38"/>
      <c r="E66" s="73"/>
      <c r="F66" s="37"/>
      <c r="G66" s="80"/>
      <c r="H66" s="77"/>
      <c r="I66" s="37"/>
      <c r="J66" s="37"/>
      <c r="K66" s="58"/>
      <c r="L66" s="38"/>
      <c r="M66" s="38"/>
      <c r="N66" s="38"/>
      <c r="O66" s="38"/>
      <c r="P66" s="57"/>
      <c r="Q66" s="36"/>
      <c r="R66" s="73"/>
      <c r="S66" s="73"/>
      <c r="T66" s="58"/>
      <c r="U66" s="36"/>
      <c r="V66" s="90" t="str">
        <f t="shared" si="1"/>
        <v/>
      </c>
      <c r="W66" s="113"/>
      <c r="X66" s="38"/>
      <c r="Y66" s="99"/>
      <c r="Z66" s="95"/>
      <c r="AA66" s="38"/>
      <c r="AB66" s="38"/>
      <c r="AC66" s="38"/>
      <c r="AD66" s="105"/>
      <c r="AE66" s="113"/>
      <c r="AF66" s="38"/>
      <c r="AG66" s="99"/>
      <c r="AH66" s="113"/>
      <c r="AI66" s="38"/>
      <c r="AJ66" s="38"/>
      <c r="AK66" s="38"/>
      <c r="AL66" s="105"/>
      <c r="AM66" s="95"/>
      <c r="AN66" s="38"/>
      <c r="AO66" s="99"/>
      <c r="AP66" s="95"/>
      <c r="AQ66" s="38"/>
      <c r="AR66" s="38"/>
      <c r="AS66" s="38"/>
      <c r="AT66" s="99"/>
      <c r="AU66" s="95"/>
      <c r="AV66" s="38"/>
      <c r="AW66" s="99"/>
      <c r="AX66" s="113"/>
      <c r="AY66" s="38"/>
      <c r="AZ66" s="38"/>
      <c r="BA66" s="38"/>
      <c r="BB66" s="105"/>
      <c r="BC66" s="112"/>
      <c r="BD66" s="59"/>
      <c r="BE66" s="36"/>
      <c r="BF66" s="38"/>
      <c r="BG66" s="99"/>
      <c r="BH66" s="113"/>
      <c r="BI66" s="38"/>
      <c r="BJ66" s="99"/>
    </row>
    <row r="67" spans="2:62" ht="38.25" customHeight="1" x14ac:dyDescent="0.25">
      <c r="B67" s="81">
        <f t="shared" si="2"/>
        <v>46</v>
      </c>
      <c r="C67" s="57"/>
      <c r="D67" s="38"/>
      <c r="E67" s="73"/>
      <c r="F67" s="37"/>
      <c r="G67" s="80"/>
      <c r="H67" s="77"/>
      <c r="I67" s="37"/>
      <c r="J67" s="37"/>
      <c r="K67" s="58"/>
      <c r="L67" s="38"/>
      <c r="M67" s="38"/>
      <c r="N67" s="38"/>
      <c r="O67" s="38"/>
      <c r="P67" s="57"/>
      <c r="Q67" s="36"/>
      <c r="R67" s="73"/>
      <c r="S67" s="73"/>
      <c r="T67" s="58"/>
      <c r="U67" s="36"/>
      <c r="V67" s="90" t="str">
        <f t="shared" si="1"/>
        <v/>
      </c>
      <c r="W67" s="113"/>
      <c r="X67" s="38"/>
      <c r="Y67" s="99"/>
      <c r="Z67" s="95"/>
      <c r="AA67" s="38"/>
      <c r="AB67" s="38"/>
      <c r="AC67" s="38"/>
      <c r="AD67" s="105"/>
      <c r="AE67" s="113"/>
      <c r="AF67" s="38"/>
      <c r="AG67" s="99"/>
      <c r="AH67" s="113"/>
      <c r="AI67" s="38"/>
      <c r="AJ67" s="38"/>
      <c r="AK67" s="38"/>
      <c r="AL67" s="105"/>
      <c r="AM67" s="95"/>
      <c r="AN67" s="38"/>
      <c r="AO67" s="99"/>
      <c r="AP67" s="95"/>
      <c r="AQ67" s="38"/>
      <c r="AR67" s="38"/>
      <c r="AS67" s="38"/>
      <c r="AT67" s="99"/>
      <c r="AU67" s="95"/>
      <c r="AV67" s="38"/>
      <c r="AW67" s="99"/>
      <c r="AX67" s="113"/>
      <c r="AY67" s="38"/>
      <c r="AZ67" s="38"/>
      <c r="BA67" s="38"/>
      <c r="BB67" s="105"/>
      <c r="BC67" s="112"/>
      <c r="BD67" s="59"/>
      <c r="BE67" s="36"/>
      <c r="BF67" s="38"/>
      <c r="BG67" s="99"/>
      <c r="BH67" s="113"/>
      <c r="BI67" s="38"/>
      <c r="BJ67" s="99"/>
    </row>
    <row r="68" spans="2:62" ht="38.25" customHeight="1" x14ac:dyDescent="0.25">
      <c r="B68" s="81">
        <f t="shared" si="2"/>
        <v>47</v>
      </c>
      <c r="C68" s="57"/>
      <c r="D68" s="38"/>
      <c r="E68" s="73"/>
      <c r="F68" s="37"/>
      <c r="G68" s="80"/>
      <c r="H68" s="77"/>
      <c r="I68" s="37"/>
      <c r="J68" s="37"/>
      <c r="K68" s="58"/>
      <c r="L68" s="38"/>
      <c r="M68" s="38"/>
      <c r="N68" s="38"/>
      <c r="O68" s="38"/>
      <c r="P68" s="57"/>
      <c r="Q68" s="36"/>
      <c r="R68" s="73"/>
      <c r="S68" s="73"/>
      <c r="T68" s="58"/>
      <c r="U68" s="36"/>
      <c r="V68" s="90" t="str">
        <f t="shared" si="1"/>
        <v/>
      </c>
      <c r="W68" s="113"/>
      <c r="X68" s="38"/>
      <c r="Y68" s="99"/>
      <c r="Z68" s="95"/>
      <c r="AA68" s="38"/>
      <c r="AB68" s="38"/>
      <c r="AC68" s="38"/>
      <c r="AD68" s="105"/>
      <c r="AE68" s="113"/>
      <c r="AF68" s="38"/>
      <c r="AG68" s="99"/>
      <c r="AH68" s="113"/>
      <c r="AI68" s="38"/>
      <c r="AJ68" s="38"/>
      <c r="AK68" s="38"/>
      <c r="AL68" s="105"/>
      <c r="AM68" s="95"/>
      <c r="AN68" s="38"/>
      <c r="AO68" s="99"/>
      <c r="AP68" s="95"/>
      <c r="AQ68" s="38"/>
      <c r="AR68" s="38"/>
      <c r="AS68" s="38"/>
      <c r="AT68" s="99"/>
      <c r="AU68" s="95"/>
      <c r="AV68" s="38"/>
      <c r="AW68" s="99"/>
      <c r="AX68" s="113"/>
      <c r="AY68" s="38"/>
      <c r="AZ68" s="38"/>
      <c r="BA68" s="38"/>
      <c r="BB68" s="105"/>
      <c r="BC68" s="112"/>
      <c r="BD68" s="59"/>
      <c r="BE68" s="36"/>
      <c r="BF68" s="38"/>
      <c r="BG68" s="99"/>
      <c r="BH68" s="113"/>
      <c r="BI68" s="38"/>
      <c r="BJ68" s="99"/>
    </row>
    <row r="69" spans="2:62" ht="38.25" customHeight="1" x14ac:dyDescent="0.25">
      <c r="B69" s="81">
        <f t="shared" si="2"/>
        <v>48</v>
      </c>
      <c r="C69" s="57"/>
      <c r="D69" s="38"/>
      <c r="E69" s="73"/>
      <c r="F69" s="37"/>
      <c r="G69" s="80"/>
      <c r="H69" s="77"/>
      <c r="I69" s="37"/>
      <c r="J69" s="37"/>
      <c r="K69" s="58"/>
      <c r="L69" s="38"/>
      <c r="M69" s="38"/>
      <c r="N69" s="38"/>
      <c r="O69" s="38"/>
      <c r="P69" s="57"/>
      <c r="Q69" s="36"/>
      <c r="R69" s="73"/>
      <c r="S69" s="73"/>
      <c r="T69" s="58"/>
      <c r="U69" s="36"/>
      <c r="V69" s="90" t="str">
        <f t="shared" si="1"/>
        <v/>
      </c>
      <c r="W69" s="113"/>
      <c r="X69" s="38"/>
      <c r="Y69" s="99"/>
      <c r="Z69" s="95"/>
      <c r="AA69" s="38"/>
      <c r="AB69" s="38"/>
      <c r="AC69" s="38"/>
      <c r="AD69" s="105"/>
      <c r="AE69" s="113"/>
      <c r="AF69" s="38"/>
      <c r="AG69" s="99"/>
      <c r="AH69" s="113"/>
      <c r="AI69" s="38"/>
      <c r="AJ69" s="38"/>
      <c r="AK69" s="38"/>
      <c r="AL69" s="105"/>
      <c r="AM69" s="95"/>
      <c r="AN69" s="38"/>
      <c r="AO69" s="99"/>
      <c r="AP69" s="95"/>
      <c r="AQ69" s="38"/>
      <c r="AR69" s="38"/>
      <c r="AS69" s="38"/>
      <c r="AT69" s="99"/>
      <c r="AU69" s="95"/>
      <c r="AV69" s="38"/>
      <c r="AW69" s="99"/>
      <c r="AX69" s="113"/>
      <c r="AY69" s="38"/>
      <c r="AZ69" s="38"/>
      <c r="BA69" s="38"/>
      <c r="BB69" s="105"/>
      <c r="BC69" s="112"/>
      <c r="BD69" s="59"/>
      <c r="BE69" s="36"/>
      <c r="BF69" s="38"/>
      <c r="BG69" s="99"/>
      <c r="BH69" s="113"/>
      <c r="BI69" s="38"/>
      <c r="BJ69" s="99"/>
    </row>
    <row r="70" spans="2:62" ht="38.25" customHeight="1" x14ac:dyDescent="0.25">
      <c r="B70" s="81">
        <f t="shared" si="2"/>
        <v>49</v>
      </c>
      <c r="C70" s="57"/>
      <c r="D70" s="38"/>
      <c r="E70" s="73"/>
      <c r="F70" s="37"/>
      <c r="G70" s="80"/>
      <c r="H70" s="77"/>
      <c r="I70" s="37"/>
      <c r="J70" s="37"/>
      <c r="K70" s="58"/>
      <c r="L70" s="38"/>
      <c r="M70" s="38"/>
      <c r="N70" s="38"/>
      <c r="O70" s="38"/>
      <c r="P70" s="57"/>
      <c r="Q70" s="36"/>
      <c r="R70" s="73"/>
      <c r="S70" s="73"/>
      <c r="T70" s="58"/>
      <c r="U70" s="36"/>
      <c r="V70" s="90" t="str">
        <f t="shared" si="1"/>
        <v/>
      </c>
      <c r="W70" s="113"/>
      <c r="X70" s="38"/>
      <c r="Y70" s="99"/>
      <c r="Z70" s="95"/>
      <c r="AA70" s="38"/>
      <c r="AB70" s="38"/>
      <c r="AC70" s="38"/>
      <c r="AD70" s="105"/>
      <c r="AE70" s="113"/>
      <c r="AF70" s="38"/>
      <c r="AG70" s="99"/>
      <c r="AH70" s="113"/>
      <c r="AI70" s="38"/>
      <c r="AJ70" s="38"/>
      <c r="AK70" s="38"/>
      <c r="AL70" s="105"/>
      <c r="AM70" s="95"/>
      <c r="AN70" s="38"/>
      <c r="AO70" s="99"/>
      <c r="AP70" s="95"/>
      <c r="AQ70" s="38"/>
      <c r="AR70" s="38"/>
      <c r="AS70" s="38"/>
      <c r="AT70" s="99"/>
      <c r="AU70" s="95"/>
      <c r="AV70" s="38"/>
      <c r="AW70" s="99"/>
      <c r="AX70" s="113"/>
      <c r="AY70" s="38"/>
      <c r="AZ70" s="38"/>
      <c r="BA70" s="38"/>
      <c r="BB70" s="105"/>
      <c r="BC70" s="112"/>
      <c r="BD70" s="59"/>
      <c r="BE70" s="36"/>
      <c r="BF70" s="38"/>
      <c r="BG70" s="99"/>
      <c r="BH70" s="113"/>
      <c r="BI70" s="38"/>
      <c r="BJ70" s="99"/>
    </row>
    <row r="71" spans="2:62" ht="38.25" customHeight="1" x14ac:dyDescent="0.25">
      <c r="B71" s="81">
        <f t="shared" si="2"/>
        <v>50</v>
      </c>
      <c r="C71" s="57"/>
      <c r="D71" s="38"/>
      <c r="E71" s="73"/>
      <c r="F71" s="37"/>
      <c r="G71" s="80"/>
      <c r="H71" s="77"/>
      <c r="I71" s="37"/>
      <c r="J71" s="37"/>
      <c r="K71" s="58"/>
      <c r="L71" s="38"/>
      <c r="M71" s="38"/>
      <c r="N71" s="38"/>
      <c r="O71" s="38"/>
      <c r="P71" s="57"/>
      <c r="Q71" s="36"/>
      <c r="R71" s="73"/>
      <c r="S71" s="73"/>
      <c r="T71" s="58"/>
      <c r="U71" s="36"/>
      <c r="V71" s="90" t="str">
        <f t="shared" si="1"/>
        <v/>
      </c>
      <c r="W71" s="113"/>
      <c r="X71" s="38"/>
      <c r="Y71" s="99"/>
      <c r="Z71" s="95"/>
      <c r="AA71" s="38"/>
      <c r="AB71" s="38"/>
      <c r="AC71" s="38"/>
      <c r="AD71" s="105"/>
      <c r="AE71" s="113"/>
      <c r="AF71" s="38"/>
      <c r="AG71" s="99"/>
      <c r="AH71" s="113"/>
      <c r="AI71" s="38"/>
      <c r="AJ71" s="38"/>
      <c r="AK71" s="38"/>
      <c r="AL71" s="105"/>
      <c r="AM71" s="95"/>
      <c r="AN71" s="38"/>
      <c r="AO71" s="99"/>
      <c r="AP71" s="95"/>
      <c r="AQ71" s="38"/>
      <c r="AR71" s="38"/>
      <c r="AS71" s="38"/>
      <c r="AT71" s="99"/>
      <c r="AU71" s="95"/>
      <c r="AV71" s="38"/>
      <c r="AW71" s="99"/>
      <c r="AX71" s="113"/>
      <c r="AY71" s="38"/>
      <c r="AZ71" s="38"/>
      <c r="BA71" s="38"/>
      <c r="BB71" s="105"/>
      <c r="BC71" s="112"/>
      <c r="BD71" s="59"/>
      <c r="BE71" s="36"/>
      <c r="BF71" s="38"/>
      <c r="BG71" s="99"/>
      <c r="BH71" s="113"/>
      <c r="BI71" s="38"/>
      <c r="BJ71" s="99"/>
    </row>
    <row r="72" spans="2:62" ht="38.25" customHeight="1" x14ac:dyDescent="0.25">
      <c r="B72" s="81">
        <f t="shared" si="2"/>
        <v>51</v>
      </c>
      <c r="C72" s="57"/>
      <c r="D72" s="38"/>
      <c r="E72" s="73"/>
      <c r="F72" s="37"/>
      <c r="G72" s="80"/>
      <c r="H72" s="77"/>
      <c r="I72" s="37"/>
      <c r="J72" s="37"/>
      <c r="K72" s="58"/>
      <c r="L72" s="38"/>
      <c r="M72" s="38"/>
      <c r="N72" s="38"/>
      <c r="O72" s="38"/>
      <c r="P72" s="57"/>
      <c r="Q72" s="36"/>
      <c r="R72" s="73"/>
      <c r="S72" s="73"/>
      <c r="T72" s="58"/>
      <c r="U72" s="36"/>
      <c r="V72" s="90" t="str">
        <f t="shared" si="1"/>
        <v/>
      </c>
      <c r="W72" s="113"/>
      <c r="X72" s="38"/>
      <c r="Y72" s="99"/>
      <c r="Z72" s="95"/>
      <c r="AA72" s="38"/>
      <c r="AB72" s="38"/>
      <c r="AC72" s="38"/>
      <c r="AD72" s="105"/>
      <c r="AE72" s="113"/>
      <c r="AF72" s="38"/>
      <c r="AG72" s="99"/>
      <c r="AH72" s="113"/>
      <c r="AI72" s="38"/>
      <c r="AJ72" s="38"/>
      <c r="AK72" s="38"/>
      <c r="AL72" s="105"/>
      <c r="AM72" s="95"/>
      <c r="AN72" s="38"/>
      <c r="AO72" s="99"/>
      <c r="AP72" s="95"/>
      <c r="AQ72" s="38"/>
      <c r="AR72" s="38"/>
      <c r="AS72" s="38"/>
      <c r="AT72" s="99"/>
      <c r="AU72" s="95"/>
      <c r="AV72" s="38"/>
      <c r="AW72" s="99"/>
      <c r="AX72" s="113"/>
      <c r="AY72" s="38"/>
      <c r="AZ72" s="38"/>
      <c r="BA72" s="38"/>
      <c r="BB72" s="105"/>
      <c r="BC72" s="112"/>
      <c r="BD72" s="59"/>
      <c r="BE72" s="36"/>
      <c r="BF72" s="38"/>
      <c r="BG72" s="99"/>
      <c r="BH72" s="113"/>
      <c r="BI72" s="38"/>
      <c r="BJ72" s="99"/>
    </row>
    <row r="73" spans="2:62" ht="38.25" customHeight="1" x14ac:dyDescent="0.25">
      <c r="B73" s="81">
        <f t="shared" si="2"/>
        <v>52</v>
      </c>
      <c r="C73" s="57"/>
      <c r="D73" s="38"/>
      <c r="E73" s="73"/>
      <c r="F73" s="37"/>
      <c r="G73" s="80"/>
      <c r="H73" s="77"/>
      <c r="I73" s="37"/>
      <c r="J73" s="37"/>
      <c r="K73" s="58"/>
      <c r="L73" s="38"/>
      <c r="M73" s="38"/>
      <c r="N73" s="38"/>
      <c r="O73" s="38"/>
      <c r="P73" s="57"/>
      <c r="Q73" s="36"/>
      <c r="R73" s="73"/>
      <c r="S73" s="73"/>
      <c r="T73" s="58"/>
      <c r="U73" s="36"/>
      <c r="V73" s="90" t="str">
        <f t="shared" si="1"/>
        <v/>
      </c>
      <c r="W73" s="113"/>
      <c r="X73" s="38"/>
      <c r="Y73" s="99"/>
      <c r="Z73" s="95"/>
      <c r="AA73" s="38"/>
      <c r="AB73" s="38"/>
      <c r="AC73" s="38"/>
      <c r="AD73" s="105"/>
      <c r="AE73" s="113"/>
      <c r="AF73" s="38"/>
      <c r="AG73" s="99"/>
      <c r="AH73" s="113"/>
      <c r="AI73" s="38"/>
      <c r="AJ73" s="38"/>
      <c r="AK73" s="38"/>
      <c r="AL73" s="105"/>
      <c r="AM73" s="95"/>
      <c r="AN73" s="38"/>
      <c r="AO73" s="99"/>
      <c r="AP73" s="95"/>
      <c r="AQ73" s="38"/>
      <c r="AR73" s="38"/>
      <c r="AS73" s="38"/>
      <c r="AT73" s="99"/>
      <c r="AU73" s="95"/>
      <c r="AV73" s="38"/>
      <c r="AW73" s="99"/>
      <c r="AX73" s="113"/>
      <c r="AY73" s="38"/>
      <c r="AZ73" s="38"/>
      <c r="BA73" s="38"/>
      <c r="BB73" s="105"/>
      <c r="BC73" s="112"/>
      <c r="BD73" s="59"/>
      <c r="BE73" s="36"/>
      <c r="BF73" s="38"/>
      <c r="BG73" s="99"/>
      <c r="BH73" s="113"/>
      <c r="BI73" s="38"/>
      <c r="BJ73" s="99"/>
    </row>
    <row r="74" spans="2:62" ht="38.25" customHeight="1" x14ac:dyDescent="0.25">
      <c r="B74" s="81">
        <f t="shared" si="2"/>
        <v>53</v>
      </c>
      <c r="C74" s="57"/>
      <c r="D74" s="38"/>
      <c r="E74" s="73"/>
      <c r="F74" s="37"/>
      <c r="G74" s="80"/>
      <c r="H74" s="77"/>
      <c r="I74" s="37"/>
      <c r="J74" s="37"/>
      <c r="K74" s="58"/>
      <c r="L74" s="38"/>
      <c r="M74" s="38"/>
      <c r="N74" s="38"/>
      <c r="O74" s="38"/>
      <c r="P74" s="57"/>
      <c r="Q74" s="36"/>
      <c r="R74" s="73"/>
      <c r="S74" s="73"/>
      <c r="T74" s="58"/>
      <c r="U74" s="36"/>
      <c r="V74" s="90" t="str">
        <f t="shared" si="1"/>
        <v/>
      </c>
      <c r="W74" s="113"/>
      <c r="X74" s="38"/>
      <c r="Y74" s="99"/>
      <c r="Z74" s="95"/>
      <c r="AA74" s="38"/>
      <c r="AB74" s="38"/>
      <c r="AC74" s="38"/>
      <c r="AD74" s="105"/>
      <c r="AE74" s="113"/>
      <c r="AF74" s="38"/>
      <c r="AG74" s="99"/>
      <c r="AH74" s="113"/>
      <c r="AI74" s="38"/>
      <c r="AJ74" s="38"/>
      <c r="AK74" s="38"/>
      <c r="AL74" s="105"/>
      <c r="AM74" s="95"/>
      <c r="AN74" s="38"/>
      <c r="AO74" s="99"/>
      <c r="AP74" s="95"/>
      <c r="AQ74" s="38"/>
      <c r="AR74" s="38"/>
      <c r="AS74" s="38"/>
      <c r="AT74" s="99"/>
      <c r="AU74" s="95"/>
      <c r="AV74" s="38"/>
      <c r="AW74" s="99"/>
      <c r="AX74" s="113"/>
      <c r="AY74" s="38"/>
      <c r="AZ74" s="38"/>
      <c r="BA74" s="38"/>
      <c r="BB74" s="105"/>
      <c r="BC74" s="112"/>
      <c r="BD74" s="59"/>
      <c r="BE74" s="36"/>
      <c r="BF74" s="38"/>
      <c r="BG74" s="99"/>
      <c r="BH74" s="113"/>
      <c r="BI74" s="38"/>
      <c r="BJ74" s="99"/>
    </row>
    <row r="75" spans="2:62" ht="38.25" customHeight="1" x14ac:dyDescent="0.25">
      <c r="B75" s="81">
        <f t="shared" si="2"/>
        <v>54</v>
      </c>
      <c r="C75" s="57"/>
      <c r="D75" s="38"/>
      <c r="E75" s="73"/>
      <c r="F75" s="37"/>
      <c r="G75" s="80"/>
      <c r="H75" s="77"/>
      <c r="I75" s="37"/>
      <c r="J75" s="37"/>
      <c r="K75" s="58"/>
      <c r="L75" s="38"/>
      <c r="M75" s="38"/>
      <c r="N75" s="38"/>
      <c r="O75" s="38"/>
      <c r="P75" s="57"/>
      <c r="Q75" s="36"/>
      <c r="R75" s="73"/>
      <c r="S75" s="73"/>
      <c r="T75" s="58"/>
      <c r="U75" s="36"/>
      <c r="V75" s="90" t="str">
        <f t="shared" si="1"/>
        <v/>
      </c>
      <c r="W75" s="113"/>
      <c r="X75" s="38"/>
      <c r="Y75" s="99"/>
      <c r="Z75" s="95"/>
      <c r="AA75" s="38"/>
      <c r="AB75" s="38"/>
      <c r="AC75" s="38"/>
      <c r="AD75" s="105"/>
      <c r="AE75" s="113"/>
      <c r="AF75" s="38"/>
      <c r="AG75" s="99"/>
      <c r="AH75" s="113"/>
      <c r="AI75" s="38"/>
      <c r="AJ75" s="38"/>
      <c r="AK75" s="38"/>
      <c r="AL75" s="105"/>
      <c r="AM75" s="95"/>
      <c r="AN75" s="38"/>
      <c r="AO75" s="99"/>
      <c r="AP75" s="95"/>
      <c r="AQ75" s="38"/>
      <c r="AR75" s="38"/>
      <c r="AS75" s="38"/>
      <c r="AT75" s="99"/>
      <c r="AU75" s="95"/>
      <c r="AV75" s="38"/>
      <c r="AW75" s="99"/>
      <c r="AX75" s="113"/>
      <c r="AY75" s="38"/>
      <c r="AZ75" s="38"/>
      <c r="BA75" s="38"/>
      <c r="BB75" s="105"/>
      <c r="BC75" s="112"/>
      <c r="BD75" s="59"/>
      <c r="BE75" s="36"/>
      <c r="BF75" s="38"/>
      <c r="BG75" s="99"/>
      <c r="BH75" s="113"/>
      <c r="BI75" s="38"/>
      <c r="BJ75" s="99"/>
    </row>
    <row r="76" spans="2:62" ht="38.25" customHeight="1" x14ac:dyDescent="0.25">
      <c r="B76" s="81">
        <f t="shared" si="2"/>
        <v>55</v>
      </c>
      <c r="C76" s="57"/>
      <c r="D76" s="38"/>
      <c r="E76" s="73"/>
      <c r="F76" s="37"/>
      <c r="G76" s="80"/>
      <c r="H76" s="77"/>
      <c r="I76" s="37"/>
      <c r="J76" s="37"/>
      <c r="K76" s="58"/>
      <c r="L76" s="38"/>
      <c r="M76" s="38"/>
      <c r="N76" s="38"/>
      <c r="O76" s="38"/>
      <c r="P76" s="57"/>
      <c r="Q76" s="36"/>
      <c r="R76" s="73"/>
      <c r="S76" s="73"/>
      <c r="T76" s="58"/>
      <c r="U76" s="36"/>
      <c r="V76" s="90" t="str">
        <f t="shared" si="1"/>
        <v/>
      </c>
      <c r="W76" s="113"/>
      <c r="X76" s="38"/>
      <c r="Y76" s="99"/>
      <c r="Z76" s="95"/>
      <c r="AA76" s="38"/>
      <c r="AB76" s="38"/>
      <c r="AC76" s="38"/>
      <c r="AD76" s="105"/>
      <c r="AE76" s="113"/>
      <c r="AF76" s="38"/>
      <c r="AG76" s="99"/>
      <c r="AH76" s="113"/>
      <c r="AI76" s="38"/>
      <c r="AJ76" s="38"/>
      <c r="AK76" s="38"/>
      <c r="AL76" s="105"/>
      <c r="AM76" s="95"/>
      <c r="AN76" s="38"/>
      <c r="AO76" s="99"/>
      <c r="AP76" s="95"/>
      <c r="AQ76" s="38"/>
      <c r="AR76" s="38"/>
      <c r="AS76" s="38"/>
      <c r="AT76" s="99"/>
      <c r="AU76" s="95"/>
      <c r="AV76" s="38"/>
      <c r="AW76" s="99"/>
      <c r="AX76" s="113"/>
      <c r="AY76" s="38"/>
      <c r="AZ76" s="38"/>
      <c r="BA76" s="38"/>
      <c r="BB76" s="105"/>
      <c r="BC76" s="112"/>
      <c r="BD76" s="59"/>
      <c r="BE76" s="36"/>
      <c r="BF76" s="38"/>
      <c r="BG76" s="99"/>
      <c r="BH76" s="113"/>
      <c r="BI76" s="38"/>
      <c r="BJ76" s="99"/>
    </row>
    <row r="77" spans="2:62" ht="38.25" customHeight="1" x14ac:dyDescent="0.25">
      <c r="B77" s="81">
        <f t="shared" si="2"/>
        <v>56</v>
      </c>
      <c r="C77" s="57"/>
      <c r="D77" s="38"/>
      <c r="E77" s="73"/>
      <c r="F77" s="37"/>
      <c r="G77" s="80"/>
      <c r="H77" s="77"/>
      <c r="I77" s="37"/>
      <c r="J77" s="37"/>
      <c r="K77" s="58"/>
      <c r="L77" s="38"/>
      <c r="M77" s="38"/>
      <c r="N77" s="38"/>
      <c r="O77" s="38"/>
      <c r="P77" s="57"/>
      <c r="Q77" s="36"/>
      <c r="R77" s="73"/>
      <c r="S77" s="73"/>
      <c r="T77" s="58"/>
      <c r="U77" s="36"/>
      <c r="V77" s="90" t="str">
        <f t="shared" si="1"/>
        <v/>
      </c>
      <c r="W77" s="113"/>
      <c r="X77" s="38"/>
      <c r="Y77" s="99"/>
      <c r="Z77" s="95"/>
      <c r="AA77" s="38"/>
      <c r="AB77" s="38"/>
      <c r="AC77" s="38"/>
      <c r="AD77" s="105"/>
      <c r="AE77" s="113"/>
      <c r="AF77" s="38"/>
      <c r="AG77" s="99"/>
      <c r="AH77" s="113"/>
      <c r="AI77" s="38"/>
      <c r="AJ77" s="38"/>
      <c r="AK77" s="38"/>
      <c r="AL77" s="105"/>
      <c r="AM77" s="95"/>
      <c r="AN77" s="38"/>
      <c r="AO77" s="99"/>
      <c r="AP77" s="95"/>
      <c r="AQ77" s="38"/>
      <c r="AR77" s="38"/>
      <c r="AS77" s="38"/>
      <c r="AT77" s="99"/>
      <c r="AU77" s="95"/>
      <c r="AV77" s="38"/>
      <c r="AW77" s="99"/>
      <c r="AX77" s="113"/>
      <c r="AY77" s="38"/>
      <c r="AZ77" s="38"/>
      <c r="BA77" s="38"/>
      <c r="BB77" s="105"/>
      <c r="BC77" s="112"/>
      <c r="BD77" s="59"/>
      <c r="BE77" s="36"/>
      <c r="BF77" s="38"/>
      <c r="BG77" s="99"/>
      <c r="BH77" s="113"/>
      <c r="BI77" s="38"/>
      <c r="BJ77" s="99"/>
    </row>
    <row r="78" spans="2:62" ht="38.25" customHeight="1" x14ac:dyDescent="0.25">
      <c r="B78" s="81">
        <f t="shared" si="2"/>
        <v>57</v>
      </c>
      <c r="C78" s="57"/>
      <c r="D78" s="38"/>
      <c r="E78" s="73"/>
      <c r="F78" s="37"/>
      <c r="G78" s="80"/>
      <c r="H78" s="77"/>
      <c r="I78" s="37"/>
      <c r="J78" s="37"/>
      <c r="K78" s="58"/>
      <c r="L78" s="38"/>
      <c r="M78" s="38"/>
      <c r="N78" s="38"/>
      <c r="O78" s="38"/>
      <c r="P78" s="57"/>
      <c r="Q78" s="36"/>
      <c r="R78" s="73"/>
      <c r="S78" s="73"/>
      <c r="T78" s="58"/>
      <c r="U78" s="36"/>
      <c r="V78" s="90" t="str">
        <f t="shared" si="1"/>
        <v/>
      </c>
      <c r="W78" s="113"/>
      <c r="X78" s="38"/>
      <c r="Y78" s="99"/>
      <c r="Z78" s="95"/>
      <c r="AA78" s="38"/>
      <c r="AB78" s="38"/>
      <c r="AC78" s="38"/>
      <c r="AD78" s="105"/>
      <c r="AE78" s="113"/>
      <c r="AF78" s="38"/>
      <c r="AG78" s="99"/>
      <c r="AH78" s="113"/>
      <c r="AI78" s="38"/>
      <c r="AJ78" s="38"/>
      <c r="AK78" s="38"/>
      <c r="AL78" s="105"/>
      <c r="AM78" s="95"/>
      <c r="AN78" s="38"/>
      <c r="AO78" s="99"/>
      <c r="AP78" s="95"/>
      <c r="AQ78" s="38"/>
      <c r="AR78" s="38"/>
      <c r="AS78" s="38"/>
      <c r="AT78" s="99"/>
      <c r="AU78" s="95"/>
      <c r="AV78" s="38"/>
      <c r="AW78" s="99"/>
      <c r="AX78" s="113"/>
      <c r="AY78" s="38"/>
      <c r="AZ78" s="38"/>
      <c r="BA78" s="38"/>
      <c r="BB78" s="105"/>
      <c r="BC78" s="112"/>
      <c r="BD78" s="59"/>
      <c r="BE78" s="36"/>
      <c r="BF78" s="38"/>
      <c r="BG78" s="99"/>
      <c r="BH78" s="113"/>
      <c r="BI78" s="38"/>
      <c r="BJ78" s="99"/>
    </row>
    <row r="79" spans="2:62" ht="38.25" customHeight="1" x14ac:dyDescent="0.25">
      <c r="B79" s="81">
        <f t="shared" si="2"/>
        <v>58</v>
      </c>
      <c r="C79" s="57"/>
      <c r="D79" s="38"/>
      <c r="E79" s="73"/>
      <c r="F79" s="37"/>
      <c r="G79" s="80"/>
      <c r="H79" s="77"/>
      <c r="I79" s="37"/>
      <c r="J79" s="37"/>
      <c r="K79" s="58"/>
      <c r="L79" s="38"/>
      <c r="M79" s="38"/>
      <c r="N79" s="38"/>
      <c r="O79" s="38"/>
      <c r="P79" s="57"/>
      <c r="Q79" s="36"/>
      <c r="R79" s="73"/>
      <c r="S79" s="73"/>
      <c r="T79" s="58"/>
      <c r="U79" s="36"/>
      <c r="V79" s="90" t="str">
        <f t="shared" si="1"/>
        <v/>
      </c>
      <c r="W79" s="113"/>
      <c r="X79" s="38"/>
      <c r="Y79" s="99"/>
      <c r="Z79" s="95"/>
      <c r="AA79" s="38"/>
      <c r="AB79" s="38"/>
      <c r="AC79" s="38"/>
      <c r="AD79" s="105"/>
      <c r="AE79" s="113"/>
      <c r="AF79" s="38"/>
      <c r="AG79" s="99"/>
      <c r="AH79" s="113"/>
      <c r="AI79" s="38"/>
      <c r="AJ79" s="38"/>
      <c r="AK79" s="38"/>
      <c r="AL79" s="105"/>
      <c r="AM79" s="95"/>
      <c r="AN79" s="38"/>
      <c r="AO79" s="99"/>
      <c r="AP79" s="95"/>
      <c r="AQ79" s="38"/>
      <c r="AR79" s="38"/>
      <c r="AS79" s="38"/>
      <c r="AT79" s="99"/>
      <c r="AU79" s="95"/>
      <c r="AV79" s="38"/>
      <c r="AW79" s="99"/>
      <c r="AX79" s="113"/>
      <c r="AY79" s="38"/>
      <c r="AZ79" s="38"/>
      <c r="BA79" s="38"/>
      <c r="BB79" s="105"/>
      <c r="BC79" s="112"/>
      <c r="BD79" s="59"/>
      <c r="BE79" s="36"/>
      <c r="BF79" s="38"/>
      <c r="BG79" s="99"/>
      <c r="BH79" s="113"/>
      <c r="BI79" s="38"/>
      <c r="BJ79" s="99"/>
    </row>
    <row r="80" spans="2:62" ht="38.25" customHeight="1" x14ac:dyDescent="0.25">
      <c r="B80" s="81">
        <f t="shared" si="2"/>
        <v>59</v>
      </c>
      <c r="C80" s="57"/>
      <c r="D80" s="38"/>
      <c r="E80" s="73"/>
      <c r="F80" s="37"/>
      <c r="G80" s="80"/>
      <c r="H80" s="77"/>
      <c r="I80" s="37"/>
      <c r="J80" s="37"/>
      <c r="K80" s="58"/>
      <c r="L80" s="38"/>
      <c r="M80" s="38"/>
      <c r="N80" s="38"/>
      <c r="O80" s="38"/>
      <c r="P80" s="57"/>
      <c r="Q80" s="36"/>
      <c r="R80" s="73"/>
      <c r="S80" s="73"/>
      <c r="T80" s="58"/>
      <c r="U80" s="36"/>
      <c r="V80" s="90" t="str">
        <f t="shared" si="1"/>
        <v/>
      </c>
      <c r="W80" s="113"/>
      <c r="X80" s="38"/>
      <c r="Y80" s="99"/>
      <c r="Z80" s="95"/>
      <c r="AA80" s="38"/>
      <c r="AB80" s="38"/>
      <c r="AC80" s="38"/>
      <c r="AD80" s="105"/>
      <c r="AE80" s="113"/>
      <c r="AF80" s="38"/>
      <c r="AG80" s="99"/>
      <c r="AH80" s="113"/>
      <c r="AI80" s="38"/>
      <c r="AJ80" s="38"/>
      <c r="AK80" s="38"/>
      <c r="AL80" s="105"/>
      <c r="AM80" s="95"/>
      <c r="AN80" s="38"/>
      <c r="AO80" s="99"/>
      <c r="AP80" s="95"/>
      <c r="AQ80" s="38"/>
      <c r="AR80" s="38"/>
      <c r="AS80" s="38"/>
      <c r="AT80" s="99"/>
      <c r="AU80" s="95"/>
      <c r="AV80" s="38"/>
      <c r="AW80" s="99"/>
      <c r="AX80" s="113"/>
      <c r="AY80" s="38"/>
      <c r="AZ80" s="38"/>
      <c r="BA80" s="38"/>
      <c r="BB80" s="105"/>
      <c r="BC80" s="112"/>
      <c r="BD80" s="59"/>
      <c r="BE80" s="36"/>
      <c r="BF80" s="38"/>
      <c r="BG80" s="99"/>
      <c r="BH80" s="113"/>
      <c r="BI80" s="38"/>
      <c r="BJ80" s="99"/>
    </row>
    <row r="81" spans="2:62" ht="38.25" customHeight="1" x14ac:dyDescent="0.25">
      <c r="B81" s="81">
        <f t="shared" si="2"/>
        <v>60</v>
      </c>
      <c r="C81" s="57"/>
      <c r="D81" s="38"/>
      <c r="E81" s="73"/>
      <c r="F81" s="37"/>
      <c r="G81" s="80"/>
      <c r="H81" s="77"/>
      <c r="I81" s="37"/>
      <c r="J81" s="37"/>
      <c r="K81" s="58"/>
      <c r="L81" s="38"/>
      <c r="M81" s="38"/>
      <c r="N81" s="38"/>
      <c r="O81" s="38"/>
      <c r="P81" s="57"/>
      <c r="Q81" s="36"/>
      <c r="R81" s="73"/>
      <c r="S81" s="73"/>
      <c r="T81" s="58"/>
      <c r="U81" s="36"/>
      <c r="V81" s="90" t="str">
        <f t="shared" si="1"/>
        <v/>
      </c>
      <c r="W81" s="113"/>
      <c r="X81" s="38"/>
      <c r="Y81" s="99"/>
      <c r="Z81" s="95"/>
      <c r="AA81" s="38"/>
      <c r="AB81" s="38"/>
      <c r="AC81" s="38"/>
      <c r="AD81" s="105"/>
      <c r="AE81" s="113"/>
      <c r="AF81" s="38"/>
      <c r="AG81" s="99"/>
      <c r="AH81" s="113"/>
      <c r="AI81" s="38"/>
      <c r="AJ81" s="38"/>
      <c r="AK81" s="38"/>
      <c r="AL81" s="105"/>
      <c r="AM81" s="95"/>
      <c r="AN81" s="38"/>
      <c r="AO81" s="99"/>
      <c r="AP81" s="95"/>
      <c r="AQ81" s="38"/>
      <c r="AR81" s="38"/>
      <c r="AS81" s="38"/>
      <c r="AT81" s="99"/>
      <c r="AU81" s="95"/>
      <c r="AV81" s="38"/>
      <c r="AW81" s="99"/>
      <c r="AX81" s="113"/>
      <c r="AY81" s="38"/>
      <c r="AZ81" s="38"/>
      <c r="BA81" s="38"/>
      <c r="BB81" s="105"/>
      <c r="BC81" s="112"/>
      <c r="BD81" s="59"/>
      <c r="BE81" s="36"/>
      <c r="BF81" s="38"/>
      <c r="BG81" s="99"/>
      <c r="BH81" s="113"/>
      <c r="BI81" s="38"/>
      <c r="BJ81" s="99"/>
    </row>
    <row r="82" spans="2:62" ht="38.25" customHeight="1" x14ac:dyDescent="0.25">
      <c r="B82" s="81">
        <f t="shared" si="2"/>
        <v>61</v>
      </c>
      <c r="C82" s="57"/>
      <c r="D82" s="38"/>
      <c r="E82" s="73"/>
      <c r="F82" s="37"/>
      <c r="G82" s="80"/>
      <c r="H82" s="77"/>
      <c r="I82" s="37"/>
      <c r="J82" s="37"/>
      <c r="K82" s="58"/>
      <c r="L82" s="38"/>
      <c r="M82" s="38"/>
      <c r="N82" s="38"/>
      <c r="O82" s="38"/>
      <c r="P82" s="57"/>
      <c r="Q82" s="36"/>
      <c r="R82" s="73"/>
      <c r="S82" s="73"/>
      <c r="T82" s="58"/>
      <c r="U82" s="36"/>
      <c r="V82" s="90" t="str">
        <f t="shared" si="1"/>
        <v/>
      </c>
      <c r="W82" s="113"/>
      <c r="X82" s="38"/>
      <c r="Y82" s="99"/>
      <c r="Z82" s="95"/>
      <c r="AA82" s="38"/>
      <c r="AB82" s="38"/>
      <c r="AC82" s="38"/>
      <c r="AD82" s="105"/>
      <c r="AE82" s="113"/>
      <c r="AF82" s="38"/>
      <c r="AG82" s="99"/>
      <c r="AH82" s="113"/>
      <c r="AI82" s="38"/>
      <c r="AJ82" s="38"/>
      <c r="AK82" s="38"/>
      <c r="AL82" s="105"/>
      <c r="AM82" s="95"/>
      <c r="AN82" s="38"/>
      <c r="AO82" s="99"/>
      <c r="AP82" s="95"/>
      <c r="AQ82" s="38"/>
      <c r="AR82" s="38"/>
      <c r="AS82" s="38"/>
      <c r="AT82" s="99"/>
      <c r="AU82" s="95"/>
      <c r="AV82" s="38"/>
      <c r="AW82" s="99"/>
      <c r="AX82" s="113"/>
      <c r="AY82" s="38"/>
      <c r="AZ82" s="38"/>
      <c r="BA82" s="38"/>
      <c r="BB82" s="105"/>
      <c r="BC82" s="112"/>
      <c r="BD82" s="59"/>
      <c r="BE82" s="36"/>
      <c r="BF82" s="38"/>
      <c r="BG82" s="99"/>
      <c r="BH82" s="113"/>
      <c r="BI82" s="38"/>
      <c r="BJ82" s="99"/>
    </row>
    <row r="83" spans="2:62" ht="38.25" customHeight="1" x14ac:dyDescent="0.25">
      <c r="B83" s="81">
        <f t="shared" si="2"/>
        <v>62</v>
      </c>
      <c r="C83" s="57"/>
      <c r="D83" s="38"/>
      <c r="E83" s="73"/>
      <c r="F83" s="37"/>
      <c r="G83" s="80"/>
      <c r="H83" s="77"/>
      <c r="I83" s="37"/>
      <c r="J83" s="37"/>
      <c r="K83" s="58"/>
      <c r="L83" s="38"/>
      <c r="M83" s="38"/>
      <c r="N83" s="38"/>
      <c r="O83" s="38"/>
      <c r="P83" s="57"/>
      <c r="Q83" s="36"/>
      <c r="R83" s="73"/>
      <c r="S83" s="73"/>
      <c r="T83" s="58"/>
      <c r="U83" s="36"/>
      <c r="V83" s="90" t="str">
        <f t="shared" si="1"/>
        <v/>
      </c>
      <c r="W83" s="113"/>
      <c r="X83" s="38"/>
      <c r="Y83" s="99"/>
      <c r="Z83" s="95"/>
      <c r="AA83" s="38"/>
      <c r="AB83" s="38"/>
      <c r="AC83" s="38"/>
      <c r="AD83" s="105"/>
      <c r="AE83" s="113"/>
      <c r="AF83" s="38"/>
      <c r="AG83" s="99"/>
      <c r="AH83" s="113"/>
      <c r="AI83" s="38"/>
      <c r="AJ83" s="38"/>
      <c r="AK83" s="38"/>
      <c r="AL83" s="105"/>
      <c r="AM83" s="95"/>
      <c r="AN83" s="38"/>
      <c r="AO83" s="99"/>
      <c r="AP83" s="95"/>
      <c r="AQ83" s="38"/>
      <c r="AR83" s="38"/>
      <c r="AS83" s="38"/>
      <c r="AT83" s="99"/>
      <c r="AU83" s="95"/>
      <c r="AV83" s="38"/>
      <c r="AW83" s="99"/>
      <c r="AX83" s="113"/>
      <c r="AY83" s="38"/>
      <c r="AZ83" s="38"/>
      <c r="BA83" s="38"/>
      <c r="BB83" s="105"/>
      <c r="BC83" s="112"/>
      <c r="BD83" s="59"/>
      <c r="BE83" s="36"/>
      <c r="BF83" s="38"/>
      <c r="BG83" s="99"/>
      <c r="BH83" s="113"/>
      <c r="BI83" s="38"/>
      <c r="BJ83" s="99"/>
    </row>
    <row r="84" spans="2:62" ht="38.25" customHeight="1" x14ac:dyDescent="0.25">
      <c r="B84" s="81">
        <f t="shared" si="2"/>
        <v>63</v>
      </c>
      <c r="C84" s="57"/>
      <c r="D84" s="38"/>
      <c r="E84" s="73"/>
      <c r="F84" s="37"/>
      <c r="G84" s="80"/>
      <c r="H84" s="77"/>
      <c r="I84" s="37"/>
      <c r="J84" s="37"/>
      <c r="K84" s="58"/>
      <c r="L84" s="38"/>
      <c r="M84" s="38"/>
      <c r="N84" s="38"/>
      <c r="O84" s="38"/>
      <c r="P84" s="57"/>
      <c r="Q84" s="36"/>
      <c r="R84" s="73"/>
      <c r="S84" s="73"/>
      <c r="T84" s="58"/>
      <c r="U84" s="36"/>
      <c r="V84" s="90" t="str">
        <f t="shared" si="1"/>
        <v/>
      </c>
      <c r="W84" s="113"/>
      <c r="X84" s="38"/>
      <c r="Y84" s="99"/>
      <c r="Z84" s="95"/>
      <c r="AA84" s="38"/>
      <c r="AB84" s="38"/>
      <c r="AC84" s="38"/>
      <c r="AD84" s="105"/>
      <c r="AE84" s="113"/>
      <c r="AF84" s="38"/>
      <c r="AG84" s="99"/>
      <c r="AH84" s="113"/>
      <c r="AI84" s="38"/>
      <c r="AJ84" s="38"/>
      <c r="AK84" s="38"/>
      <c r="AL84" s="105"/>
      <c r="AM84" s="95"/>
      <c r="AN84" s="38"/>
      <c r="AO84" s="99"/>
      <c r="AP84" s="95"/>
      <c r="AQ84" s="38"/>
      <c r="AR84" s="38"/>
      <c r="AS84" s="38"/>
      <c r="AT84" s="99"/>
      <c r="AU84" s="95"/>
      <c r="AV84" s="38"/>
      <c r="AW84" s="99"/>
      <c r="AX84" s="113"/>
      <c r="AY84" s="38"/>
      <c r="AZ84" s="38"/>
      <c r="BA84" s="38"/>
      <c r="BB84" s="105"/>
      <c r="BC84" s="112"/>
      <c r="BD84" s="59"/>
      <c r="BE84" s="36"/>
      <c r="BF84" s="38"/>
      <c r="BG84" s="99"/>
      <c r="BH84" s="113"/>
      <c r="BI84" s="38"/>
      <c r="BJ84" s="99"/>
    </row>
    <row r="85" spans="2:62" ht="38.25" customHeight="1" x14ac:dyDescent="0.25">
      <c r="B85" s="81">
        <f t="shared" si="2"/>
        <v>64</v>
      </c>
      <c r="C85" s="57"/>
      <c r="D85" s="38"/>
      <c r="E85" s="73"/>
      <c r="F85" s="37"/>
      <c r="G85" s="80"/>
      <c r="H85" s="77"/>
      <c r="I85" s="37"/>
      <c r="J85" s="37"/>
      <c r="K85" s="58"/>
      <c r="L85" s="38"/>
      <c r="M85" s="38"/>
      <c r="N85" s="38"/>
      <c r="O85" s="38"/>
      <c r="P85" s="57"/>
      <c r="Q85" s="36"/>
      <c r="R85" s="73"/>
      <c r="S85" s="73"/>
      <c r="T85" s="58"/>
      <c r="U85" s="36"/>
      <c r="V85" s="90" t="str">
        <f t="shared" si="1"/>
        <v/>
      </c>
      <c r="W85" s="113"/>
      <c r="X85" s="38"/>
      <c r="Y85" s="99"/>
      <c r="Z85" s="95"/>
      <c r="AA85" s="38"/>
      <c r="AB85" s="38"/>
      <c r="AC85" s="38"/>
      <c r="AD85" s="105"/>
      <c r="AE85" s="113"/>
      <c r="AF85" s="38"/>
      <c r="AG85" s="99"/>
      <c r="AH85" s="113"/>
      <c r="AI85" s="38"/>
      <c r="AJ85" s="38"/>
      <c r="AK85" s="38"/>
      <c r="AL85" s="105"/>
      <c r="AM85" s="95"/>
      <c r="AN85" s="38"/>
      <c r="AO85" s="99"/>
      <c r="AP85" s="95"/>
      <c r="AQ85" s="38"/>
      <c r="AR85" s="38"/>
      <c r="AS85" s="38"/>
      <c r="AT85" s="99"/>
      <c r="AU85" s="95"/>
      <c r="AV85" s="38"/>
      <c r="AW85" s="99"/>
      <c r="AX85" s="113"/>
      <c r="AY85" s="38"/>
      <c r="AZ85" s="38"/>
      <c r="BA85" s="38"/>
      <c r="BB85" s="105"/>
      <c r="BC85" s="112"/>
      <c r="BD85" s="59"/>
      <c r="BE85" s="36"/>
      <c r="BF85" s="38"/>
      <c r="BG85" s="99"/>
      <c r="BH85" s="113"/>
      <c r="BI85" s="38"/>
      <c r="BJ85" s="99"/>
    </row>
    <row r="86" spans="2:62" ht="38.25" customHeight="1" x14ac:dyDescent="0.25">
      <c r="B86" s="81">
        <f t="shared" si="2"/>
        <v>65</v>
      </c>
      <c r="C86" s="57"/>
      <c r="D86" s="38"/>
      <c r="E86" s="73"/>
      <c r="F86" s="37"/>
      <c r="G86" s="80"/>
      <c r="H86" s="77"/>
      <c r="I86" s="37"/>
      <c r="J86" s="37"/>
      <c r="K86" s="58"/>
      <c r="L86" s="38"/>
      <c r="M86" s="38"/>
      <c r="N86" s="38"/>
      <c r="O86" s="38"/>
      <c r="P86" s="57"/>
      <c r="Q86" s="36"/>
      <c r="R86" s="73"/>
      <c r="S86" s="73"/>
      <c r="T86" s="58"/>
      <c r="U86" s="36"/>
      <c r="V86" s="90" t="str">
        <f t="shared" si="1"/>
        <v/>
      </c>
      <c r="W86" s="113"/>
      <c r="X86" s="38"/>
      <c r="Y86" s="99"/>
      <c r="Z86" s="95"/>
      <c r="AA86" s="38"/>
      <c r="AB86" s="38"/>
      <c r="AC86" s="38"/>
      <c r="AD86" s="105"/>
      <c r="AE86" s="113"/>
      <c r="AF86" s="38"/>
      <c r="AG86" s="99"/>
      <c r="AH86" s="113"/>
      <c r="AI86" s="38"/>
      <c r="AJ86" s="38"/>
      <c r="AK86" s="38"/>
      <c r="AL86" s="105"/>
      <c r="AM86" s="95"/>
      <c r="AN86" s="38"/>
      <c r="AO86" s="99"/>
      <c r="AP86" s="95"/>
      <c r="AQ86" s="38"/>
      <c r="AR86" s="38"/>
      <c r="AS86" s="38"/>
      <c r="AT86" s="99"/>
      <c r="AU86" s="95"/>
      <c r="AV86" s="38"/>
      <c r="AW86" s="99"/>
      <c r="AX86" s="113"/>
      <c r="AY86" s="38"/>
      <c r="AZ86" s="38"/>
      <c r="BA86" s="38"/>
      <c r="BB86" s="105"/>
      <c r="BC86" s="112"/>
      <c r="BD86" s="59"/>
      <c r="BE86" s="36"/>
      <c r="BF86" s="38"/>
      <c r="BG86" s="99"/>
      <c r="BH86" s="113"/>
      <c r="BI86" s="38"/>
      <c r="BJ86" s="99"/>
    </row>
    <row r="87" spans="2:62" ht="38.25" customHeight="1" x14ac:dyDescent="0.25">
      <c r="B87" s="81">
        <f t="shared" si="2"/>
        <v>66</v>
      </c>
      <c r="C87" s="57"/>
      <c r="D87" s="38"/>
      <c r="E87" s="73"/>
      <c r="F87" s="37"/>
      <c r="G87" s="80"/>
      <c r="H87" s="77"/>
      <c r="I87" s="37"/>
      <c r="J87" s="37"/>
      <c r="K87" s="58"/>
      <c r="L87" s="38"/>
      <c r="M87" s="38"/>
      <c r="N87" s="38"/>
      <c r="O87" s="38"/>
      <c r="P87" s="57"/>
      <c r="Q87" s="36"/>
      <c r="R87" s="73"/>
      <c r="S87" s="73"/>
      <c r="T87" s="58"/>
      <c r="U87" s="36"/>
      <c r="V87" s="90" t="str">
        <f t="shared" si="1"/>
        <v/>
      </c>
      <c r="W87" s="113"/>
      <c r="X87" s="38"/>
      <c r="Y87" s="99"/>
      <c r="Z87" s="95"/>
      <c r="AA87" s="38"/>
      <c r="AB87" s="38"/>
      <c r="AC87" s="38"/>
      <c r="AD87" s="105"/>
      <c r="AE87" s="113"/>
      <c r="AF87" s="38"/>
      <c r="AG87" s="99"/>
      <c r="AH87" s="113"/>
      <c r="AI87" s="38"/>
      <c r="AJ87" s="38"/>
      <c r="AK87" s="38"/>
      <c r="AL87" s="105"/>
      <c r="AM87" s="95"/>
      <c r="AN87" s="38"/>
      <c r="AO87" s="99"/>
      <c r="AP87" s="95"/>
      <c r="AQ87" s="38"/>
      <c r="AR87" s="38"/>
      <c r="AS87" s="38"/>
      <c r="AT87" s="99"/>
      <c r="AU87" s="95"/>
      <c r="AV87" s="38"/>
      <c r="AW87" s="99"/>
      <c r="AX87" s="113"/>
      <c r="AY87" s="38"/>
      <c r="AZ87" s="38"/>
      <c r="BA87" s="38"/>
      <c r="BB87" s="105"/>
      <c r="BC87" s="112"/>
      <c r="BD87" s="59"/>
      <c r="BE87" s="36"/>
      <c r="BF87" s="38"/>
      <c r="BG87" s="99"/>
      <c r="BH87" s="113"/>
      <c r="BI87" s="38"/>
      <c r="BJ87" s="99"/>
    </row>
    <row r="88" spans="2:62" ht="38.25" customHeight="1" x14ac:dyDescent="0.25">
      <c r="B88" s="81">
        <f t="shared" si="2"/>
        <v>67</v>
      </c>
      <c r="C88" s="57"/>
      <c r="D88" s="38"/>
      <c r="E88" s="73"/>
      <c r="F88" s="37"/>
      <c r="G88" s="80"/>
      <c r="H88" s="77"/>
      <c r="I88" s="37"/>
      <c r="J88" s="37"/>
      <c r="K88" s="58"/>
      <c r="L88" s="38"/>
      <c r="M88" s="38"/>
      <c r="N88" s="38"/>
      <c r="O88" s="38"/>
      <c r="P88" s="57"/>
      <c r="Q88" s="36"/>
      <c r="R88" s="73"/>
      <c r="S88" s="73"/>
      <c r="T88" s="58"/>
      <c r="U88" s="36"/>
      <c r="V88" s="90" t="str">
        <f t="shared" ref="V88:V151" si="3">IF(S88="","",(S88+U88))</f>
        <v/>
      </c>
      <c r="W88" s="113"/>
      <c r="X88" s="38"/>
      <c r="Y88" s="99"/>
      <c r="Z88" s="95"/>
      <c r="AA88" s="38"/>
      <c r="AB88" s="38"/>
      <c r="AC88" s="38"/>
      <c r="AD88" s="105"/>
      <c r="AE88" s="113"/>
      <c r="AF88" s="38"/>
      <c r="AG88" s="99"/>
      <c r="AH88" s="113"/>
      <c r="AI88" s="38"/>
      <c r="AJ88" s="38"/>
      <c r="AK88" s="38"/>
      <c r="AL88" s="105"/>
      <c r="AM88" s="95"/>
      <c r="AN88" s="38"/>
      <c r="AO88" s="99"/>
      <c r="AP88" s="95"/>
      <c r="AQ88" s="38"/>
      <c r="AR88" s="38"/>
      <c r="AS88" s="38"/>
      <c r="AT88" s="99"/>
      <c r="AU88" s="95"/>
      <c r="AV88" s="38"/>
      <c r="AW88" s="99"/>
      <c r="AX88" s="113"/>
      <c r="AY88" s="38"/>
      <c r="AZ88" s="38"/>
      <c r="BA88" s="38"/>
      <c r="BB88" s="105"/>
      <c r="BC88" s="112"/>
      <c r="BD88" s="59"/>
      <c r="BE88" s="36"/>
      <c r="BF88" s="38"/>
      <c r="BG88" s="99"/>
      <c r="BH88" s="113"/>
      <c r="BI88" s="38"/>
      <c r="BJ88" s="99"/>
    </row>
    <row r="89" spans="2:62" ht="38.25" customHeight="1" x14ac:dyDescent="0.25">
      <c r="B89" s="81">
        <f t="shared" si="2"/>
        <v>68</v>
      </c>
      <c r="C89" s="57"/>
      <c r="D89" s="38"/>
      <c r="E89" s="73"/>
      <c r="F89" s="37"/>
      <c r="G89" s="80"/>
      <c r="H89" s="77"/>
      <c r="I89" s="37"/>
      <c r="J89" s="37"/>
      <c r="K89" s="58"/>
      <c r="L89" s="38"/>
      <c r="M89" s="38"/>
      <c r="N89" s="38"/>
      <c r="O89" s="38"/>
      <c r="P89" s="57"/>
      <c r="Q89" s="36"/>
      <c r="R89" s="73"/>
      <c r="S89" s="73"/>
      <c r="T89" s="58"/>
      <c r="U89" s="36"/>
      <c r="V89" s="90" t="str">
        <f t="shared" si="3"/>
        <v/>
      </c>
      <c r="W89" s="113"/>
      <c r="X89" s="38"/>
      <c r="Y89" s="99"/>
      <c r="Z89" s="95"/>
      <c r="AA89" s="38"/>
      <c r="AB89" s="38"/>
      <c r="AC89" s="38"/>
      <c r="AD89" s="105"/>
      <c r="AE89" s="113"/>
      <c r="AF89" s="38"/>
      <c r="AG89" s="99"/>
      <c r="AH89" s="113"/>
      <c r="AI89" s="38"/>
      <c r="AJ89" s="38"/>
      <c r="AK89" s="38"/>
      <c r="AL89" s="105"/>
      <c r="AM89" s="95"/>
      <c r="AN89" s="38"/>
      <c r="AO89" s="99"/>
      <c r="AP89" s="95"/>
      <c r="AQ89" s="38"/>
      <c r="AR89" s="38"/>
      <c r="AS89" s="38"/>
      <c r="AT89" s="99"/>
      <c r="AU89" s="95"/>
      <c r="AV89" s="38"/>
      <c r="AW89" s="99"/>
      <c r="AX89" s="113"/>
      <c r="AY89" s="38"/>
      <c r="AZ89" s="38"/>
      <c r="BA89" s="38"/>
      <c r="BB89" s="105"/>
      <c r="BC89" s="112"/>
      <c r="BD89" s="59"/>
      <c r="BE89" s="36"/>
      <c r="BF89" s="38"/>
      <c r="BG89" s="99"/>
      <c r="BH89" s="113"/>
      <c r="BI89" s="38"/>
      <c r="BJ89" s="99"/>
    </row>
    <row r="90" spans="2:62" ht="38.25" customHeight="1" x14ac:dyDescent="0.25">
      <c r="B90" s="81">
        <f t="shared" si="2"/>
        <v>69</v>
      </c>
      <c r="C90" s="57"/>
      <c r="D90" s="38"/>
      <c r="E90" s="73"/>
      <c r="F90" s="37"/>
      <c r="G90" s="80"/>
      <c r="H90" s="77"/>
      <c r="I90" s="37"/>
      <c r="J90" s="37"/>
      <c r="K90" s="58"/>
      <c r="L90" s="38"/>
      <c r="M90" s="38"/>
      <c r="N90" s="38"/>
      <c r="O90" s="38"/>
      <c r="P90" s="57"/>
      <c r="Q90" s="36"/>
      <c r="R90" s="73"/>
      <c r="S90" s="73"/>
      <c r="T90" s="58"/>
      <c r="U90" s="36"/>
      <c r="V90" s="90" t="str">
        <f t="shared" si="3"/>
        <v/>
      </c>
      <c r="W90" s="113"/>
      <c r="X90" s="38"/>
      <c r="Y90" s="99"/>
      <c r="Z90" s="95"/>
      <c r="AA90" s="38"/>
      <c r="AB90" s="38"/>
      <c r="AC90" s="38"/>
      <c r="AD90" s="105"/>
      <c r="AE90" s="113"/>
      <c r="AF90" s="38"/>
      <c r="AG90" s="99"/>
      <c r="AH90" s="113"/>
      <c r="AI90" s="38"/>
      <c r="AJ90" s="38"/>
      <c r="AK90" s="38"/>
      <c r="AL90" s="105"/>
      <c r="AM90" s="95"/>
      <c r="AN90" s="38"/>
      <c r="AO90" s="99"/>
      <c r="AP90" s="95"/>
      <c r="AQ90" s="38"/>
      <c r="AR90" s="38"/>
      <c r="AS90" s="38"/>
      <c r="AT90" s="99"/>
      <c r="AU90" s="95"/>
      <c r="AV90" s="38"/>
      <c r="AW90" s="99"/>
      <c r="AX90" s="113"/>
      <c r="AY90" s="38"/>
      <c r="AZ90" s="38"/>
      <c r="BA90" s="38"/>
      <c r="BB90" s="105"/>
      <c r="BC90" s="112"/>
      <c r="BD90" s="59"/>
      <c r="BE90" s="36"/>
      <c r="BF90" s="38"/>
      <c r="BG90" s="99"/>
      <c r="BH90" s="113"/>
      <c r="BI90" s="38"/>
      <c r="BJ90" s="99"/>
    </row>
    <row r="91" spans="2:62" ht="38.25" customHeight="1" x14ac:dyDescent="0.25">
      <c r="B91" s="81">
        <f t="shared" si="2"/>
        <v>70</v>
      </c>
      <c r="C91" s="57"/>
      <c r="D91" s="38"/>
      <c r="E91" s="73"/>
      <c r="F91" s="37"/>
      <c r="G91" s="80"/>
      <c r="H91" s="77"/>
      <c r="I91" s="37"/>
      <c r="J91" s="37"/>
      <c r="K91" s="58"/>
      <c r="L91" s="38"/>
      <c r="M91" s="38"/>
      <c r="N91" s="38"/>
      <c r="O91" s="38"/>
      <c r="P91" s="57"/>
      <c r="Q91" s="36"/>
      <c r="R91" s="73"/>
      <c r="S91" s="73"/>
      <c r="T91" s="58"/>
      <c r="U91" s="36"/>
      <c r="V91" s="90" t="str">
        <f t="shared" si="3"/>
        <v/>
      </c>
      <c r="W91" s="113"/>
      <c r="X91" s="38"/>
      <c r="Y91" s="99"/>
      <c r="Z91" s="95"/>
      <c r="AA91" s="38"/>
      <c r="AB91" s="38"/>
      <c r="AC91" s="38"/>
      <c r="AD91" s="105"/>
      <c r="AE91" s="113"/>
      <c r="AF91" s="38"/>
      <c r="AG91" s="99"/>
      <c r="AH91" s="113"/>
      <c r="AI91" s="38"/>
      <c r="AJ91" s="38"/>
      <c r="AK91" s="38"/>
      <c r="AL91" s="105"/>
      <c r="AM91" s="95"/>
      <c r="AN91" s="38"/>
      <c r="AO91" s="99"/>
      <c r="AP91" s="95"/>
      <c r="AQ91" s="38"/>
      <c r="AR91" s="38"/>
      <c r="AS91" s="38"/>
      <c r="AT91" s="99"/>
      <c r="AU91" s="95"/>
      <c r="AV91" s="38"/>
      <c r="AW91" s="99"/>
      <c r="AX91" s="113"/>
      <c r="AY91" s="38"/>
      <c r="AZ91" s="38"/>
      <c r="BA91" s="38"/>
      <c r="BB91" s="105"/>
      <c r="BC91" s="112"/>
      <c r="BD91" s="59"/>
      <c r="BE91" s="36"/>
      <c r="BF91" s="38"/>
      <c r="BG91" s="99"/>
      <c r="BH91" s="113"/>
      <c r="BI91" s="38"/>
      <c r="BJ91" s="99"/>
    </row>
    <row r="92" spans="2:62" ht="38.25" customHeight="1" x14ac:dyDescent="0.25">
      <c r="B92" s="81">
        <f t="shared" si="2"/>
        <v>71</v>
      </c>
      <c r="C92" s="57"/>
      <c r="D92" s="38"/>
      <c r="E92" s="73"/>
      <c r="F92" s="37"/>
      <c r="G92" s="80"/>
      <c r="H92" s="77"/>
      <c r="I92" s="37"/>
      <c r="J92" s="37"/>
      <c r="K92" s="58"/>
      <c r="L92" s="38"/>
      <c r="M92" s="38"/>
      <c r="N92" s="38"/>
      <c r="O92" s="38"/>
      <c r="P92" s="57"/>
      <c r="Q92" s="36"/>
      <c r="R92" s="73"/>
      <c r="S92" s="73"/>
      <c r="T92" s="58"/>
      <c r="U92" s="36"/>
      <c r="V92" s="90" t="str">
        <f t="shared" si="3"/>
        <v/>
      </c>
      <c r="W92" s="113"/>
      <c r="X92" s="38"/>
      <c r="Y92" s="99"/>
      <c r="Z92" s="95"/>
      <c r="AA92" s="38"/>
      <c r="AB92" s="38"/>
      <c r="AC92" s="38"/>
      <c r="AD92" s="105"/>
      <c r="AE92" s="113"/>
      <c r="AF92" s="38"/>
      <c r="AG92" s="99"/>
      <c r="AH92" s="113"/>
      <c r="AI92" s="38"/>
      <c r="AJ92" s="38"/>
      <c r="AK92" s="38"/>
      <c r="AL92" s="105"/>
      <c r="AM92" s="95"/>
      <c r="AN92" s="38"/>
      <c r="AO92" s="99"/>
      <c r="AP92" s="95"/>
      <c r="AQ92" s="38"/>
      <c r="AR92" s="38"/>
      <c r="AS92" s="38"/>
      <c r="AT92" s="99"/>
      <c r="AU92" s="95"/>
      <c r="AV92" s="38"/>
      <c r="AW92" s="99"/>
      <c r="AX92" s="113"/>
      <c r="AY92" s="38"/>
      <c r="AZ92" s="38"/>
      <c r="BA92" s="38"/>
      <c r="BB92" s="105"/>
      <c r="BC92" s="112"/>
      <c r="BD92" s="59"/>
      <c r="BE92" s="36"/>
      <c r="BF92" s="38"/>
      <c r="BG92" s="99"/>
      <c r="BH92" s="113"/>
      <c r="BI92" s="38"/>
      <c r="BJ92" s="99"/>
    </row>
    <row r="93" spans="2:62" ht="38.25" customHeight="1" x14ac:dyDescent="0.25">
      <c r="B93" s="81">
        <f t="shared" si="2"/>
        <v>72</v>
      </c>
      <c r="C93" s="57"/>
      <c r="D93" s="38"/>
      <c r="E93" s="73"/>
      <c r="F93" s="37"/>
      <c r="G93" s="80"/>
      <c r="H93" s="77"/>
      <c r="I93" s="37"/>
      <c r="J93" s="37"/>
      <c r="K93" s="58"/>
      <c r="L93" s="38"/>
      <c r="M93" s="38"/>
      <c r="N93" s="38"/>
      <c r="O93" s="38"/>
      <c r="P93" s="57"/>
      <c r="Q93" s="36"/>
      <c r="R93" s="73"/>
      <c r="S93" s="73"/>
      <c r="T93" s="58"/>
      <c r="U93" s="36"/>
      <c r="V93" s="90" t="str">
        <f t="shared" si="3"/>
        <v/>
      </c>
      <c r="W93" s="113"/>
      <c r="X93" s="38"/>
      <c r="Y93" s="99"/>
      <c r="Z93" s="95"/>
      <c r="AA93" s="38"/>
      <c r="AB93" s="38"/>
      <c r="AC93" s="38"/>
      <c r="AD93" s="105"/>
      <c r="AE93" s="113"/>
      <c r="AF93" s="38"/>
      <c r="AG93" s="99"/>
      <c r="AH93" s="113"/>
      <c r="AI93" s="38"/>
      <c r="AJ93" s="38"/>
      <c r="AK93" s="38"/>
      <c r="AL93" s="105"/>
      <c r="AM93" s="95"/>
      <c r="AN93" s="38"/>
      <c r="AO93" s="99"/>
      <c r="AP93" s="95"/>
      <c r="AQ93" s="38"/>
      <c r="AR93" s="38"/>
      <c r="AS93" s="38"/>
      <c r="AT93" s="99"/>
      <c r="AU93" s="95"/>
      <c r="AV93" s="38"/>
      <c r="AW93" s="99"/>
      <c r="AX93" s="113"/>
      <c r="AY93" s="38"/>
      <c r="AZ93" s="38"/>
      <c r="BA93" s="38"/>
      <c r="BB93" s="105"/>
      <c r="BC93" s="112"/>
      <c r="BD93" s="59"/>
      <c r="BE93" s="36"/>
      <c r="BF93" s="38"/>
      <c r="BG93" s="99"/>
      <c r="BH93" s="113"/>
      <c r="BI93" s="38"/>
      <c r="BJ93" s="99"/>
    </row>
    <row r="94" spans="2:62" ht="38.25" customHeight="1" x14ac:dyDescent="0.25">
      <c r="B94" s="81">
        <f t="shared" si="2"/>
        <v>73</v>
      </c>
      <c r="C94" s="57"/>
      <c r="D94" s="38"/>
      <c r="E94" s="73"/>
      <c r="F94" s="37"/>
      <c r="G94" s="80"/>
      <c r="H94" s="77"/>
      <c r="I94" s="37"/>
      <c r="J94" s="37"/>
      <c r="K94" s="58"/>
      <c r="L94" s="38"/>
      <c r="M94" s="38"/>
      <c r="N94" s="38"/>
      <c r="O94" s="38"/>
      <c r="P94" s="57"/>
      <c r="Q94" s="36"/>
      <c r="R94" s="73"/>
      <c r="S94" s="73"/>
      <c r="T94" s="58"/>
      <c r="U94" s="36"/>
      <c r="V94" s="90" t="str">
        <f t="shared" si="3"/>
        <v/>
      </c>
      <c r="W94" s="113"/>
      <c r="X94" s="38"/>
      <c r="Y94" s="99"/>
      <c r="Z94" s="95"/>
      <c r="AA94" s="38"/>
      <c r="AB94" s="38"/>
      <c r="AC94" s="38"/>
      <c r="AD94" s="105"/>
      <c r="AE94" s="113"/>
      <c r="AF94" s="38"/>
      <c r="AG94" s="99"/>
      <c r="AH94" s="113"/>
      <c r="AI94" s="38"/>
      <c r="AJ94" s="38"/>
      <c r="AK94" s="38"/>
      <c r="AL94" s="105"/>
      <c r="AM94" s="95"/>
      <c r="AN94" s="38"/>
      <c r="AO94" s="99"/>
      <c r="AP94" s="95"/>
      <c r="AQ94" s="38"/>
      <c r="AR94" s="38"/>
      <c r="AS94" s="38"/>
      <c r="AT94" s="99"/>
      <c r="AU94" s="95"/>
      <c r="AV94" s="38"/>
      <c r="AW94" s="99"/>
      <c r="AX94" s="113"/>
      <c r="AY94" s="38"/>
      <c r="AZ94" s="38"/>
      <c r="BA94" s="38"/>
      <c r="BB94" s="105"/>
      <c r="BC94" s="112"/>
      <c r="BD94" s="59"/>
      <c r="BE94" s="36"/>
      <c r="BF94" s="38"/>
      <c r="BG94" s="99"/>
      <c r="BH94" s="113"/>
      <c r="BI94" s="38"/>
      <c r="BJ94" s="99"/>
    </row>
    <row r="95" spans="2:62" ht="38.25" customHeight="1" x14ac:dyDescent="0.25">
      <c r="B95" s="81">
        <f t="shared" si="2"/>
        <v>74</v>
      </c>
      <c r="C95" s="57"/>
      <c r="D95" s="38"/>
      <c r="E95" s="73"/>
      <c r="F95" s="37"/>
      <c r="G95" s="80"/>
      <c r="H95" s="77"/>
      <c r="I95" s="37"/>
      <c r="J95" s="37"/>
      <c r="K95" s="58"/>
      <c r="L95" s="38"/>
      <c r="M95" s="38"/>
      <c r="N95" s="38"/>
      <c r="O95" s="38"/>
      <c r="P95" s="57"/>
      <c r="Q95" s="36"/>
      <c r="R95" s="73"/>
      <c r="S95" s="73"/>
      <c r="T95" s="58"/>
      <c r="U95" s="36"/>
      <c r="V95" s="90" t="str">
        <f t="shared" si="3"/>
        <v/>
      </c>
      <c r="W95" s="113"/>
      <c r="X95" s="38"/>
      <c r="Y95" s="99"/>
      <c r="Z95" s="95"/>
      <c r="AA95" s="38"/>
      <c r="AB95" s="38"/>
      <c r="AC95" s="38"/>
      <c r="AD95" s="105"/>
      <c r="AE95" s="113"/>
      <c r="AF95" s="38"/>
      <c r="AG95" s="99"/>
      <c r="AH95" s="113"/>
      <c r="AI95" s="38"/>
      <c r="AJ95" s="38"/>
      <c r="AK95" s="38"/>
      <c r="AL95" s="105"/>
      <c r="AM95" s="95"/>
      <c r="AN95" s="38"/>
      <c r="AO95" s="99"/>
      <c r="AP95" s="95"/>
      <c r="AQ95" s="38"/>
      <c r="AR95" s="38"/>
      <c r="AS95" s="38"/>
      <c r="AT95" s="99"/>
      <c r="AU95" s="95"/>
      <c r="AV95" s="38"/>
      <c r="AW95" s="99"/>
      <c r="AX95" s="113"/>
      <c r="AY95" s="38"/>
      <c r="AZ95" s="38"/>
      <c r="BA95" s="38"/>
      <c r="BB95" s="105"/>
      <c r="BC95" s="112"/>
      <c r="BD95" s="59"/>
      <c r="BE95" s="36"/>
      <c r="BF95" s="38"/>
      <c r="BG95" s="99"/>
      <c r="BH95" s="113"/>
      <c r="BI95" s="38"/>
      <c r="BJ95" s="99"/>
    </row>
    <row r="96" spans="2:62" ht="38.25" customHeight="1" x14ac:dyDescent="0.25">
      <c r="B96" s="81">
        <f t="shared" ref="B96:B159" si="4">1+B95</f>
        <v>75</v>
      </c>
      <c r="C96" s="57"/>
      <c r="D96" s="38"/>
      <c r="E96" s="73"/>
      <c r="F96" s="37"/>
      <c r="G96" s="80"/>
      <c r="H96" s="77"/>
      <c r="I96" s="37"/>
      <c r="J96" s="37"/>
      <c r="K96" s="58"/>
      <c r="L96" s="38"/>
      <c r="M96" s="38"/>
      <c r="N96" s="38"/>
      <c r="O96" s="38"/>
      <c r="P96" s="57"/>
      <c r="Q96" s="36"/>
      <c r="R96" s="73"/>
      <c r="S96" s="73"/>
      <c r="T96" s="58"/>
      <c r="U96" s="36"/>
      <c r="V96" s="90" t="str">
        <f t="shared" si="3"/>
        <v/>
      </c>
      <c r="W96" s="113"/>
      <c r="X96" s="38"/>
      <c r="Y96" s="99"/>
      <c r="Z96" s="95"/>
      <c r="AA96" s="38"/>
      <c r="AB96" s="38"/>
      <c r="AC96" s="38"/>
      <c r="AD96" s="105"/>
      <c r="AE96" s="113"/>
      <c r="AF96" s="38"/>
      <c r="AG96" s="99"/>
      <c r="AH96" s="113"/>
      <c r="AI96" s="38"/>
      <c r="AJ96" s="38"/>
      <c r="AK96" s="38"/>
      <c r="AL96" s="105"/>
      <c r="AM96" s="95"/>
      <c r="AN96" s="38"/>
      <c r="AO96" s="99"/>
      <c r="AP96" s="95"/>
      <c r="AQ96" s="38"/>
      <c r="AR96" s="38"/>
      <c r="AS96" s="38"/>
      <c r="AT96" s="99"/>
      <c r="AU96" s="95"/>
      <c r="AV96" s="38"/>
      <c r="AW96" s="99"/>
      <c r="AX96" s="113"/>
      <c r="AY96" s="38"/>
      <c r="AZ96" s="38"/>
      <c r="BA96" s="38"/>
      <c r="BB96" s="105"/>
      <c r="BC96" s="112"/>
      <c r="BD96" s="59"/>
      <c r="BE96" s="36"/>
      <c r="BF96" s="38"/>
      <c r="BG96" s="99"/>
      <c r="BH96" s="113"/>
      <c r="BI96" s="38"/>
      <c r="BJ96" s="99"/>
    </row>
    <row r="97" spans="2:62" ht="38.25" customHeight="1" x14ac:dyDescent="0.25">
      <c r="B97" s="81">
        <f t="shared" si="4"/>
        <v>76</v>
      </c>
      <c r="C97" s="57"/>
      <c r="D97" s="38"/>
      <c r="E97" s="73"/>
      <c r="F97" s="37"/>
      <c r="G97" s="80"/>
      <c r="H97" s="77"/>
      <c r="I97" s="37"/>
      <c r="J97" s="37"/>
      <c r="K97" s="58"/>
      <c r="L97" s="38"/>
      <c r="M97" s="38"/>
      <c r="N97" s="38"/>
      <c r="O97" s="38"/>
      <c r="P97" s="57"/>
      <c r="Q97" s="36"/>
      <c r="R97" s="73"/>
      <c r="S97" s="73"/>
      <c r="T97" s="58"/>
      <c r="U97" s="36"/>
      <c r="V97" s="90" t="str">
        <f t="shared" si="3"/>
        <v/>
      </c>
      <c r="W97" s="113"/>
      <c r="X97" s="38"/>
      <c r="Y97" s="99"/>
      <c r="Z97" s="95"/>
      <c r="AA97" s="38"/>
      <c r="AB97" s="38"/>
      <c r="AC97" s="38"/>
      <c r="AD97" s="105"/>
      <c r="AE97" s="113"/>
      <c r="AF97" s="38"/>
      <c r="AG97" s="99"/>
      <c r="AH97" s="113"/>
      <c r="AI97" s="38"/>
      <c r="AJ97" s="38"/>
      <c r="AK97" s="38"/>
      <c r="AL97" s="105"/>
      <c r="AM97" s="95"/>
      <c r="AN97" s="38"/>
      <c r="AO97" s="99"/>
      <c r="AP97" s="95"/>
      <c r="AQ97" s="38"/>
      <c r="AR97" s="38"/>
      <c r="AS97" s="38"/>
      <c r="AT97" s="99"/>
      <c r="AU97" s="95"/>
      <c r="AV97" s="38"/>
      <c r="AW97" s="99"/>
      <c r="AX97" s="113"/>
      <c r="AY97" s="38"/>
      <c r="AZ97" s="38"/>
      <c r="BA97" s="38"/>
      <c r="BB97" s="105"/>
      <c r="BC97" s="112"/>
      <c r="BD97" s="59"/>
      <c r="BE97" s="36"/>
      <c r="BF97" s="38"/>
      <c r="BG97" s="99"/>
      <c r="BH97" s="113"/>
      <c r="BI97" s="38"/>
      <c r="BJ97" s="99"/>
    </row>
    <row r="98" spans="2:62" ht="38.25" customHeight="1" x14ac:dyDescent="0.25">
      <c r="B98" s="81">
        <f t="shared" si="4"/>
        <v>77</v>
      </c>
      <c r="C98" s="57"/>
      <c r="D98" s="38"/>
      <c r="E98" s="73"/>
      <c r="F98" s="37"/>
      <c r="G98" s="80"/>
      <c r="H98" s="77"/>
      <c r="I98" s="37"/>
      <c r="J98" s="37"/>
      <c r="K98" s="58"/>
      <c r="L98" s="38"/>
      <c r="M98" s="38"/>
      <c r="N98" s="38"/>
      <c r="O98" s="38"/>
      <c r="P98" s="57"/>
      <c r="Q98" s="36"/>
      <c r="R98" s="73"/>
      <c r="S98" s="73"/>
      <c r="T98" s="58"/>
      <c r="U98" s="36"/>
      <c r="V98" s="90" t="str">
        <f t="shared" si="3"/>
        <v/>
      </c>
      <c r="W98" s="113"/>
      <c r="X98" s="38"/>
      <c r="Y98" s="99"/>
      <c r="Z98" s="95"/>
      <c r="AA98" s="38"/>
      <c r="AB98" s="38"/>
      <c r="AC98" s="38"/>
      <c r="AD98" s="105"/>
      <c r="AE98" s="113"/>
      <c r="AF98" s="38"/>
      <c r="AG98" s="99"/>
      <c r="AH98" s="113"/>
      <c r="AI98" s="38"/>
      <c r="AJ98" s="38"/>
      <c r="AK98" s="38"/>
      <c r="AL98" s="105"/>
      <c r="AM98" s="95"/>
      <c r="AN98" s="38"/>
      <c r="AO98" s="99"/>
      <c r="AP98" s="95"/>
      <c r="AQ98" s="38"/>
      <c r="AR98" s="38"/>
      <c r="AS98" s="38"/>
      <c r="AT98" s="99"/>
      <c r="AU98" s="95"/>
      <c r="AV98" s="38"/>
      <c r="AW98" s="99"/>
      <c r="AX98" s="113"/>
      <c r="AY98" s="38"/>
      <c r="AZ98" s="38"/>
      <c r="BA98" s="38"/>
      <c r="BB98" s="105"/>
      <c r="BC98" s="112"/>
      <c r="BD98" s="59"/>
      <c r="BE98" s="36"/>
      <c r="BF98" s="38"/>
      <c r="BG98" s="99"/>
      <c r="BH98" s="113"/>
      <c r="BI98" s="38"/>
      <c r="BJ98" s="99"/>
    </row>
    <row r="99" spans="2:62" ht="38.25" customHeight="1" x14ac:dyDescent="0.25">
      <c r="B99" s="81">
        <f t="shared" si="4"/>
        <v>78</v>
      </c>
      <c r="C99" s="57"/>
      <c r="D99" s="38"/>
      <c r="E99" s="73"/>
      <c r="F99" s="37"/>
      <c r="G99" s="80"/>
      <c r="H99" s="77"/>
      <c r="I99" s="37"/>
      <c r="J99" s="37"/>
      <c r="K99" s="58"/>
      <c r="L99" s="38"/>
      <c r="M99" s="38"/>
      <c r="N99" s="38"/>
      <c r="O99" s="38"/>
      <c r="P99" s="57"/>
      <c r="Q99" s="36"/>
      <c r="R99" s="73"/>
      <c r="S99" s="73"/>
      <c r="T99" s="58"/>
      <c r="U99" s="36"/>
      <c r="V99" s="90" t="str">
        <f t="shared" si="3"/>
        <v/>
      </c>
      <c r="W99" s="113"/>
      <c r="X99" s="38"/>
      <c r="Y99" s="99"/>
      <c r="Z99" s="95"/>
      <c r="AA99" s="38"/>
      <c r="AB99" s="38"/>
      <c r="AC99" s="38"/>
      <c r="AD99" s="105"/>
      <c r="AE99" s="113"/>
      <c r="AF99" s="38"/>
      <c r="AG99" s="99"/>
      <c r="AH99" s="113"/>
      <c r="AI99" s="38"/>
      <c r="AJ99" s="38"/>
      <c r="AK99" s="38"/>
      <c r="AL99" s="105"/>
      <c r="AM99" s="95"/>
      <c r="AN99" s="38"/>
      <c r="AO99" s="99"/>
      <c r="AP99" s="95"/>
      <c r="AQ99" s="38"/>
      <c r="AR99" s="38"/>
      <c r="AS99" s="38"/>
      <c r="AT99" s="99"/>
      <c r="AU99" s="95"/>
      <c r="AV99" s="38"/>
      <c r="AW99" s="99"/>
      <c r="AX99" s="113"/>
      <c r="AY99" s="38"/>
      <c r="AZ99" s="38"/>
      <c r="BA99" s="38"/>
      <c r="BB99" s="105"/>
      <c r="BC99" s="112"/>
      <c r="BD99" s="59"/>
      <c r="BE99" s="36"/>
      <c r="BF99" s="38"/>
      <c r="BG99" s="99"/>
      <c r="BH99" s="113"/>
      <c r="BI99" s="38"/>
      <c r="BJ99" s="99"/>
    </row>
    <row r="100" spans="2:62" ht="38.25" customHeight="1" x14ac:dyDescent="0.25">
      <c r="B100" s="81">
        <f t="shared" si="4"/>
        <v>79</v>
      </c>
      <c r="C100" s="57"/>
      <c r="D100" s="38"/>
      <c r="E100" s="73"/>
      <c r="F100" s="37"/>
      <c r="G100" s="80"/>
      <c r="H100" s="77"/>
      <c r="I100" s="37"/>
      <c r="J100" s="37"/>
      <c r="K100" s="58"/>
      <c r="L100" s="38"/>
      <c r="M100" s="38"/>
      <c r="N100" s="38"/>
      <c r="O100" s="38"/>
      <c r="P100" s="57"/>
      <c r="Q100" s="36"/>
      <c r="R100" s="73"/>
      <c r="S100" s="73"/>
      <c r="T100" s="58"/>
      <c r="U100" s="36"/>
      <c r="V100" s="90" t="str">
        <f t="shared" si="3"/>
        <v/>
      </c>
      <c r="W100" s="113"/>
      <c r="X100" s="38"/>
      <c r="Y100" s="99"/>
      <c r="Z100" s="95"/>
      <c r="AA100" s="38"/>
      <c r="AB100" s="38"/>
      <c r="AC100" s="38"/>
      <c r="AD100" s="105"/>
      <c r="AE100" s="113"/>
      <c r="AF100" s="38"/>
      <c r="AG100" s="99"/>
      <c r="AH100" s="113"/>
      <c r="AI100" s="38"/>
      <c r="AJ100" s="38"/>
      <c r="AK100" s="38"/>
      <c r="AL100" s="105"/>
      <c r="AM100" s="95"/>
      <c r="AN100" s="38"/>
      <c r="AO100" s="99"/>
      <c r="AP100" s="95"/>
      <c r="AQ100" s="38"/>
      <c r="AR100" s="38"/>
      <c r="AS100" s="38"/>
      <c r="AT100" s="99"/>
      <c r="AU100" s="95"/>
      <c r="AV100" s="38"/>
      <c r="AW100" s="99"/>
      <c r="AX100" s="113"/>
      <c r="AY100" s="38"/>
      <c r="AZ100" s="38"/>
      <c r="BA100" s="38"/>
      <c r="BB100" s="105"/>
      <c r="BC100" s="112"/>
      <c r="BD100" s="59"/>
      <c r="BE100" s="36"/>
      <c r="BF100" s="38"/>
      <c r="BG100" s="99"/>
      <c r="BH100" s="113"/>
      <c r="BI100" s="38"/>
      <c r="BJ100" s="99"/>
    </row>
    <row r="101" spans="2:62" ht="38.25" customHeight="1" x14ac:dyDescent="0.25">
      <c r="B101" s="81">
        <f t="shared" si="4"/>
        <v>80</v>
      </c>
      <c r="C101" s="57"/>
      <c r="D101" s="38"/>
      <c r="E101" s="73"/>
      <c r="F101" s="37"/>
      <c r="G101" s="80"/>
      <c r="H101" s="77"/>
      <c r="I101" s="37"/>
      <c r="J101" s="37"/>
      <c r="K101" s="58"/>
      <c r="L101" s="38"/>
      <c r="M101" s="38"/>
      <c r="N101" s="38"/>
      <c r="O101" s="38"/>
      <c r="P101" s="57"/>
      <c r="Q101" s="36"/>
      <c r="R101" s="73"/>
      <c r="S101" s="73"/>
      <c r="T101" s="58"/>
      <c r="U101" s="36"/>
      <c r="V101" s="90" t="str">
        <f t="shared" si="3"/>
        <v/>
      </c>
      <c r="W101" s="113"/>
      <c r="X101" s="38"/>
      <c r="Y101" s="99"/>
      <c r="Z101" s="95"/>
      <c r="AA101" s="38"/>
      <c r="AB101" s="38"/>
      <c r="AC101" s="38"/>
      <c r="AD101" s="105"/>
      <c r="AE101" s="113"/>
      <c r="AF101" s="38"/>
      <c r="AG101" s="99"/>
      <c r="AH101" s="113"/>
      <c r="AI101" s="38"/>
      <c r="AJ101" s="38"/>
      <c r="AK101" s="38"/>
      <c r="AL101" s="105"/>
      <c r="AM101" s="95"/>
      <c r="AN101" s="38"/>
      <c r="AO101" s="99"/>
      <c r="AP101" s="95"/>
      <c r="AQ101" s="38"/>
      <c r="AR101" s="38"/>
      <c r="AS101" s="38"/>
      <c r="AT101" s="99"/>
      <c r="AU101" s="95"/>
      <c r="AV101" s="38"/>
      <c r="AW101" s="99"/>
      <c r="AX101" s="113"/>
      <c r="AY101" s="38"/>
      <c r="AZ101" s="38"/>
      <c r="BA101" s="38"/>
      <c r="BB101" s="105"/>
      <c r="BC101" s="112"/>
      <c r="BD101" s="59"/>
      <c r="BE101" s="36"/>
      <c r="BF101" s="38"/>
      <c r="BG101" s="99"/>
      <c r="BH101" s="113"/>
      <c r="BI101" s="38"/>
      <c r="BJ101" s="99"/>
    </row>
    <row r="102" spans="2:62" ht="38.25" customHeight="1" x14ac:dyDescent="0.25">
      <c r="B102" s="81">
        <f t="shared" si="4"/>
        <v>81</v>
      </c>
      <c r="C102" s="57"/>
      <c r="D102" s="38"/>
      <c r="E102" s="73"/>
      <c r="F102" s="37"/>
      <c r="G102" s="80"/>
      <c r="H102" s="77"/>
      <c r="I102" s="37"/>
      <c r="J102" s="37"/>
      <c r="K102" s="58"/>
      <c r="L102" s="38"/>
      <c r="M102" s="38"/>
      <c r="N102" s="38"/>
      <c r="O102" s="38"/>
      <c r="P102" s="57"/>
      <c r="Q102" s="36"/>
      <c r="R102" s="73"/>
      <c r="S102" s="73"/>
      <c r="T102" s="58"/>
      <c r="U102" s="36"/>
      <c r="V102" s="90" t="str">
        <f t="shared" si="3"/>
        <v/>
      </c>
      <c r="W102" s="113"/>
      <c r="X102" s="38"/>
      <c r="Y102" s="99"/>
      <c r="Z102" s="95"/>
      <c r="AA102" s="38"/>
      <c r="AB102" s="38"/>
      <c r="AC102" s="38"/>
      <c r="AD102" s="105"/>
      <c r="AE102" s="113"/>
      <c r="AF102" s="38"/>
      <c r="AG102" s="99"/>
      <c r="AH102" s="113"/>
      <c r="AI102" s="38"/>
      <c r="AJ102" s="38"/>
      <c r="AK102" s="38"/>
      <c r="AL102" s="105"/>
      <c r="AM102" s="95"/>
      <c r="AN102" s="38"/>
      <c r="AO102" s="99"/>
      <c r="AP102" s="95"/>
      <c r="AQ102" s="38"/>
      <c r="AR102" s="38"/>
      <c r="AS102" s="38"/>
      <c r="AT102" s="99"/>
      <c r="AU102" s="95"/>
      <c r="AV102" s="38"/>
      <c r="AW102" s="99"/>
      <c r="AX102" s="113"/>
      <c r="AY102" s="38"/>
      <c r="AZ102" s="38"/>
      <c r="BA102" s="38"/>
      <c r="BB102" s="105"/>
      <c r="BC102" s="112"/>
      <c r="BD102" s="59"/>
      <c r="BE102" s="36"/>
      <c r="BF102" s="38"/>
      <c r="BG102" s="99"/>
      <c r="BH102" s="113"/>
      <c r="BI102" s="38"/>
      <c r="BJ102" s="99"/>
    </row>
    <row r="103" spans="2:62" ht="38.25" customHeight="1" x14ac:dyDescent="0.25">
      <c r="B103" s="81">
        <f t="shared" si="4"/>
        <v>82</v>
      </c>
      <c r="C103" s="57"/>
      <c r="D103" s="38"/>
      <c r="E103" s="73"/>
      <c r="F103" s="37"/>
      <c r="G103" s="80"/>
      <c r="H103" s="77"/>
      <c r="I103" s="37"/>
      <c r="J103" s="37"/>
      <c r="K103" s="58"/>
      <c r="L103" s="38"/>
      <c r="M103" s="38"/>
      <c r="N103" s="38"/>
      <c r="O103" s="38"/>
      <c r="P103" s="57"/>
      <c r="Q103" s="36"/>
      <c r="R103" s="73"/>
      <c r="S103" s="73"/>
      <c r="T103" s="58"/>
      <c r="U103" s="36"/>
      <c r="V103" s="90" t="str">
        <f t="shared" si="3"/>
        <v/>
      </c>
      <c r="W103" s="113"/>
      <c r="X103" s="38"/>
      <c r="Y103" s="99"/>
      <c r="Z103" s="95"/>
      <c r="AA103" s="38"/>
      <c r="AB103" s="38"/>
      <c r="AC103" s="38"/>
      <c r="AD103" s="105"/>
      <c r="AE103" s="113"/>
      <c r="AF103" s="38"/>
      <c r="AG103" s="99"/>
      <c r="AH103" s="113"/>
      <c r="AI103" s="38"/>
      <c r="AJ103" s="38"/>
      <c r="AK103" s="38"/>
      <c r="AL103" s="105"/>
      <c r="AM103" s="95"/>
      <c r="AN103" s="38"/>
      <c r="AO103" s="99"/>
      <c r="AP103" s="95"/>
      <c r="AQ103" s="38"/>
      <c r="AR103" s="38"/>
      <c r="AS103" s="38"/>
      <c r="AT103" s="99"/>
      <c r="AU103" s="95"/>
      <c r="AV103" s="38"/>
      <c r="AW103" s="99"/>
      <c r="AX103" s="113"/>
      <c r="AY103" s="38"/>
      <c r="AZ103" s="38"/>
      <c r="BA103" s="38"/>
      <c r="BB103" s="105"/>
      <c r="BC103" s="112"/>
      <c r="BD103" s="59"/>
      <c r="BE103" s="36"/>
      <c r="BF103" s="38"/>
      <c r="BG103" s="99"/>
      <c r="BH103" s="113"/>
      <c r="BI103" s="38"/>
      <c r="BJ103" s="99"/>
    </row>
    <row r="104" spans="2:62" ht="38.25" customHeight="1" x14ac:dyDescent="0.25">
      <c r="B104" s="81">
        <f t="shared" si="4"/>
        <v>83</v>
      </c>
      <c r="C104" s="57"/>
      <c r="D104" s="38"/>
      <c r="E104" s="73"/>
      <c r="F104" s="37"/>
      <c r="G104" s="80"/>
      <c r="H104" s="77"/>
      <c r="I104" s="37"/>
      <c r="J104" s="37"/>
      <c r="K104" s="58"/>
      <c r="L104" s="38"/>
      <c r="M104" s="38"/>
      <c r="N104" s="38"/>
      <c r="O104" s="38"/>
      <c r="P104" s="57"/>
      <c r="Q104" s="36"/>
      <c r="R104" s="73"/>
      <c r="S104" s="73"/>
      <c r="T104" s="58"/>
      <c r="U104" s="36"/>
      <c r="V104" s="90" t="str">
        <f t="shared" si="3"/>
        <v/>
      </c>
      <c r="W104" s="113"/>
      <c r="X104" s="38"/>
      <c r="Y104" s="99"/>
      <c r="Z104" s="95"/>
      <c r="AA104" s="38"/>
      <c r="AB104" s="38"/>
      <c r="AC104" s="38"/>
      <c r="AD104" s="105"/>
      <c r="AE104" s="113"/>
      <c r="AF104" s="38"/>
      <c r="AG104" s="99"/>
      <c r="AH104" s="113"/>
      <c r="AI104" s="38"/>
      <c r="AJ104" s="38"/>
      <c r="AK104" s="38"/>
      <c r="AL104" s="105"/>
      <c r="AM104" s="95"/>
      <c r="AN104" s="38"/>
      <c r="AO104" s="99"/>
      <c r="AP104" s="95"/>
      <c r="AQ104" s="38"/>
      <c r="AR104" s="38"/>
      <c r="AS104" s="38"/>
      <c r="AT104" s="99"/>
      <c r="AU104" s="95"/>
      <c r="AV104" s="38"/>
      <c r="AW104" s="99"/>
      <c r="AX104" s="113"/>
      <c r="AY104" s="38"/>
      <c r="AZ104" s="38"/>
      <c r="BA104" s="38"/>
      <c r="BB104" s="105"/>
      <c r="BC104" s="112"/>
      <c r="BD104" s="59"/>
      <c r="BE104" s="36"/>
      <c r="BF104" s="38"/>
      <c r="BG104" s="99"/>
      <c r="BH104" s="113"/>
      <c r="BI104" s="38"/>
      <c r="BJ104" s="99"/>
    </row>
    <row r="105" spans="2:62" ht="38.25" customHeight="1" x14ac:dyDescent="0.25">
      <c r="B105" s="81">
        <f t="shared" si="4"/>
        <v>84</v>
      </c>
      <c r="C105" s="57"/>
      <c r="D105" s="38"/>
      <c r="E105" s="73"/>
      <c r="F105" s="37"/>
      <c r="G105" s="80"/>
      <c r="H105" s="77"/>
      <c r="I105" s="37"/>
      <c r="J105" s="37"/>
      <c r="K105" s="58"/>
      <c r="L105" s="38"/>
      <c r="M105" s="38"/>
      <c r="N105" s="38"/>
      <c r="O105" s="38"/>
      <c r="P105" s="57"/>
      <c r="Q105" s="36"/>
      <c r="R105" s="73"/>
      <c r="S105" s="73"/>
      <c r="T105" s="58"/>
      <c r="U105" s="36"/>
      <c r="V105" s="90" t="str">
        <f t="shared" si="3"/>
        <v/>
      </c>
      <c r="W105" s="113"/>
      <c r="X105" s="38"/>
      <c r="Y105" s="99"/>
      <c r="Z105" s="95"/>
      <c r="AA105" s="38"/>
      <c r="AB105" s="38"/>
      <c r="AC105" s="38"/>
      <c r="AD105" s="105"/>
      <c r="AE105" s="113"/>
      <c r="AF105" s="38"/>
      <c r="AG105" s="99"/>
      <c r="AH105" s="113"/>
      <c r="AI105" s="38"/>
      <c r="AJ105" s="38"/>
      <c r="AK105" s="38"/>
      <c r="AL105" s="105"/>
      <c r="AM105" s="95"/>
      <c r="AN105" s="38"/>
      <c r="AO105" s="99"/>
      <c r="AP105" s="95"/>
      <c r="AQ105" s="38"/>
      <c r="AR105" s="38"/>
      <c r="AS105" s="38"/>
      <c r="AT105" s="99"/>
      <c r="AU105" s="95"/>
      <c r="AV105" s="38"/>
      <c r="AW105" s="99"/>
      <c r="AX105" s="113"/>
      <c r="AY105" s="38"/>
      <c r="AZ105" s="38"/>
      <c r="BA105" s="38"/>
      <c r="BB105" s="105"/>
      <c r="BC105" s="112"/>
      <c r="BD105" s="59"/>
      <c r="BE105" s="36"/>
      <c r="BF105" s="38"/>
      <c r="BG105" s="99"/>
      <c r="BH105" s="113"/>
      <c r="BI105" s="38"/>
      <c r="BJ105" s="99"/>
    </row>
    <row r="106" spans="2:62" ht="38.25" customHeight="1" x14ac:dyDescent="0.25">
      <c r="B106" s="81">
        <f t="shared" si="4"/>
        <v>85</v>
      </c>
      <c r="C106" s="57"/>
      <c r="D106" s="38"/>
      <c r="E106" s="73"/>
      <c r="F106" s="37"/>
      <c r="G106" s="80"/>
      <c r="H106" s="77"/>
      <c r="I106" s="37"/>
      <c r="J106" s="37"/>
      <c r="K106" s="58"/>
      <c r="L106" s="38"/>
      <c r="M106" s="38"/>
      <c r="N106" s="38"/>
      <c r="O106" s="38"/>
      <c r="P106" s="57"/>
      <c r="Q106" s="36"/>
      <c r="R106" s="73"/>
      <c r="S106" s="73"/>
      <c r="T106" s="58"/>
      <c r="U106" s="36"/>
      <c r="V106" s="90" t="str">
        <f t="shared" si="3"/>
        <v/>
      </c>
      <c r="W106" s="113"/>
      <c r="X106" s="38"/>
      <c r="Y106" s="99"/>
      <c r="Z106" s="95"/>
      <c r="AA106" s="38"/>
      <c r="AB106" s="38"/>
      <c r="AC106" s="38"/>
      <c r="AD106" s="105"/>
      <c r="AE106" s="113"/>
      <c r="AF106" s="38"/>
      <c r="AG106" s="99"/>
      <c r="AH106" s="113"/>
      <c r="AI106" s="38"/>
      <c r="AJ106" s="38"/>
      <c r="AK106" s="38"/>
      <c r="AL106" s="105"/>
      <c r="AM106" s="95"/>
      <c r="AN106" s="38"/>
      <c r="AO106" s="99"/>
      <c r="AP106" s="95"/>
      <c r="AQ106" s="38"/>
      <c r="AR106" s="38"/>
      <c r="AS106" s="38"/>
      <c r="AT106" s="99"/>
      <c r="AU106" s="95"/>
      <c r="AV106" s="38"/>
      <c r="AW106" s="99"/>
      <c r="AX106" s="113"/>
      <c r="AY106" s="38"/>
      <c r="AZ106" s="38"/>
      <c r="BA106" s="38"/>
      <c r="BB106" s="105"/>
      <c r="BC106" s="112"/>
      <c r="BD106" s="59"/>
      <c r="BE106" s="36"/>
      <c r="BF106" s="38"/>
      <c r="BG106" s="99"/>
      <c r="BH106" s="113"/>
      <c r="BI106" s="38"/>
      <c r="BJ106" s="99"/>
    </row>
    <row r="107" spans="2:62" ht="38.25" customHeight="1" x14ac:dyDescent="0.25">
      <c r="B107" s="81">
        <f t="shared" si="4"/>
        <v>86</v>
      </c>
      <c r="C107" s="57"/>
      <c r="D107" s="38"/>
      <c r="E107" s="73"/>
      <c r="F107" s="37"/>
      <c r="G107" s="80"/>
      <c r="H107" s="77"/>
      <c r="I107" s="37"/>
      <c r="J107" s="37"/>
      <c r="K107" s="58"/>
      <c r="L107" s="38"/>
      <c r="M107" s="38"/>
      <c r="N107" s="38"/>
      <c r="O107" s="38"/>
      <c r="P107" s="57"/>
      <c r="Q107" s="36"/>
      <c r="R107" s="73"/>
      <c r="S107" s="73"/>
      <c r="T107" s="58"/>
      <c r="U107" s="36"/>
      <c r="V107" s="90" t="str">
        <f t="shared" si="3"/>
        <v/>
      </c>
      <c r="W107" s="113"/>
      <c r="X107" s="38"/>
      <c r="Y107" s="99"/>
      <c r="Z107" s="95"/>
      <c r="AA107" s="38"/>
      <c r="AB107" s="38"/>
      <c r="AC107" s="38"/>
      <c r="AD107" s="105"/>
      <c r="AE107" s="113"/>
      <c r="AF107" s="38"/>
      <c r="AG107" s="99"/>
      <c r="AH107" s="113"/>
      <c r="AI107" s="38"/>
      <c r="AJ107" s="38"/>
      <c r="AK107" s="38"/>
      <c r="AL107" s="105"/>
      <c r="AM107" s="95"/>
      <c r="AN107" s="38"/>
      <c r="AO107" s="99"/>
      <c r="AP107" s="95"/>
      <c r="AQ107" s="38"/>
      <c r="AR107" s="38"/>
      <c r="AS107" s="38"/>
      <c r="AT107" s="99"/>
      <c r="AU107" s="95"/>
      <c r="AV107" s="38"/>
      <c r="AW107" s="99"/>
      <c r="AX107" s="113"/>
      <c r="AY107" s="38"/>
      <c r="AZ107" s="38"/>
      <c r="BA107" s="38"/>
      <c r="BB107" s="105"/>
      <c r="BC107" s="112"/>
      <c r="BD107" s="59"/>
      <c r="BE107" s="36"/>
      <c r="BF107" s="38"/>
      <c r="BG107" s="99"/>
      <c r="BH107" s="113"/>
      <c r="BI107" s="38"/>
      <c r="BJ107" s="99"/>
    </row>
    <row r="108" spans="2:62" ht="38.25" customHeight="1" x14ac:dyDescent="0.25">
      <c r="B108" s="81">
        <f t="shared" si="4"/>
        <v>87</v>
      </c>
      <c r="C108" s="57"/>
      <c r="D108" s="38"/>
      <c r="E108" s="73"/>
      <c r="F108" s="37"/>
      <c r="G108" s="80"/>
      <c r="H108" s="77"/>
      <c r="I108" s="37"/>
      <c r="J108" s="37"/>
      <c r="K108" s="58"/>
      <c r="L108" s="38"/>
      <c r="M108" s="38"/>
      <c r="N108" s="38"/>
      <c r="O108" s="38"/>
      <c r="P108" s="57"/>
      <c r="Q108" s="36"/>
      <c r="R108" s="73"/>
      <c r="S108" s="73"/>
      <c r="T108" s="58"/>
      <c r="U108" s="36"/>
      <c r="V108" s="90" t="str">
        <f t="shared" si="3"/>
        <v/>
      </c>
      <c r="W108" s="113"/>
      <c r="X108" s="38"/>
      <c r="Y108" s="99"/>
      <c r="Z108" s="95"/>
      <c r="AA108" s="38"/>
      <c r="AB108" s="38"/>
      <c r="AC108" s="38"/>
      <c r="AD108" s="105"/>
      <c r="AE108" s="113"/>
      <c r="AF108" s="38"/>
      <c r="AG108" s="99"/>
      <c r="AH108" s="113"/>
      <c r="AI108" s="38"/>
      <c r="AJ108" s="38"/>
      <c r="AK108" s="38"/>
      <c r="AL108" s="105"/>
      <c r="AM108" s="95"/>
      <c r="AN108" s="38"/>
      <c r="AO108" s="99"/>
      <c r="AP108" s="95"/>
      <c r="AQ108" s="38"/>
      <c r="AR108" s="38"/>
      <c r="AS108" s="38"/>
      <c r="AT108" s="99"/>
      <c r="AU108" s="95"/>
      <c r="AV108" s="38"/>
      <c r="AW108" s="99"/>
      <c r="AX108" s="113"/>
      <c r="AY108" s="38"/>
      <c r="AZ108" s="38"/>
      <c r="BA108" s="38"/>
      <c r="BB108" s="105"/>
      <c r="BC108" s="112"/>
      <c r="BD108" s="59"/>
      <c r="BE108" s="36"/>
      <c r="BF108" s="38"/>
      <c r="BG108" s="99"/>
      <c r="BH108" s="113"/>
      <c r="BI108" s="38"/>
      <c r="BJ108" s="99"/>
    </row>
    <row r="109" spans="2:62" ht="38.25" customHeight="1" x14ac:dyDescent="0.25">
      <c r="B109" s="81">
        <f t="shared" si="4"/>
        <v>88</v>
      </c>
      <c r="C109" s="57"/>
      <c r="D109" s="38"/>
      <c r="E109" s="73"/>
      <c r="F109" s="37"/>
      <c r="G109" s="80"/>
      <c r="H109" s="77"/>
      <c r="I109" s="37"/>
      <c r="J109" s="37"/>
      <c r="K109" s="58"/>
      <c r="L109" s="38"/>
      <c r="M109" s="38"/>
      <c r="N109" s="38"/>
      <c r="O109" s="38"/>
      <c r="P109" s="57"/>
      <c r="Q109" s="36"/>
      <c r="R109" s="73"/>
      <c r="S109" s="73"/>
      <c r="T109" s="58"/>
      <c r="U109" s="36"/>
      <c r="V109" s="90" t="str">
        <f t="shared" si="3"/>
        <v/>
      </c>
      <c r="W109" s="113"/>
      <c r="X109" s="38"/>
      <c r="Y109" s="99"/>
      <c r="Z109" s="95"/>
      <c r="AA109" s="38"/>
      <c r="AB109" s="38"/>
      <c r="AC109" s="38"/>
      <c r="AD109" s="105"/>
      <c r="AE109" s="113"/>
      <c r="AF109" s="38"/>
      <c r="AG109" s="99"/>
      <c r="AH109" s="113"/>
      <c r="AI109" s="38"/>
      <c r="AJ109" s="38"/>
      <c r="AK109" s="38"/>
      <c r="AL109" s="105"/>
      <c r="AM109" s="95"/>
      <c r="AN109" s="38"/>
      <c r="AO109" s="99"/>
      <c r="AP109" s="95"/>
      <c r="AQ109" s="38"/>
      <c r="AR109" s="38"/>
      <c r="AS109" s="38"/>
      <c r="AT109" s="99"/>
      <c r="AU109" s="95"/>
      <c r="AV109" s="38"/>
      <c r="AW109" s="99"/>
      <c r="AX109" s="113"/>
      <c r="AY109" s="38"/>
      <c r="AZ109" s="38"/>
      <c r="BA109" s="38"/>
      <c r="BB109" s="105"/>
      <c r="BC109" s="112"/>
      <c r="BD109" s="59"/>
      <c r="BE109" s="36"/>
      <c r="BF109" s="38"/>
      <c r="BG109" s="99"/>
      <c r="BH109" s="113"/>
      <c r="BI109" s="38"/>
      <c r="BJ109" s="99"/>
    </row>
    <row r="110" spans="2:62" ht="38.25" customHeight="1" x14ac:dyDescent="0.25">
      <c r="B110" s="81">
        <f t="shared" si="4"/>
        <v>89</v>
      </c>
      <c r="C110" s="57"/>
      <c r="D110" s="38"/>
      <c r="E110" s="73"/>
      <c r="F110" s="37"/>
      <c r="G110" s="80"/>
      <c r="H110" s="77"/>
      <c r="I110" s="37"/>
      <c r="J110" s="37"/>
      <c r="K110" s="58"/>
      <c r="L110" s="38"/>
      <c r="M110" s="38"/>
      <c r="N110" s="38"/>
      <c r="O110" s="38"/>
      <c r="P110" s="57"/>
      <c r="Q110" s="36"/>
      <c r="R110" s="73"/>
      <c r="S110" s="73"/>
      <c r="T110" s="58"/>
      <c r="U110" s="36"/>
      <c r="V110" s="90" t="str">
        <f t="shared" si="3"/>
        <v/>
      </c>
      <c r="W110" s="113"/>
      <c r="X110" s="38"/>
      <c r="Y110" s="99"/>
      <c r="Z110" s="95"/>
      <c r="AA110" s="38"/>
      <c r="AB110" s="38"/>
      <c r="AC110" s="38"/>
      <c r="AD110" s="105"/>
      <c r="AE110" s="113"/>
      <c r="AF110" s="38"/>
      <c r="AG110" s="99"/>
      <c r="AH110" s="113"/>
      <c r="AI110" s="38"/>
      <c r="AJ110" s="38"/>
      <c r="AK110" s="38"/>
      <c r="AL110" s="105"/>
      <c r="AM110" s="95"/>
      <c r="AN110" s="38"/>
      <c r="AO110" s="99"/>
      <c r="AP110" s="95"/>
      <c r="AQ110" s="38"/>
      <c r="AR110" s="38"/>
      <c r="AS110" s="38"/>
      <c r="AT110" s="99"/>
      <c r="AU110" s="95"/>
      <c r="AV110" s="38"/>
      <c r="AW110" s="99"/>
      <c r="AX110" s="113"/>
      <c r="AY110" s="38"/>
      <c r="AZ110" s="38"/>
      <c r="BA110" s="38"/>
      <c r="BB110" s="105"/>
      <c r="BC110" s="112"/>
      <c r="BD110" s="59"/>
      <c r="BE110" s="36"/>
      <c r="BF110" s="38"/>
      <c r="BG110" s="99"/>
      <c r="BH110" s="113"/>
      <c r="BI110" s="38"/>
      <c r="BJ110" s="99"/>
    </row>
    <row r="111" spans="2:62" ht="38.25" customHeight="1" x14ac:dyDescent="0.25">
      <c r="B111" s="81">
        <f t="shared" si="4"/>
        <v>90</v>
      </c>
      <c r="C111" s="57"/>
      <c r="D111" s="38"/>
      <c r="E111" s="73"/>
      <c r="F111" s="37"/>
      <c r="G111" s="80"/>
      <c r="H111" s="77"/>
      <c r="I111" s="37"/>
      <c r="J111" s="37"/>
      <c r="K111" s="58"/>
      <c r="L111" s="38"/>
      <c r="M111" s="38"/>
      <c r="N111" s="38"/>
      <c r="O111" s="38"/>
      <c r="P111" s="57"/>
      <c r="Q111" s="36"/>
      <c r="R111" s="73"/>
      <c r="S111" s="73"/>
      <c r="T111" s="58"/>
      <c r="U111" s="36"/>
      <c r="V111" s="90" t="str">
        <f t="shared" si="3"/>
        <v/>
      </c>
      <c r="W111" s="113"/>
      <c r="X111" s="38"/>
      <c r="Y111" s="99"/>
      <c r="Z111" s="95"/>
      <c r="AA111" s="38"/>
      <c r="AB111" s="38"/>
      <c r="AC111" s="38"/>
      <c r="AD111" s="105"/>
      <c r="AE111" s="113"/>
      <c r="AF111" s="38"/>
      <c r="AG111" s="99"/>
      <c r="AH111" s="113"/>
      <c r="AI111" s="38"/>
      <c r="AJ111" s="38"/>
      <c r="AK111" s="38"/>
      <c r="AL111" s="105"/>
      <c r="AM111" s="95"/>
      <c r="AN111" s="38"/>
      <c r="AO111" s="99"/>
      <c r="AP111" s="95"/>
      <c r="AQ111" s="38"/>
      <c r="AR111" s="38"/>
      <c r="AS111" s="38"/>
      <c r="AT111" s="99"/>
      <c r="AU111" s="95"/>
      <c r="AV111" s="38"/>
      <c r="AW111" s="99"/>
      <c r="AX111" s="113"/>
      <c r="AY111" s="38"/>
      <c r="AZ111" s="38"/>
      <c r="BA111" s="38"/>
      <c r="BB111" s="105"/>
      <c r="BC111" s="112"/>
      <c r="BD111" s="59"/>
      <c r="BE111" s="36"/>
      <c r="BF111" s="38"/>
      <c r="BG111" s="99"/>
      <c r="BH111" s="113"/>
      <c r="BI111" s="38"/>
      <c r="BJ111" s="99"/>
    </row>
    <row r="112" spans="2:62" ht="38.25" customHeight="1" x14ac:dyDescent="0.25">
      <c r="B112" s="81">
        <f t="shared" si="4"/>
        <v>91</v>
      </c>
      <c r="C112" s="57"/>
      <c r="D112" s="38"/>
      <c r="E112" s="73"/>
      <c r="F112" s="37"/>
      <c r="G112" s="80"/>
      <c r="H112" s="77"/>
      <c r="I112" s="37"/>
      <c r="J112" s="37"/>
      <c r="K112" s="58"/>
      <c r="L112" s="38"/>
      <c r="M112" s="38"/>
      <c r="N112" s="38"/>
      <c r="O112" s="38"/>
      <c r="P112" s="57"/>
      <c r="Q112" s="36"/>
      <c r="R112" s="73"/>
      <c r="S112" s="73"/>
      <c r="T112" s="58"/>
      <c r="U112" s="36"/>
      <c r="V112" s="90" t="str">
        <f t="shared" si="3"/>
        <v/>
      </c>
      <c r="W112" s="113"/>
      <c r="X112" s="38"/>
      <c r="Y112" s="99"/>
      <c r="Z112" s="95"/>
      <c r="AA112" s="38"/>
      <c r="AB112" s="38"/>
      <c r="AC112" s="38"/>
      <c r="AD112" s="105"/>
      <c r="AE112" s="113"/>
      <c r="AF112" s="38"/>
      <c r="AG112" s="99"/>
      <c r="AH112" s="113"/>
      <c r="AI112" s="38"/>
      <c r="AJ112" s="38"/>
      <c r="AK112" s="38"/>
      <c r="AL112" s="105"/>
      <c r="AM112" s="95"/>
      <c r="AN112" s="38"/>
      <c r="AO112" s="99"/>
      <c r="AP112" s="95"/>
      <c r="AQ112" s="38"/>
      <c r="AR112" s="38"/>
      <c r="AS112" s="38"/>
      <c r="AT112" s="99"/>
      <c r="AU112" s="95"/>
      <c r="AV112" s="38"/>
      <c r="AW112" s="99"/>
      <c r="AX112" s="113"/>
      <c r="AY112" s="38"/>
      <c r="AZ112" s="38"/>
      <c r="BA112" s="38"/>
      <c r="BB112" s="105"/>
      <c r="BC112" s="112"/>
      <c r="BD112" s="59"/>
      <c r="BE112" s="36"/>
      <c r="BF112" s="38"/>
      <c r="BG112" s="99"/>
      <c r="BH112" s="113"/>
      <c r="BI112" s="38"/>
      <c r="BJ112" s="99"/>
    </row>
    <row r="113" spans="2:62" ht="38.25" customHeight="1" x14ac:dyDescent="0.25">
      <c r="B113" s="81">
        <f t="shared" si="4"/>
        <v>92</v>
      </c>
      <c r="C113" s="57"/>
      <c r="D113" s="38"/>
      <c r="E113" s="73"/>
      <c r="F113" s="37"/>
      <c r="G113" s="80"/>
      <c r="H113" s="77"/>
      <c r="I113" s="37"/>
      <c r="J113" s="37"/>
      <c r="K113" s="58"/>
      <c r="L113" s="38"/>
      <c r="M113" s="38"/>
      <c r="N113" s="38"/>
      <c r="O113" s="38"/>
      <c r="P113" s="57"/>
      <c r="Q113" s="36"/>
      <c r="R113" s="73"/>
      <c r="S113" s="73"/>
      <c r="T113" s="58"/>
      <c r="U113" s="36"/>
      <c r="V113" s="90" t="str">
        <f t="shared" si="3"/>
        <v/>
      </c>
      <c r="W113" s="113"/>
      <c r="X113" s="38"/>
      <c r="Y113" s="99"/>
      <c r="Z113" s="95"/>
      <c r="AA113" s="38"/>
      <c r="AB113" s="38"/>
      <c r="AC113" s="38"/>
      <c r="AD113" s="105"/>
      <c r="AE113" s="113"/>
      <c r="AF113" s="38"/>
      <c r="AG113" s="99"/>
      <c r="AH113" s="113"/>
      <c r="AI113" s="38"/>
      <c r="AJ113" s="38"/>
      <c r="AK113" s="38"/>
      <c r="AL113" s="105"/>
      <c r="AM113" s="95"/>
      <c r="AN113" s="38"/>
      <c r="AO113" s="99"/>
      <c r="AP113" s="95"/>
      <c r="AQ113" s="38"/>
      <c r="AR113" s="38"/>
      <c r="AS113" s="38"/>
      <c r="AT113" s="99"/>
      <c r="AU113" s="95"/>
      <c r="AV113" s="38"/>
      <c r="AW113" s="99"/>
      <c r="AX113" s="113"/>
      <c r="AY113" s="38"/>
      <c r="AZ113" s="38"/>
      <c r="BA113" s="38"/>
      <c r="BB113" s="105"/>
      <c r="BC113" s="112"/>
      <c r="BD113" s="59"/>
      <c r="BE113" s="36"/>
      <c r="BF113" s="38"/>
      <c r="BG113" s="99"/>
      <c r="BH113" s="113"/>
      <c r="BI113" s="38"/>
      <c r="BJ113" s="99"/>
    </row>
    <row r="114" spans="2:62" ht="38.25" customHeight="1" x14ac:dyDescent="0.25">
      <c r="B114" s="81">
        <f t="shared" si="4"/>
        <v>93</v>
      </c>
      <c r="C114" s="57"/>
      <c r="D114" s="38"/>
      <c r="E114" s="73"/>
      <c r="F114" s="37"/>
      <c r="G114" s="80"/>
      <c r="H114" s="77"/>
      <c r="I114" s="37"/>
      <c r="J114" s="37"/>
      <c r="K114" s="58"/>
      <c r="L114" s="38"/>
      <c r="M114" s="38"/>
      <c r="N114" s="38"/>
      <c r="O114" s="38"/>
      <c r="P114" s="57"/>
      <c r="Q114" s="36"/>
      <c r="R114" s="73"/>
      <c r="S114" s="73"/>
      <c r="T114" s="58"/>
      <c r="U114" s="36"/>
      <c r="V114" s="90" t="str">
        <f t="shared" si="3"/>
        <v/>
      </c>
      <c r="W114" s="113"/>
      <c r="X114" s="38"/>
      <c r="Y114" s="99"/>
      <c r="Z114" s="95"/>
      <c r="AA114" s="38"/>
      <c r="AB114" s="38"/>
      <c r="AC114" s="38"/>
      <c r="AD114" s="105"/>
      <c r="AE114" s="113"/>
      <c r="AF114" s="38"/>
      <c r="AG114" s="99"/>
      <c r="AH114" s="113"/>
      <c r="AI114" s="38"/>
      <c r="AJ114" s="38"/>
      <c r="AK114" s="38"/>
      <c r="AL114" s="105"/>
      <c r="AM114" s="95"/>
      <c r="AN114" s="38"/>
      <c r="AO114" s="99"/>
      <c r="AP114" s="95"/>
      <c r="AQ114" s="38"/>
      <c r="AR114" s="38"/>
      <c r="AS114" s="38"/>
      <c r="AT114" s="99"/>
      <c r="AU114" s="95"/>
      <c r="AV114" s="38"/>
      <c r="AW114" s="99"/>
      <c r="AX114" s="113"/>
      <c r="AY114" s="38"/>
      <c r="AZ114" s="38"/>
      <c r="BA114" s="38"/>
      <c r="BB114" s="105"/>
      <c r="BC114" s="112"/>
      <c r="BD114" s="59"/>
      <c r="BE114" s="36"/>
      <c r="BF114" s="38"/>
      <c r="BG114" s="99"/>
      <c r="BH114" s="113"/>
      <c r="BI114" s="38"/>
      <c r="BJ114" s="99"/>
    </row>
    <row r="115" spans="2:62" ht="38.25" customHeight="1" x14ac:dyDescent="0.25">
      <c r="B115" s="81">
        <f t="shared" si="4"/>
        <v>94</v>
      </c>
      <c r="C115" s="57"/>
      <c r="D115" s="38"/>
      <c r="E115" s="73"/>
      <c r="F115" s="37"/>
      <c r="G115" s="80"/>
      <c r="H115" s="77"/>
      <c r="I115" s="37"/>
      <c r="J115" s="37"/>
      <c r="K115" s="58"/>
      <c r="L115" s="38"/>
      <c r="M115" s="38"/>
      <c r="N115" s="38"/>
      <c r="O115" s="38"/>
      <c r="P115" s="57"/>
      <c r="Q115" s="36"/>
      <c r="R115" s="73"/>
      <c r="S115" s="73"/>
      <c r="T115" s="58"/>
      <c r="U115" s="36"/>
      <c r="V115" s="90" t="str">
        <f t="shared" si="3"/>
        <v/>
      </c>
      <c r="W115" s="113"/>
      <c r="X115" s="38"/>
      <c r="Y115" s="99"/>
      <c r="Z115" s="95"/>
      <c r="AA115" s="38"/>
      <c r="AB115" s="38"/>
      <c r="AC115" s="38"/>
      <c r="AD115" s="105"/>
      <c r="AE115" s="113"/>
      <c r="AF115" s="38"/>
      <c r="AG115" s="99"/>
      <c r="AH115" s="113"/>
      <c r="AI115" s="38"/>
      <c r="AJ115" s="38"/>
      <c r="AK115" s="38"/>
      <c r="AL115" s="105"/>
      <c r="AM115" s="95"/>
      <c r="AN115" s="38"/>
      <c r="AO115" s="99"/>
      <c r="AP115" s="95"/>
      <c r="AQ115" s="38"/>
      <c r="AR115" s="38"/>
      <c r="AS115" s="38"/>
      <c r="AT115" s="99"/>
      <c r="AU115" s="95"/>
      <c r="AV115" s="38"/>
      <c r="AW115" s="99"/>
      <c r="AX115" s="113"/>
      <c r="AY115" s="38"/>
      <c r="AZ115" s="38"/>
      <c r="BA115" s="38"/>
      <c r="BB115" s="105"/>
      <c r="BC115" s="112"/>
      <c r="BD115" s="59"/>
      <c r="BE115" s="36"/>
      <c r="BF115" s="38"/>
      <c r="BG115" s="99"/>
      <c r="BH115" s="113"/>
      <c r="BI115" s="38"/>
      <c r="BJ115" s="99"/>
    </row>
    <row r="116" spans="2:62" ht="38.25" customHeight="1" x14ac:dyDescent="0.25">
      <c r="B116" s="81">
        <f t="shared" si="4"/>
        <v>95</v>
      </c>
      <c r="C116" s="57"/>
      <c r="D116" s="38"/>
      <c r="E116" s="73"/>
      <c r="F116" s="37"/>
      <c r="G116" s="80"/>
      <c r="H116" s="77"/>
      <c r="I116" s="37"/>
      <c r="J116" s="37"/>
      <c r="K116" s="58"/>
      <c r="L116" s="38"/>
      <c r="M116" s="38"/>
      <c r="N116" s="38"/>
      <c r="O116" s="38"/>
      <c r="P116" s="57"/>
      <c r="Q116" s="36"/>
      <c r="R116" s="73"/>
      <c r="S116" s="73"/>
      <c r="T116" s="58"/>
      <c r="U116" s="36"/>
      <c r="V116" s="90" t="str">
        <f t="shared" si="3"/>
        <v/>
      </c>
      <c r="W116" s="113"/>
      <c r="X116" s="38"/>
      <c r="Y116" s="99"/>
      <c r="Z116" s="95"/>
      <c r="AA116" s="38"/>
      <c r="AB116" s="38"/>
      <c r="AC116" s="38"/>
      <c r="AD116" s="105"/>
      <c r="AE116" s="113"/>
      <c r="AF116" s="38"/>
      <c r="AG116" s="99"/>
      <c r="AH116" s="113"/>
      <c r="AI116" s="38"/>
      <c r="AJ116" s="38"/>
      <c r="AK116" s="38"/>
      <c r="AL116" s="105"/>
      <c r="AM116" s="95"/>
      <c r="AN116" s="38"/>
      <c r="AO116" s="99"/>
      <c r="AP116" s="95"/>
      <c r="AQ116" s="38"/>
      <c r="AR116" s="38"/>
      <c r="AS116" s="38"/>
      <c r="AT116" s="99"/>
      <c r="AU116" s="95"/>
      <c r="AV116" s="38"/>
      <c r="AW116" s="99"/>
      <c r="AX116" s="113"/>
      <c r="AY116" s="38"/>
      <c r="AZ116" s="38"/>
      <c r="BA116" s="38"/>
      <c r="BB116" s="105"/>
      <c r="BC116" s="112"/>
      <c r="BD116" s="59"/>
      <c r="BE116" s="36"/>
      <c r="BF116" s="38"/>
      <c r="BG116" s="99"/>
      <c r="BH116" s="113"/>
      <c r="BI116" s="38"/>
      <c r="BJ116" s="99"/>
    </row>
    <row r="117" spans="2:62" ht="38.25" customHeight="1" x14ac:dyDescent="0.25">
      <c r="B117" s="81">
        <f t="shared" si="4"/>
        <v>96</v>
      </c>
      <c r="C117" s="57"/>
      <c r="D117" s="38"/>
      <c r="E117" s="73"/>
      <c r="F117" s="37"/>
      <c r="G117" s="80"/>
      <c r="H117" s="77"/>
      <c r="I117" s="37"/>
      <c r="J117" s="37"/>
      <c r="K117" s="58"/>
      <c r="L117" s="38"/>
      <c r="M117" s="38"/>
      <c r="N117" s="38"/>
      <c r="O117" s="38"/>
      <c r="P117" s="57"/>
      <c r="Q117" s="36"/>
      <c r="R117" s="73"/>
      <c r="S117" s="73"/>
      <c r="T117" s="58"/>
      <c r="U117" s="36"/>
      <c r="V117" s="90" t="str">
        <f t="shared" si="3"/>
        <v/>
      </c>
      <c r="W117" s="113"/>
      <c r="X117" s="38"/>
      <c r="Y117" s="99"/>
      <c r="Z117" s="95"/>
      <c r="AA117" s="38"/>
      <c r="AB117" s="38"/>
      <c r="AC117" s="38"/>
      <c r="AD117" s="105"/>
      <c r="AE117" s="113"/>
      <c r="AF117" s="38"/>
      <c r="AG117" s="99"/>
      <c r="AH117" s="113"/>
      <c r="AI117" s="38"/>
      <c r="AJ117" s="38"/>
      <c r="AK117" s="38"/>
      <c r="AL117" s="105"/>
      <c r="AM117" s="95"/>
      <c r="AN117" s="38"/>
      <c r="AO117" s="99"/>
      <c r="AP117" s="95"/>
      <c r="AQ117" s="38"/>
      <c r="AR117" s="38"/>
      <c r="AS117" s="38"/>
      <c r="AT117" s="99"/>
      <c r="AU117" s="95"/>
      <c r="AV117" s="38"/>
      <c r="AW117" s="99"/>
      <c r="AX117" s="113"/>
      <c r="AY117" s="38"/>
      <c r="AZ117" s="38"/>
      <c r="BA117" s="38"/>
      <c r="BB117" s="105"/>
      <c r="BC117" s="112"/>
      <c r="BD117" s="59"/>
      <c r="BE117" s="36"/>
      <c r="BF117" s="38"/>
      <c r="BG117" s="99"/>
      <c r="BH117" s="113"/>
      <c r="BI117" s="38"/>
      <c r="BJ117" s="99"/>
    </row>
    <row r="118" spans="2:62" ht="38.25" customHeight="1" x14ac:dyDescent="0.25">
      <c r="B118" s="81">
        <f t="shared" si="4"/>
        <v>97</v>
      </c>
      <c r="C118" s="57"/>
      <c r="D118" s="38"/>
      <c r="E118" s="73"/>
      <c r="F118" s="37"/>
      <c r="G118" s="80"/>
      <c r="H118" s="77"/>
      <c r="I118" s="37"/>
      <c r="J118" s="37"/>
      <c r="K118" s="58"/>
      <c r="L118" s="38"/>
      <c r="M118" s="38"/>
      <c r="N118" s="38"/>
      <c r="O118" s="38"/>
      <c r="P118" s="57"/>
      <c r="Q118" s="36"/>
      <c r="R118" s="73"/>
      <c r="S118" s="73"/>
      <c r="T118" s="58"/>
      <c r="U118" s="36"/>
      <c r="V118" s="90" t="str">
        <f t="shared" si="3"/>
        <v/>
      </c>
      <c r="W118" s="113"/>
      <c r="X118" s="38"/>
      <c r="Y118" s="99"/>
      <c r="Z118" s="95"/>
      <c r="AA118" s="38"/>
      <c r="AB118" s="38"/>
      <c r="AC118" s="38"/>
      <c r="AD118" s="105"/>
      <c r="AE118" s="113"/>
      <c r="AF118" s="38"/>
      <c r="AG118" s="99"/>
      <c r="AH118" s="113"/>
      <c r="AI118" s="38"/>
      <c r="AJ118" s="38"/>
      <c r="AK118" s="38"/>
      <c r="AL118" s="105"/>
      <c r="AM118" s="95"/>
      <c r="AN118" s="38"/>
      <c r="AO118" s="99"/>
      <c r="AP118" s="95"/>
      <c r="AQ118" s="38"/>
      <c r="AR118" s="38"/>
      <c r="AS118" s="38"/>
      <c r="AT118" s="99"/>
      <c r="AU118" s="95"/>
      <c r="AV118" s="38"/>
      <c r="AW118" s="99"/>
      <c r="AX118" s="113"/>
      <c r="AY118" s="38"/>
      <c r="AZ118" s="38"/>
      <c r="BA118" s="38"/>
      <c r="BB118" s="105"/>
      <c r="BC118" s="112"/>
      <c r="BD118" s="59"/>
      <c r="BE118" s="36"/>
      <c r="BF118" s="38"/>
      <c r="BG118" s="99"/>
      <c r="BH118" s="113"/>
      <c r="BI118" s="38"/>
      <c r="BJ118" s="99"/>
    </row>
    <row r="119" spans="2:62" ht="38.25" customHeight="1" x14ac:dyDescent="0.25">
      <c r="B119" s="81">
        <f t="shared" si="4"/>
        <v>98</v>
      </c>
      <c r="C119" s="57"/>
      <c r="D119" s="38"/>
      <c r="E119" s="73"/>
      <c r="F119" s="37"/>
      <c r="G119" s="80"/>
      <c r="H119" s="77"/>
      <c r="I119" s="37"/>
      <c r="J119" s="37"/>
      <c r="K119" s="58"/>
      <c r="L119" s="38"/>
      <c r="M119" s="38"/>
      <c r="N119" s="38"/>
      <c r="O119" s="38"/>
      <c r="P119" s="57"/>
      <c r="Q119" s="36"/>
      <c r="R119" s="73"/>
      <c r="S119" s="73"/>
      <c r="T119" s="58"/>
      <c r="U119" s="36"/>
      <c r="V119" s="90" t="str">
        <f t="shared" si="3"/>
        <v/>
      </c>
      <c r="W119" s="113"/>
      <c r="X119" s="38"/>
      <c r="Y119" s="99"/>
      <c r="Z119" s="95"/>
      <c r="AA119" s="38"/>
      <c r="AB119" s="38"/>
      <c r="AC119" s="38"/>
      <c r="AD119" s="105"/>
      <c r="AE119" s="113"/>
      <c r="AF119" s="38"/>
      <c r="AG119" s="99"/>
      <c r="AH119" s="113"/>
      <c r="AI119" s="38"/>
      <c r="AJ119" s="38"/>
      <c r="AK119" s="38"/>
      <c r="AL119" s="105"/>
      <c r="AM119" s="95"/>
      <c r="AN119" s="38"/>
      <c r="AO119" s="99"/>
      <c r="AP119" s="95"/>
      <c r="AQ119" s="38"/>
      <c r="AR119" s="38"/>
      <c r="AS119" s="38"/>
      <c r="AT119" s="99"/>
      <c r="AU119" s="95"/>
      <c r="AV119" s="38"/>
      <c r="AW119" s="99"/>
      <c r="AX119" s="113"/>
      <c r="AY119" s="38"/>
      <c r="AZ119" s="38"/>
      <c r="BA119" s="38"/>
      <c r="BB119" s="105"/>
      <c r="BC119" s="112"/>
      <c r="BD119" s="59"/>
      <c r="BE119" s="36"/>
      <c r="BF119" s="38"/>
      <c r="BG119" s="99"/>
      <c r="BH119" s="113"/>
      <c r="BI119" s="38"/>
      <c r="BJ119" s="99"/>
    </row>
    <row r="120" spans="2:62" ht="38.25" customHeight="1" x14ac:dyDescent="0.25">
      <c r="B120" s="81">
        <f t="shared" si="4"/>
        <v>99</v>
      </c>
      <c r="C120" s="57"/>
      <c r="D120" s="38"/>
      <c r="E120" s="73"/>
      <c r="F120" s="37"/>
      <c r="G120" s="80"/>
      <c r="H120" s="77"/>
      <c r="I120" s="37"/>
      <c r="J120" s="37"/>
      <c r="K120" s="58"/>
      <c r="L120" s="38"/>
      <c r="M120" s="38"/>
      <c r="N120" s="38"/>
      <c r="O120" s="38"/>
      <c r="P120" s="57"/>
      <c r="Q120" s="36"/>
      <c r="R120" s="73"/>
      <c r="S120" s="73"/>
      <c r="T120" s="58"/>
      <c r="U120" s="36"/>
      <c r="V120" s="90" t="str">
        <f t="shared" si="3"/>
        <v/>
      </c>
      <c r="W120" s="113"/>
      <c r="X120" s="38"/>
      <c r="Y120" s="99"/>
      <c r="Z120" s="95"/>
      <c r="AA120" s="38"/>
      <c r="AB120" s="38"/>
      <c r="AC120" s="38"/>
      <c r="AD120" s="105"/>
      <c r="AE120" s="113"/>
      <c r="AF120" s="38"/>
      <c r="AG120" s="99"/>
      <c r="AH120" s="113"/>
      <c r="AI120" s="38"/>
      <c r="AJ120" s="38"/>
      <c r="AK120" s="38"/>
      <c r="AL120" s="105"/>
      <c r="AM120" s="95"/>
      <c r="AN120" s="38"/>
      <c r="AO120" s="99"/>
      <c r="AP120" s="95"/>
      <c r="AQ120" s="38"/>
      <c r="AR120" s="38"/>
      <c r="AS120" s="38"/>
      <c r="AT120" s="99"/>
      <c r="AU120" s="95"/>
      <c r="AV120" s="38"/>
      <c r="AW120" s="99"/>
      <c r="AX120" s="113"/>
      <c r="AY120" s="38"/>
      <c r="AZ120" s="38"/>
      <c r="BA120" s="38"/>
      <c r="BB120" s="105"/>
      <c r="BC120" s="112"/>
      <c r="BD120" s="59"/>
      <c r="BE120" s="36"/>
      <c r="BF120" s="38"/>
      <c r="BG120" s="99"/>
      <c r="BH120" s="113"/>
      <c r="BI120" s="38"/>
      <c r="BJ120" s="99"/>
    </row>
    <row r="121" spans="2:62" ht="38.25" customHeight="1" x14ac:dyDescent="0.25">
      <c r="B121" s="81">
        <f t="shared" si="4"/>
        <v>100</v>
      </c>
      <c r="C121" s="57"/>
      <c r="D121" s="38"/>
      <c r="E121" s="73"/>
      <c r="F121" s="37"/>
      <c r="G121" s="80"/>
      <c r="H121" s="77"/>
      <c r="I121" s="37"/>
      <c r="J121" s="37"/>
      <c r="K121" s="58"/>
      <c r="L121" s="38"/>
      <c r="M121" s="38"/>
      <c r="N121" s="38"/>
      <c r="O121" s="38"/>
      <c r="P121" s="57"/>
      <c r="Q121" s="36"/>
      <c r="R121" s="73"/>
      <c r="S121" s="73"/>
      <c r="T121" s="58"/>
      <c r="U121" s="36"/>
      <c r="V121" s="90" t="str">
        <f t="shared" si="3"/>
        <v/>
      </c>
      <c r="W121" s="113"/>
      <c r="X121" s="38"/>
      <c r="Y121" s="99"/>
      <c r="Z121" s="95"/>
      <c r="AA121" s="38"/>
      <c r="AB121" s="38"/>
      <c r="AC121" s="38"/>
      <c r="AD121" s="105"/>
      <c r="AE121" s="113"/>
      <c r="AF121" s="38"/>
      <c r="AG121" s="99"/>
      <c r="AH121" s="113"/>
      <c r="AI121" s="38"/>
      <c r="AJ121" s="38"/>
      <c r="AK121" s="38"/>
      <c r="AL121" s="105"/>
      <c r="AM121" s="95"/>
      <c r="AN121" s="38"/>
      <c r="AO121" s="99"/>
      <c r="AP121" s="95"/>
      <c r="AQ121" s="38"/>
      <c r="AR121" s="38"/>
      <c r="AS121" s="38"/>
      <c r="AT121" s="99"/>
      <c r="AU121" s="95"/>
      <c r="AV121" s="38"/>
      <c r="AW121" s="99"/>
      <c r="AX121" s="113"/>
      <c r="AY121" s="38"/>
      <c r="AZ121" s="38"/>
      <c r="BA121" s="38"/>
      <c r="BB121" s="105"/>
      <c r="BC121" s="112"/>
      <c r="BD121" s="59"/>
      <c r="BE121" s="36"/>
      <c r="BF121" s="38"/>
      <c r="BG121" s="99"/>
      <c r="BH121" s="113"/>
      <c r="BI121" s="38"/>
      <c r="BJ121" s="99"/>
    </row>
    <row r="122" spans="2:62" ht="38.25" customHeight="1" x14ac:dyDescent="0.25">
      <c r="B122" s="81">
        <f t="shared" si="4"/>
        <v>101</v>
      </c>
      <c r="C122" s="57"/>
      <c r="D122" s="38"/>
      <c r="E122" s="73"/>
      <c r="F122" s="37"/>
      <c r="G122" s="80"/>
      <c r="H122" s="77"/>
      <c r="I122" s="37"/>
      <c r="J122" s="37"/>
      <c r="K122" s="58"/>
      <c r="L122" s="38"/>
      <c r="M122" s="38"/>
      <c r="N122" s="38"/>
      <c r="O122" s="38"/>
      <c r="P122" s="57"/>
      <c r="Q122" s="36"/>
      <c r="R122" s="73"/>
      <c r="S122" s="73"/>
      <c r="T122" s="58"/>
      <c r="U122" s="36"/>
      <c r="V122" s="90" t="str">
        <f t="shared" si="3"/>
        <v/>
      </c>
      <c r="W122" s="113"/>
      <c r="X122" s="38"/>
      <c r="Y122" s="99"/>
      <c r="Z122" s="95"/>
      <c r="AA122" s="38"/>
      <c r="AB122" s="38"/>
      <c r="AC122" s="38"/>
      <c r="AD122" s="105"/>
      <c r="AE122" s="113"/>
      <c r="AF122" s="38"/>
      <c r="AG122" s="99"/>
      <c r="AH122" s="113"/>
      <c r="AI122" s="38"/>
      <c r="AJ122" s="38"/>
      <c r="AK122" s="38"/>
      <c r="AL122" s="105"/>
      <c r="AM122" s="95"/>
      <c r="AN122" s="38"/>
      <c r="AO122" s="99"/>
      <c r="AP122" s="95"/>
      <c r="AQ122" s="38"/>
      <c r="AR122" s="38"/>
      <c r="AS122" s="38"/>
      <c r="AT122" s="99"/>
      <c r="AU122" s="95"/>
      <c r="AV122" s="38"/>
      <c r="AW122" s="99"/>
      <c r="AX122" s="113"/>
      <c r="AY122" s="38"/>
      <c r="AZ122" s="38"/>
      <c r="BA122" s="38"/>
      <c r="BB122" s="105"/>
      <c r="BC122" s="112"/>
      <c r="BD122" s="59"/>
      <c r="BE122" s="36"/>
      <c r="BF122" s="38"/>
      <c r="BG122" s="99"/>
      <c r="BH122" s="113"/>
      <c r="BI122" s="38"/>
      <c r="BJ122" s="99"/>
    </row>
    <row r="123" spans="2:62" ht="38.25" customHeight="1" x14ac:dyDescent="0.25">
      <c r="B123" s="81">
        <f t="shared" si="4"/>
        <v>102</v>
      </c>
      <c r="C123" s="57"/>
      <c r="D123" s="38"/>
      <c r="E123" s="73"/>
      <c r="F123" s="37"/>
      <c r="G123" s="80"/>
      <c r="H123" s="77"/>
      <c r="I123" s="37"/>
      <c r="J123" s="37"/>
      <c r="K123" s="58"/>
      <c r="L123" s="38"/>
      <c r="M123" s="38"/>
      <c r="N123" s="38"/>
      <c r="O123" s="38"/>
      <c r="P123" s="57"/>
      <c r="Q123" s="36"/>
      <c r="R123" s="73"/>
      <c r="S123" s="73"/>
      <c r="T123" s="58"/>
      <c r="U123" s="36"/>
      <c r="V123" s="90" t="str">
        <f t="shared" si="3"/>
        <v/>
      </c>
      <c r="W123" s="113"/>
      <c r="X123" s="38"/>
      <c r="Y123" s="99"/>
      <c r="Z123" s="95"/>
      <c r="AA123" s="38"/>
      <c r="AB123" s="38"/>
      <c r="AC123" s="38"/>
      <c r="AD123" s="105"/>
      <c r="AE123" s="113"/>
      <c r="AF123" s="38"/>
      <c r="AG123" s="99"/>
      <c r="AH123" s="113"/>
      <c r="AI123" s="38"/>
      <c r="AJ123" s="38"/>
      <c r="AK123" s="38"/>
      <c r="AL123" s="105"/>
      <c r="AM123" s="95"/>
      <c r="AN123" s="38"/>
      <c r="AO123" s="99"/>
      <c r="AP123" s="95"/>
      <c r="AQ123" s="38"/>
      <c r="AR123" s="38"/>
      <c r="AS123" s="38"/>
      <c r="AT123" s="99"/>
      <c r="AU123" s="95"/>
      <c r="AV123" s="38"/>
      <c r="AW123" s="99"/>
      <c r="AX123" s="113"/>
      <c r="AY123" s="38"/>
      <c r="AZ123" s="38"/>
      <c r="BA123" s="38"/>
      <c r="BB123" s="105"/>
      <c r="BC123" s="112"/>
      <c r="BD123" s="59"/>
      <c r="BE123" s="36"/>
      <c r="BF123" s="38"/>
      <c r="BG123" s="99"/>
      <c r="BH123" s="113"/>
      <c r="BI123" s="38"/>
      <c r="BJ123" s="99"/>
    </row>
    <row r="124" spans="2:62" ht="38.25" customHeight="1" x14ac:dyDescent="0.25">
      <c r="B124" s="81">
        <f t="shared" si="4"/>
        <v>103</v>
      </c>
      <c r="C124" s="57"/>
      <c r="D124" s="38"/>
      <c r="E124" s="73"/>
      <c r="F124" s="37"/>
      <c r="G124" s="80"/>
      <c r="H124" s="77"/>
      <c r="I124" s="37"/>
      <c r="J124" s="37"/>
      <c r="K124" s="58"/>
      <c r="L124" s="38"/>
      <c r="M124" s="38"/>
      <c r="N124" s="38"/>
      <c r="O124" s="38"/>
      <c r="P124" s="57"/>
      <c r="Q124" s="36"/>
      <c r="R124" s="73"/>
      <c r="S124" s="73"/>
      <c r="T124" s="58"/>
      <c r="U124" s="36"/>
      <c r="V124" s="90" t="str">
        <f t="shared" si="3"/>
        <v/>
      </c>
      <c r="W124" s="113"/>
      <c r="X124" s="38"/>
      <c r="Y124" s="99"/>
      <c r="Z124" s="95"/>
      <c r="AA124" s="38"/>
      <c r="AB124" s="38"/>
      <c r="AC124" s="38"/>
      <c r="AD124" s="105"/>
      <c r="AE124" s="113"/>
      <c r="AF124" s="38"/>
      <c r="AG124" s="99"/>
      <c r="AH124" s="113"/>
      <c r="AI124" s="38"/>
      <c r="AJ124" s="38"/>
      <c r="AK124" s="38"/>
      <c r="AL124" s="105"/>
      <c r="AM124" s="95"/>
      <c r="AN124" s="38"/>
      <c r="AO124" s="99"/>
      <c r="AP124" s="95"/>
      <c r="AQ124" s="38"/>
      <c r="AR124" s="38"/>
      <c r="AS124" s="38"/>
      <c r="AT124" s="99"/>
      <c r="AU124" s="95"/>
      <c r="AV124" s="38"/>
      <c r="AW124" s="99"/>
      <c r="AX124" s="113"/>
      <c r="AY124" s="38"/>
      <c r="AZ124" s="38"/>
      <c r="BA124" s="38"/>
      <c r="BB124" s="105"/>
      <c r="BC124" s="112"/>
      <c r="BD124" s="59"/>
      <c r="BE124" s="36"/>
      <c r="BF124" s="38"/>
      <c r="BG124" s="99"/>
      <c r="BH124" s="113"/>
      <c r="BI124" s="38"/>
      <c r="BJ124" s="99"/>
    </row>
    <row r="125" spans="2:62" ht="38.25" customHeight="1" x14ac:dyDescent="0.25">
      <c r="B125" s="81">
        <f t="shared" si="4"/>
        <v>104</v>
      </c>
      <c r="C125" s="57"/>
      <c r="D125" s="38"/>
      <c r="E125" s="73"/>
      <c r="F125" s="37"/>
      <c r="G125" s="80"/>
      <c r="H125" s="77"/>
      <c r="I125" s="37"/>
      <c r="J125" s="37"/>
      <c r="K125" s="58"/>
      <c r="L125" s="38"/>
      <c r="M125" s="38"/>
      <c r="N125" s="38"/>
      <c r="O125" s="38"/>
      <c r="P125" s="57"/>
      <c r="Q125" s="36"/>
      <c r="R125" s="73"/>
      <c r="S125" s="73"/>
      <c r="T125" s="58"/>
      <c r="U125" s="36"/>
      <c r="V125" s="90" t="str">
        <f t="shared" si="3"/>
        <v/>
      </c>
      <c r="W125" s="113"/>
      <c r="X125" s="38"/>
      <c r="Y125" s="99"/>
      <c r="Z125" s="95"/>
      <c r="AA125" s="38"/>
      <c r="AB125" s="38"/>
      <c r="AC125" s="38"/>
      <c r="AD125" s="105"/>
      <c r="AE125" s="113"/>
      <c r="AF125" s="38"/>
      <c r="AG125" s="99"/>
      <c r="AH125" s="113"/>
      <c r="AI125" s="38"/>
      <c r="AJ125" s="38"/>
      <c r="AK125" s="38"/>
      <c r="AL125" s="105"/>
      <c r="AM125" s="95"/>
      <c r="AN125" s="38"/>
      <c r="AO125" s="99"/>
      <c r="AP125" s="95"/>
      <c r="AQ125" s="38"/>
      <c r="AR125" s="38"/>
      <c r="AS125" s="38"/>
      <c r="AT125" s="99"/>
      <c r="AU125" s="95"/>
      <c r="AV125" s="38"/>
      <c r="AW125" s="99"/>
      <c r="AX125" s="113"/>
      <c r="AY125" s="38"/>
      <c r="AZ125" s="38"/>
      <c r="BA125" s="38"/>
      <c r="BB125" s="105"/>
      <c r="BC125" s="112"/>
      <c r="BD125" s="59"/>
      <c r="BE125" s="36"/>
      <c r="BF125" s="38"/>
      <c r="BG125" s="99"/>
      <c r="BH125" s="113"/>
      <c r="BI125" s="38"/>
      <c r="BJ125" s="99"/>
    </row>
    <row r="126" spans="2:62" ht="38.25" customHeight="1" x14ac:dyDescent="0.25">
      <c r="B126" s="81">
        <f t="shared" si="4"/>
        <v>105</v>
      </c>
      <c r="C126" s="57"/>
      <c r="D126" s="38"/>
      <c r="E126" s="73"/>
      <c r="F126" s="37"/>
      <c r="G126" s="80"/>
      <c r="H126" s="77"/>
      <c r="I126" s="37"/>
      <c r="J126" s="37"/>
      <c r="K126" s="58"/>
      <c r="L126" s="38"/>
      <c r="M126" s="38"/>
      <c r="N126" s="38"/>
      <c r="O126" s="38"/>
      <c r="P126" s="57"/>
      <c r="Q126" s="36"/>
      <c r="R126" s="73"/>
      <c r="S126" s="73"/>
      <c r="T126" s="58"/>
      <c r="U126" s="36"/>
      <c r="V126" s="90" t="str">
        <f t="shared" si="3"/>
        <v/>
      </c>
      <c r="W126" s="113"/>
      <c r="X126" s="38"/>
      <c r="Y126" s="99"/>
      <c r="Z126" s="95"/>
      <c r="AA126" s="38"/>
      <c r="AB126" s="38"/>
      <c r="AC126" s="38"/>
      <c r="AD126" s="105"/>
      <c r="AE126" s="113"/>
      <c r="AF126" s="38"/>
      <c r="AG126" s="99"/>
      <c r="AH126" s="113"/>
      <c r="AI126" s="38"/>
      <c r="AJ126" s="38"/>
      <c r="AK126" s="38"/>
      <c r="AL126" s="105"/>
      <c r="AM126" s="95"/>
      <c r="AN126" s="38"/>
      <c r="AO126" s="99"/>
      <c r="AP126" s="95"/>
      <c r="AQ126" s="38"/>
      <c r="AR126" s="38"/>
      <c r="AS126" s="38"/>
      <c r="AT126" s="99"/>
      <c r="AU126" s="95"/>
      <c r="AV126" s="38"/>
      <c r="AW126" s="99"/>
      <c r="AX126" s="113"/>
      <c r="AY126" s="38"/>
      <c r="AZ126" s="38"/>
      <c r="BA126" s="38"/>
      <c r="BB126" s="105"/>
      <c r="BC126" s="112"/>
      <c r="BD126" s="59"/>
      <c r="BE126" s="36"/>
      <c r="BF126" s="38"/>
      <c r="BG126" s="99"/>
      <c r="BH126" s="113"/>
      <c r="BI126" s="38"/>
      <c r="BJ126" s="99"/>
    </row>
    <row r="127" spans="2:62" ht="38.25" customHeight="1" x14ac:dyDescent="0.25">
      <c r="B127" s="81">
        <f t="shared" si="4"/>
        <v>106</v>
      </c>
      <c r="C127" s="57"/>
      <c r="D127" s="38"/>
      <c r="E127" s="73"/>
      <c r="F127" s="37"/>
      <c r="G127" s="80"/>
      <c r="H127" s="77"/>
      <c r="I127" s="37"/>
      <c r="J127" s="37"/>
      <c r="K127" s="58"/>
      <c r="L127" s="38"/>
      <c r="M127" s="38"/>
      <c r="N127" s="38"/>
      <c r="O127" s="38"/>
      <c r="P127" s="57"/>
      <c r="Q127" s="36"/>
      <c r="R127" s="73"/>
      <c r="S127" s="73"/>
      <c r="T127" s="58"/>
      <c r="U127" s="36"/>
      <c r="V127" s="90" t="str">
        <f t="shared" si="3"/>
        <v/>
      </c>
      <c r="W127" s="113"/>
      <c r="X127" s="38"/>
      <c r="Y127" s="99"/>
      <c r="Z127" s="95"/>
      <c r="AA127" s="38"/>
      <c r="AB127" s="38"/>
      <c r="AC127" s="38"/>
      <c r="AD127" s="105"/>
      <c r="AE127" s="113"/>
      <c r="AF127" s="38"/>
      <c r="AG127" s="99"/>
      <c r="AH127" s="113"/>
      <c r="AI127" s="38"/>
      <c r="AJ127" s="38"/>
      <c r="AK127" s="38"/>
      <c r="AL127" s="105"/>
      <c r="AM127" s="95"/>
      <c r="AN127" s="38"/>
      <c r="AO127" s="99"/>
      <c r="AP127" s="95"/>
      <c r="AQ127" s="38"/>
      <c r="AR127" s="38"/>
      <c r="AS127" s="38"/>
      <c r="AT127" s="99"/>
      <c r="AU127" s="95"/>
      <c r="AV127" s="38"/>
      <c r="AW127" s="99"/>
      <c r="AX127" s="113"/>
      <c r="AY127" s="38"/>
      <c r="AZ127" s="38"/>
      <c r="BA127" s="38"/>
      <c r="BB127" s="105"/>
      <c r="BC127" s="112"/>
      <c r="BD127" s="59"/>
      <c r="BE127" s="36"/>
      <c r="BF127" s="38"/>
      <c r="BG127" s="99"/>
      <c r="BH127" s="113"/>
      <c r="BI127" s="38"/>
      <c r="BJ127" s="99"/>
    </row>
    <row r="128" spans="2:62" ht="38.25" customHeight="1" x14ac:dyDescent="0.25">
      <c r="B128" s="81">
        <f t="shared" si="4"/>
        <v>107</v>
      </c>
      <c r="C128" s="57"/>
      <c r="D128" s="38"/>
      <c r="E128" s="73"/>
      <c r="F128" s="37"/>
      <c r="G128" s="80"/>
      <c r="H128" s="77"/>
      <c r="I128" s="37"/>
      <c r="J128" s="37"/>
      <c r="K128" s="58"/>
      <c r="L128" s="38"/>
      <c r="M128" s="38"/>
      <c r="N128" s="38"/>
      <c r="O128" s="38"/>
      <c r="P128" s="57"/>
      <c r="Q128" s="36"/>
      <c r="R128" s="73"/>
      <c r="S128" s="73"/>
      <c r="T128" s="58"/>
      <c r="U128" s="36"/>
      <c r="V128" s="90" t="str">
        <f t="shared" si="3"/>
        <v/>
      </c>
      <c r="W128" s="113"/>
      <c r="X128" s="38"/>
      <c r="Y128" s="99"/>
      <c r="Z128" s="95"/>
      <c r="AA128" s="38"/>
      <c r="AB128" s="38"/>
      <c r="AC128" s="38"/>
      <c r="AD128" s="105"/>
      <c r="AE128" s="113"/>
      <c r="AF128" s="38"/>
      <c r="AG128" s="99"/>
      <c r="AH128" s="113"/>
      <c r="AI128" s="38"/>
      <c r="AJ128" s="38"/>
      <c r="AK128" s="38"/>
      <c r="AL128" s="105"/>
      <c r="AM128" s="95"/>
      <c r="AN128" s="38"/>
      <c r="AO128" s="99"/>
      <c r="AP128" s="95"/>
      <c r="AQ128" s="38"/>
      <c r="AR128" s="38"/>
      <c r="AS128" s="38"/>
      <c r="AT128" s="99"/>
      <c r="AU128" s="95"/>
      <c r="AV128" s="38"/>
      <c r="AW128" s="99"/>
      <c r="AX128" s="113"/>
      <c r="AY128" s="38"/>
      <c r="AZ128" s="38"/>
      <c r="BA128" s="38"/>
      <c r="BB128" s="105"/>
      <c r="BC128" s="112"/>
      <c r="BD128" s="59"/>
      <c r="BE128" s="36"/>
      <c r="BF128" s="38"/>
      <c r="BG128" s="99"/>
      <c r="BH128" s="113"/>
      <c r="BI128" s="38"/>
      <c r="BJ128" s="99"/>
    </row>
    <row r="129" spans="2:62" ht="38.25" customHeight="1" x14ac:dyDescent="0.25">
      <c r="B129" s="81">
        <f t="shared" si="4"/>
        <v>108</v>
      </c>
      <c r="C129" s="57"/>
      <c r="D129" s="38"/>
      <c r="E129" s="73"/>
      <c r="F129" s="37"/>
      <c r="G129" s="80"/>
      <c r="H129" s="77"/>
      <c r="I129" s="37"/>
      <c r="J129" s="37"/>
      <c r="K129" s="58"/>
      <c r="L129" s="38"/>
      <c r="M129" s="38"/>
      <c r="N129" s="38"/>
      <c r="O129" s="38"/>
      <c r="P129" s="57"/>
      <c r="Q129" s="36"/>
      <c r="R129" s="73"/>
      <c r="S129" s="73"/>
      <c r="T129" s="58"/>
      <c r="U129" s="36"/>
      <c r="V129" s="90" t="str">
        <f t="shared" si="3"/>
        <v/>
      </c>
      <c r="W129" s="113"/>
      <c r="X129" s="38"/>
      <c r="Y129" s="99"/>
      <c r="Z129" s="95"/>
      <c r="AA129" s="38"/>
      <c r="AB129" s="38"/>
      <c r="AC129" s="38"/>
      <c r="AD129" s="105"/>
      <c r="AE129" s="113"/>
      <c r="AF129" s="38"/>
      <c r="AG129" s="99"/>
      <c r="AH129" s="113"/>
      <c r="AI129" s="38"/>
      <c r="AJ129" s="38"/>
      <c r="AK129" s="38"/>
      <c r="AL129" s="105"/>
      <c r="AM129" s="95"/>
      <c r="AN129" s="38"/>
      <c r="AO129" s="99"/>
      <c r="AP129" s="95"/>
      <c r="AQ129" s="38"/>
      <c r="AR129" s="38"/>
      <c r="AS129" s="38"/>
      <c r="AT129" s="99"/>
      <c r="AU129" s="95"/>
      <c r="AV129" s="38"/>
      <c r="AW129" s="99"/>
      <c r="AX129" s="113"/>
      <c r="AY129" s="38"/>
      <c r="AZ129" s="38"/>
      <c r="BA129" s="38"/>
      <c r="BB129" s="105"/>
      <c r="BC129" s="112"/>
      <c r="BD129" s="59"/>
      <c r="BE129" s="36"/>
      <c r="BF129" s="38"/>
      <c r="BG129" s="99"/>
      <c r="BH129" s="113"/>
      <c r="BI129" s="38"/>
      <c r="BJ129" s="99"/>
    </row>
    <row r="130" spans="2:62" ht="38.25" customHeight="1" x14ac:dyDescent="0.25">
      <c r="B130" s="81">
        <f t="shared" si="4"/>
        <v>109</v>
      </c>
      <c r="C130" s="57"/>
      <c r="D130" s="38"/>
      <c r="E130" s="73"/>
      <c r="F130" s="37"/>
      <c r="G130" s="80"/>
      <c r="H130" s="77"/>
      <c r="I130" s="37"/>
      <c r="J130" s="37"/>
      <c r="K130" s="58"/>
      <c r="L130" s="38"/>
      <c r="M130" s="38"/>
      <c r="N130" s="38"/>
      <c r="O130" s="38"/>
      <c r="P130" s="57"/>
      <c r="Q130" s="36"/>
      <c r="R130" s="73"/>
      <c r="S130" s="73"/>
      <c r="T130" s="58"/>
      <c r="U130" s="36"/>
      <c r="V130" s="90" t="str">
        <f t="shared" si="3"/>
        <v/>
      </c>
      <c r="W130" s="113"/>
      <c r="X130" s="38"/>
      <c r="Y130" s="99"/>
      <c r="Z130" s="95"/>
      <c r="AA130" s="38"/>
      <c r="AB130" s="38"/>
      <c r="AC130" s="38"/>
      <c r="AD130" s="105"/>
      <c r="AE130" s="113"/>
      <c r="AF130" s="38"/>
      <c r="AG130" s="99"/>
      <c r="AH130" s="113"/>
      <c r="AI130" s="38"/>
      <c r="AJ130" s="38"/>
      <c r="AK130" s="38"/>
      <c r="AL130" s="105"/>
      <c r="AM130" s="95"/>
      <c r="AN130" s="38"/>
      <c r="AO130" s="99"/>
      <c r="AP130" s="95"/>
      <c r="AQ130" s="38"/>
      <c r="AR130" s="38"/>
      <c r="AS130" s="38"/>
      <c r="AT130" s="99"/>
      <c r="AU130" s="95"/>
      <c r="AV130" s="38"/>
      <c r="AW130" s="99"/>
      <c r="AX130" s="113"/>
      <c r="AY130" s="38"/>
      <c r="AZ130" s="38"/>
      <c r="BA130" s="38"/>
      <c r="BB130" s="105"/>
      <c r="BC130" s="112"/>
      <c r="BD130" s="59"/>
      <c r="BE130" s="36"/>
      <c r="BF130" s="38"/>
      <c r="BG130" s="99"/>
      <c r="BH130" s="113"/>
      <c r="BI130" s="38"/>
      <c r="BJ130" s="99"/>
    </row>
    <row r="131" spans="2:62" ht="38.25" customHeight="1" x14ac:dyDescent="0.25">
      <c r="B131" s="81">
        <f t="shared" si="4"/>
        <v>110</v>
      </c>
      <c r="C131" s="57"/>
      <c r="D131" s="38"/>
      <c r="E131" s="73"/>
      <c r="F131" s="37"/>
      <c r="G131" s="80"/>
      <c r="H131" s="77"/>
      <c r="I131" s="37"/>
      <c r="J131" s="37"/>
      <c r="K131" s="58"/>
      <c r="L131" s="38"/>
      <c r="M131" s="38"/>
      <c r="N131" s="38"/>
      <c r="O131" s="38"/>
      <c r="P131" s="57"/>
      <c r="Q131" s="36"/>
      <c r="R131" s="73"/>
      <c r="S131" s="73"/>
      <c r="T131" s="58"/>
      <c r="U131" s="36"/>
      <c r="V131" s="90" t="str">
        <f t="shared" si="3"/>
        <v/>
      </c>
      <c r="W131" s="113"/>
      <c r="X131" s="38"/>
      <c r="Y131" s="99"/>
      <c r="Z131" s="95"/>
      <c r="AA131" s="38"/>
      <c r="AB131" s="38"/>
      <c r="AC131" s="38"/>
      <c r="AD131" s="105"/>
      <c r="AE131" s="113"/>
      <c r="AF131" s="38"/>
      <c r="AG131" s="99"/>
      <c r="AH131" s="113"/>
      <c r="AI131" s="38"/>
      <c r="AJ131" s="38"/>
      <c r="AK131" s="38"/>
      <c r="AL131" s="105"/>
      <c r="AM131" s="95"/>
      <c r="AN131" s="38"/>
      <c r="AO131" s="99"/>
      <c r="AP131" s="95"/>
      <c r="AQ131" s="38"/>
      <c r="AR131" s="38"/>
      <c r="AS131" s="38"/>
      <c r="AT131" s="99"/>
      <c r="AU131" s="95"/>
      <c r="AV131" s="38"/>
      <c r="AW131" s="99"/>
      <c r="AX131" s="113"/>
      <c r="AY131" s="38"/>
      <c r="AZ131" s="38"/>
      <c r="BA131" s="38"/>
      <c r="BB131" s="105"/>
      <c r="BC131" s="112"/>
      <c r="BD131" s="59"/>
      <c r="BE131" s="36"/>
      <c r="BF131" s="38"/>
      <c r="BG131" s="99"/>
      <c r="BH131" s="113"/>
      <c r="BI131" s="38"/>
      <c r="BJ131" s="99"/>
    </row>
    <row r="132" spans="2:62" ht="38.25" customHeight="1" x14ac:dyDescent="0.25">
      <c r="B132" s="81">
        <f t="shared" si="4"/>
        <v>111</v>
      </c>
      <c r="C132" s="57"/>
      <c r="D132" s="38"/>
      <c r="E132" s="73"/>
      <c r="F132" s="37"/>
      <c r="G132" s="80"/>
      <c r="H132" s="77"/>
      <c r="I132" s="37"/>
      <c r="J132" s="37"/>
      <c r="K132" s="58"/>
      <c r="L132" s="38"/>
      <c r="M132" s="38"/>
      <c r="N132" s="38"/>
      <c r="O132" s="38"/>
      <c r="P132" s="57"/>
      <c r="Q132" s="36"/>
      <c r="R132" s="73"/>
      <c r="S132" s="73"/>
      <c r="T132" s="58"/>
      <c r="U132" s="36"/>
      <c r="V132" s="90" t="str">
        <f t="shared" si="3"/>
        <v/>
      </c>
      <c r="W132" s="113"/>
      <c r="X132" s="38"/>
      <c r="Y132" s="99"/>
      <c r="Z132" s="95"/>
      <c r="AA132" s="38"/>
      <c r="AB132" s="38"/>
      <c r="AC132" s="38"/>
      <c r="AD132" s="105"/>
      <c r="AE132" s="113"/>
      <c r="AF132" s="38"/>
      <c r="AG132" s="99"/>
      <c r="AH132" s="113"/>
      <c r="AI132" s="38"/>
      <c r="AJ132" s="38"/>
      <c r="AK132" s="38"/>
      <c r="AL132" s="105"/>
      <c r="AM132" s="95"/>
      <c r="AN132" s="38"/>
      <c r="AO132" s="99"/>
      <c r="AP132" s="95"/>
      <c r="AQ132" s="38"/>
      <c r="AR132" s="38"/>
      <c r="AS132" s="38"/>
      <c r="AT132" s="99"/>
      <c r="AU132" s="95"/>
      <c r="AV132" s="38"/>
      <c r="AW132" s="99"/>
      <c r="AX132" s="113"/>
      <c r="AY132" s="38"/>
      <c r="AZ132" s="38"/>
      <c r="BA132" s="38"/>
      <c r="BB132" s="105"/>
      <c r="BC132" s="112"/>
      <c r="BD132" s="59"/>
      <c r="BE132" s="36"/>
      <c r="BF132" s="38"/>
      <c r="BG132" s="99"/>
      <c r="BH132" s="113"/>
      <c r="BI132" s="38"/>
      <c r="BJ132" s="99"/>
    </row>
    <row r="133" spans="2:62" ht="38.25" customHeight="1" x14ac:dyDescent="0.25">
      <c r="B133" s="81">
        <f t="shared" si="4"/>
        <v>112</v>
      </c>
      <c r="C133" s="57"/>
      <c r="D133" s="38"/>
      <c r="E133" s="73"/>
      <c r="F133" s="37"/>
      <c r="G133" s="80"/>
      <c r="H133" s="77"/>
      <c r="I133" s="37"/>
      <c r="J133" s="37"/>
      <c r="K133" s="58"/>
      <c r="L133" s="38"/>
      <c r="M133" s="38"/>
      <c r="N133" s="38"/>
      <c r="O133" s="38"/>
      <c r="P133" s="57"/>
      <c r="Q133" s="36"/>
      <c r="R133" s="73"/>
      <c r="S133" s="73"/>
      <c r="T133" s="58"/>
      <c r="U133" s="36"/>
      <c r="V133" s="90" t="str">
        <f t="shared" si="3"/>
        <v/>
      </c>
      <c r="W133" s="113"/>
      <c r="X133" s="38"/>
      <c r="Y133" s="99"/>
      <c r="Z133" s="95"/>
      <c r="AA133" s="38"/>
      <c r="AB133" s="38"/>
      <c r="AC133" s="38"/>
      <c r="AD133" s="105"/>
      <c r="AE133" s="113"/>
      <c r="AF133" s="38"/>
      <c r="AG133" s="99"/>
      <c r="AH133" s="113"/>
      <c r="AI133" s="38"/>
      <c r="AJ133" s="38"/>
      <c r="AK133" s="38"/>
      <c r="AL133" s="105"/>
      <c r="AM133" s="95"/>
      <c r="AN133" s="38"/>
      <c r="AO133" s="99"/>
      <c r="AP133" s="95"/>
      <c r="AQ133" s="38"/>
      <c r="AR133" s="38"/>
      <c r="AS133" s="38"/>
      <c r="AT133" s="99"/>
      <c r="AU133" s="95"/>
      <c r="AV133" s="38"/>
      <c r="AW133" s="99"/>
      <c r="AX133" s="113"/>
      <c r="AY133" s="38"/>
      <c r="AZ133" s="38"/>
      <c r="BA133" s="38"/>
      <c r="BB133" s="105"/>
      <c r="BC133" s="112"/>
      <c r="BD133" s="59"/>
      <c r="BE133" s="36"/>
      <c r="BF133" s="38"/>
      <c r="BG133" s="99"/>
      <c r="BH133" s="113"/>
      <c r="BI133" s="38"/>
      <c r="BJ133" s="99"/>
    </row>
    <row r="134" spans="2:62" ht="38.25" customHeight="1" x14ac:dyDescent="0.25">
      <c r="B134" s="81">
        <f t="shared" si="4"/>
        <v>113</v>
      </c>
      <c r="C134" s="57"/>
      <c r="D134" s="38"/>
      <c r="E134" s="73"/>
      <c r="F134" s="37"/>
      <c r="G134" s="80"/>
      <c r="H134" s="77"/>
      <c r="I134" s="37"/>
      <c r="J134" s="37"/>
      <c r="K134" s="58"/>
      <c r="L134" s="38"/>
      <c r="M134" s="38"/>
      <c r="N134" s="38"/>
      <c r="O134" s="38"/>
      <c r="P134" s="57"/>
      <c r="Q134" s="36"/>
      <c r="R134" s="73"/>
      <c r="S134" s="73"/>
      <c r="T134" s="58"/>
      <c r="U134" s="36"/>
      <c r="V134" s="90" t="str">
        <f t="shared" si="3"/>
        <v/>
      </c>
      <c r="W134" s="113"/>
      <c r="X134" s="38"/>
      <c r="Y134" s="99"/>
      <c r="Z134" s="95"/>
      <c r="AA134" s="38"/>
      <c r="AB134" s="38"/>
      <c r="AC134" s="38"/>
      <c r="AD134" s="105"/>
      <c r="AE134" s="113"/>
      <c r="AF134" s="38"/>
      <c r="AG134" s="99"/>
      <c r="AH134" s="113"/>
      <c r="AI134" s="38"/>
      <c r="AJ134" s="38"/>
      <c r="AK134" s="38"/>
      <c r="AL134" s="105"/>
      <c r="AM134" s="95"/>
      <c r="AN134" s="38"/>
      <c r="AO134" s="99"/>
      <c r="AP134" s="95"/>
      <c r="AQ134" s="38"/>
      <c r="AR134" s="38"/>
      <c r="AS134" s="38"/>
      <c r="AT134" s="99"/>
      <c r="AU134" s="95"/>
      <c r="AV134" s="38"/>
      <c r="AW134" s="99"/>
      <c r="AX134" s="113"/>
      <c r="AY134" s="38"/>
      <c r="AZ134" s="38"/>
      <c r="BA134" s="38"/>
      <c r="BB134" s="105"/>
      <c r="BC134" s="112"/>
      <c r="BD134" s="59"/>
      <c r="BE134" s="36"/>
      <c r="BF134" s="38"/>
      <c r="BG134" s="99"/>
      <c r="BH134" s="113"/>
      <c r="BI134" s="38"/>
      <c r="BJ134" s="99"/>
    </row>
    <row r="135" spans="2:62" ht="38.25" customHeight="1" x14ac:dyDescent="0.25">
      <c r="B135" s="81">
        <f t="shared" si="4"/>
        <v>114</v>
      </c>
      <c r="C135" s="57"/>
      <c r="D135" s="38"/>
      <c r="E135" s="73"/>
      <c r="F135" s="37"/>
      <c r="G135" s="80"/>
      <c r="H135" s="77"/>
      <c r="I135" s="37"/>
      <c r="J135" s="37"/>
      <c r="K135" s="58"/>
      <c r="L135" s="38"/>
      <c r="M135" s="38"/>
      <c r="N135" s="38"/>
      <c r="O135" s="38"/>
      <c r="P135" s="57"/>
      <c r="Q135" s="36"/>
      <c r="R135" s="73"/>
      <c r="S135" s="73"/>
      <c r="T135" s="58"/>
      <c r="U135" s="36"/>
      <c r="V135" s="90" t="str">
        <f t="shared" si="3"/>
        <v/>
      </c>
      <c r="W135" s="113"/>
      <c r="X135" s="38"/>
      <c r="Y135" s="99"/>
      <c r="Z135" s="95"/>
      <c r="AA135" s="38"/>
      <c r="AB135" s="38"/>
      <c r="AC135" s="38"/>
      <c r="AD135" s="105"/>
      <c r="AE135" s="113"/>
      <c r="AF135" s="38"/>
      <c r="AG135" s="99"/>
      <c r="AH135" s="113"/>
      <c r="AI135" s="38"/>
      <c r="AJ135" s="38"/>
      <c r="AK135" s="38"/>
      <c r="AL135" s="105"/>
      <c r="AM135" s="95"/>
      <c r="AN135" s="38"/>
      <c r="AO135" s="99"/>
      <c r="AP135" s="95"/>
      <c r="AQ135" s="38"/>
      <c r="AR135" s="38"/>
      <c r="AS135" s="38"/>
      <c r="AT135" s="99"/>
      <c r="AU135" s="95"/>
      <c r="AV135" s="38"/>
      <c r="AW135" s="99"/>
      <c r="AX135" s="113"/>
      <c r="AY135" s="38"/>
      <c r="AZ135" s="38"/>
      <c r="BA135" s="38"/>
      <c r="BB135" s="105"/>
      <c r="BC135" s="112"/>
      <c r="BD135" s="59"/>
      <c r="BE135" s="36"/>
      <c r="BF135" s="38"/>
      <c r="BG135" s="99"/>
      <c r="BH135" s="113"/>
      <c r="BI135" s="38"/>
      <c r="BJ135" s="99"/>
    </row>
    <row r="136" spans="2:62" ht="38.25" customHeight="1" x14ac:dyDescent="0.25">
      <c r="B136" s="81">
        <f t="shared" si="4"/>
        <v>115</v>
      </c>
      <c r="C136" s="57"/>
      <c r="D136" s="38"/>
      <c r="E136" s="73"/>
      <c r="F136" s="37"/>
      <c r="G136" s="80"/>
      <c r="H136" s="77"/>
      <c r="I136" s="37"/>
      <c r="J136" s="37"/>
      <c r="K136" s="58"/>
      <c r="L136" s="38"/>
      <c r="M136" s="38"/>
      <c r="N136" s="38"/>
      <c r="O136" s="38"/>
      <c r="P136" s="57"/>
      <c r="Q136" s="36"/>
      <c r="R136" s="73"/>
      <c r="S136" s="73"/>
      <c r="T136" s="58"/>
      <c r="U136" s="36"/>
      <c r="V136" s="90" t="str">
        <f t="shared" si="3"/>
        <v/>
      </c>
      <c r="W136" s="113"/>
      <c r="X136" s="38"/>
      <c r="Y136" s="99"/>
      <c r="Z136" s="95"/>
      <c r="AA136" s="38"/>
      <c r="AB136" s="38"/>
      <c r="AC136" s="38"/>
      <c r="AD136" s="105"/>
      <c r="AE136" s="113"/>
      <c r="AF136" s="38"/>
      <c r="AG136" s="99"/>
      <c r="AH136" s="113"/>
      <c r="AI136" s="38"/>
      <c r="AJ136" s="38"/>
      <c r="AK136" s="38"/>
      <c r="AL136" s="105"/>
      <c r="AM136" s="95"/>
      <c r="AN136" s="38"/>
      <c r="AO136" s="99"/>
      <c r="AP136" s="95"/>
      <c r="AQ136" s="38"/>
      <c r="AR136" s="38"/>
      <c r="AS136" s="38"/>
      <c r="AT136" s="99"/>
      <c r="AU136" s="95"/>
      <c r="AV136" s="38"/>
      <c r="AW136" s="99"/>
      <c r="AX136" s="113"/>
      <c r="AY136" s="38"/>
      <c r="AZ136" s="38"/>
      <c r="BA136" s="38"/>
      <c r="BB136" s="105"/>
      <c r="BC136" s="112"/>
      <c r="BD136" s="59"/>
      <c r="BE136" s="36"/>
      <c r="BF136" s="38"/>
      <c r="BG136" s="99"/>
      <c r="BH136" s="113"/>
      <c r="BI136" s="38"/>
      <c r="BJ136" s="99"/>
    </row>
    <row r="137" spans="2:62" ht="38.25" customHeight="1" x14ac:dyDescent="0.25">
      <c r="B137" s="81">
        <f t="shared" si="4"/>
        <v>116</v>
      </c>
      <c r="C137" s="57"/>
      <c r="D137" s="38"/>
      <c r="E137" s="73"/>
      <c r="F137" s="37"/>
      <c r="G137" s="80"/>
      <c r="H137" s="77"/>
      <c r="I137" s="37"/>
      <c r="J137" s="37"/>
      <c r="K137" s="58"/>
      <c r="L137" s="38"/>
      <c r="M137" s="38"/>
      <c r="N137" s="38"/>
      <c r="O137" s="38"/>
      <c r="P137" s="57"/>
      <c r="Q137" s="36"/>
      <c r="R137" s="73"/>
      <c r="S137" s="73"/>
      <c r="T137" s="58"/>
      <c r="U137" s="36"/>
      <c r="V137" s="90" t="str">
        <f t="shared" si="3"/>
        <v/>
      </c>
      <c r="W137" s="113"/>
      <c r="X137" s="38"/>
      <c r="Y137" s="99"/>
      <c r="Z137" s="95"/>
      <c r="AA137" s="38"/>
      <c r="AB137" s="38"/>
      <c r="AC137" s="38"/>
      <c r="AD137" s="105"/>
      <c r="AE137" s="113"/>
      <c r="AF137" s="38"/>
      <c r="AG137" s="99"/>
      <c r="AH137" s="113"/>
      <c r="AI137" s="38"/>
      <c r="AJ137" s="38"/>
      <c r="AK137" s="38"/>
      <c r="AL137" s="105"/>
      <c r="AM137" s="95"/>
      <c r="AN137" s="38"/>
      <c r="AO137" s="99"/>
      <c r="AP137" s="95"/>
      <c r="AQ137" s="38"/>
      <c r="AR137" s="38"/>
      <c r="AS137" s="38"/>
      <c r="AT137" s="99"/>
      <c r="AU137" s="95"/>
      <c r="AV137" s="38"/>
      <c r="AW137" s="99"/>
      <c r="AX137" s="113"/>
      <c r="AY137" s="38"/>
      <c r="AZ137" s="38"/>
      <c r="BA137" s="38"/>
      <c r="BB137" s="105"/>
      <c r="BC137" s="112"/>
      <c r="BD137" s="59"/>
      <c r="BE137" s="36"/>
      <c r="BF137" s="38"/>
      <c r="BG137" s="99"/>
      <c r="BH137" s="113"/>
      <c r="BI137" s="38"/>
      <c r="BJ137" s="99"/>
    </row>
    <row r="138" spans="2:62" ht="38.25" customHeight="1" x14ac:dyDescent="0.25">
      <c r="B138" s="81">
        <f t="shared" si="4"/>
        <v>117</v>
      </c>
      <c r="C138" s="57"/>
      <c r="D138" s="38"/>
      <c r="E138" s="73"/>
      <c r="F138" s="37"/>
      <c r="G138" s="80"/>
      <c r="H138" s="77"/>
      <c r="I138" s="37"/>
      <c r="J138" s="37"/>
      <c r="K138" s="58"/>
      <c r="L138" s="38"/>
      <c r="M138" s="38"/>
      <c r="N138" s="38"/>
      <c r="O138" s="38"/>
      <c r="P138" s="57"/>
      <c r="Q138" s="36"/>
      <c r="R138" s="73"/>
      <c r="S138" s="73"/>
      <c r="T138" s="58"/>
      <c r="U138" s="36"/>
      <c r="V138" s="90" t="str">
        <f t="shared" si="3"/>
        <v/>
      </c>
      <c r="W138" s="113"/>
      <c r="X138" s="38"/>
      <c r="Y138" s="99"/>
      <c r="Z138" s="95"/>
      <c r="AA138" s="38"/>
      <c r="AB138" s="38"/>
      <c r="AC138" s="38"/>
      <c r="AD138" s="105"/>
      <c r="AE138" s="113"/>
      <c r="AF138" s="38"/>
      <c r="AG138" s="99"/>
      <c r="AH138" s="113"/>
      <c r="AI138" s="38"/>
      <c r="AJ138" s="38"/>
      <c r="AK138" s="38"/>
      <c r="AL138" s="105"/>
      <c r="AM138" s="95"/>
      <c r="AN138" s="38"/>
      <c r="AO138" s="99"/>
      <c r="AP138" s="95"/>
      <c r="AQ138" s="38"/>
      <c r="AR138" s="38"/>
      <c r="AS138" s="38"/>
      <c r="AT138" s="99"/>
      <c r="AU138" s="95"/>
      <c r="AV138" s="38"/>
      <c r="AW138" s="99"/>
      <c r="AX138" s="113"/>
      <c r="AY138" s="38"/>
      <c r="AZ138" s="38"/>
      <c r="BA138" s="38"/>
      <c r="BB138" s="105"/>
      <c r="BC138" s="112"/>
      <c r="BD138" s="59"/>
      <c r="BE138" s="36"/>
      <c r="BF138" s="38"/>
      <c r="BG138" s="99"/>
      <c r="BH138" s="113"/>
      <c r="BI138" s="38"/>
      <c r="BJ138" s="99"/>
    </row>
    <row r="139" spans="2:62" ht="38.25" customHeight="1" x14ac:dyDescent="0.25">
      <c r="B139" s="81">
        <f t="shared" si="4"/>
        <v>118</v>
      </c>
      <c r="C139" s="57"/>
      <c r="D139" s="38"/>
      <c r="E139" s="73"/>
      <c r="F139" s="37"/>
      <c r="G139" s="80"/>
      <c r="H139" s="77"/>
      <c r="I139" s="37"/>
      <c r="J139" s="37"/>
      <c r="K139" s="58"/>
      <c r="L139" s="38"/>
      <c r="M139" s="38"/>
      <c r="N139" s="38"/>
      <c r="O139" s="38"/>
      <c r="P139" s="57"/>
      <c r="Q139" s="36"/>
      <c r="R139" s="73"/>
      <c r="S139" s="73"/>
      <c r="T139" s="58"/>
      <c r="U139" s="36"/>
      <c r="V139" s="90" t="str">
        <f t="shared" si="3"/>
        <v/>
      </c>
      <c r="W139" s="113"/>
      <c r="X139" s="38"/>
      <c r="Y139" s="99"/>
      <c r="Z139" s="95"/>
      <c r="AA139" s="38"/>
      <c r="AB139" s="38"/>
      <c r="AC139" s="38"/>
      <c r="AD139" s="105"/>
      <c r="AE139" s="113"/>
      <c r="AF139" s="38"/>
      <c r="AG139" s="99"/>
      <c r="AH139" s="113"/>
      <c r="AI139" s="38"/>
      <c r="AJ139" s="38"/>
      <c r="AK139" s="38"/>
      <c r="AL139" s="105"/>
      <c r="AM139" s="95"/>
      <c r="AN139" s="38"/>
      <c r="AO139" s="99"/>
      <c r="AP139" s="95"/>
      <c r="AQ139" s="38"/>
      <c r="AR139" s="38"/>
      <c r="AS139" s="38"/>
      <c r="AT139" s="99"/>
      <c r="AU139" s="95"/>
      <c r="AV139" s="38"/>
      <c r="AW139" s="99"/>
      <c r="AX139" s="113"/>
      <c r="AY139" s="38"/>
      <c r="AZ139" s="38"/>
      <c r="BA139" s="38"/>
      <c r="BB139" s="105"/>
      <c r="BC139" s="112"/>
      <c r="BD139" s="59"/>
      <c r="BE139" s="36"/>
      <c r="BF139" s="38"/>
      <c r="BG139" s="99"/>
      <c r="BH139" s="113"/>
      <c r="BI139" s="38"/>
      <c r="BJ139" s="99"/>
    </row>
    <row r="140" spans="2:62" ht="38.25" customHeight="1" x14ac:dyDescent="0.25">
      <c r="B140" s="81">
        <f t="shared" si="4"/>
        <v>119</v>
      </c>
      <c r="C140" s="57"/>
      <c r="D140" s="38"/>
      <c r="E140" s="73"/>
      <c r="F140" s="37"/>
      <c r="G140" s="80"/>
      <c r="H140" s="77"/>
      <c r="I140" s="37"/>
      <c r="J140" s="37"/>
      <c r="K140" s="58"/>
      <c r="L140" s="38"/>
      <c r="M140" s="38"/>
      <c r="N140" s="38"/>
      <c r="O140" s="38"/>
      <c r="P140" s="57"/>
      <c r="Q140" s="36"/>
      <c r="R140" s="73"/>
      <c r="S140" s="73"/>
      <c r="T140" s="58"/>
      <c r="U140" s="36"/>
      <c r="V140" s="90" t="str">
        <f t="shared" si="3"/>
        <v/>
      </c>
      <c r="W140" s="113"/>
      <c r="X140" s="38"/>
      <c r="Y140" s="99"/>
      <c r="Z140" s="95"/>
      <c r="AA140" s="38"/>
      <c r="AB140" s="38"/>
      <c r="AC140" s="38"/>
      <c r="AD140" s="105"/>
      <c r="AE140" s="113"/>
      <c r="AF140" s="38"/>
      <c r="AG140" s="99"/>
      <c r="AH140" s="113"/>
      <c r="AI140" s="38"/>
      <c r="AJ140" s="38"/>
      <c r="AK140" s="38"/>
      <c r="AL140" s="105"/>
      <c r="AM140" s="95"/>
      <c r="AN140" s="38"/>
      <c r="AO140" s="99"/>
      <c r="AP140" s="95"/>
      <c r="AQ140" s="38"/>
      <c r="AR140" s="38"/>
      <c r="AS140" s="38"/>
      <c r="AT140" s="99"/>
      <c r="AU140" s="95"/>
      <c r="AV140" s="38"/>
      <c r="AW140" s="99"/>
      <c r="AX140" s="113"/>
      <c r="AY140" s="38"/>
      <c r="AZ140" s="38"/>
      <c r="BA140" s="38"/>
      <c r="BB140" s="105"/>
      <c r="BC140" s="112"/>
      <c r="BD140" s="59"/>
      <c r="BE140" s="36"/>
      <c r="BF140" s="38"/>
      <c r="BG140" s="99"/>
      <c r="BH140" s="113"/>
      <c r="BI140" s="38"/>
      <c r="BJ140" s="99"/>
    </row>
    <row r="141" spans="2:62" ht="38.25" customHeight="1" x14ac:dyDescent="0.25">
      <c r="B141" s="81">
        <f t="shared" si="4"/>
        <v>120</v>
      </c>
      <c r="C141" s="57"/>
      <c r="D141" s="38"/>
      <c r="E141" s="73"/>
      <c r="F141" s="37"/>
      <c r="G141" s="80"/>
      <c r="H141" s="77"/>
      <c r="I141" s="37"/>
      <c r="J141" s="37"/>
      <c r="K141" s="58"/>
      <c r="L141" s="38"/>
      <c r="M141" s="38"/>
      <c r="N141" s="38"/>
      <c r="O141" s="38"/>
      <c r="P141" s="57"/>
      <c r="Q141" s="36"/>
      <c r="R141" s="73"/>
      <c r="S141" s="73"/>
      <c r="T141" s="58"/>
      <c r="U141" s="36"/>
      <c r="V141" s="90" t="str">
        <f t="shared" si="3"/>
        <v/>
      </c>
      <c r="W141" s="113"/>
      <c r="X141" s="38"/>
      <c r="Y141" s="99"/>
      <c r="Z141" s="95"/>
      <c r="AA141" s="38"/>
      <c r="AB141" s="38"/>
      <c r="AC141" s="38"/>
      <c r="AD141" s="105"/>
      <c r="AE141" s="113"/>
      <c r="AF141" s="38"/>
      <c r="AG141" s="99"/>
      <c r="AH141" s="113"/>
      <c r="AI141" s="38"/>
      <c r="AJ141" s="38"/>
      <c r="AK141" s="38"/>
      <c r="AL141" s="105"/>
      <c r="AM141" s="95"/>
      <c r="AN141" s="38"/>
      <c r="AO141" s="99"/>
      <c r="AP141" s="95"/>
      <c r="AQ141" s="38"/>
      <c r="AR141" s="38"/>
      <c r="AS141" s="38"/>
      <c r="AT141" s="99"/>
      <c r="AU141" s="95"/>
      <c r="AV141" s="38"/>
      <c r="AW141" s="99"/>
      <c r="AX141" s="113"/>
      <c r="AY141" s="38"/>
      <c r="AZ141" s="38"/>
      <c r="BA141" s="38"/>
      <c r="BB141" s="105"/>
      <c r="BC141" s="112"/>
      <c r="BD141" s="59"/>
      <c r="BE141" s="36"/>
      <c r="BF141" s="38"/>
      <c r="BG141" s="99"/>
      <c r="BH141" s="113"/>
      <c r="BI141" s="38"/>
      <c r="BJ141" s="99"/>
    </row>
    <row r="142" spans="2:62" ht="38.25" customHeight="1" x14ac:dyDescent="0.25">
      <c r="B142" s="81">
        <f t="shared" si="4"/>
        <v>121</v>
      </c>
      <c r="C142" s="57"/>
      <c r="D142" s="38"/>
      <c r="E142" s="73"/>
      <c r="F142" s="37"/>
      <c r="G142" s="80"/>
      <c r="H142" s="77"/>
      <c r="I142" s="37"/>
      <c r="J142" s="37"/>
      <c r="K142" s="58"/>
      <c r="L142" s="38"/>
      <c r="M142" s="38"/>
      <c r="N142" s="38"/>
      <c r="O142" s="38"/>
      <c r="P142" s="57"/>
      <c r="Q142" s="36"/>
      <c r="R142" s="73"/>
      <c r="S142" s="73"/>
      <c r="T142" s="58"/>
      <c r="U142" s="36"/>
      <c r="V142" s="90" t="str">
        <f t="shared" si="3"/>
        <v/>
      </c>
      <c r="W142" s="113"/>
      <c r="X142" s="38"/>
      <c r="Y142" s="99"/>
      <c r="Z142" s="95"/>
      <c r="AA142" s="38"/>
      <c r="AB142" s="38"/>
      <c r="AC142" s="38"/>
      <c r="AD142" s="105"/>
      <c r="AE142" s="113"/>
      <c r="AF142" s="38"/>
      <c r="AG142" s="99"/>
      <c r="AH142" s="113"/>
      <c r="AI142" s="38"/>
      <c r="AJ142" s="38"/>
      <c r="AK142" s="38"/>
      <c r="AL142" s="105"/>
      <c r="AM142" s="95"/>
      <c r="AN142" s="38"/>
      <c r="AO142" s="99"/>
      <c r="AP142" s="95"/>
      <c r="AQ142" s="38"/>
      <c r="AR142" s="38"/>
      <c r="AS142" s="38"/>
      <c r="AT142" s="99"/>
      <c r="AU142" s="95"/>
      <c r="AV142" s="38"/>
      <c r="AW142" s="99"/>
      <c r="AX142" s="113"/>
      <c r="AY142" s="38"/>
      <c r="AZ142" s="38"/>
      <c r="BA142" s="38"/>
      <c r="BB142" s="105"/>
      <c r="BC142" s="112"/>
      <c r="BD142" s="59"/>
      <c r="BE142" s="36"/>
      <c r="BF142" s="38"/>
      <c r="BG142" s="99"/>
      <c r="BH142" s="113"/>
      <c r="BI142" s="38"/>
      <c r="BJ142" s="99"/>
    </row>
    <row r="143" spans="2:62" ht="38.25" customHeight="1" x14ac:dyDescent="0.25">
      <c r="B143" s="81">
        <f t="shared" si="4"/>
        <v>122</v>
      </c>
      <c r="C143" s="57"/>
      <c r="D143" s="38"/>
      <c r="E143" s="73"/>
      <c r="F143" s="37"/>
      <c r="G143" s="80"/>
      <c r="H143" s="77"/>
      <c r="I143" s="37"/>
      <c r="J143" s="37"/>
      <c r="K143" s="58"/>
      <c r="L143" s="38"/>
      <c r="M143" s="38"/>
      <c r="N143" s="38"/>
      <c r="O143" s="38"/>
      <c r="P143" s="57"/>
      <c r="Q143" s="36"/>
      <c r="R143" s="73"/>
      <c r="S143" s="73"/>
      <c r="T143" s="58"/>
      <c r="U143" s="36"/>
      <c r="V143" s="90" t="str">
        <f t="shared" si="3"/>
        <v/>
      </c>
      <c r="W143" s="113"/>
      <c r="X143" s="38"/>
      <c r="Y143" s="99"/>
      <c r="Z143" s="95"/>
      <c r="AA143" s="38"/>
      <c r="AB143" s="38"/>
      <c r="AC143" s="38"/>
      <c r="AD143" s="105"/>
      <c r="AE143" s="113"/>
      <c r="AF143" s="38"/>
      <c r="AG143" s="99"/>
      <c r="AH143" s="113"/>
      <c r="AI143" s="38"/>
      <c r="AJ143" s="38"/>
      <c r="AK143" s="38"/>
      <c r="AL143" s="105"/>
      <c r="AM143" s="95"/>
      <c r="AN143" s="38"/>
      <c r="AO143" s="99"/>
      <c r="AP143" s="95"/>
      <c r="AQ143" s="38"/>
      <c r="AR143" s="38"/>
      <c r="AS143" s="38"/>
      <c r="AT143" s="99"/>
      <c r="AU143" s="95"/>
      <c r="AV143" s="38"/>
      <c r="AW143" s="99"/>
      <c r="AX143" s="113"/>
      <c r="AY143" s="38"/>
      <c r="AZ143" s="38"/>
      <c r="BA143" s="38"/>
      <c r="BB143" s="105"/>
      <c r="BC143" s="112"/>
      <c r="BD143" s="59"/>
      <c r="BE143" s="36"/>
      <c r="BF143" s="38"/>
      <c r="BG143" s="99"/>
      <c r="BH143" s="113"/>
      <c r="BI143" s="38"/>
      <c r="BJ143" s="99"/>
    </row>
    <row r="144" spans="2:62" ht="38.25" customHeight="1" x14ac:dyDescent="0.25">
      <c r="B144" s="81">
        <f t="shared" si="4"/>
        <v>123</v>
      </c>
      <c r="C144" s="57"/>
      <c r="D144" s="38"/>
      <c r="E144" s="73"/>
      <c r="F144" s="37"/>
      <c r="G144" s="80"/>
      <c r="H144" s="77"/>
      <c r="I144" s="37"/>
      <c r="J144" s="37"/>
      <c r="K144" s="58"/>
      <c r="L144" s="38"/>
      <c r="M144" s="38"/>
      <c r="N144" s="38"/>
      <c r="O144" s="38"/>
      <c r="P144" s="57"/>
      <c r="Q144" s="36"/>
      <c r="R144" s="73"/>
      <c r="S144" s="73"/>
      <c r="T144" s="58"/>
      <c r="U144" s="36"/>
      <c r="V144" s="90" t="str">
        <f t="shared" si="3"/>
        <v/>
      </c>
      <c r="W144" s="113"/>
      <c r="X144" s="38"/>
      <c r="Y144" s="99"/>
      <c r="Z144" s="95"/>
      <c r="AA144" s="38"/>
      <c r="AB144" s="38"/>
      <c r="AC144" s="38"/>
      <c r="AD144" s="105"/>
      <c r="AE144" s="113"/>
      <c r="AF144" s="38"/>
      <c r="AG144" s="99"/>
      <c r="AH144" s="113"/>
      <c r="AI144" s="38"/>
      <c r="AJ144" s="38"/>
      <c r="AK144" s="38"/>
      <c r="AL144" s="105"/>
      <c r="AM144" s="95"/>
      <c r="AN144" s="38"/>
      <c r="AO144" s="99"/>
      <c r="AP144" s="95"/>
      <c r="AQ144" s="38"/>
      <c r="AR144" s="38"/>
      <c r="AS144" s="38"/>
      <c r="AT144" s="99"/>
      <c r="AU144" s="95"/>
      <c r="AV144" s="38"/>
      <c r="AW144" s="99"/>
      <c r="AX144" s="113"/>
      <c r="AY144" s="38"/>
      <c r="AZ144" s="38"/>
      <c r="BA144" s="38"/>
      <c r="BB144" s="105"/>
      <c r="BC144" s="112"/>
      <c r="BD144" s="59"/>
      <c r="BE144" s="36"/>
      <c r="BF144" s="38"/>
      <c r="BG144" s="99"/>
      <c r="BH144" s="113"/>
      <c r="BI144" s="38"/>
      <c r="BJ144" s="99"/>
    </row>
    <row r="145" spans="2:62" ht="38.25" customHeight="1" x14ac:dyDescent="0.25">
      <c r="B145" s="81">
        <f t="shared" si="4"/>
        <v>124</v>
      </c>
      <c r="C145" s="57"/>
      <c r="D145" s="38"/>
      <c r="E145" s="73"/>
      <c r="F145" s="37"/>
      <c r="G145" s="80"/>
      <c r="H145" s="77"/>
      <c r="I145" s="37"/>
      <c r="J145" s="37"/>
      <c r="K145" s="58"/>
      <c r="L145" s="38"/>
      <c r="M145" s="38"/>
      <c r="N145" s="38"/>
      <c r="O145" s="38"/>
      <c r="P145" s="57"/>
      <c r="Q145" s="36"/>
      <c r="R145" s="73"/>
      <c r="S145" s="73"/>
      <c r="T145" s="58"/>
      <c r="U145" s="36"/>
      <c r="V145" s="90" t="str">
        <f t="shared" si="3"/>
        <v/>
      </c>
      <c r="W145" s="113"/>
      <c r="X145" s="38"/>
      <c r="Y145" s="99"/>
      <c r="Z145" s="95"/>
      <c r="AA145" s="38"/>
      <c r="AB145" s="38"/>
      <c r="AC145" s="38"/>
      <c r="AD145" s="105"/>
      <c r="AE145" s="113"/>
      <c r="AF145" s="38"/>
      <c r="AG145" s="99"/>
      <c r="AH145" s="113"/>
      <c r="AI145" s="38"/>
      <c r="AJ145" s="38"/>
      <c r="AK145" s="38"/>
      <c r="AL145" s="105"/>
      <c r="AM145" s="95"/>
      <c r="AN145" s="38"/>
      <c r="AO145" s="99"/>
      <c r="AP145" s="95"/>
      <c r="AQ145" s="38"/>
      <c r="AR145" s="38"/>
      <c r="AS145" s="38"/>
      <c r="AT145" s="99"/>
      <c r="AU145" s="95"/>
      <c r="AV145" s="38"/>
      <c r="AW145" s="99"/>
      <c r="AX145" s="113"/>
      <c r="AY145" s="38"/>
      <c r="AZ145" s="38"/>
      <c r="BA145" s="38"/>
      <c r="BB145" s="105"/>
      <c r="BC145" s="112"/>
      <c r="BD145" s="59"/>
      <c r="BE145" s="36"/>
      <c r="BF145" s="38"/>
      <c r="BG145" s="99"/>
      <c r="BH145" s="113"/>
      <c r="BI145" s="38"/>
      <c r="BJ145" s="99"/>
    </row>
    <row r="146" spans="2:62" ht="38.25" customHeight="1" x14ac:dyDescent="0.25">
      <c r="B146" s="81">
        <f t="shared" si="4"/>
        <v>125</v>
      </c>
      <c r="C146" s="57"/>
      <c r="D146" s="38"/>
      <c r="E146" s="73"/>
      <c r="F146" s="37"/>
      <c r="G146" s="80"/>
      <c r="H146" s="77"/>
      <c r="I146" s="37"/>
      <c r="J146" s="37"/>
      <c r="K146" s="58"/>
      <c r="L146" s="38"/>
      <c r="M146" s="38"/>
      <c r="N146" s="38"/>
      <c r="O146" s="38"/>
      <c r="P146" s="57"/>
      <c r="Q146" s="36"/>
      <c r="R146" s="73"/>
      <c r="S146" s="73"/>
      <c r="T146" s="58"/>
      <c r="U146" s="36"/>
      <c r="V146" s="90" t="str">
        <f t="shared" si="3"/>
        <v/>
      </c>
      <c r="W146" s="113"/>
      <c r="X146" s="38"/>
      <c r="Y146" s="99"/>
      <c r="Z146" s="95"/>
      <c r="AA146" s="38"/>
      <c r="AB146" s="38"/>
      <c r="AC146" s="38"/>
      <c r="AD146" s="105"/>
      <c r="AE146" s="113"/>
      <c r="AF146" s="38"/>
      <c r="AG146" s="99"/>
      <c r="AH146" s="113"/>
      <c r="AI146" s="38"/>
      <c r="AJ146" s="38"/>
      <c r="AK146" s="38"/>
      <c r="AL146" s="105"/>
      <c r="AM146" s="95"/>
      <c r="AN146" s="38"/>
      <c r="AO146" s="99"/>
      <c r="AP146" s="95"/>
      <c r="AQ146" s="38"/>
      <c r="AR146" s="38"/>
      <c r="AS146" s="38"/>
      <c r="AT146" s="99"/>
      <c r="AU146" s="95"/>
      <c r="AV146" s="38"/>
      <c r="AW146" s="99"/>
      <c r="AX146" s="113"/>
      <c r="AY146" s="38"/>
      <c r="AZ146" s="38"/>
      <c r="BA146" s="38"/>
      <c r="BB146" s="105"/>
      <c r="BC146" s="112"/>
      <c r="BD146" s="59"/>
      <c r="BE146" s="36"/>
      <c r="BF146" s="38"/>
      <c r="BG146" s="99"/>
      <c r="BH146" s="113"/>
      <c r="BI146" s="38"/>
      <c r="BJ146" s="99"/>
    </row>
    <row r="147" spans="2:62" ht="38.25" customHeight="1" x14ac:dyDescent="0.25">
      <c r="B147" s="81">
        <f t="shared" si="4"/>
        <v>126</v>
      </c>
      <c r="C147" s="57"/>
      <c r="D147" s="38"/>
      <c r="E147" s="73"/>
      <c r="F147" s="37"/>
      <c r="G147" s="80"/>
      <c r="H147" s="77"/>
      <c r="I147" s="37"/>
      <c r="J147" s="37"/>
      <c r="K147" s="58"/>
      <c r="L147" s="38"/>
      <c r="M147" s="38"/>
      <c r="N147" s="38"/>
      <c r="O147" s="38"/>
      <c r="P147" s="57"/>
      <c r="Q147" s="36"/>
      <c r="R147" s="73"/>
      <c r="S147" s="73"/>
      <c r="T147" s="58"/>
      <c r="U147" s="36"/>
      <c r="V147" s="90" t="str">
        <f t="shared" si="3"/>
        <v/>
      </c>
      <c r="W147" s="113"/>
      <c r="X147" s="38"/>
      <c r="Y147" s="99"/>
      <c r="Z147" s="95"/>
      <c r="AA147" s="38"/>
      <c r="AB147" s="38"/>
      <c r="AC147" s="38"/>
      <c r="AD147" s="105"/>
      <c r="AE147" s="113"/>
      <c r="AF147" s="38"/>
      <c r="AG147" s="99"/>
      <c r="AH147" s="113"/>
      <c r="AI147" s="38"/>
      <c r="AJ147" s="38"/>
      <c r="AK147" s="38"/>
      <c r="AL147" s="105"/>
      <c r="AM147" s="95"/>
      <c r="AN147" s="38"/>
      <c r="AO147" s="99"/>
      <c r="AP147" s="95"/>
      <c r="AQ147" s="38"/>
      <c r="AR147" s="38"/>
      <c r="AS147" s="38"/>
      <c r="AT147" s="99"/>
      <c r="AU147" s="95"/>
      <c r="AV147" s="38"/>
      <c r="AW147" s="99"/>
      <c r="AX147" s="113"/>
      <c r="AY147" s="38"/>
      <c r="AZ147" s="38"/>
      <c r="BA147" s="38"/>
      <c r="BB147" s="105"/>
      <c r="BC147" s="112"/>
      <c r="BD147" s="59"/>
      <c r="BE147" s="36"/>
      <c r="BF147" s="38"/>
      <c r="BG147" s="99"/>
      <c r="BH147" s="113"/>
      <c r="BI147" s="38"/>
      <c r="BJ147" s="99"/>
    </row>
    <row r="148" spans="2:62" ht="38.25" customHeight="1" x14ac:dyDescent="0.25">
      <c r="B148" s="81">
        <f t="shared" si="4"/>
        <v>127</v>
      </c>
      <c r="C148" s="57"/>
      <c r="D148" s="38"/>
      <c r="E148" s="73"/>
      <c r="F148" s="37"/>
      <c r="G148" s="80"/>
      <c r="H148" s="77"/>
      <c r="I148" s="37"/>
      <c r="J148" s="37"/>
      <c r="K148" s="58"/>
      <c r="L148" s="38"/>
      <c r="M148" s="38"/>
      <c r="N148" s="38"/>
      <c r="O148" s="38"/>
      <c r="P148" s="57"/>
      <c r="Q148" s="36"/>
      <c r="R148" s="73"/>
      <c r="S148" s="73"/>
      <c r="T148" s="58"/>
      <c r="U148" s="36"/>
      <c r="V148" s="90" t="str">
        <f t="shared" si="3"/>
        <v/>
      </c>
      <c r="W148" s="113"/>
      <c r="X148" s="38"/>
      <c r="Y148" s="99"/>
      <c r="Z148" s="95"/>
      <c r="AA148" s="38"/>
      <c r="AB148" s="38"/>
      <c r="AC148" s="38"/>
      <c r="AD148" s="105"/>
      <c r="AE148" s="113"/>
      <c r="AF148" s="38"/>
      <c r="AG148" s="99"/>
      <c r="AH148" s="113"/>
      <c r="AI148" s="38"/>
      <c r="AJ148" s="38"/>
      <c r="AK148" s="38"/>
      <c r="AL148" s="105"/>
      <c r="AM148" s="95"/>
      <c r="AN148" s="38"/>
      <c r="AO148" s="99"/>
      <c r="AP148" s="95"/>
      <c r="AQ148" s="38"/>
      <c r="AR148" s="38"/>
      <c r="AS148" s="38"/>
      <c r="AT148" s="99"/>
      <c r="AU148" s="95"/>
      <c r="AV148" s="38"/>
      <c r="AW148" s="99"/>
      <c r="AX148" s="113"/>
      <c r="AY148" s="38"/>
      <c r="AZ148" s="38"/>
      <c r="BA148" s="38"/>
      <c r="BB148" s="105"/>
      <c r="BC148" s="112"/>
      <c r="BD148" s="59"/>
      <c r="BE148" s="36"/>
      <c r="BF148" s="38"/>
      <c r="BG148" s="99"/>
      <c r="BH148" s="113"/>
      <c r="BI148" s="38"/>
      <c r="BJ148" s="99"/>
    </row>
    <row r="149" spans="2:62" ht="38.25" customHeight="1" x14ac:dyDescent="0.25">
      <c r="B149" s="81">
        <f t="shared" si="4"/>
        <v>128</v>
      </c>
      <c r="C149" s="57"/>
      <c r="D149" s="38"/>
      <c r="E149" s="73"/>
      <c r="F149" s="37"/>
      <c r="G149" s="80"/>
      <c r="H149" s="77"/>
      <c r="I149" s="37"/>
      <c r="J149" s="37"/>
      <c r="K149" s="58"/>
      <c r="L149" s="38"/>
      <c r="M149" s="38"/>
      <c r="N149" s="38"/>
      <c r="O149" s="38"/>
      <c r="P149" s="57"/>
      <c r="Q149" s="36"/>
      <c r="R149" s="73"/>
      <c r="S149" s="73"/>
      <c r="T149" s="58"/>
      <c r="U149" s="36"/>
      <c r="V149" s="90" t="str">
        <f t="shared" si="3"/>
        <v/>
      </c>
      <c r="W149" s="113"/>
      <c r="X149" s="38"/>
      <c r="Y149" s="99"/>
      <c r="Z149" s="95"/>
      <c r="AA149" s="38"/>
      <c r="AB149" s="38"/>
      <c r="AC149" s="38"/>
      <c r="AD149" s="105"/>
      <c r="AE149" s="113"/>
      <c r="AF149" s="38"/>
      <c r="AG149" s="99"/>
      <c r="AH149" s="113"/>
      <c r="AI149" s="38"/>
      <c r="AJ149" s="38"/>
      <c r="AK149" s="38"/>
      <c r="AL149" s="105"/>
      <c r="AM149" s="95"/>
      <c r="AN149" s="38"/>
      <c r="AO149" s="99"/>
      <c r="AP149" s="95"/>
      <c r="AQ149" s="38"/>
      <c r="AR149" s="38"/>
      <c r="AS149" s="38"/>
      <c r="AT149" s="99"/>
      <c r="AU149" s="95"/>
      <c r="AV149" s="38"/>
      <c r="AW149" s="99"/>
      <c r="AX149" s="113"/>
      <c r="AY149" s="38"/>
      <c r="AZ149" s="38"/>
      <c r="BA149" s="38"/>
      <c r="BB149" s="105"/>
      <c r="BC149" s="112"/>
      <c r="BD149" s="59"/>
      <c r="BE149" s="36"/>
      <c r="BF149" s="38"/>
      <c r="BG149" s="99"/>
      <c r="BH149" s="113"/>
      <c r="BI149" s="38"/>
      <c r="BJ149" s="99"/>
    </row>
    <row r="150" spans="2:62" ht="38.25" customHeight="1" x14ac:dyDescent="0.25">
      <c r="B150" s="81">
        <f t="shared" si="4"/>
        <v>129</v>
      </c>
      <c r="C150" s="57"/>
      <c r="D150" s="38"/>
      <c r="E150" s="73"/>
      <c r="F150" s="37"/>
      <c r="G150" s="80"/>
      <c r="H150" s="77"/>
      <c r="I150" s="37"/>
      <c r="J150" s="37"/>
      <c r="K150" s="58"/>
      <c r="L150" s="38"/>
      <c r="M150" s="38"/>
      <c r="N150" s="38"/>
      <c r="O150" s="38"/>
      <c r="P150" s="57"/>
      <c r="Q150" s="36"/>
      <c r="R150" s="73"/>
      <c r="S150" s="73"/>
      <c r="T150" s="58"/>
      <c r="U150" s="36"/>
      <c r="V150" s="90" t="str">
        <f t="shared" si="3"/>
        <v/>
      </c>
      <c r="W150" s="113"/>
      <c r="X150" s="38"/>
      <c r="Y150" s="99"/>
      <c r="Z150" s="95"/>
      <c r="AA150" s="38"/>
      <c r="AB150" s="38"/>
      <c r="AC150" s="38"/>
      <c r="AD150" s="105"/>
      <c r="AE150" s="113"/>
      <c r="AF150" s="38"/>
      <c r="AG150" s="99"/>
      <c r="AH150" s="113"/>
      <c r="AI150" s="38"/>
      <c r="AJ150" s="38"/>
      <c r="AK150" s="38"/>
      <c r="AL150" s="105"/>
      <c r="AM150" s="95"/>
      <c r="AN150" s="38"/>
      <c r="AO150" s="99"/>
      <c r="AP150" s="95"/>
      <c r="AQ150" s="38"/>
      <c r="AR150" s="38"/>
      <c r="AS150" s="38"/>
      <c r="AT150" s="99"/>
      <c r="AU150" s="95"/>
      <c r="AV150" s="38"/>
      <c r="AW150" s="99"/>
      <c r="AX150" s="113"/>
      <c r="AY150" s="38"/>
      <c r="AZ150" s="38"/>
      <c r="BA150" s="38"/>
      <c r="BB150" s="105"/>
      <c r="BC150" s="112"/>
      <c r="BD150" s="59"/>
      <c r="BE150" s="36"/>
      <c r="BF150" s="38"/>
      <c r="BG150" s="99"/>
      <c r="BH150" s="113"/>
      <c r="BI150" s="38"/>
      <c r="BJ150" s="99"/>
    </row>
    <row r="151" spans="2:62" ht="38.25" customHeight="1" x14ac:dyDescent="0.25">
      <c r="B151" s="81">
        <f t="shared" si="4"/>
        <v>130</v>
      </c>
      <c r="C151" s="57"/>
      <c r="D151" s="38"/>
      <c r="E151" s="73"/>
      <c r="F151" s="37"/>
      <c r="G151" s="80"/>
      <c r="H151" s="77"/>
      <c r="I151" s="37"/>
      <c r="J151" s="37"/>
      <c r="K151" s="58"/>
      <c r="L151" s="38"/>
      <c r="M151" s="38"/>
      <c r="N151" s="38"/>
      <c r="O151" s="38"/>
      <c r="P151" s="57"/>
      <c r="Q151" s="36"/>
      <c r="R151" s="73"/>
      <c r="S151" s="73"/>
      <c r="T151" s="58"/>
      <c r="U151" s="36"/>
      <c r="V151" s="90" t="str">
        <f t="shared" si="3"/>
        <v/>
      </c>
      <c r="W151" s="113"/>
      <c r="X151" s="38"/>
      <c r="Y151" s="99"/>
      <c r="Z151" s="95"/>
      <c r="AA151" s="38"/>
      <c r="AB151" s="38"/>
      <c r="AC151" s="38"/>
      <c r="AD151" s="105"/>
      <c r="AE151" s="113"/>
      <c r="AF151" s="38"/>
      <c r="AG151" s="99"/>
      <c r="AH151" s="113"/>
      <c r="AI151" s="38"/>
      <c r="AJ151" s="38"/>
      <c r="AK151" s="38"/>
      <c r="AL151" s="105"/>
      <c r="AM151" s="95"/>
      <c r="AN151" s="38"/>
      <c r="AO151" s="99"/>
      <c r="AP151" s="95"/>
      <c r="AQ151" s="38"/>
      <c r="AR151" s="38"/>
      <c r="AS151" s="38"/>
      <c r="AT151" s="99"/>
      <c r="AU151" s="95"/>
      <c r="AV151" s="38"/>
      <c r="AW151" s="99"/>
      <c r="AX151" s="113"/>
      <c r="AY151" s="38"/>
      <c r="AZ151" s="38"/>
      <c r="BA151" s="38"/>
      <c r="BB151" s="105"/>
      <c r="BC151" s="112"/>
      <c r="BD151" s="59"/>
      <c r="BE151" s="36"/>
      <c r="BF151" s="38"/>
      <c r="BG151" s="99"/>
      <c r="BH151" s="113"/>
      <c r="BI151" s="38"/>
      <c r="BJ151" s="99"/>
    </row>
    <row r="152" spans="2:62" ht="38.25" customHeight="1" x14ac:dyDescent="0.25">
      <c r="B152" s="81">
        <f t="shared" si="4"/>
        <v>131</v>
      </c>
      <c r="C152" s="57"/>
      <c r="D152" s="38"/>
      <c r="E152" s="73"/>
      <c r="F152" s="37"/>
      <c r="G152" s="80"/>
      <c r="H152" s="77"/>
      <c r="I152" s="37"/>
      <c r="J152" s="37"/>
      <c r="K152" s="58"/>
      <c r="L152" s="38"/>
      <c r="M152" s="38"/>
      <c r="N152" s="38"/>
      <c r="O152" s="38"/>
      <c r="P152" s="57"/>
      <c r="Q152" s="36"/>
      <c r="R152" s="73"/>
      <c r="S152" s="73"/>
      <c r="T152" s="58"/>
      <c r="U152" s="36"/>
      <c r="V152" s="90" t="str">
        <f t="shared" ref="V152:V215" si="5">IF(S152="","",(S152+U152))</f>
        <v/>
      </c>
      <c r="W152" s="113"/>
      <c r="X152" s="38"/>
      <c r="Y152" s="99"/>
      <c r="Z152" s="95"/>
      <c r="AA152" s="38"/>
      <c r="AB152" s="38"/>
      <c r="AC152" s="38"/>
      <c r="AD152" s="105"/>
      <c r="AE152" s="113"/>
      <c r="AF152" s="38"/>
      <c r="AG152" s="99"/>
      <c r="AH152" s="113"/>
      <c r="AI152" s="38"/>
      <c r="AJ152" s="38"/>
      <c r="AK152" s="38"/>
      <c r="AL152" s="105"/>
      <c r="AM152" s="95"/>
      <c r="AN152" s="38"/>
      <c r="AO152" s="99"/>
      <c r="AP152" s="95"/>
      <c r="AQ152" s="38"/>
      <c r="AR152" s="38"/>
      <c r="AS152" s="38"/>
      <c r="AT152" s="99"/>
      <c r="AU152" s="95"/>
      <c r="AV152" s="38"/>
      <c r="AW152" s="99"/>
      <c r="AX152" s="113"/>
      <c r="AY152" s="38"/>
      <c r="AZ152" s="38"/>
      <c r="BA152" s="38"/>
      <c r="BB152" s="105"/>
      <c r="BC152" s="112"/>
      <c r="BD152" s="59"/>
      <c r="BE152" s="36"/>
      <c r="BF152" s="38"/>
      <c r="BG152" s="99"/>
      <c r="BH152" s="113"/>
      <c r="BI152" s="38"/>
      <c r="BJ152" s="99"/>
    </row>
    <row r="153" spans="2:62" ht="38.25" customHeight="1" x14ac:dyDescent="0.25">
      <c r="B153" s="81">
        <f t="shared" si="4"/>
        <v>132</v>
      </c>
      <c r="C153" s="57"/>
      <c r="D153" s="38"/>
      <c r="E153" s="73"/>
      <c r="F153" s="37"/>
      <c r="G153" s="80"/>
      <c r="H153" s="77"/>
      <c r="I153" s="37"/>
      <c r="J153" s="37"/>
      <c r="K153" s="58"/>
      <c r="L153" s="38"/>
      <c r="M153" s="38"/>
      <c r="N153" s="38"/>
      <c r="O153" s="38"/>
      <c r="P153" s="57"/>
      <c r="Q153" s="36"/>
      <c r="R153" s="73"/>
      <c r="S153" s="73"/>
      <c r="T153" s="58"/>
      <c r="U153" s="36"/>
      <c r="V153" s="90" t="str">
        <f t="shared" si="5"/>
        <v/>
      </c>
      <c r="W153" s="113"/>
      <c r="X153" s="38"/>
      <c r="Y153" s="99"/>
      <c r="Z153" s="95"/>
      <c r="AA153" s="38"/>
      <c r="AB153" s="38"/>
      <c r="AC153" s="38"/>
      <c r="AD153" s="105"/>
      <c r="AE153" s="113"/>
      <c r="AF153" s="38"/>
      <c r="AG153" s="99"/>
      <c r="AH153" s="113"/>
      <c r="AI153" s="38"/>
      <c r="AJ153" s="38"/>
      <c r="AK153" s="38"/>
      <c r="AL153" s="105"/>
      <c r="AM153" s="95"/>
      <c r="AN153" s="38"/>
      <c r="AO153" s="99"/>
      <c r="AP153" s="95"/>
      <c r="AQ153" s="38"/>
      <c r="AR153" s="38"/>
      <c r="AS153" s="38"/>
      <c r="AT153" s="99"/>
      <c r="AU153" s="95"/>
      <c r="AV153" s="38"/>
      <c r="AW153" s="99"/>
      <c r="AX153" s="113"/>
      <c r="AY153" s="38"/>
      <c r="AZ153" s="38"/>
      <c r="BA153" s="38"/>
      <c r="BB153" s="105"/>
      <c r="BC153" s="112"/>
      <c r="BD153" s="59"/>
      <c r="BE153" s="36"/>
      <c r="BF153" s="38"/>
      <c r="BG153" s="99"/>
      <c r="BH153" s="113"/>
      <c r="BI153" s="38"/>
      <c r="BJ153" s="99"/>
    </row>
    <row r="154" spans="2:62" ht="38.25" customHeight="1" x14ac:dyDescent="0.25">
      <c r="B154" s="81">
        <f t="shared" si="4"/>
        <v>133</v>
      </c>
      <c r="C154" s="57"/>
      <c r="D154" s="38"/>
      <c r="E154" s="73"/>
      <c r="F154" s="37"/>
      <c r="G154" s="80"/>
      <c r="H154" s="77"/>
      <c r="I154" s="37"/>
      <c r="J154" s="37"/>
      <c r="K154" s="58"/>
      <c r="L154" s="38"/>
      <c r="M154" s="38"/>
      <c r="N154" s="38"/>
      <c r="O154" s="38"/>
      <c r="P154" s="57"/>
      <c r="Q154" s="36"/>
      <c r="R154" s="73"/>
      <c r="S154" s="73"/>
      <c r="T154" s="58"/>
      <c r="U154" s="36"/>
      <c r="V154" s="90" t="str">
        <f t="shared" si="5"/>
        <v/>
      </c>
      <c r="W154" s="113"/>
      <c r="X154" s="38"/>
      <c r="Y154" s="99"/>
      <c r="Z154" s="95"/>
      <c r="AA154" s="38"/>
      <c r="AB154" s="38"/>
      <c r="AC154" s="38"/>
      <c r="AD154" s="105"/>
      <c r="AE154" s="113"/>
      <c r="AF154" s="38"/>
      <c r="AG154" s="99"/>
      <c r="AH154" s="113"/>
      <c r="AI154" s="38"/>
      <c r="AJ154" s="38"/>
      <c r="AK154" s="38"/>
      <c r="AL154" s="105"/>
      <c r="AM154" s="95"/>
      <c r="AN154" s="38"/>
      <c r="AO154" s="99"/>
      <c r="AP154" s="95"/>
      <c r="AQ154" s="38"/>
      <c r="AR154" s="38"/>
      <c r="AS154" s="38"/>
      <c r="AT154" s="99"/>
      <c r="AU154" s="95"/>
      <c r="AV154" s="38"/>
      <c r="AW154" s="99"/>
      <c r="AX154" s="113"/>
      <c r="AY154" s="38"/>
      <c r="AZ154" s="38"/>
      <c r="BA154" s="38"/>
      <c r="BB154" s="105"/>
      <c r="BC154" s="112"/>
      <c r="BD154" s="59"/>
      <c r="BE154" s="36"/>
      <c r="BF154" s="38"/>
      <c r="BG154" s="99"/>
      <c r="BH154" s="113"/>
      <c r="BI154" s="38"/>
      <c r="BJ154" s="99"/>
    </row>
    <row r="155" spans="2:62" ht="38.25" customHeight="1" x14ac:dyDescent="0.25">
      <c r="B155" s="81">
        <f t="shared" si="4"/>
        <v>134</v>
      </c>
      <c r="C155" s="57"/>
      <c r="D155" s="38"/>
      <c r="E155" s="73"/>
      <c r="F155" s="37"/>
      <c r="G155" s="80"/>
      <c r="H155" s="77"/>
      <c r="I155" s="37"/>
      <c r="J155" s="37"/>
      <c r="K155" s="58"/>
      <c r="L155" s="38"/>
      <c r="M155" s="38"/>
      <c r="N155" s="38"/>
      <c r="O155" s="38"/>
      <c r="P155" s="57"/>
      <c r="Q155" s="36"/>
      <c r="R155" s="73"/>
      <c r="S155" s="73"/>
      <c r="T155" s="58"/>
      <c r="U155" s="36"/>
      <c r="V155" s="90" t="str">
        <f t="shared" si="5"/>
        <v/>
      </c>
      <c r="W155" s="113"/>
      <c r="X155" s="38"/>
      <c r="Y155" s="99"/>
      <c r="Z155" s="95"/>
      <c r="AA155" s="38"/>
      <c r="AB155" s="38"/>
      <c r="AC155" s="38"/>
      <c r="AD155" s="105"/>
      <c r="AE155" s="113"/>
      <c r="AF155" s="38"/>
      <c r="AG155" s="99"/>
      <c r="AH155" s="113"/>
      <c r="AI155" s="38"/>
      <c r="AJ155" s="38"/>
      <c r="AK155" s="38"/>
      <c r="AL155" s="105"/>
      <c r="AM155" s="95"/>
      <c r="AN155" s="38"/>
      <c r="AO155" s="99"/>
      <c r="AP155" s="95"/>
      <c r="AQ155" s="38"/>
      <c r="AR155" s="38"/>
      <c r="AS155" s="38"/>
      <c r="AT155" s="99"/>
      <c r="AU155" s="95"/>
      <c r="AV155" s="38"/>
      <c r="AW155" s="99"/>
      <c r="AX155" s="113"/>
      <c r="AY155" s="38"/>
      <c r="AZ155" s="38"/>
      <c r="BA155" s="38"/>
      <c r="BB155" s="105"/>
      <c r="BC155" s="112"/>
      <c r="BD155" s="59"/>
      <c r="BE155" s="36"/>
      <c r="BF155" s="38"/>
      <c r="BG155" s="99"/>
      <c r="BH155" s="113"/>
      <c r="BI155" s="38"/>
      <c r="BJ155" s="99"/>
    </row>
    <row r="156" spans="2:62" ht="38.25" customHeight="1" x14ac:dyDescent="0.25">
      <c r="B156" s="81">
        <f t="shared" si="4"/>
        <v>135</v>
      </c>
      <c r="C156" s="57"/>
      <c r="D156" s="38"/>
      <c r="E156" s="73"/>
      <c r="F156" s="37"/>
      <c r="G156" s="80"/>
      <c r="H156" s="77"/>
      <c r="I156" s="37"/>
      <c r="J156" s="37"/>
      <c r="K156" s="58"/>
      <c r="L156" s="38"/>
      <c r="M156" s="38"/>
      <c r="N156" s="38"/>
      <c r="O156" s="38"/>
      <c r="P156" s="57"/>
      <c r="Q156" s="36"/>
      <c r="R156" s="73"/>
      <c r="S156" s="73"/>
      <c r="T156" s="58"/>
      <c r="U156" s="36"/>
      <c r="V156" s="90" t="str">
        <f t="shared" si="5"/>
        <v/>
      </c>
      <c r="W156" s="113"/>
      <c r="X156" s="38"/>
      <c r="Y156" s="99"/>
      <c r="Z156" s="95"/>
      <c r="AA156" s="38"/>
      <c r="AB156" s="38"/>
      <c r="AC156" s="38"/>
      <c r="AD156" s="105"/>
      <c r="AE156" s="113"/>
      <c r="AF156" s="38"/>
      <c r="AG156" s="99"/>
      <c r="AH156" s="113"/>
      <c r="AI156" s="38"/>
      <c r="AJ156" s="38"/>
      <c r="AK156" s="38"/>
      <c r="AL156" s="105"/>
      <c r="AM156" s="95"/>
      <c r="AN156" s="38"/>
      <c r="AO156" s="99"/>
      <c r="AP156" s="95"/>
      <c r="AQ156" s="38"/>
      <c r="AR156" s="38"/>
      <c r="AS156" s="38"/>
      <c r="AT156" s="99"/>
      <c r="AU156" s="95"/>
      <c r="AV156" s="38"/>
      <c r="AW156" s="99"/>
      <c r="AX156" s="113"/>
      <c r="AY156" s="38"/>
      <c r="AZ156" s="38"/>
      <c r="BA156" s="38"/>
      <c r="BB156" s="105"/>
      <c r="BC156" s="112"/>
      <c r="BD156" s="59"/>
      <c r="BE156" s="36"/>
      <c r="BF156" s="38"/>
      <c r="BG156" s="99"/>
      <c r="BH156" s="113"/>
      <c r="BI156" s="38"/>
      <c r="BJ156" s="99"/>
    </row>
    <row r="157" spans="2:62" ht="38.25" customHeight="1" x14ac:dyDescent="0.25">
      <c r="B157" s="81">
        <f t="shared" si="4"/>
        <v>136</v>
      </c>
      <c r="C157" s="57"/>
      <c r="D157" s="38"/>
      <c r="E157" s="73"/>
      <c r="F157" s="37"/>
      <c r="G157" s="80"/>
      <c r="H157" s="77"/>
      <c r="I157" s="37"/>
      <c r="J157" s="37"/>
      <c r="K157" s="58"/>
      <c r="L157" s="38"/>
      <c r="M157" s="38"/>
      <c r="N157" s="38"/>
      <c r="O157" s="38"/>
      <c r="P157" s="57"/>
      <c r="Q157" s="36"/>
      <c r="R157" s="73"/>
      <c r="S157" s="73"/>
      <c r="T157" s="58"/>
      <c r="U157" s="36"/>
      <c r="V157" s="90" t="str">
        <f t="shared" si="5"/>
        <v/>
      </c>
      <c r="W157" s="113"/>
      <c r="X157" s="38"/>
      <c r="Y157" s="99"/>
      <c r="Z157" s="95"/>
      <c r="AA157" s="38"/>
      <c r="AB157" s="38"/>
      <c r="AC157" s="38"/>
      <c r="AD157" s="105"/>
      <c r="AE157" s="113"/>
      <c r="AF157" s="38"/>
      <c r="AG157" s="99"/>
      <c r="AH157" s="113"/>
      <c r="AI157" s="38"/>
      <c r="AJ157" s="38"/>
      <c r="AK157" s="38"/>
      <c r="AL157" s="105"/>
      <c r="AM157" s="95"/>
      <c r="AN157" s="38"/>
      <c r="AO157" s="99"/>
      <c r="AP157" s="95"/>
      <c r="AQ157" s="38"/>
      <c r="AR157" s="38"/>
      <c r="AS157" s="38"/>
      <c r="AT157" s="99"/>
      <c r="AU157" s="95"/>
      <c r="AV157" s="38"/>
      <c r="AW157" s="99"/>
      <c r="AX157" s="113"/>
      <c r="AY157" s="38"/>
      <c r="AZ157" s="38"/>
      <c r="BA157" s="38"/>
      <c r="BB157" s="105"/>
      <c r="BC157" s="112"/>
      <c r="BD157" s="59"/>
      <c r="BE157" s="36"/>
      <c r="BF157" s="38"/>
      <c r="BG157" s="99"/>
      <c r="BH157" s="113"/>
      <c r="BI157" s="38"/>
      <c r="BJ157" s="99"/>
    </row>
    <row r="158" spans="2:62" ht="38.25" customHeight="1" x14ac:dyDescent="0.25">
      <c r="B158" s="81">
        <f t="shared" si="4"/>
        <v>137</v>
      </c>
      <c r="C158" s="57"/>
      <c r="D158" s="38"/>
      <c r="E158" s="73"/>
      <c r="F158" s="37"/>
      <c r="G158" s="80"/>
      <c r="H158" s="77"/>
      <c r="I158" s="37"/>
      <c r="J158" s="37"/>
      <c r="K158" s="58"/>
      <c r="L158" s="38"/>
      <c r="M158" s="38"/>
      <c r="N158" s="38"/>
      <c r="O158" s="38"/>
      <c r="P158" s="57"/>
      <c r="Q158" s="36"/>
      <c r="R158" s="73"/>
      <c r="S158" s="73"/>
      <c r="T158" s="58"/>
      <c r="U158" s="36"/>
      <c r="V158" s="90" t="str">
        <f t="shared" si="5"/>
        <v/>
      </c>
      <c r="W158" s="113"/>
      <c r="X158" s="38"/>
      <c r="Y158" s="99"/>
      <c r="Z158" s="95"/>
      <c r="AA158" s="38"/>
      <c r="AB158" s="38"/>
      <c r="AC158" s="38"/>
      <c r="AD158" s="105"/>
      <c r="AE158" s="113"/>
      <c r="AF158" s="38"/>
      <c r="AG158" s="99"/>
      <c r="AH158" s="113"/>
      <c r="AI158" s="38"/>
      <c r="AJ158" s="38"/>
      <c r="AK158" s="38"/>
      <c r="AL158" s="105"/>
      <c r="AM158" s="95"/>
      <c r="AN158" s="38"/>
      <c r="AO158" s="99"/>
      <c r="AP158" s="95"/>
      <c r="AQ158" s="38"/>
      <c r="AR158" s="38"/>
      <c r="AS158" s="38"/>
      <c r="AT158" s="99"/>
      <c r="AU158" s="95"/>
      <c r="AV158" s="38"/>
      <c r="AW158" s="99"/>
      <c r="AX158" s="113"/>
      <c r="AY158" s="38"/>
      <c r="AZ158" s="38"/>
      <c r="BA158" s="38"/>
      <c r="BB158" s="105"/>
      <c r="BC158" s="112"/>
      <c r="BD158" s="59"/>
      <c r="BE158" s="36"/>
      <c r="BF158" s="38"/>
      <c r="BG158" s="99"/>
      <c r="BH158" s="113"/>
      <c r="BI158" s="38"/>
      <c r="BJ158" s="99"/>
    </row>
    <row r="159" spans="2:62" ht="38.25" customHeight="1" x14ac:dyDescent="0.25">
      <c r="B159" s="81">
        <f t="shared" si="4"/>
        <v>138</v>
      </c>
      <c r="C159" s="57"/>
      <c r="D159" s="38"/>
      <c r="E159" s="73"/>
      <c r="F159" s="37"/>
      <c r="G159" s="80"/>
      <c r="H159" s="77"/>
      <c r="I159" s="37"/>
      <c r="J159" s="37"/>
      <c r="K159" s="58"/>
      <c r="L159" s="38"/>
      <c r="M159" s="38"/>
      <c r="N159" s="38"/>
      <c r="O159" s="38"/>
      <c r="P159" s="57"/>
      <c r="Q159" s="36"/>
      <c r="R159" s="73"/>
      <c r="S159" s="73"/>
      <c r="T159" s="58"/>
      <c r="U159" s="36"/>
      <c r="V159" s="90" t="str">
        <f t="shared" si="5"/>
        <v/>
      </c>
      <c r="W159" s="113"/>
      <c r="X159" s="38"/>
      <c r="Y159" s="99"/>
      <c r="Z159" s="95"/>
      <c r="AA159" s="38"/>
      <c r="AB159" s="38"/>
      <c r="AC159" s="38"/>
      <c r="AD159" s="105"/>
      <c r="AE159" s="113"/>
      <c r="AF159" s="38"/>
      <c r="AG159" s="99"/>
      <c r="AH159" s="113"/>
      <c r="AI159" s="38"/>
      <c r="AJ159" s="38"/>
      <c r="AK159" s="38"/>
      <c r="AL159" s="105"/>
      <c r="AM159" s="95"/>
      <c r="AN159" s="38"/>
      <c r="AO159" s="99"/>
      <c r="AP159" s="95"/>
      <c r="AQ159" s="38"/>
      <c r="AR159" s="38"/>
      <c r="AS159" s="38"/>
      <c r="AT159" s="99"/>
      <c r="AU159" s="95"/>
      <c r="AV159" s="38"/>
      <c r="AW159" s="99"/>
      <c r="AX159" s="113"/>
      <c r="AY159" s="38"/>
      <c r="AZ159" s="38"/>
      <c r="BA159" s="38"/>
      <c r="BB159" s="105"/>
      <c r="BC159" s="112"/>
      <c r="BD159" s="59"/>
      <c r="BE159" s="36"/>
      <c r="BF159" s="38"/>
      <c r="BG159" s="99"/>
      <c r="BH159" s="113"/>
      <c r="BI159" s="38"/>
      <c r="BJ159" s="99"/>
    </row>
    <row r="160" spans="2:62" ht="38.25" customHeight="1" x14ac:dyDescent="0.25">
      <c r="B160" s="81">
        <f t="shared" ref="B160:B223" si="6">1+B159</f>
        <v>139</v>
      </c>
      <c r="C160" s="57"/>
      <c r="D160" s="38"/>
      <c r="E160" s="73"/>
      <c r="F160" s="37"/>
      <c r="G160" s="80"/>
      <c r="H160" s="77"/>
      <c r="I160" s="37"/>
      <c r="J160" s="37"/>
      <c r="K160" s="58"/>
      <c r="L160" s="38"/>
      <c r="M160" s="38"/>
      <c r="N160" s="38"/>
      <c r="O160" s="38"/>
      <c r="P160" s="57"/>
      <c r="Q160" s="36"/>
      <c r="R160" s="73"/>
      <c r="S160" s="73"/>
      <c r="T160" s="58"/>
      <c r="U160" s="36"/>
      <c r="V160" s="90" t="str">
        <f t="shared" si="5"/>
        <v/>
      </c>
      <c r="W160" s="113"/>
      <c r="X160" s="38"/>
      <c r="Y160" s="99"/>
      <c r="Z160" s="95"/>
      <c r="AA160" s="38"/>
      <c r="AB160" s="38"/>
      <c r="AC160" s="38"/>
      <c r="AD160" s="105"/>
      <c r="AE160" s="113"/>
      <c r="AF160" s="38"/>
      <c r="AG160" s="99"/>
      <c r="AH160" s="113"/>
      <c r="AI160" s="38"/>
      <c r="AJ160" s="38"/>
      <c r="AK160" s="38"/>
      <c r="AL160" s="105"/>
      <c r="AM160" s="95"/>
      <c r="AN160" s="38"/>
      <c r="AO160" s="99"/>
      <c r="AP160" s="95"/>
      <c r="AQ160" s="38"/>
      <c r="AR160" s="38"/>
      <c r="AS160" s="38"/>
      <c r="AT160" s="99"/>
      <c r="AU160" s="95"/>
      <c r="AV160" s="38"/>
      <c r="AW160" s="99"/>
      <c r="AX160" s="113"/>
      <c r="AY160" s="38"/>
      <c r="AZ160" s="38"/>
      <c r="BA160" s="38"/>
      <c r="BB160" s="105"/>
      <c r="BC160" s="112"/>
      <c r="BD160" s="59"/>
      <c r="BE160" s="36"/>
      <c r="BF160" s="38"/>
      <c r="BG160" s="99"/>
      <c r="BH160" s="113"/>
      <c r="BI160" s="38"/>
      <c r="BJ160" s="99"/>
    </row>
    <row r="161" spans="2:62" ht="38.25" customHeight="1" x14ac:dyDescent="0.25">
      <c r="B161" s="81">
        <f t="shared" si="6"/>
        <v>140</v>
      </c>
      <c r="C161" s="57"/>
      <c r="D161" s="38"/>
      <c r="E161" s="73"/>
      <c r="F161" s="37"/>
      <c r="G161" s="80"/>
      <c r="H161" s="77"/>
      <c r="I161" s="37"/>
      <c r="J161" s="37"/>
      <c r="K161" s="58"/>
      <c r="L161" s="38"/>
      <c r="M161" s="38"/>
      <c r="N161" s="38"/>
      <c r="O161" s="38"/>
      <c r="P161" s="57"/>
      <c r="Q161" s="36"/>
      <c r="R161" s="73"/>
      <c r="S161" s="73"/>
      <c r="T161" s="58"/>
      <c r="U161" s="36"/>
      <c r="V161" s="90" t="str">
        <f t="shared" si="5"/>
        <v/>
      </c>
      <c r="W161" s="113"/>
      <c r="X161" s="38"/>
      <c r="Y161" s="99"/>
      <c r="Z161" s="95"/>
      <c r="AA161" s="38"/>
      <c r="AB161" s="38"/>
      <c r="AC161" s="38"/>
      <c r="AD161" s="105"/>
      <c r="AE161" s="113"/>
      <c r="AF161" s="38"/>
      <c r="AG161" s="99"/>
      <c r="AH161" s="113"/>
      <c r="AI161" s="38"/>
      <c r="AJ161" s="38"/>
      <c r="AK161" s="38"/>
      <c r="AL161" s="105"/>
      <c r="AM161" s="95"/>
      <c r="AN161" s="38"/>
      <c r="AO161" s="99"/>
      <c r="AP161" s="95"/>
      <c r="AQ161" s="38"/>
      <c r="AR161" s="38"/>
      <c r="AS161" s="38"/>
      <c r="AT161" s="99"/>
      <c r="AU161" s="95"/>
      <c r="AV161" s="38"/>
      <c r="AW161" s="99"/>
      <c r="AX161" s="113"/>
      <c r="AY161" s="38"/>
      <c r="AZ161" s="38"/>
      <c r="BA161" s="38"/>
      <c r="BB161" s="105"/>
      <c r="BC161" s="112"/>
      <c r="BD161" s="59"/>
      <c r="BE161" s="36"/>
      <c r="BF161" s="38"/>
      <c r="BG161" s="99"/>
      <c r="BH161" s="113"/>
      <c r="BI161" s="38"/>
      <c r="BJ161" s="99"/>
    </row>
    <row r="162" spans="2:62" ht="38.25" customHeight="1" x14ac:dyDescent="0.25">
      <c r="B162" s="81">
        <f t="shared" si="6"/>
        <v>141</v>
      </c>
      <c r="C162" s="57"/>
      <c r="D162" s="38"/>
      <c r="E162" s="73"/>
      <c r="F162" s="37"/>
      <c r="G162" s="80"/>
      <c r="H162" s="77"/>
      <c r="I162" s="37"/>
      <c r="J162" s="37"/>
      <c r="K162" s="58"/>
      <c r="L162" s="38"/>
      <c r="M162" s="38"/>
      <c r="N162" s="38"/>
      <c r="O162" s="38"/>
      <c r="P162" s="57"/>
      <c r="Q162" s="36"/>
      <c r="R162" s="73"/>
      <c r="S162" s="73"/>
      <c r="T162" s="58"/>
      <c r="U162" s="36"/>
      <c r="V162" s="90" t="str">
        <f t="shared" si="5"/>
        <v/>
      </c>
      <c r="W162" s="113"/>
      <c r="X162" s="38"/>
      <c r="Y162" s="99"/>
      <c r="Z162" s="95"/>
      <c r="AA162" s="38"/>
      <c r="AB162" s="38"/>
      <c r="AC162" s="38"/>
      <c r="AD162" s="105"/>
      <c r="AE162" s="113"/>
      <c r="AF162" s="38"/>
      <c r="AG162" s="99"/>
      <c r="AH162" s="113"/>
      <c r="AI162" s="38"/>
      <c r="AJ162" s="38"/>
      <c r="AK162" s="38"/>
      <c r="AL162" s="105"/>
      <c r="AM162" s="95"/>
      <c r="AN162" s="38"/>
      <c r="AO162" s="99"/>
      <c r="AP162" s="95"/>
      <c r="AQ162" s="38"/>
      <c r="AR162" s="38"/>
      <c r="AS162" s="38"/>
      <c r="AT162" s="99"/>
      <c r="AU162" s="95"/>
      <c r="AV162" s="38"/>
      <c r="AW162" s="99"/>
      <c r="AX162" s="113"/>
      <c r="AY162" s="38"/>
      <c r="AZ162" s="38"/>
      <c r="BA162" s="38"/>
      <c r="BB162" s="105"/>
      <c r="BC162" s="112"/>
      <c r="BD162" s="59"/>
      <c r="BE162" s="36"/>
      <c r="BF162" s="38"/>
      <c r="BG162" s="99"/>
      <c r="BH162" s="113"/>
      <c r="BI162" s="38"/>
      <c r="BJ162" s="99"/>
    </row>
    <row r="163" spans="2:62" ht="38.25" customHeight="1" x14ac:dyDescent="0.25">
      <c r="B163" s="81">
        <f t="shared" si="6"/>
        <v>142</v>
      </c>
      <c r="C163" s="57"/>
      <c r="D163" s="38"/>
      <c r="E163" s="73"/>
      <c r="F163" s="37"/>
      <c r="G163" s="80"/>
      <c r="H163" s="77"/>
      <c r="I163" s="37"/>
      <c r="J163" s="37"/>
      <c r="K163" s="58"/>
      <c r="L163" s="38"/>
      <c r="M163" s="38"/>
      <c r="N163" s="38"/>
      <c r="O163" s="38"/>
      <c r="P163" s="57"/>
      <c r="Q163" s="36"/>
      <c r="R163" s="73"/>
      <c r="S163" s="73"/>
      <c r="T163" s="58"/>
      <c r="U163" s="36"/>
      <c r="V163" s="90" t="str">
        <f t="shared" si="5"/>
        <v/>
      </c>
      <c r="W163" s="113"/>
      <c r="X163" s="38"/>
      <c r="Y163" s="99"/>
      <c r="Z163" s="95"/>
      <c r="AA163" s="38"/>
      <c r="AB163" s="38"/>
      <c r="AC163" s="38"/>
      <c r="AD163" s="105"/>
      <c r="AE163" s="113"/>
      <c r="AF163" s="38"/>
      <c r="AG163" s="99"/>
      <c r="AH163" s="113"/>
      <c r="AI163" s="38"/>
      <c r="AJ163" s="38"/>
      <c r="AK163" s="38"/>
      <c r="AL163" s="105"/>
      <c r="AM163" s="95"/>
      <c r="AN163" s="38"/>
      <c r="AO163" s="99"/>
      <c r="AP163" s="95"/>
      <c r="AQ163" s="38"/>
      <c r="AR163" s="38"/>
      <c r="AS163" s="38"/>
      <c r="AT163" s="99"/>
      <c r="AU163" s="95"/>
      <c r="AV163" s="38"/>
      <c r="AW163" s="99"/>
      <c r="AX163" s="113"/>
      <c r="AY163" s="38"/>
      <c r="AZ163" s="38"/>
      <c r="BA163" s="38"/>
      <c r="BB163" s="105"/>
      <c r="BC163" s="112"/>
      <c r="BD163" s="59"/>
      <c r="BE163" s="36"/>
      <c r="BF163" s="38"/>
      <c r="BG163" s="99"/>
      <c r="BH163" s="113"/>
      <c r="BI163" s="38"/>
      <c r="BJ163" s="99"/>
    </row>
    <row r="164" spans="2:62" ht="38.25" customHeight="1" x14ac:dyDescent="0.25">
      <c r="B164" s="81">
        <f t="shared" si="6"/>
        <v>143</v>
      </c>
      <c r="C164" s="57"/>
      <c r="D164" s="38"/>
      <c r="E164" s="73"/>
      <c r="F164" s="37"/>
      <c r="G164" s="80"/>
      <c r="H164" s="77"/>
      <c r="I164" s="37"/>
      <c r="J164" s="37"/>
      <c r="K164" s="58"/>
      <c r="L164" s="38"/>
      <c r="M164" s="38"/>
      <c r="N164" s="38"/>
      <c r="O164" s="38"/>
      <c r="P164" s="57"/>
      <c r="Q164" s="36"/>
      <c r="R164" s="73"/>
      <c r="S164" s="73"/>
      <c r="T164" s="58"/>
      <c r="U164" s="36"/>
      <c r="V164" s="90" t="str">
        <f t="shared" si="5"/>
        <v/>
      </c>
      <c r="W164" s="113"/>
      <c r="X164" s="38"/>
      <c r="Y164" s="99"/>
      <c r="Z164" s="95"/>
      <c r="AA164" s="38"/>
      <c r="AB164" s="38"/>
      <c r="AC164" s="38"/>
      <c r="AD164" s="105"/>
      <c r="AE164" s="113"/>
      <c r="AF164" s="38"/>
      <c r="AG164" s="99"/>
      <c r="AH164" s="113"/>
      <c r="AI164" s="38"/>
      <c r="AJ164" s="38"/>
      <c r="AK164" s="38"/>
      <c r="AL164" s="105"/>
      <c r="AM164" s="95"/>
      <c r="AN164" s="38"/>
      <c r="AO164" s="99"/>
      <c r="AP164" s="95"/>
      <c r="AQ164" s="38"/>
      <c r="AR164" s="38"/>
      <c r="AS164" s="38"/>
      <c r="AT164" s="99"/>
      <c r="AU164" s="95"/>
      <c r="AV164" s="38"/>
      <c r="AW164" s="99"/>
      <c r="AX164" s="113"/>
      <c r="AY164" s="38"/>
      <c r="AZ164" s="38"/>
      <c r="BA164" s="38"/>
      <c r="BB164" s="105"/>
      <c r="BC164" s="112"/>
      <c r="BD164" s="59"/>
      <c r="BE164" s="36"/>
      <c r="BF164" s="38"/>
      <c r="BG164" s="99"/>
      <c r="BH164" s="113"/>
      <c r="BI164" s="38"/>
      <c r="BJ164" s="99"/>
    </row>
    <row r="165" spans="2:62" ht="38.25" customHeight="1" x14ac:dyDescent="0.25">
      <c r="B165" s="81">
        <f t="shared" si="6"/>
        <v>144</v>
      </c>
      <c r="C165" s="57"/>
      <c r="D165" s="38"/>
      <c r="E165" s="73"/>
      <c r="F165" s="37"/>
      <c r="G165" s="80"/>
      <c r="H165" s="77"/>
      <c r="I165" s="37"/>
      <c r="J165" s="37"/>
      <c r="K165" s="58"/>
      <c r="L165" s="38"/>
      <c r="M165" s="38"/>
      <c r="N165" s="38"/>
      <c r="O165" s="38"/>
      <c r="P165" s="57"/>
      <c r="Q165" s="36"/>
      <c r="R165" s="73"/>
      <c r="S165" s="73"/>
      <c r="T165" s="58"/>
      <c r="U165" s="36"/>
      <c r="V165" s="90" t="str">
        <f t="shared" si="5"/>
        <v/>
      </c>
      <c r="W165" s="113"/>
      <c r="X165" s="38"/>
      <c r="Y165" s="99"/>
      <c r="Z165" s="95"/>
      <c r="AA165" s="38"/>
      <c r="AB165" s="38"/>
      <c r="AC165" s="38"/>
      <c r="AD165" s="105"/>
      <c r="AE165" s="113"/>
      <c r="AF165" s="38"/>
      <c r="AG165" s="99"/>
      <c r="AH165" s="113"/>
      <c r="AI165" s="38"/>
      <c r="AJ165" s="38"/>
      <c r="AK165" s="38"/>
      <c r="AL165" s="105"/>
      <c r="AM165" s="95"/>
      <c r="AN165" s="38"/>
      <c r="AO165" s="99"/>
      <c r="AP165" s="95"/>
      <c r="AQ165" s="38"/>
      <c r="AR165" s="38"/>
      <c r="AS165" s="38"/>
      <c r="AT165" s="99"/>
      <c r="AU165" s="95"/>
      <c r="AV165" s="38"/>
      <c r="AW165" s="99"/>
      <c r="AX165" s="113"/>
      <c r="AY165" s="38"/>
      <c r="AZ165" s="38"/>
      <c r="BA165" s="38"/>
      <c r="BB165" s="105"/>
      <c r="BC165" s="112"/>
      <c r="BD165" s="59"/>
      <c r="BE165" s="36"/>
      <c r="BF165" s="38"/>
      <c r="BG165" s="99"/>
      <c r="BH165" s="113"/>
      <c r="BI165" s="38"/>
      <c r="BJ165" s="99"/>
    </row>
    <row r="166" spans="2:62" ht="38.25" customHeight="1" x14ac:dyDescent="0.25">
      <c r="B166" s="81">
        <f t="shared" si="6"/>
        <v>145</v>
      </c>
      <c r="C166" s="57"/>
      <c r="D166" s="38"/>
      <c r="E166" s="73"/>
      <c r="F166" s="37"/>
      <c r="G166" s="80"/>
      <c r="H166" s="77"/>
      <c r="I166" s="37"/>
      <c r="J166" s="37"/>
      <c r="K166" s="58"/>
      <c r="L166" s="38"/>
      <c r="M166" s="38"/>
      <c r="N166" s="38"/>
      <c r="O166" s="38"/>
      <c r="P166" s="57"/>
      <c r="Q166" s="36"/>
      <c r="R166" s="73"/>
      <c r="S166" s="73"/>
      <c r="T166" s="58"/>
      <c r="U166" s="36"/>
      <c r="V166" s="90" t="str">
        <f t="shared" si="5"/>
        <v/>
      </c>
      <c r="W166" s="113"/>
      <c r="X166" s="38"/>
      <c r="Y166" s="99"/>
      <c r="Z166" s="95"/>
      <c r="AA166" s="38"/>
      <c r="AB166" s="38"/>
      <c r="AC166" s="38"/>
      <c r="AD166" s="105"/>
      <c r="AE166" s="113"/>
      <c r="AF166" s="38"/>
      <c r="AG166" s="99"/>
      <c r="AH166" s="113"/>
      <c r="AI166" s="38"/>
      <c r="AJ166" s="38"/>
      <c r="AK166" s="38"/>
      <c r="AL166" s="105"/>
      <c r="AM166" s="95"/>
      <c r="AN166" s="38"/>
      <c r="AO166" s="99"/>
      <c r="AP166" s="95"/>
      <c r="AQ166" s="38"/>
      <c r="AR166" s="38"/>
      <c r="AS166" s="38"/>
      <c r="AT166" s="99"/>
      <c r="AU166" s="95"/>
      <c r="AV166" s="38"/>
      <c r="AW166" s="99"/>
      <c r="AX166" s="113"/>
      <c r="AY166" s="38"/>
      <c r="AZ166" s="38"/>
      <c r="BA166" s="38"/>
      <c r="BB166" s="105"/>
      <c r="BC166" s="112"/>
      <c r="BD166" s="59"/>
      <c r="BE166" s="36"/>
      <c r="BF166" s="38"/>
      <c r="BG166" s="99"/>
      <c r="BH166" s="113"/>
      <c r="BI166" s="38"/>
      <c r="BJ166" s="99"/>
    </row>
    <row r="167" spans="2:62" ht="38.25" customHeight="1" x14ac:dyDescent="0.25">
      <c r="B167" s="81">
        <f t="shared" si="6"/>
        <v>146</v>
      </c>
      <c r="C167" s="57"/>
      <c r="D167" s="38"/>
      <c r="E167" s="73"/>
      <c r="F167" s="37"/>
      <c r="G167" s="80"/>
      <c r="H167" s="77"/>
      <c r="I167" s="37"/>
      <c r="J167" s="37"/>
      <c r="K167" s="58"/>
      <c r="L167" s="38"/>
      <c r="M167" s="38"/>
      <c r="N167" s="38"/>
      <c r="O167" s="38"/>
      <c r="P167" s="57"/>
      <c r="Q167" s="36"/>
      <c r="R167" s="73"/>
      <c r="S167" s="73"/>
      <c r="T167" s="58"/>
      <c r="U167" s="36"/>
      <c r="V167" s="90" t="str">
        <f t="shared" si="5"/>
        <v/>
      </c>
      <c r="W167" s="113"/>
      <c r="X167" s="38"/>
      <c r="Y167" s="99"/>
      <c r="Z167" s="95"/>
      <c r="AA167" s="38"/>
      <c r="AB167" s="38"/>
      <c r="AC167" s="38"/>
      <c r="AD167" s="105"/>
      <c r="AE167" s="113"/>
      <c r="AF167" s="38"/>
      <c r="AG167" s="99"/>
      <c r="AH167" s="113"/>
      <c r="AI167" s="38"/>
      <c r="AJ167" s="38"/>
      <c r="AK167" s="38"/>
      <c r="AL167" s="105"/>
      <c r="AM167" s="95"/>
      <c r="AN167" s="38"/>
      <c r="AO167" s="99"/>
      <c r="AP167" s="95"/>
      <c r="AQ167" s="38"/>
      <c r="AR167" s="38"/>
      <c r="AS167" s="38"/>
      <c r="AT167" s="99"/>
      <c r="AU167" s="95"/>
      <c r="AV167" s="38"/>
      <c r="AW167" s="99"/>
      <c r="AX167" s="113"/>
      <c r="AY167" s="38"/>
      <c r="AZ167" s="38"/>
      <c r="BA167" s="38"/>
      <c r="BB167" s="105"/>
      <c r="BC167" s="112"/>
      <c r="BD167" s="59"/>
      <c r="BE167" s="36"/>
      <c r="BF167" s="38"/>
      <c r="BG167" s="99"/>
      <c r="BH167" s="113"/>
      <c r="BI167" s="38"/>
      <c r="BJ167" s="99"/>
    </row>
    <row r="168" spans="2:62" ht="38.25" customHeight="1" x14ac:dyDescent="0.25">
      <c r="B168" s="81">
        <f t="shared" si="6"/>
        <v>147</v>
      </c>
      <c r="C168" s="57"/>
      <c r="D168" s="38"/>
      <c r="E168" s="73"/>
      <c r="F168" s="37"/>
      <c r="G168" s="80"/>
      <c r="H168" s="77"/>
      <c r="I168" s="37"/>
      <c r="J168" s="37"/>
      <c r="K168" s="58"/>
      <c r="L168" s="38"/>
      <c r="M168" s="38"/>
      <c r="N168" s="38"/>
      <c r="O168" s="38"/>
      <c r="P168" s="57"/>
      <c r="Q168" s="36"/>
      <c r="R168" s="73"/>
      <c r="S168" s="73"/>
      <c r="T168" s="58"/>
      <c r="U168" s="36"/>
      <c r="V168" s="90" t="str">
        <f t="shared" si="5"/>
        <v/>
      </c>
      <c r="W168" s="113"/>
      <c r="X168" s="38"/>
      <c r="Y168" s="99"/>
      <c r="Z168" s="95"/>
      <c r="AA168" s="38"/>
      <c r="AB168" s="38"/>
      <c r="AC168" s="38"/>
      <c r="AD168" s="105"/>
      <c r="AE168" s="113"/>
      <c r="AF168" s="38"/>
      <c r="AG168" s="99"/>
      <c r="AH168" s="113"/>
      <c r="AI168" s="38"/>
      <c r="AJ168" s="38"/>
      <c r="AK168" s="38"/>
      <c r="AL168" s="105"/>
      <c r="AM168" s="95"/>
      <c r="AN168" s="38"/>
      <c r="AO168" s="99"/>
      <c r="AP168" s="95"/>
      <c r="AQ168" s="38"/>
      <c r="AR168" s="38"/>
      <c r="AS168" s="38"/>
      <c r="AT168" s="99"/>
      <c r="AU168" s="95"/>
      <c r="AV168" s="38"/>
      <c r="AW168" s="99"/>
      <c r="AX168" s="113"/>
      <c r="AY168" s="38"/>
      <c r="AZ168" s="38"/>
      <c r="BA168" s="38"/>
      <c r="BB168" s="105"/>
      <c r="BC168" s="112"/>
      <c r="BD168" s="59"/>
      <c r="BE168" s="36"/>
      <c r="BF168" s="38"/>
      <c r="BG168" s="99"/>
      <c r="BH168" s="113"/>
      <c r="BI168" s="38"/>
      <c r="BJ168" s="99"/>
    </row>
    <row r="169" spans="2:62" ht="38.25" customHeight="1" x14ac:dyDescent="0.25">
      <c r="B169" s="81">
        <f t="shared" si="6"/>
        <v>148</v>
      </c>
      <c r="C169" s="57"/>
      <c r="D169" s="38"/>
      <c r="E169" s="73"/>
      <c r="F169" s="37"/>
      <c r="G169" s="80"/>
      <c r="H169" s="77"/>
      <c r="I169" s="37"/>
      <c r="J169" s="37"/>
      <c r="K169" s="58"/>
      <c r="L169" s="38"/>
      <c r="M169" s="38"/>
      <c r="N169" s="38"/>
      <c r="O169" s="38"/>
      <c r="P169" s="57"/>
      <c r="Q169" s="36"/>
      <c r="R169" s="73"/>
      <c r="S169" s="73"/>
      <c r="T169" s="58"/>
      <c r="U169" s="36"/>
      <c r="V169" s="90" t="str">
        <f t="shared" si="5"/>
        <v/>
      </c>
      <c r="W169" s="113"/>
      <c r="X169" s="38"/>
      <c r="Y169" s="99"/>
      <c r="Z169" s="95"/>
      <c r="AA169" s="38"/>
      <c r="AB169" s="38"/>
      <c r="AC169" s="38"/>
      <c r="AD169" s="105"/>
      <c r="AE169" s="113"/>
      <c r="AF169" s="38"/>
      <c r="AG169" s="99"/>
      <c r="AH169" s="113"/>
      <c r="AI169" s="38"/>
      <c r="AJ169" s="38"/>
      <c r="AK169" s="38"/>
      <c r="AL169" s="105"/>
      <c r="AM169" s="95"/>
      <c r="AN169" s="38"/>
      <c r="AO169" s="99"/>
      <c r="AP169" s="95"/>
      <c r="AQ169" s="38"/>
      <c r="AR169" s="38"/>
      <c r="AS169" s="38"/>
      <c r="AT169" s="99"/>
      <c r="AU169" s="95"/>
      <c r="AV169" s="38"/>
      <c r="AW169" s="99"/>
      <c r="AX169" s="113"/>
      <c r="AY169" s="38"/>
      <c r="AZ169" s="38"/>
      <c r="BA169" s="38"/>
      <c r="BB169" s="105"/>
      <c r="BC169" s="112"/>
      <c r="BD169" s="59"/>
      <c r="BE169" s="36"/>
      <c r="BF169" s="38"/>
      <c r="BG169" s="99"/>
      <c r="BH169" s="113"/>
      <c r="BI169" s="38"/>
      <c r="BJ169" s="99"/>
    </row>
    <row r="170" spans="2:62" ht="38.25" customHeight="1" x14ac:dyDescent="0.25">
      <c r="B170" s="81">
        <f t="shared" si="6"/>
        <v>149</v>
      </c>
      <c r="C170" s="57"/>
      <c r="D170" s="38"/>
      <c r="E170" s="73"/>
      <c r="F170" s="37"/>
      <c r="G170" s="80"/>
      <c r="H170" s="77"/>
      <c r="I170" s="37"/>
      <c r="J170" s="37"/>
      <c r="K170" s="58"/>
      <c r="L170" s="38"/>
      <c r="M170" s="38"/>
      <c r="N170" s="38"/>
      <c r="O170" s="38"/>
      <c r="P170" s="57"/>
      <c r="Q170" s="36"/>
      <c r="R170" s="73"/>
      <c r="S170" s="73"/>
      <c r="T170" s="58"/>
      <c r="U170" s="36"/>
      <c r="V170" s="90" t="str">
        <f t="shared" si="5"/>
        <v/>
      </c>
      <c r="W170" s="113"/>
      <c r="X170" s="38"/>
      <c r="Y170" s="99"/>
      <c r="Z170" s="95"/>
      <c r="AA170" s="38"/>
      <c r="AB170" s="38"/>
      <c r="AC170" s="38"/>
      <c r="AD170" s="105"/>
      <c r="AE170" s="113"/>
      <c r="AF170" s="38"/>
      <c r="AG170" s="99"/>
      <c r="AH170" s="113"/>
      <c r="AI170" s="38"/>
      <c r="AJ170" s="38"/>
      <c r="AK170" s="38"/>
      <c r="AL170" s="105"/>
      <c r="AM170" s="95"/>
      <c r="AN170" s="38"/>
      <c r="AO170" s="99"/>
      <c r="AP170" s="95"/>
      <c r="AQ170" s="38"/>
      <c r="AR170" s="38"/>
      <c r="AS170" s="38"/>
      <c r="AT170" s="99"/>
      <c r="AU170" s="95"/>
      <c r="AV170" s="38"/>
      <c r="AW170" s="99"/>
      <c r="AX170" s="113"/>
      <c r="AY170" s="38"/>
      <c r="AZ170" s="38"/>
      <c r="BA170" s="38"/>
      <c r="BB170" s="105"/>
      <c r="BC170" s="112"/>
      <c r="BD170" s="59"/>
      <c r="BE170" s="36"/>
      <c r="BF170" s="38"/>
      <c r="BG170" s="99"/>
      <c r="BH170" s="113"/>
      <c r="BI170" s="38"/>
      <c r="BJ170" s="99"/>
    </row>
    <row r="171" spans="2:62" ht="38.25" customHeight="1" x14ac:dyDescent="0.25">
      <c r="B171" s="81">
        <f t="shared" si="6"/>
        <v>150</v>
      </c>
      <c r="C171" s="57"/>
      <c r="D171" s="38"/>
      <c r="E171" s="73"/>
      <c r="F171" s="37"/>
      <c r="G171" s="80"/>
      <c r="H171" s="77"/>
      <c r="I171" s="37"/>
      <c r="J171" s="37"/>
      <c r="K171" s="58"/>
      <c r="L171" s="38"/>
      <c r="M171" s="38"/>
      <c r="N171" s="38"/>
      <c r="O171" s="38"/>
      <c r="P171" s="57"/>
      <c r="Q171" s="36"/>
      <c r="R171" s="73"/>
      <c r="S171" s="73"/>
      <c r="T171" s="58"/>
      <c r="U171" s="36"/>
      <c r="V171" s="90" t="str">
        <f t="shared" si="5"/>
        <v/>
      </c>
      <c r="W171" s="113"/>
      <c r="X171" s="38"/>
      <c r="Y171" s="99"/>
      <c r="Z171" s="95"/>
      <c r="AA171" s="38"/>
      <c r="AB171" s="38"/>
      <c r="AC171" s="38"/>
      <c r="AD171" s="105"/>
      <c r="AE171" s="113"/>
      <c r="AF171" s="38"/>
      <c r="AG171" s="99"/>
      <c r="AH171" s="113"/>
      <c r="AI171" s="38"/>
      <c r="AJ171" s="38"/>
      <c r="AK171" s="38"/>
      <c r="AL171" s="105"/>
      <c r="AM171" s="95"/>
      <c r="AN171" s="38"/>
      <c r="AO171" s="99"/>
      <c r="AP171" s="95"/>
      <c r="AQ171" s="38"/>
      <c r="AR171" s="38"/>
      <c r="AS171" s="38"/>
      <c r="AT171" s="99"/>
      <c r="AU171" s="95"/>
      <c r="AV171" s="38"/>
      <c r="AW171" s="99"/>
      <c r="AX171" s="113"/>
      <c r="AY171" s="38"/>
      <c r="AZ171" s="38"/>
      <c r="BA171" s="38"/>
      <c r="BB171" s="105"/>
      <c r="BC171" s="112"/>
      <c r="BD171" s="59"/>
      <c r="BE171" s="36"/>
      <c r="BF171" s="38"/>
      <c r="BG171" s="99"/>
      <c r="BH171" s="113"/>
      <c r="BI171" s="38"/>
      <c r="BJ171" s="99"/>
    </row>
    <row r="172" spans="2:62" ht="38.25" customHeight="1" x14ac:dyDescent="0.25">
      <c r="B172" s="81">
        <f t="shared" si="6"/>
        <v>151</v>
      </c>
      <c r="C172" s="57"/>
      <c r="D172" s="38"/>
      <c r="E172" s="73"/>
      <c r="F172" s="37"/>
      <c r="G172" s="80"/>
      <c r="H172" s="77"/>
      <c r="I172" s="37"/>
      <c r="J172" s="37"/>
      <c r="K172" s="58"/>
      <c r="L172" s="38"/>
      <c r="M172" s="38"/>
      <c r="N172" s="38"/>
      <c r="O172" s="38"/>
      <c r="P172" s="57"/>
      <c r="Q172" s="36"/>
      <c r="R172" s="73"/>
      <c r="S172" s="73"/>
      <c r="T172" s="58"/>
      <c r="U172" s="36"/>
      <c r="V172" s="90" t="str">
        <f t="shared" si="5"/>
        <v/>
      </c>
      <c r="W172" s="113"/>
      <c r="X172" s="38"/>
      <c r="Y172" s="99"/>
      <c r="Z172" s="95"/>
      <c r="AA172" s="38"/>
      <c r="AB172" s="38"/>
      <c r="AC172" s="38"/>
      <c r="AD172" s="105"/>
      <c r="AE172" s="113"/>
      <c r="AF172" s="38"/>
      <c r="AG172" s="99"/>
      <c r="AH172" s="113"/>
      <c r="AI172" s="38"/>
      <c r="AJ172" s="38"/>
      <c r="AK172" s="38"/>
      <c r="AL172" s="105"/>
      <c r="AM172" s="95"/>
      <c r="AN172" s="38"/>
      <c r="AO172" s="99"/>
      <c r="AP172" s="95"/>
      <c r="AQ172" s="38"/>
      <c r="AR172" s="38"/>
      <c r="AS172" s="38"/>
      <c r="AT172" s="99"/>
      <c r="AU172" s="95"/>
      <c r="AV172" s="38"/>
      <c r="AW172" s="99"/>
      <c r="AX172" s="113"/>
      <c r="AY172" s="38"/>
      <c r="AZ172" s="38"/>
      <c r="BA172" s="38"/>
      <c r="BB172" s="105"/>
      <c r="BC172" s="112"/>
      <c r="BD172" s="59"/>
      <c r="BE172" s="36"/>
      <c r="BF172" s="38"/>
      <c r="BG172" s="99"/>
      <c r="BH172" s="113"/>
      <c r="BI172" s="38"/>
      <c r="BJ172" s="99"/>
    </row>
    <row r="173" spans="2:62" ht="38.25" customHeight="1" x14ac:dyDescent="0.25">
      <c r="B173" s="81">
        <f t="shared" si="6"/>
        <v>152</v>
      </c>
      <c r="C173" s="57"/>
      <c r="D173" s="38"/>
      <c r="E173" s="73"/>
      <c r="F173" s="37"/>
      <c r="G173" s="80"/>
      <c r="H173" s="77"/>
      <c r="I173" s="37"/>
      <c r="J173" s="37"/>
      <c r="K173" s="58"/>
      <c r="L173" s="38"/>
      <c r="M173" s="38"/>
      <c r="N173" s="38"/>
      <c r="O173" s="38"/>
      <c r="P173" s="57"/>
      <c r="Q173" s="36"/>
      <c r="R173" s="73"/>
      <c r="S173" s="73"/>
      <c r="T173" s="58"/>
      <c r="U173" s="36"/>
      <c r="V173" s="90" t="str">
        <f t="shared" si="5"/>
        <v/>
      </c>
      <c r="W173" s="113"/>
      <c r="X173" s="38"/>
      <c r="Y173" s="99"/>
      <c r="Z173" s="95"/>
      <c r="AA173" s="38"/>
      <c r="AB173" s="38"/>
      <c r="AC173" s="38"/>
      <c r="AD173" s="105"/>
      <c r="AE173" s="113"/>
      <c r="AF173" s="38"/>
      <c r="AG173" s="99"/>
      <c r="AH173" s="113"/>
      <c r="AI173" s="38"/>
      <c r="AJ173" s="38"/>
      <c r="AK173" s="38"/>
      <c r="AL173" s="105"/>
      <c r="AM173" s="95"/>
      <c r="AN173" s="38"/>
      <c r="AO173" s="99"/>
      <c r="AP173" s="95"/>
      <c r="AQ173" s="38"/>
      <c r="AR173" s="38"/>
      <c r="AS173" s="38"/>
      <c r="AT173" s="99"/>
      <c r="AU173" s="95"/>
      <c r="AV173" s="38"/>
      <c r="AW173" s="99"/>
      <c r="AX173" s="113"/>
      <c r="AY173" s="38"/>
      <c r="AZ173" s="38"/>
      <c r="BA173" s="38"/>
      <c r="BB173" s="105"/>
      <c r="BC173" s="112"/>
      <c r="BD173" s="59"/>
      <c r="BE173" s="36"/>
      <c r="BF173" s="38"/>
      <c r="BG173" s="99"/>
      <c r="BH173" s="113"/>
      <c r="BI173" s="38"/>
      <c r="BJ173" s="99"/>
    </row>
    <row r="174" spans="2:62" ht="38.25" customHeight="1" x14ac:dyDescent="0.25">
      <c r="B174" s="81">
        <f t="shared" si="6"/>
        <v>153</v>
      </c>
      <c r="C174" s="57"/>
      <c r="D174" s="38"/>
      <c r="E174" s="73"/>
      <c r="F174" s="37"/>
      <c r="G174" s="80"/>
      <c r="H174" s="77"/>
      <c r="I174" s="37"/>
      <c r="J174" s="37"/>
      <c r="K174" s="58"/>
      <c r="L174" s="38"/>
      <c r="M174" s="38"/>
      <c r="N174" s="38"/>
      <c r="O174" s="38"/>
      <c r="P174" s="57"/>
      <c r="Q174" s="36"/>
      <c r="R174" s="73"/>
      <c r="S174" s="73"/>
      <c r="T174" s="58"/>
      <c r="U174" s="36"/>
      <c r="V174" s="90" t="str">
        <f t="shared" si="5"/>
        <v/>
      </c>
      <c r="W174" s="113"/>
      <c r="X174" s="38"/>
      <c r="Y174" s="99"/>
      <c r="Z174" s="95"/>
      <c r="AA174" s="38"/>
      <c r="AB174" s="38"/>
      <c r="AC174" s="38"/>
      <c r="AD174" s="105"/>
      <c r="AE174" s="113"/>
      <c r="AF174" s="38"/>
      <c r="AG174" s="99"/>
      <c r="AH174" s="113"/>
      <c r="AI174" s="38"/>
      <c r="AJ174" s="38"/>
      <c r="AK174" s="38"/>
      <c r="AL174" s="105"/>
      <c r="AM174" s="95"/>
      <c r="AN174" s="38"/>
      <c r="AO174" s="99"/>
      <c r="AP174" s="95"/>
      <c r="AQ174" s="38"/>
      <c r="AR174" s="38"/>
      <c r="AS174" s="38"/>
      <c r="AT174" s="99"/>
      <c r="AU174" s="95"/>
      <c r="AV174" s="38"/>
      <c r="AW174" s="99"/>
      <c r="AX174" s="113"/>
      <c r="AY174" s="38"/>
      <c r="AZ174" s="38"/>
      <c r="BA174" s="38"/>
      <c r="BB174" s="105"/>
      <c r="BC174" s="112"/>
      <c r="BD174" s="59"/>
      <c r="BE174" s="36"/>
      <c r="BF174" s="38"/>
      <c r="BG174" s="99"/>
      <c r="BH174" s="113"/>
      <c r="BI174" s="38"/>
      <c r="BJ174" s="99"/>
    </row>
    <row r="175" spans="2:62" ht="38.25" customHeight="1" x14ac:dyDescent="0.25">
      <c r="B175" s="81">
        <f t="shared" si="6"/>
        <v>154</v>
      </c>
      <c r="C175" s="57"/>
      <c r="D175" s="38"/>
      <c r="E175" s="73"/>
      <c r="F175" s="37"/>
      <c r="G175" s="80"/>
      <c r="H175" s="77"/>
      <c r="I175" s="37"/>
      <c r="J175" s="37"/>
      <c r="K175" s="58"/>
      <c r="L175" s="38"/>
      <c r="M175" s="38"/>
      <c r="N175" s="38"/>
      <c r="O175" s="38"/>
      <c r="P175" s="57"/>
      <c r="Q175" s="36"/>
      <c r="R175" s="73"/>
      <c r="S175" s="73"/>
      <c r="T175" s="58"/>
      <c r="U175" s="36"/>
      <c r="V175" s="90" t="str">
        <f t="shared" si="5"/>
        <v/>
      </c>
      <c r="W175" s="113"/>
      <c r="X175" s="38"/>
      <c r="Y175" s="99"/>
      <c r="Z175" s="95"/>
      <c r="AA175" s="38"/>
      <c r="AB175" s="38"/>
      <c r="AC175" s="38"/>
      <c r="AD175" s="105"/>
      <c r="AE175" s="113"/>
      <c r="AF175" s="38"/>
      <c r="AG175" s="99"/>
      <c r="AH175" s="113"/>
      <c r="AI175" s="38"/>
      <c r="AJ175" s="38"/>
      <c r="AK175" s="38"/>
      <c r="AL175" s="105"/>
      <c r="AM175" s="95"/>
      <c r="AN175" s="38"/>
      <c r="AO175" s="99"/>
      <c r="AP175" s="95"/>
      <c r="AQ175" s="38"/>
      <c r="AR175" s="38"/>
      <c r="AS175" s="38"/>
      <c r="AT175" s="99"/>
      <c r="AU175" s="95"/>
      <c r="AV175" s="38"/>
      <c r="AW175" s="99"/>
      <c r="AX175" s="113"/>
      <c r="AY175" s="38"/>
      <c r="AZ175" s="38"/>
      <c r="BA175" s="38"/>
      <c r="BB175" s="105"/>
      <c r="BC175" s="112"/>
      <c r="BD175" s="59"/>
      <c r="BE175" s="36"/>
      <c r="BF175" s="38"/>
      <c r="BG175" s="99"/>
      <c r="BH175" s="113"/>
      <c r="BI175" s="38"/>
      <c r="BJ175" s="99"/>
    </row>
    <row r="176" spans="2:62" ht="38.25" customHeight="1" x14ac:dyDescent="0.25">
      <c r="B176" s="81">
        <f t="shared" si="6"/>
        <v>155</v>
      </c>
      <c r="C176" s="57"/>
      <c r="D176" s="38"/>
      <c r="E176" s="73"/>
      <c r="F176" s="37"/>
      <c r="G176" s="80"/>
      <c r="H176" s="77"/>
      <c r="I176" s="37"/>
      <c r="J176" s="37"/>
      <c r="K176" s="58"/>
      <c r="L176" s="38"/>
      <c r="M176" s="38"/>
      <c r="N176" s="38"/>
      <c r="O176" s="38"/>
      <c r="P176" s="57"/>
      <c r="Q176" s="36"/>
      <c r="R176" s="73"/>
      <c r="S176" s="73"/>
      <c r="T176" s="58"/>
      <c r="U176" s="36"/>
      <c r="V176" s="90" t="str">
        <f t="shared" si="5"/>
        <v/>
      </c>
      <c r="W176" s="113"/>
      <c r="X176" s="38"/>
      <c r="Y176" s="99"/>
      <c r="Z176" s="95"/>
      <c r="AA176" s="38"/>
      <c r="AB176" s="38"/>
      <c r="AC176" s="38"/>
      <c r="AD176" s="105"/>
      <c r="AE176" s="113"/>
      <c r="AF176" s="38"/>
      <c r="AG176" s="99"/>
      <c r="AH176" s="113"/>
      <c r="AI176" s="38"/>
      <c r="AJ176" s="38"/>
      <c r="AK176" s="38"/>
      <c r="AL176" s="105"/>
      <c r="AM176" s="95"/>
      <c r="AN176" s="38"/>
      <c r="AO176" s="99"/>
      <c r="AP176" s="95"/>
      <c r="AQ176" s="38"/>
      <c r="AR176" s="38"/>
      <c r="AS176" s="38"/>
      <c r="AT176" s="99"/>
      <c r="AU176" s="95"/>
      <c r="AV176" s="38"/>
      <c r="AW176" s="99"/>
      <c r="AX176" s="113"/>
      <c r="AY176" s="38"/>
      <c r="AZ176" s="38"/>
      <c r="BA176" s="38"/>
      <c r="BB176" s="105"/>
      <c r="BC176" s="112"/>
      <c r="BD176" s="59"/>
      <c r="BE176" s="36"/>
      <c r="BF176" s="38"/>
      <c r="BG176" s="99"/>
      <c r="BH176" s="113"/>
      <c r="BI176" s="38"/>
      <c r="BJ176" s="99"/>
    </row>
    <row r="177" spans="2:62" ht="38.25" customHeight="1" x14ac:dyDescent="0.25">
      <c r="B177" s="81">
        <f t="shared" si="6"/>
        <v>156</v>
      </c>
      <c r="C177" s="57"/>
      <c r="D177" s="38"/>
      <c r="E177" s="73"/>
      <c r="F177" s="37"/>
      <c r="G177" s="80"/>
      <c r="H177" s="77"/>
      <c r="I177" s="37"/>
      <c r="J177" s="37"/>
      <c r="K177" s="58"/>
      <c r="L177" s="38"/>
      <c r="M177" s="38"/>
      <c r="N177" s="38"/>
      <c r="O177" s="38"/>
      <c r="P177" s="57"/>
      <c r="Q177" s="36"/>
      <c r="R177" s="73"/>
      <c r="S177" s="73"/>
      <c r="T177" s="58"/>
      <c r="U177" s="36"/>
      <c r="V177" s="90" t="str">
        <f t="shared" si="5"/>
        <v/>
      </c>
      <c r="W177" s="113"/>
      <c r="X177" s="38"/>
      <c r="Y177" s="99"/>
      <c r="Z177" s="95"/>
      <c r="AA177" s="38"/>
      <c r="AB177" s="38"/>
      <c r="AC177" s="38"/>
      <c r="AD177" s="105"/>
      <c r="AE177" s="113"/>
      <c r="AF177" s="38"/>
      <c r="AG177" s="99"/>
      <c r="AH177" s="113"/>
      <c r="AI177" s="38"/>
      <c r="AJ177" s="38"/>
      <c r="AK177" s="38"/>
      <c r="AL177" s="105"/>
      <c r="AM177" s="95"/>
      <c r="AN177" s="38"/>
      <c r="AO177" s="99"/>
      <c r="AP177" s="95"/>
      <c r="AQ177" s="38"/>
      <c r="AR177" s="38"/>
      <c r="AS177" s="38"/>
      <c r="AT177" s="99"/>
      <c r="AU177" s="95"/>
      <c r="AV177" s="38"/>
      <c r="AW177" s="99"/>
      <c r="AX177" s="113"/>
      <c r="AY177" s="38"/>
      <c r="AZ177" s="38"/>
      <c r="BA177" s="38"/>
      <c r="BB177" s="105"/>
      <c r="BC177" s="112"/>
      <c r="BD177" s="59"/>
      <c r="BE177" s="36"/>
      <c r="BF177" s="38"/>
      <c r="BG177" s="99"/>
      <c r="BH177" s="113"/>
      <c r="BI177" s="38"/>
      <c r="BJ177" s="99"/>
    </row>
    <row r="178" spans="2:62" ht="38.25" customHeight="1" x14ac:dyDescent="0.25">
      <c r="B178" s="81">
        <f t="shared" si="6"/>
        <v>157</v>
      </c>
      <c r="C178" s="57"/>
      <c r="D178" s="38"/>
      <c r="E178" s="73"/>
      <c r="F178" s="37"/>
      <c r="G178" s="80"/>
      <c r="H178" s="77"/>
      <c r="I178" s="37"/>
      <c r="J178" s="37"/>
      <c r="K178" s="58"/>
      <c r="L178" s="38"/>
      <c r="M178" s="38"/>
      <c r="N178" s="38"/>
      <c r="O178" s="38"/>
      <c r="P178" s="57"/>
      <c r="Q178" s="36"/>
      <c r="R178" s="73"/>
      <c r="S178" s="73"/>
      <c r="T178" s="58"/>
      <c r="U178" s="36"/>
      <c r="V178" s="90" t="str">
        <f t="shared" si="5"/>
        <v/>
      </c>
      <c r="W178" s="113"/>
      <c r="X178" s="38"/>
      <c r="Y178" s="99"/>
      <c r="Z178" s="95"/>
      <c r="AA178" s="38"/>
      <c r="AB178" s="38"/>
      <c r="AC178" s="38"/>
      <c r="AD178" s="105"/>
      <c r="AE178" s="113"/>
      <c r="AF178" s="38"/>
      <c r="AG178" s="99"/>
      <c r="AH178" s="113"/>
      <c r="AI178" s="38"/>
      <c r="AJ178" s="38"/>
      <c r="AK178" s="38"/>
      <c r="AL178" s="105"/>
      <c r="AM178" s="95"/>
      <c r="AN178" s="38"/>
      <c r="AO178" s="99"/>
      <c r="AP178" s="95"/>
      <c r="AQ178" s="38"/>
      <c r="AR178" s="38"/>
      <c r="AS178" s="38"/>
      <c r="AT178" s="99"/>
      <c r="AU178" s="95"/>
      <c r="AV178" s="38"/>
      <c r="AW178" s="99"/>
      <c r="AX178" s="113"/>
      <c r="AY178" s="38"/>
      <c r="AZ178" s="38"/>
      <c r="BA178" s="38"/>
      <c r="BB178" s="105"/>
      <c r="BC178" s="112"/>
      <c r="BD178" s="59"/>
      <c r="BE178" s="36"/>
      <c r="BF178" s="38"/>
      <c r="BG178" s="99"/>
      <c r="BH178" s="113"/>
      <c r="BI178" s="38"/>
      <c r="BJ178" s="99"/>
    </row>
    <row r="179" spans="2:62" ht="38.25" customHeight="1" x14ac:dyDescent="0.25">
      <c r="B179" s="81">
        <f t="shared" si="6"/>
        <v>158</v>
      </c>
      <c r="C179" s="57"/>
      <c r="D179" s="38"/>
      <c r="E179" s="73"/>
      <c r="F179" s="37"/>
      <c r="G179" s="80"/>
      <c r="H179" s="77"/>
      <c r="I179" s="37"/>
      <c r="J179" s="37"/>
      <c r="K179" s="58"/>
      <c r="L179" s="38"/>
      <c r="M179" s="38"/>
      <c r="N179" s="38"/>
      <c r="O179" s="38"/>
      <c r="P179" s="57"/>
      <c r="Q179" s="36"/>
      <c r="R179" s="73"/>
      <c r="S179" s="73"/>
      <c r="T179" s="58"/>
      <c r="U179" s="36"/>
      <c r="V179" s="90" t="str">
        <f t="shared" si="5"/>
        <v/>
      </c>
      <c r="W179" s="113"/>
      <c r="X179" s="38"/>
      <c r="Y179" s="99"/>
      <c r="Z179" s="95"/>
      <c r="AA179" s="38"/>
      <c r="AB179" s="38"/>
      <c r="AC179" s="38"/>
      <c r="AD179" s="105"/>
      <c r="AE179" s="113"/>
      <c r="AF179" s="38"/>
      <c r="AG179" s="99"/>
      <c r="AH179" s="113"/>
      <c r="AI179" s="38"/>
      <c r="AJ179" s="38"/>
      <c r="AK179" s="38"/>
      <c r="AL179" s="105"/>
      <c r="AM179" s="95"/>
      <c r="AN179" s="38"/>
      <c r="AO179" s="99"/>
      <c r="AP179" s="95"/>
      <c r="AQ179" s="38"/>
      <c r="AR179" s="38"/>
      <c r="AS179" s="38"/>
      <c r="AT179" s="99"/>
      <c r="AU179" s="95"/>
      <c r="AV179" s="38"/>
      <c r="AW179" s="99"/>
      <c r="AX179" s="113"/>
      <c r="AY179" s="38"/>
      <c r="AZ179" s="38"/>
      <c r="BA179" s="38"/>
      <c r="BB179" s="105"/>
      <c r="BC179" s="112"/>
      <c r="BD179" s="59"/>
      <c r="BE179" s="36"/>
      <c r="BF179" s="38"/>
      <c r="BG179" s="99"/>
      <c r="BH179" s="113"/>
      <c r="BI179" s="38"/>
      <c r="BJ179" s="99"/>
    </row>
    <row r="180" spans="2:62" ht="38.25" customHeight="1" x14ac:dyDescent="0.25">
      <c r="B180" s="81">
        <f t="shared" si="6"/>
        <v>159</v>
      </c>
      <c r="C180" s="57"/>
      <c r="D180" s="38"/>
      <c r="E180" s="73"/>
      <c r="F180" s="37"/>
      <c r="G180" s="80"/>
      <c r="H180" s="77"/>
      <c r="I180" s="37"/>
      <c r="J180" s="37"/>
      <c r="K180" s="58"/>
      <c r="L180" s="38"/>
      <c r="M180" s="38"/>
      <c r="N180" s="38"/>
      <c r="O180" s="38"/>
      <c r="P180" s="57"/>
      <c r="Q180" s="36"/>
      <c r="R180" s="73"/>
      <c r="S180" s="73"/>
      <c r="T180" s="58"/>
      <c r="U180" s="36"/>
      <c r="V180" s="90" t="str">
        <f t="shared" si="5"/>
        <v/>
      </c>
      <c r="W180" s="113"/>
      <c r="X180" s="38"/>
      <c r="Y180" s="99"/>
      <c r="Z180" s="95"/>
      <c r="AA180" s="38"/>
      <c r="AB180" s="38"/>
      <c r="AC180" s="38"/>
      <c r="AD180" s="105"/>
      <c r="AE180" s="113"/>
      <c r="AF180" s="38"/>
      <c r="AG180" s="99"/>
      <c r="AH180" s="113"/>
      <c r="AI180" s="38"/>
      <c r="AJ180" s="38"/>
      <c r="AK180" s="38"/>
      <c r="AL180" s="105"/>
      <c r="AM180" s="95"/>
      <c r="AN180" s="38"/>
      <c r="AO180" s="99"/>
      <c r="AP180" s="95"/>
      <c r="AQ180" s="38"/>
      <c r="AR180" s="38"/>
      <c r="AS180" s="38"/>
      <c r="AT180" s="99"/>
      <c r="AU180" s="95"/>
      <c r="AV180" s="38"/>
      <c r="AW180" s="99"/>
      <c r="AX180" s="113"/>
      <c r="AY180" s="38"/>
      <c r="AZ180" s="38"/>
      <c r="BA180" s="38"/>
      <c r="BB180" s="105"/>
      <c r="BC180" s="112"/>
      <c r="BD180" s="59"/>
      <c r="BE180" s="36"/>
      <c r="BF180" s="38"/>
      <c r="BG180" s="99"/>
      <c r="BH180" s="113"/>
      <c r="BI180" s="38"/>
      <c r="BJ180" s="99"/>
    </row>
    <row r="181" spans="2:62" ht="38.25" customHeight="1" x14ac:dyDescent="0.25">
      <c r="B181" s="81">
        <f t="shared" si="6"/>
        <v>160</v>
      </c>
      <c r="C181" s="57"/>
      <c r="D181" s="38"/>
      <c r="E181" s="73"/>
      <c r="F181" s="37"/>
      <c r="G181" s="80"/>
      <c r="H181" s="77"/>
      <c r="I181" s="37"/>
      <c r="J181" s="37"/>
      <c r="K181" s="58"/>
      <c r="L181" s="38"/>
      <c r="M181" s="38"/>
      <c r="N181" s="38"/>
      <c r="O181" s="38"/>
      <c r="P181" s="57"/>
      <c r="Q181" s="36"/>
      <c r="R181" s="73"/>
      <c r="S181" s="73"/>
      <c r="T181" s="58"/>
      <c r="U181" s="36"/>
      <c r="V181" s="90" t="str">
        <f t="shared" si="5"/>
        <v/>
      </c>
      <c r="W181" s="113"/>
      <c r="X181" s="38"/>
      <c r="Y181" s="99"/>
      <c r="Z181" s="95"/>
      <c r="AA181" s="38"/>
      <c r="AB181" s="38"/>
      <c r="AC181" s="38"/>
      <c r="AD181" s="105"/>
      <c r="AE181" s="113"/>
      <c r="AF181" s="38"/>
      <c r="AG181" s="99"/>
      <c r="AH181" s="113"/>
      <c r="AI181" s="38"/>
      <c r="AJ181" s="38"/>
      <c r="AK181" s="38"/>
      <c r="AL181" s="105"/>
      <c r="AM181" s="95"/>
      <c r="AN181" s="38"/>
      <c r="AO181" s="99"/>
      <c r="AP181" s="95"/>
      <c r="AQ181" s="38"/>
      <c r="AR181" s="38"/>
      <c r="AS181" s="38"/>
      <c r="AT181" s="99"/>
      <c r="AU181" s="95"/>
      <c r="AV181" s="38"/>
      <c r="AW181" s="99"/>
      <c r="AX181" s="113"/>
      <c r="AY181" s="38"/>
      <c r="AZ181" s="38"/>
      <c r="BA181" s="38"/>
      <c r="BB181" s="105"/>
      <c r="BC181" s="112"/>
      <c r="BD181" s="59"/>
      <c r="BE181" s="36"/>
      <c r="BF181" s="38"/>
      <c r="BG181" s="99"/>
      <c r="BH181" s="113"/>
      <c r="BI181" s="38"/>
      <c r="BJ181" s="99"/>
    </row>
    <row r="182" spans="2:62" ht="38.25" customHeight="1" x14ac:dyDescent="0.25">
      <c r="B182" s="81">
        <f t="shared" si="6"/>
        <v>161</v>
      </c>
      <c r="C182" s="57"/>
      <c r="D182" s="38"/>
      <c r="E182" s="73"/>
      <c r="F182" s="37"/>
      <c r="G182" s="80"/>
      <c r="H182" s="77"/>
      <c r="I182" s="37"/>
      <c r="J182" s="37"/>
      <c r="K182" s="58"/>
      <c r="L182" s="38"/>
      <c r="M182" s="38"/>
      <c r="N182" s="38"/>
      <c r="O182" s="38"/>
      <c r="P182" s="57"/>
      <c r="Q182" s="36"/>
      <c r="R182" s="73"/>
      <c r="S182" s="73"/>
      <c r="T182" s="58"/>
      <c r="U182" s="36"/>
      <c r="V182" s="90" t="str">
        <f t="shared" si="5"/>
        <v/>
      </c>
      <c r="W182" s="113"/>
      <c r="X182" s="38"/>
      <c r="Y182" s="99"/>
      <c r="Z182" s="95"/>
      <c r="AA182" s="38"/>
      <c r="AB182" s="38"/>
      <c r="AC182" s="38"/>
      <c r="AD182" s="105"/>
      <c r="AE182" s="113"/>
      <c r="AF182" s="38"/>
      <c r="AG182" s="99"/>
      <c r="AH182" s="113"/>
      <c r="AI182" s="38"/>
      <c r="AJ182" s="38"/>
      <c r="AK182" s="38"/>
      <c r="AL182" s="105"/>
      <c r="AM182" s="95"/>
      <c r="AN182" s="38"/>
      <c r="AO182" s="99"/>
      <c r="AP182" s="95"/>
      <c r="AQ182" s="38"/>
      <c r="AR182" s="38"/>
      <c r="AS182" s="38"/>
      <c r="AT182" s="99"/>
      <c r="AU182" s="95"/>
      <c r="AV182" s="38"/>
      <c r="AW182" s="99"/>
      <c r="AX182" s="113"/>
      <c r="AY182" s="38"/>
      <c r="AZ182" s="38"/>
      <c r="BA182" s="38"/>
      <c r="BB182" s="105"/>
      <c r="BC182" s="112"/>
      <c r="BD182" s="59"/>
      <c r="BE182" s="36"/>
      <c r="BF182" s="38"/>
      <c r="BG182" s="99"/>
      <c r="BH182" s="113"/>
      <c r="BI182" s="38"/>
      <c r="BJ182" s="99"/>
    </row>
    <row r="183" spans="2:62" ht="38.25" customHeight="1" x14ac:dyDescent="0.25">
      <c r="B183" s="81">
        <f t="shared" si="6"/>
        <v>162</v>
      </c>
      <c r="C183" s="57"/>
      <c r="D183" s="38"/>
      <c r="E183" s="73"/>
      <c r="F183" s="37"/>
      <c r="G183" s="80"/>
      <c r="H183" s="77"/>
      <c r="I183" s="37"/>
      <c r="J183" s="37"/>
      <c r="K183" s="58"/>
      <c r="L183" s="38"/>
      <c r="M183" s="38"/>
      <c r="N183" s="38"/>
      <c r="O183" s="38"/>
      <c r="P183" s="57"/>
      <c r="Q183" s="36"/>
      <c r="R183" s="73"/>
      <c r="S183" s="73"/>
      <c r="T183" s="58"/>
      <c r="U183" s="36"/>
      <c r="V183" s="90" t="str">
        <f t="shared" si="5"/>
        <v/>
      </c>
      <c r="W183" s="113"/>
      <c r="X183" s="38"/>
      <c r="Y183" s="99"/>
      <c r="Z183" s="95"/>
      <c r="AA183" s="38"/>
      <c r="AB183" s="38"/>
      <c r="AC183" s="38"/>
      <c r="AD183" s="105"/>
      <c r="AE183" s="113"/>
      <c r="AF183" s="38"/>
      <c r="AG183" s="99"/>
      <c r="AH183" s="113"/>
      <c r="AI183" s="38"/>
      <c r="AJ183" s="38"/>
      <c r="AK183" s="38"/>
      <c r="AL183" s="105"/>
      <c r="AM183" s="95"/>
      <c r="AN183" s="38"/>
      <c r="AO183" s="99"/>
      <c r="AP183" s="95"/>
      <c r="AQ183" s="38"/>
      <c r="AR183" s="38"/>
      <c r="AS183" s="38"/>
      <c r="AT183" s="99"/>
      <c r="AU183" s="95"/>
      <c r="AV183" s="38"/>
      <c r="AW183" s="99"/>
      <c r="AX183" s="113"/>
      <c r="AY183" s="38"/>
      <c r="AZ183" s="38"/>
      <c r="BA183" s="38"/>
      <c r="BB183" s="105"/>
      <c r="BC183" s="112"/>
      <c r="BD183" s="59"/>
      <c r="BE183" s="36"/>
      <c r="BF183" s="38"/>
      <c r="BG183" s="99"/>
      <c r="BH183" s="113"/>
      <c r="BI183" s="38"/>
      <c r="BJ183" s="99"/>
    </row>
    <row r="184" spans="2:62" ht="38.25" customHeight="1" x14ac:dyDescent="0.25">
      <c r="B184" s="81">
        <f t="shared" si="6"/>
        <v>163</v>
      </c>
      <c r="C184" s="57"/>
      <c r="D184" s="38"/>
      <c r="E184" s="73"/>
      <c r="F184" s="37"/>
      <c r="G184" s="80"/>
      <c r="H184" s="77"/>
      <c r="I184" s="37"/>
      <c r="J184" s="37"/>
      <c r="K184" s="58"/>
      <c r="L184" s="38"/>
      <c r="M184" s="38"/>
      <c r="N184" s="38"/>
      <c r="O184" s="38"/>
      <c r="P184" s="57"/>
      <c r="Q184" s="36"/>
      <c r="R184" s="73"/>
      <c r="S184" s="73"/>
      <c r="T184" s="58"/>
      <c r="U184" s="36"/>
      <c r="V184" s="90" t="str">
        <f t="shared" si="5"/>
        <v/>
      </c>
      <c r="W184" s="113"/>
      <c r="X184" s="38"/>
      <c r="Y184" s="99"/>
      <c r="Z184" s="95"/>
      <c r="AA184" s="38"/>
      <c r="AB184" s="38"/>
      <c r="AC184" s="38"/>
      <c r="AD184" s="105"/>
      <c r="AE184" s="113"/>
      <c r="AF184" s="38"/>
      <c r="AG184" s="99"/>
      <c r="AH184" s="113"/>
      <c r="AI184" s="38"/>
      <c r="AJ184" s="38"/>
      <c r="AK184" s="38"/>
      <c r="AL184" s="105"/>
      <c r="AM184" s="95"/>
      <c r="AN184" s="38"/>
      <c r="AO184" s="99"/>
      <c r="AP184" s="95"/>
      <c r="AQ184" s="38"/>
      <c r="AR184" s="38"/>
      <c r="AS184" s="38"/>
      <c r="AT184" s="99"/>
      <c r="AU184" s="95"/>
      <c r="AV184" s="38"/>
      <c r="AW184" s="99"/>
      <c r="AX184" s="113"/>
      <c r="AY184" s="38"/>
      <c r="AZ184" s="38"/>
      <c r="BA184" s="38"/>
      <c r="BB184" s="105"/>
      <c r="BC184" s="112"/>
      <c r="BD184" s="59"/>
      <c r="BE184" s="36"/>
      <c r="BF184" s="38"/>
      <c r="BG184" s="99"/>
      <c r="BH184" s="113"/>
      <c r="BI184" s="38"/>
      <c r="BJ184" s="99"/>
    </row>
    <row r="185" spans="2:62" ht="38.25" customHeight="1" x14ac:dyDescent="0.25">
      <c r="B185" s="81">
        <f t="shared" si="6"/>
        <v>164</v>
      </c>
      <c r="C185" s="57"/>
      <c r="D185" s="38"/>
      <c r="E185" s="73"/>
      <c r="F185" s="37"/>
      <c r="G185" s="80"/>
      <c r="H185" s="77"/>
      <c r="I185" s="37"/>
      <c r="J185" s="37"/>
      <c r="K185" s="58"/>
      <c r="L185" s="38"/>
      <c r="M185" s="38"/>
      <c r="N185" s="38"/>
      <c r="O185" s="38"/>
      <c r="P185" s="57"/>
      <c r="Q185" s="36"/>
      <c r="R185" s="73"/>
      <c r="S185" s="73"/>
      <c r="T185" s="58"/>
      <c r="U185" s="36"/>
      <c r="V185" s="90" t="str">
        <f t="shared" si="5"/>
        <v/>
      </c>
      <c r="W185" s="113"/>
      <c r="X185" s="38"/>
      <c r="Y185" s="99"/>
      <c r="Z185" s="95"/>
      <c r="AA185" s="38"/>
      <c r="AB185" s="38"/>
      <c r="AC185" s="38"/>
      <c r="AD185" s="105"/>
      <c r="AE185" s="113"/>
      <c r="AF185" s="38"/>
      <c r="AG185" s="99"/>
      <c r="AH185" s="113"/>
      <c r="AI185" s="38"/>
      <c r="AJ185" s="38"/>
      <c r="AK185" s="38"/>
      <c r="AL185" s="105"/>
      <c r="AM185" s="95"/>
      <c r="AN185" s="38"/>
      <c r="AO185" s="99"/>
      <c r="AP185" s="95"/>
      <c r="AQ185" s="38"/>
      <c r="AR185" s="38"/>
      <c r="AS185" s="38"/>
      <c r="AT185" s="99"/>
      <c r="AU185" s="95"/>
      <c r="AV185" s="38"/>
      <c r="AW185" s="99"/>
      <c r="AX185" s="113"/>
      <c r="AY185" s="38"/>
      <c r="AZ185" s="38"/>
      <c r="BA185" s="38"/>
      <c r="BB185" s="105"/>
      <c r="BC185" s="112"/>
      <c r="BD185" s="59"/>
      <c r="BE185" s="36"/>
      <c r="BF185" s="38"/>
      <c r="BG185" s="99"/>
      <c r="BH185" s="113"/>
      <c r="BI185" s="38"/>
      <c r="BJ185" s="99"/>
    </row>
    <row r="186" spans="2:62" ht="38.25" customHeight="1" x14ac:dyDescent="0.25">
      <c r="B186" s="81">
        <f t="shared" si="6"/>
        <v>165</v>
      </c>
      <c r="C186" s="57"/>
      <c r="D186" s="38"/>
      <c r="E186" s="73"/>
      <c r="F186" s="37"/>
      <c r="G186" s="80"/>
      <c r="H186" s="77"/>
      <c r="I186" s="37"/>
      <c r="J186" s="37"/>
      <c r="K186" s="58"/>
      <c r="L186" s="38"/>
      <c r="M186" s="38"/>
      <c r="N186" s="38"/>
      <c r="O186" s="38"/>
      <c r="P186" s="57"/>
      <c r="Q186" s="36"/>
      <c r="R186" s="73"/>
      <c r="S186" s="73"/>
      <c r="T186" s="58"/>
      <c r="U186" s="36"/>
      <c r="V186" s="90" t="str">
        <f t="shared" si="5"/>
        <v/>
      </c>
      <c r="W186" s="113"/>
      <c r="X186" s="38"/>
      <c r="Y186" s="99"/>
      <c r="Z186" s="95"/>
      <c r="AA186" s="38"/>
      <c r="AB186" s="38"/>
      <c r="AC186" s="38"/>
      <c r="AD186" s="105"/>
      <c r="AE186" s="113"/>
      <c r="AF186" s="38"/>
      <c r="AG186" s="99"/>
      <c r="AH186" s="113"/>
      <c r="AI186" s="38"/>
      <c r="AJ186" s="38"/>
      <c r="AK186" s="38"/>
      <c r="AL186" s="105"/>
      <c r="AM186" s="95"/>
      <c r="AN186" s="38"/>
      <c r="AO186" s="99"/>
      <c r="AP186" s="95"/>
      <c r="AQ186" s="38"/>
      <c r="AR186" s="38"/>
      <c r="AS186" s="38"/>
      <c r="AT186" s="99"/>
      <c r="AU186" s="95"/>
      <c r="AV186" s="38"/>
      <c r="AW186" s="99"/>
      <c r="AX186" s="113"/>
      <c r="AY186" s="38"/>
      <c r="AZ186" s="38"/>
      <c r="BA186" s="38"/>
      <c r="BB186" s="105"/>
      <c r="BC186" s="112"/>
      <c r="BD186" s="59"/>
      <c r="BE186" s="36"/>
      <c r="BF186" s="38"/>
      <c r="BG186" s="99"/>
      <c r="BH186" s="113"/>
      <c r="BI186" s="38"/>
      <c r="BJ186" s="99"/>
    </row>
    <row r="187" spans="2:62" ht="38.25" customHeight="1" x14ac:dyDescent="0.25">
      <c r="B187" s="81">
        <f t="shared" si="6"/>
        <v>166</v>
      </c>
      <c r="C187" s="57"/>
      <c r="D187" s="38"/>
      <c r="E187" s="73"/>
      <c r="F187" s="37"/>
      <c r="G187" s="80"/>
      <c r="H187" s="77"/>
      <c r="I187" s="37"/>
      <c r="J187" s="37"/>
      <c r="K187" s="58"/>
      <c r="L187" s="38"/>
      <c r="M187" s="38"/>
      <c r="N187" s="38"/>
      <c r="O187" s="38"/>
      <c r="P187" s="57"/>
      <c r="Q187" s="36"/>
      <c r="R187" s="73"/>
      <c r="S187" s="73"/>
      <c r="T187" s="58"/>
      <c r="U187" s="36"/>
      <c r="V187" s="90" t="str">
        <f t="shared" si="5"/>
        <v/>
      </c>
      <c r="W187" s="113"/>
      <c r="X187" s="38"/>
      <c r="Y187" s="99"/>
      <c r="Z187" s="95"/>
      <c r="AA187" s="38"/>
      <c r="AB187" s="38"/>
      <c r="AC187" s="38"/>
      <c r="AD187" s="105"/>
      <c r="AE187" s="113"/>
      <c r="AF187" s="38"/>
      <c r="AG187" s="99"/>
      <c r="AH187" s="113"/>
      <c r="AI187" s="38"/>
      <c r="AJ187" s="38"/>
      <c r="AK187" s="38"/>
      <c r="AL187" s="105"/>
      <c r="AM187" s="95"/>
      <c r="AN187" s="38"/>
      <c r="AO187" s="99"/>
      <c r="AP187" s="95"/>
      <c r="AQ187" s="38"/>
      <c r="AR187" s="38"/>
      <c r="AS187" s="38"/>
      <c r="AT187" s="99"/>
      <c r="AU187" s="95"/>
      <c r="AV187" s="38"/>
      <c r="AW187" s="99"/>
      <c r="AX187" s="113"/>
      <c r="AY187" s="38"/>
      <c r="AZ187" s="38"/>
      <c r="BA187" s="38"/>
      <c r="BB187" s="105"/>
      <c r="BC187" s="112"/>
      <c r="BD187" s="59"/>
      <c r="BE187" s="36"/>
      <c r="BF187" s="38"/>
      <c r="BG187" s="99"/>
      <c r="BH187" s="113"/>
      <c r="BI187" s="38"/>
      <c r="BJ187" s="99"/>
    </row>
    <row r="188" spans="2:62" ht="38.25" customHeight="1" x14ac:dyDescent="0.25">
      <c r="B188" s="81">
        <f t="shared" si="6"/>
        <v>167</v>
      </c>
      <c r="C188" s="57"/>
      <c r="D188" s="38"/>
      <c r="E188" s="73"/>
      <c r="F188" s="37"/>
      <c r="G188" s="80"/>
      <c r="H188" s="77"/>
      <c r="I188" s="37"/>
      <c r="J188" s="37"/>
      <c r="K188" s="58"/>
      <c r="L188" s="38"/>
      <c r="M188" s="38"/>
      <c r="N188" s="38"/>
      <c r="O188" s="38"/>
      <c r="P188" s="57"/>
      <c r="Q188" s="36"/>
      <c r="R188" s="73"/>
      <c r="S188" s="73"/>
      <c r="T188" s="58"/>
      <c r="U188" s="36"/>
      <c r="V188" s="90" t="str">
        <f t="shared" si="5"/>
        <v/>
      </c>
      <c r="W188" s="113"/>
      <c r="X188" s="38"/>
      <c r="Y188" s="99"/>
      <c r="Z188" s="95"/>
      <c r="AA188" s="38"/>
      <c r="AB188" s="38"/>
      <c r="AC188" s="38"/>
      <c r="AD188" s="105"/>
      <c r="AE188" s="113"/>
      <c r="AF188" s="38"/>
      <c r="AG188" s="99"/>
      <c r="AH188" s="113"/>
      <c r="AI188" s="38"/>
      <c r="AJ188" s="38"/>
      <c r="AK188" s="38"/>
      <c r="AL188" s="105"/>
      <c r="AM188" s="95"/>
      <c r="AN188" s="38"/>
      <c r="AO188" s="99"/>
      <c r="AP188" s="95"/>
      <c r="AQ188" s="38"/>
      <c r="AR188" s="38"/>
      <c r="AS188" s="38"/>
      <c r="AT188" s="99"/>
      <c r="AU188" s="95"/>
      <c r="AV188" s="38"/>
      <c r="AW188" s="99"/>
      <c r="AX188" s="113"/>
      <c r="AY188" s="38"/>
      <c r="AZ188" s="38"/>
      <c r="BA188" s="38"/>
      <c r="BB188" s="105"/>
      <c r="BC188" s="112"/>
      <c r="BD188" s="59"/>
      <c r="BE188" s="36"/>
      <c r="BF188" s="38"/>
      <c r="BG188" s="99"/>
      <c r="BH188" s="113"/>
      <c r="BI188" s="38"/>
      <c r="BJ188" s="99"/>
    </row>
    <row r="189" spans="2:62" ht="38.25" customHeight="1" x14ac:dyDescent="0.25">
      <c r="B189" s="81">
        <f t="shared" si="6"/>
        <v>168</v>
      </c>
      <c r="C189" s="57"/>
      <c r="D189" s="38"/>
      <c r="E189" s="73"/>
      <c r="F189" s="37"/>
      <c r="G189" s="80"/>
      <c r="H189" s="77"/>
      <c r="I189" s="37"/>
      <c r="J189" s="37"/>
      <c r="K189" s="58"/>
      <c r="L189" s="38"/>
      <c r="M189" s="38"/>
      <c r="N189" s="38"/>
      <c r="O189" s="38"/>
      <c r="P189" s="57"/>
      <c r="Q189" s="36"/>
      <c r="R189" s="73"/>
      <c r="S189" s="73"/>
      <c r="T189" s="58"/>
      <c r="U189" s="36"/>
      <c r="V189" s="90" t="str">
        <f t="shared" si="5"/>
        <v/>
      </c>
      <c r="W189" s="113"/>
      <c r="X189" s="38"/>
      <c r="Y189" s="99"/>
      <c r="Z189" s="95"/>
      <c r="AA189" s="38"/>
      <c r="AB189" s="38"/>
      <c r="AC189" s="38"/>
      <c r="AD189" s="105"/>
      <c r="AE189" s="113"/>
      <c r="AF189" s="38"/>
      <c r="AG189" s="99"/>
      <c r="AH189" s="113"/>
      <c r="AI189" s="38"/>
      <c r="AJ189" s="38"/>
      <c r="AK189" s="38"/>
      <c r="AL189" s="105"/>
      <c r="AM189" s="95"/>
      <c r="AN189" s="38"/>
      <c r="AO189" s="99"/>
      <c r="AP189" s="95"/>
      <c r="AQ189" s="38"/>
      <c r="AR189" s="38"/>
      <c r="AS189" s="38"/>
      <c r="AT189" s="99"/>
      <c r="AU189" s="95"/>
      <c r="AV189" s="38"/>
      <c r="AW189" s="99"/>
      <c r="AX189" s="113"/>
      <c r="AY189" s="38"/>
      <c r="AZ189" s="38"/>
      <c r="BA189" s="38"/>
      <c r="BB189" s="105"/>
      <c r="BC189" s="112"/>
      <c r="BD189" s="59"/>
      <c r="BE189" s="36"/>
      <c r="BF189" s="38"/>
      <c r="BG189" s="99"/>
      <c r="BH189" s="113"/>
      <c r="BI189" s="38"/>
      <c r="BJ189" s="99"/>
    </row>
    <row r="190" spans="2:62" ht="38.25" customHeight="1" x14ac:dyDescent="0.25">
      <c r="B190" s="81">
        <f t="shared" si="6"/>
        <v>169</v>
      </c>
      <c r="C190" s="57"/>
      <c r="D190" s="38"/>
      <c r="E190" s="73"/>
      <c r="F190" s="37"/>
      <c r="G190" s="80"/>
      <c r="H190" s="77"/>
      <c r="I190" s="37"/>
      <c r="J190" s="37"/>
      <c r="K190" s="58"/>
      <c r="L190" s="38"/>
      <c r="M190" s="38"/>
      <c r="N190" s="38"/>
      <c r="O190" s="38"/>
      <c r="P190" s="57"/>
      <c r="Q190" s="36"/>
      <c r="R190" s="73"/>
      <c r="S190" s="73"/>
      <c r="T190" s="58"/>
      <c r="U190" s="36"/>
      <c r="V190" s="90" t="str">
        <f t="shared" si="5"/>
        <v/>
      </c>
      <c r="W190" s="113"/>
      <c r="X190" s="38"/>
      <c r="Y190" s="99"/>
      <c r="Z190" s="95"/>
      <c r="AA190" s="38"/>
      <c r="AB190" s="38"/>
      <c r="AC190" s="38"/>
      <c r="AD190" s="105"/>
      <c r="AE190" s="113"/>
      <c r="AF190" s="38"/>
      <c r="AG190" s="99"/>
      <c r="AH190" s="113"/>
      <c r="AI190" s="38"/>
      <c r="AJ190" s="38"/>
      <c r="AK190" s="38"/>
      <c r="AL190" s="105"/>
      <c r="AM190" s="95"/>
      <c r="AN190" s="38"/>
      <c r="AO190" s="99"/>
      <c r="AP190" s="95"/>
      <c r="AQ190" s="38"/>
      <c r="AR190" s="38"/>
      <c r="AS190" s="38"/>
      <c r="AT190" s="99"/>
      <c r="AU190" s="95"/>
      <c r="AV190" s="38"/>
      <c r="AW190" s="99"/>
      <c r="AX190" s="113"/>
      <c r="AY190" s="38"/>
      <c r="AZ190" s="38"/>
      <c r="BA190" s="38"/>
      <c r="BB190" s="105"/>
      <c r="BC190" s="112"/>
      <c r="BD190" s="59"/>
      <c r="BE190" s="36"/>
      <c r="BF190" s="38"/>
      <c r="BG190" s="99"/>
      <c r="BH190" s="113"/>
      <c r="BI190" s="38"/>
      <c r="BJ190" s="99"/>
    </row>
    <row r="191" spans="2:62" ht="38.25" customHeight="1" x14ac:dyDescent="0.25">
      <c r="B191" s="81">
        <f t="shared" si="6"/>
        <v>170</v>
      </c>
      <c r="C191" s="57"/>
      <c r="D191" s="38"/>
      <c r="E191" s="73"/>
      <c r="F191" s="37"/>
      <c r="G191" s="80"/>
      <c r="H191" s="77"/>
      <c r="I191" s="37"/>
      <c r="J191" s="37"/>
      <c r="K191" s="58"/>
      <c r="L191" s="38"/>
      <c r="M191" s="38"/>
      <c r="N191" s="38"/>
      <c r="O191" s="38"/>
      <c r="P191" s="57"/>
      <c r="Q191" s="36"/>
      <c r="R191" s="73"/>
      <c r="S191" s="73"/>
      <c r="T191" s="58"/>
      <c r="U191" s="36"/>
      <c r="V191" s="90" t="str">
        <f t="shared" si="5"/>
        <v/>
      </c>
      <c r="W191" s="113"/>
      <c r="X191" s="38"/>
      <c r="Y191" s="99"/>
      <c r="Z191" s="95"/>
      <c r="AA191" s="38"/>
      <c r="AB191" s="38"/>
      <c r="AC191" s="38"/>
      <c r="AD191" s="105"/>
      <c r="AE191" s="113"/>
      <c r="AF191" s="38"/>
      <c r="AG191" s="99"/>
      <c r="AH191" s="113"/>
      <c r="AI191" s="38"/>
      <c r="AJ191" s="38"/>
      <c r="AK191" s="38"/>
      <c r="AL191" s="105"/>
      <c r="AM191" s="95"/>
      <c r="AN191" s="38"/>
      <c r="AO191" s="99"/>
      <c r="AP191" s="95"/>
      <c r="AQ191" s="38"/>
      <c r="AR191" s="38"/>
      <c r="AS191" s="38"/>
      <c r="AT191" s="99"/>
      <c r="AU191" s="95"/>
      <c r="AV191" s="38"/>
      <c r="AW191" s="99"/>
      <c r="AX191" s="113"/>
      <c r="AY191" s="38"/>
      <c r="AZ191" s="38"/>
      <c r="BA191" s="38"/>
      <c r="BB191" s="105"/>
      <c r="BC191" s="112"/>
      <c r="BD191" s="59"/>
      <c r="BE191" s="36"/>
      <c r="BF191" s="38"/>
      <c r="BG191" s="99"/>
      <c r="BH191" s="113"/>
      <c r="BI191" s="38"/>
      <c r="BJ191" s="99"/>
    </row>
    <row r="192" spans="2:62" ht="38.25" customHeight="1" x14ac:dyDescent="0.25">
      <c r="B192" s="81">
        <f t="shared" si="6"/>
        <v>171</v>
      </c>
      <c r="C192" s="57"/>
      <c r="D192" s="38"/>
      <c r="E192" s="73"/>
      <c r="F192" s="37"/>
      <c r="G192" s="80"/>
      <c r="H192" s="77"/>
      <c r="I192" s="37"/>
      <c r="J192" s="37"/>
      <c r="K192" s="58"/>
      <c r="L192" s="38"/>
      <c r="M192" s="38"/>
      <c r="N192" s="38"/>
      <c r="O192" s="38"/>
      <c r="P192" s="57"/>
      <c r="Q192" s="36"/>
      <c r="R192" s="73"/>
      <c r="S192" s="73"/>
      <c r="T192" s="58"/>
      <c r="U192" s="36"/>
      <c r="V192" s="90" t="str">
        <f t="shared" si="5"/>
        <v/>
      </c>
      <c r="W192" s="113"/>
      <c r="X192" s="38"/>
      <c r="Y192" s="99"/>
      <c r="Z192" s="95"/>
      <c r="AA192" s="38"/>
      <c r="AB192" s="38"/>
      <c r="AC192" s="38"/>
      <c r="AD192" s="105"/>
      <c r="AE192" s="113"/>
      <c r="AF192" s="38"/>
      <c r="AG192" s="99"/>
      <c r="AH192" s="113"/>
      <c r="AI192" s="38"/>
      <c r="AJ192" s="38"/>
      <c r="AK192" s="38"/>
      <c r="AL192" s="105"/>
      <c r="AM192" s="95"/>
      <c r="AN192" s="38"/>
      <c r="AO192" s="99"/>
      <c r="AP192" s="95"/>
      <c r="AQ192" s="38"/>
      <c r="AR192" s="38"/>
      <c r="AS192" s="38"/>
      <c r="AT192" s="99"/>
      <c r="AU192" s="95"/>
      <c r="AV192" s="38"/>
      <c r="AW192" s="99"/>
      <c r="AX192" s="113"/>
      <c r="AY192" s="38"/>
      <c r="AZ192" s="38"/>
      <c r="BA192" s="38"/>
      <c r="BB192" s="105"/>
      <c r="BC192" s="112"/>
      <c r="BD192" s="59"/>
      <c r="BE192" s="36"/>
      <c r="BF192" s="38"/>
      <c r="BG192" s="99"/>
      <c r="BH192" s="113"/>
      <c r="BI192" s="38"/>
      <c r="BJ192" s="99"/>
    </row>
    <row r="193" spans="2:62" ht="38.25" customHeight="1" x14ac:dyDescent="0.25">
      <c r="B193" s="81">
        <f t="shared" si="6"/>
        <v>172</v>
      </c>
      <c r="C193" s="57"/>
      <c r="D193" s="38"/>
      <c r="E193" s="73"/>
      <c r="F193" s="37"/>
      <c r="G193" s="80"/>
      <c r="H193" s="77"/>
      <c r="I193" s="37"/>
      <c r="J193" s="37"/>
      <c r="K193" s="58"/>
      <c r="L193" s="38"/>
      <c r="M193" s="38"/>
      <c r="N193" s="38"/>
      <c r="O193" s="38"/>
      <c r="P193" s="57"/>
      <c r="Q193" s="36"/>
      <c r="R193" s="73"/>
      <c r="S193" s="73"/>
      <c r="T193" s="58"/>
      <c r="U193" s="36"/>
      <c r="V193" s="90" t="str">
        <f t="shared" si="5"/>
        <v/>
      </c>
      <c r="W193" s="113"/>
      <c r="X193" s="38"/>
      <c r="Y193" s="99"/>
      <c r="Z193" s="95"/>
      <c r="AA193" s="38"/>
      <c r="AB193" s="38"/>
      <c r="AC193" s="38"/>
      <c r="AD193" s="105"/>
      <c r="AE193" s="113"/>
      <c r="AF193" s="38"/>
      <c r="AG193" s="99"/>
      <c r="AH193" s="113"/>
      <c r="AI193" s="38"/>
      <c r="AJ193" s="38"/>
      <c r="AK193" s="38"/>
      <c r="AL193" s="105"/>
      <c r="AM193" s="95"/>
      <c r="AN193" s="38"/>
      <c r="AO193" s="99"/>
      <c r="AP193" s="95"/>
      <c r="AQ193" s="38"/>
      <c r="AR193" s="38"/>
      <c r="AS193" s="38"/>
      <c r="AT193" s="99"/>
      <c r="AU193" s="95"/>
      <c r="AV193" s="38"/>
      <c r="AW193" s="99"/>
      <c r="AX193" s="113"/>
      <c r="AY193" s="38"/>
      <c r="AZ193" s="38"/>
      <c r="BA193" s="38"/>
      <c r="BB193" s="105"/>
      <c r="BC193" s="112"/>
      <c r="BD193" s="59"/>
      <c r="BE193" s="36"/>
      <c r="BF193" s="38"/>
      <c r="BG193" s="99"/>
      <c r="BH193" s="113"/>
      <c r="BI193" s="38"/>
      <c r="BJ193" s="99"/>
    </row>
    <row r="194" spans="2:62" ht="38.25" customHeight="1" x14ac:dyDescent="0.25">
      <c r="B194" s="81">
        <f t="shared" si="6"/>
        <v>173</v>
      </c>
      <c r="C194" s="57"/>
      <c r="D194" s="38"/>
      <c r="E194" s="73"/>
      <c r="F194" s="37"/>
      <c r="G194" s="80"/>
      <c r="H194" s="77"/>
      <c r="I194" s="37"/>
      <c r="J194" s="37"/>
      <c r="K194" s="58"/>
      <c r="L194" s="38"/>
      <c r="M194" s="38"/>
      <c r="N194" s="38"/>
      <c r="O194" s="38"/>
      <c r="P194" s="57"/>
      <c r="Q194" s="36"/>
      <c r="R194" s="73"/>
      <c r="S194" s="73"/>
      <c r="T194" s="58"/>
      <c r="U194" s="36"/>
      <c r="V194" s="90" t="str">
        <f t="shared" si="5"/>
        <v/>
      </c>
      <c r="W194" s="113"/>
      <c r="X194" s="38"/>
      <c r="Y194" s="99"/>
      <c r="Z194" s="95"/>
      <c r="AA194" s="38"/>
      <c r="AB194" s="38"/>
      <c r="AC194" s="38"/>
      <c r="AD194" s="105"/>
      <c r="AE194" s="113"/>
      <c r="AF194" s="38"/>
      <c r="AG194" s="99"/>
      <c r="AH194" s="113"/>
      <c r="AI194" s="38"/>
      <c r="AJ194" s="38"/>
      <c r="AK194" s="38"/>
      <c r="AL194" s="105"/>
      <c r="AM194" s="95"/>
      <c r="AN194" s="38"/>
      <c r="AO194" s="99"/>
      <c r="AP194" s="95"/>
      <c r="AQ194" s="38"/>
      <c r="AR194" s="38"/>
      <c r="AS194" s="38"/>
      <c r="AT194" s="99"/>
      <c r="AU194" s="95"/>
      <c r="AV194" s="38"/>
      <c r="AW194" s="99"/>
      <c r="AX194" s="113"/>
      <c r="AY194" s="38"/>
      <c r="AZ194" s="38"/>
      <c r="BA194" s="38"/>
      <c r="BB194" s="105"/>
      <c r="BC194" s="112"/>
      <c r="BD194" s="59"/>
      <c r="BE194" s="36"/>
      <c r="BF194" s="38"/>
      <c r="BG194" s="99"/>
      <c r="BH194" s="113"/>
      <c r="BI194" s="38"/>
      <c r="BJ194" s="99"/>
    </row>
    <row r="195" spans="2:62" ht="38.25" customHeight="1" x14ac:dyDescent="0.25">
      <c r="B195" s="81">
        <f t="shared" si="6"/>
        <v>174</v>
      </c>
      <c r="C195" s="57"/>
      <c r="D195" s="38"/>
      <c r="E195" s="73"/>
      <c r="F195" s="37"/>
      <c r="G195" s="80"/>
      <c r="H195" s="77"/>
      <c r="I195" s="37"/>
      <c r="J195" s="37"/>
      <c r="K195" s="58"/>
      <c r="L195" s="38"/>
      <c r="M195" s="38"/>
      <c r="N195" s="38"/>
      <c r="O195" s="38"/>
      <c r="P195" s="57"/>
      <c r="Q195" s="36"/>
      <c r="R195" s="73"/>
      <c r="S195" s="73"/>
      <c r="T195" s="58"/>
      <c r="U195" s="36"/>
      <c r="V195" s="90" t="str">
        <f t="shared" si="5"/>
        <v/>
      </c>
      <c r="W195" s="113"/>
      <c r="X195" s="38"/>
      <c r="Y195" s="99"/>
      <c r="Z195" s="95"/>
      <c r="AA195" s="38"/>
      <c r="AB195" s="38"/>
      <c r="AC195" s="38"/>
      <c r="AD195" s="105"/>
      <c r="AE195" s="113"/>
      <c r="AF195" s="38"/>
      <c r="AG195" s="99"/>
      <c r="AH195" s="113"/>
      <c r="AI195" s="38"/>
      <c r="AJ195" s="38"/>
      <c r="AK195" s="38"/>
      <c r="AL195" s="105"/>
      <c r="AM195" s="95"/>
      <c r="AN195" s="38"/>
      <c r="AO195" s="99"/>
      <c r="AP195" s="95"/>
      <c r="AQ195" s="38"/>
      <c r="AR195" s="38"/>
      <c r="AS195" s="38"/>
      <c r="AT195" s="99"/>
      <c r="AU195" s="95"/>
      <c r="AV195" s="38"/>
      <c r="AW195" s="99"/>
      <c r="AX195" s="113"/>
      <c r="AY195" s="38"/>
      <c r="AZ195" s="38"/>
      <c r="BA195" s="38"/>
      <c r="BB195" s="105"/>
      <c r="BC195" s="112"/>
      <c r="BD195" s="59"/>
      <c r="BE195" s="36"/>
      <c r="BF195" s="38"/>
      <c r="BG195" s="99"/>
      <c r="BH195" s="113"/>
      <c r="BI195" s="38"/>
      <c r="BJ195" s="99"/>
    </row>
    <row r="196" spans="2:62" ht="38.25" customHeight="1" x14ac:dyDescent="0.25">
      <c r="B196" s="81">
        <f t="shared" si="6"/>
        <v>175</v>
      </c>
      <c r="C196" s="57"/>
      <c r="D196" s="38"/>
      <c r="E196" s="73"/>
      <c r="F196" s="37"/>
      <c r="G196" s="80"/>
      <c r="H196" s="77"/>
      <c r="I196" s="37"/>
      <c r="J196" s="37"/>
      <c r="K196" s="58"/>
      <c r="L196" s="38"/>
      <c r="M196" s="38"/>
      <c r="N196" s="38"/>
      <c r="O196" s="38"/>
      <c r="P196" s="57"/>
      <c r="Q196" s="36"/>
      <c r="R196" s="73"/>
      <c r="S196" s="73"/>
      <c r="T196" s="58"/>
      <c r="U196" s="36"/>
      <c r="V196" s="90" t="str">
        <f t="shared" si="5"/>
        <v/>
      </c>
      <c r="W196" s="113"/>
      <c r="X196" s="38"/>
      <c r="Y196" s="99"/>
      <c r="Z196" s="95"/>
      <c r="AA196" s="38"/>
      <c r="AB196" s="38"/>
      <c r="AC196" s="38"/>
      <c r="AD196" s="105"/>
      <c r="AE196" s="113"/>
      <c r="AF196" s="38"/>
      <c r="AG196" s="99"/>
      <c r="AH196" s="113"/>
      <c r="AI196" s="38"/>
      <c r="AJ196" s="38"/>
      <c r="AK196" s="38"/>
      <c r="AL196" s="105"/>
      <c r="AM196" s="95"/>
      <c r="AN196" s="38"/>
      <c r="AO196" s="99"/>
      <c r="AP196" s="95"/>
      <c r="AQ196" s="38"/>
      <c r="AR196" s="38"/>
      <c r="AS196" s="38"/>
      <c r="AT196" s="99"/>
      <c r="AU196" s="95"/>
      <c r="AV196" s="38"/>
      <c r="AW196" s="99"/>
      <c r="AX196" s="113"/>
      <c r="AY196" s="38"/>
      <c r="AZ196" s="38"/>
      <c r="BA196" s="38"/>
      <c r="BB196" s="105"/>
      <c r="BC196" s="112"/>
      <c r="BD196" s="59"/>
      <c r="BE196" s="36"/>
      <c r="BF196" s="38"/>
      <c r="BG196" s="99"/>
      <c r="BH196" s="113"/>
      <c r="BI196" s="38"/>
      <c r="BJ196" s="99"/>
    </row>
    <row r="197" spans="2:62" ht="38.25" customHeight="1" x14ac:dyDescent="0.25">
      <c r="B197" s="81">
        <f t="shared" si="6"/>
        <v>176</v>
      </c>
      <c r="C197" s="57"/>
      <c r="D197" s="38"/>
      <c r="E197" s="73"/>
      <c r="F197" s="37"/>
      <c r="G197" s="80"/>
      <c r="H197" s="77"/>
      <c r="I197" s="37"/>
      <c r="J197" s="37"/>
      <c r="K197" s="58"/>
      <c r="L197" s="38"/>
      <c r="M197" s="38"/>
      <c r="N197" s="38"/>
      <c r="O197" s="38"/>
      <c r="P197" s="57"/>
      <c r="Q197" s="36"/>
      <c r="R197" s="73"/>
      <c r="S197" s="73"/>
      <c r="T197" s="58"/>
      <c r="U197" s="36"/>
      <c r="V197" s="90" t="str">
        <f t="shared" si="5"/>
        <v/>
      </c>
      <c r="W197" s="113"/>
      <c r="X197" s="38"/>
      <c r="Y197" s="99"/>
      <c r="Z197" s="95"/>
      <c r="AA197" s="38"/>
      <c r="AB197" s="38"/>
      <c r="AC197" s="38"/>
      <c r="AD197" s="105"/>
      <c r="AE197" s="113"/>
      <c r="AF197" s="38"/>
      <c r="AG197" s="99"/>
      <c r="AH197" s="113"/>
      <c r="AI197" s="38"/>
      <c r="AJ197" s="38"/>
      <c r="AK197" s="38"/>
      <c r="AL197" s="105"/>
      <c r="AM197" s="95"/>
      <c r="AN197" s="38"/>
      <c r="AO197" s="99"/>
      <c r="AP197" s="95"/>
      <c r="AQ197" s="38"/>
      <c r="AR197" s="38"/>
      <c r="AS197" s="38"/>
      <c r="AT197" s="99"/>
      <c r="AU197" s="95"/>
      <c r="AV197" s="38"/>
      <c r="AW197" s="99"/>
      <c r="AX197" s="113"/>
      <c r="AY197" s="38"/>
      <c r="AZ197" s="38"/>
      <c r="BA197" s="38"/>
      <c r="BB197" s="105"/>
      <c r="BC197" s="112"/>
      <c r="BD197" s="59"/>
      <c r="BE197" s="36"/>
      <c r="BF197" s="38"/>
      <c r="BG197" s="99"/>
      <c r="BH197" s="113"/>
      <c r="BI197" s="38"/>
      <c r="BJ197" s="99"/>
    </row>
    <row r="198" spans="2:62" ht="38.25" customHeight="1" x14ac:dyDescent="0.25">
      <c r="B198" s="81">
        <f t="shared" si="6"/>
        <v>177</v>
      </c>
      <c r="C198" s="57"/>
      <c r="D198" s="38"/>
      <c r="E198" s="73"/>
      <c r="F198" s="37"/>
      <c r="G198" s="80"/>
      <c r="H198" s="77"/>
      <c r="I198" s="37"/>
      <c r="J198" s="37"/>
      <c r="K198" s="58"/>
      <c r="L198" s="38"/>
      <c r="M198" s="38"/>
      <c r="N198" s="38"/>
      <c r="O198" s="38"/>
      <c r="P198" s="57"/>
      <c r="Q198" s="36"/>
      <c r="R198" s="73"/>
      <c r="S198" s="73"/>
      <c r="T198" s="58"/>
      <c r="U198" s="36"/>
      <c r="V198" s="90" t="str">
        <f t="shared" si="5"/>
        <v/>
      </c>
      <c r="W198" s="113"/>
      <c r="X198" s="38"/>
      <c r="Y198" s="99"/>
      <c r="Z198" s="95"/>
      <c r="AA198" s="38"/>
      <c r="AB198" s="38"/>
      <c r="AC198" s="38"/>
      <c r="AD198" s="105"/>
      <c r="AE198" s="113"/>
      <c r="AF198" s="38"/>
      <c r="AG198" s="99"/>
      <c r="AH198" s="113"/>
      <c r="AI198" s="38"/>
      <c r="AJ198" s="38"/>
      <c r="AK198" s="38"/>
      <c r="AL198" s="105"/>
      <c r="AM198" s="95"/>
      <c r="AN198" s="38"/>
      <c r="AO198" s="99"/>
      <c r="AP198" s="95"/>
      <c r="AQ198" s="38"/>
      <c r="AR198" s="38"/>
      <c r="AS198" s="38"/>
      <c r="AT198" s="99"/>
      <c r="AU198" s="95"/>
      <c r="AV198" s="38"/>
      <c r="AW198" s="99"/>
      <c r="AX198" s="113"/>
      <c r="AY198" s="38"/>
      <c r="AZ198" s="38"/>
      <c r="BA198" s="38"/>
      <c r="BB198" s="105"/>
      <c r="BC198" s="112"/>
      <c r="BD198" s="59"/>
      <c r="BE198" s="36"/>
      <c r="BF198" s="38"/>
      <c r="BG198" s="99"/>
      <c r="BH198" s="113"/>
      <c r="BI198" s="38"/>
      <c r="BJ198" s="99"/>
    </row>
    <row r="199" spans="2:62" ht="38.25" customHeight="1" x14ac:dyDescent="0.25">
      <c r="B199" s="81">
        <f t="shared" si="6"/>
        <v>178</v>
      </c>
      <c r="C199" s="57"/>
      <c r="D199" s="38"/>
      <c r="E199" s="73"/>
      <c r="F199" s="37"/>
      <c r="G199" s="80"/>
      <c r="H199" s="77"/>
      <c r="I199" s="37"/>
      <c r="J199" s="37"/>
      <c r="K199" s="58"/>
      <c r="L199" s="38"/>
      <c r="M199" s="38"/>
      <c r="N199" s="38"/>
      <c r="O199" s="38"/>
      <c r="P199" s="57"/>
      <c r="Q199" s="36"/>
      <c r="R199" s="73"/>
      <c r="S199" s="73"/>
      <c r="T199" s="58"/>
      <c r="U199" s="36"/>
      <c r="V199" s="90" t="str">
        <f t="shared" si="5"/>
        <v/>
      </c>
      <c r="W199" s="113"/>
      <c r="X199" s="38"/>
      <c r="Y199" s="99"/>
      <c r="Z199" s="95"/>
      <c r="AA199" s="38"/>
      <c r="AB199" s="38"/>
      <c r="AC199" s="38"/>
      <c r="AD199" s="105"/>
      <c r="AE199" s="113"/>
      <c r="AF199" s="38"/>
      <c r="AG199" s="99"/>
      <c r="AH199" s="113"/>
      <c r="AI199" s="38"/>
      <c r="AJ199" s="38"/>
      <c r="AK199" s="38"/>
      <c r="AL199" s="105"/>
      <c r="AM199" s="95"/>
      <c r="AN199" s="38"/>
      <c r="AO199" s="99"/>
      <c r="AP199" s="95"/>
      <c r="AQ199" s="38"/>
      <c r="AR199" s="38"/>
      <c r="AS199" s="38"/>
      <c r="AT199" s="99"/>
      <c r="AU199" s="95"/>
      <c r="AV199" s="38"/>
      <c r="AW199" s="99"/>
      <c r="AX199" s="113"/>
      <c r="AY199" s="38"/>
      <c r="AZ199" s="38"/>
      <c r="BA199" s="38"/>
      <c r="BB199" s="105"/>
      <c r="BC199" s="112"/>
      <c r="BD199" s="59"/>
      <c r="BE199" s="36"/>
      <c r="BF199" s="38"/>
      <c r="BG199" s="99"/>
      <c r="BH199" s="113"/>
      <c r="BI199" s="38"/>
      <c r="BJ199" s="99"/>
    </row>
    <row r="200" spans="2:62" ht="38.25" customHeight="1" x14ac:dyDescent="0.25">
      <c r="B200" s="81">
        <f t="shared" si="6"/>
        <v>179</v>
      </c>
      <c r="C200" s="57"/>
      <c r="D200" s="38"/>
      <c r="E200" s="73"/>
      <c r="F200" s="37"/>
      <c r="G200" s="80"/>
      <c r="H200" s="77"/>
      <c r="I200" s="37"/>
      <c r="J200" s="37"/>
      <c r="K200" s="58"/>
      <c r="L200" s="38"/>
      <c r="M200" s="38"/>
      <c r="N200" s="38"/>
      <c r="O200" s="38"/>
      <c r="P200" s="57"/>
      <c r="Q200" s="36"/>
      <c r="R200" s="73"/>
      <c r="S200" s="73"/>
      <c r="T200" s="58"/>
      <c r="U200" s="36"/>
      <c r="V200" s="90" t="str">
        <f t="shared" si="5"/>
        <v/>
      </c>
      <c r="W200" s="113"/>
      <c r="X200" s="38"/>
      <c r="Y200" s="99"/>
      <c r="Z200" s="95"/>
      <c r="AA200" s="38"/>
      <c r="AB200" s="38"/>
      <c r="AC200" s="38"/>
      <c r="AD200" s="105"/>
      <c r="AE200" s="113"/>
      <c r="AF200" s="38"/>
      <c r="AG200" s="99"/>
      <c r="AH200" s="113"/>
      <c r="AI200" s="38"/>
      <c r="AJ200" s="38"/>
      <c r="AK200" s="38"/>
      <c r="AL200" s="105"/>
      <c r="AM200" s="95"/>
      <c r="AN200" s="38"/>
      <c r="AO200" s="99"/>
      <c r="AP200" s="95"/>
      <c r="AQ200" s="38"/>
      <c r="AR200" s="38"/>
      <c r="AS200" s="38"/>
      <c r="AT200" s="99"/>
      <c r="AU200" s="95"/>
      <c r="AV200" s="38"/>
      <c r="AW200" s="99"/>
      <c r="AX200" s="113"/>
      <c r="AY200" s="38"/>
      <c r="AZ200" s="38"/>
      <c r="BA200" s="38"/>
      <c r="BB200" s="105"/>
      <c r="BC200" s="112"/>
      <c r="BD200" s="59"/>
      <c r="BE200" s="36"/>
      <c r="BF200" s="38"/>
      <c r="BG200" s="99"/>
      <c r="BH200" s="113"/>
      <c r="BI200" s="38"/>
      <c r="BJ200" s="99"/>
    </row>
    <row r="201" spans="2:62" ht="38.25" customHeight="1" x14ac:dyDescent="0.25">
      <c r="B201" s="81">
        <f t="shared" si="6"/>
        <v>180</v>
      </c>
      <c r="C201" s="57"/>
      <c r="D201" s="38"/>
      <c r="E201" s="73"/>
      <c r="F201" s="37"/>
      <c r="G201" s="80"/>
      <c r="H201" s="77"/>
      <c r="I201" s="37"/>
      <c r="J201" s="37"/>
      <c r="K201" s="58"/>
      <c r="L201" s="38"/>
      <c r="M201" s="38"/>
      <c r="N201" s="38"/>
      <c r="O201" s="38"/>
      <c r="P201" s="57"/>
      <c r="Q201" s="36"/>
      <c r="R201" s="73"/>
      <c r="S201" s="73"/>
      <c r="T201" s="58"/>
      <c r="U201" s="36"/>
      <c r="V201" s="90" t="str">
        <f t="shared" si="5"/>
        <v/>
      </c>
      <c r="W201" s="113"/>
      <c r="X201" s="38"/>
      <c r="Y201" s="99"/>
      <c r="Z201" s="95"/>
      <c r="AA201" s="38"/>
      <c r="AB201" s="38"/>
      <c r="AC201" s="38"/>
      <c r="AD201" s="105"/>
      <c r="AE201" s="113"/>
      <c r="AF201" s="38"/>
      <c r="AG201" s="99"/>
      <c r="AH201" s="113"/>
      <c r="AI201" s="38"/>
      <c r="AJ201" s="38"/>
      <c r="AK201" s="38"/>
      <c r="AL201" s="105"/>
      <c r="AM201" s="95"/>
      <c r="AN201" s="38"/>
      <c r="AO201" s="99"/>
      <c r="AP201" s="95"/>
      <c r="AQ201" s="38"/>
      <c r="AR201" s="38"/>
      <c r="AS201" s="38"/>
      <c r="AT201" s="99"/>
      <c r="AU201" s="95"/>
      <c r="AV201" s="38"/>
      <c r="AW201" s="99"/>
      <c r="AX201" s="113"/>
      <c r="AY201" s="38"/>
      <c r="AZ201" s="38"/>
      <c r="BA201" s="38"/>
      <c r="BB201" s="105"/>
      <c r="BC201" s="112"/>
      <c r="BD201" s="59"/>
      <c r="BE201" s="36"/>
      <c r="BF201" s="38"/>
      <c r="BG201" s="99"/>
      <c r="BH201" s="113"/>
      <c r="BI201" s="38"/>
      <c r="BJ201" s="99"/>
    </row>
    <row r="202" spans="2:62" ht="38.25" customHeight="1" x14ac:dyDescent="0.25">
      <c r="B202" s="81">
        <f t="shared" si="6"/>
        <v>181</v>
      </c>
      <c r="C202" s="57"/>
      <c r="D202" s="38"/>
      <c r="E202" s="73"/>
      <c r="F202" s="37"/>
      <c r="G202" s="80"/>
      <c r="H202" s="77"/>
      <c r="I202" s="37"/>
      <c r="J202" s="37"/>
      <c r="K202" s="58"/>
      <c r="L202" s="38"/>
      <c r="M202" s="38"/>
      <c r="N202" s="38"/>
      <c r="O202" s="38"/>
      <c r="P202" s="57"/>
      <c r="Q202" s="36"/>
      <c r="R202" s="73"/>
      <c r="S202" s="73"/>
      <c r="T202" s="58"/>
      <c r="U202" s="36"/>
      <c r="V202" s="90" t="str">
        <f t="shared" si="5"/>
        <v/>
      </c>
      <c r="W202" s="113"/>
      <c r="X202" s="38"/>
      <c r="Y202" s="99"/>
      <c r="Z202" s="95"/>
      <c r="AA202" s="38"/>
      <c r="AB202" s="38"/>
      <c r="AC202" s="38"/>
      <c r="AD202" s="105"/>
      <c r="AE202" s="113"/>
      <c r="AF202" s="38"/>
      <c r="AG202" s="99"/>
      <c r="AH202" s="113"/>
      <c r="AI202" s="38"/>
      <c r="AJ202" s="38"/>
      <c r="AK202" s="38"/>
      <c r="AL202" s="105"/>
      <c r="AM202" s="95"/>
      <c r="AN202" s="38"/>
      <c r="AO202" s="99"/>
      <c r="AP202" s="95"/>
      <c r="AQ202" s="38"/>
      <c r="AR202" s="38"/>
      <c r="AS202" s="38"/>
      <c r="AT202" s="99"/>
      <c r="AU202" s="95"/>
      <c r="AV202" s="38"/>
      <c r="AW202" s="99"/>
      <c r="AX202" s="113"/>
      <c r="AY202" s="38"/>
      <c r="AZ202" s="38"/>
      <c r="BA202" s="38"/>
      <c r="BB202" s="105"/>
      <c r="BC202" s="112"/>
      <c r="BD202" s="59"/>
      <c r="BE202" s="36"/>
      <c r="BF202" s="38"/>
      <c r="BG202" s="99"/>
      <c r="BH202" s="113"/>
      <c r="BI202" s="38"/>
      <c r="BJ202" s="99"/>
    </row>
    <row r="203" spans="2:62" ht="38.25" customHeight="1" x14ac:dyDescent="0.25">
      <c r="B203" s="81">
        <f t="shared" si="6"/>
        <v>182</v>
      </c>
      <c r="C203" s="57"/>
      <c r="D203" s="38"/>
      <c r="E203" s="73"/>
      <c r="F203" s="37"/>
      <c r="G203" s="80"/>
      <c r="H203" s="77"/>
      <c r="I203" s="37"/>
      <c r="J203" s="37"/>
      <c r="K203" s="58"/>
      <c r="L203" s="38"/>
      <c r="M203" s="38"/>
      <c r="N203" s="38"/>
      <c r="O203" s="38"/>
      <c r="P203" s="57"/>
      <c r="Q203" s="36"/>
      <c r="R203" s="73"/>
      <c r="S203" s="73"/>
      <c r="T203" s="58"/>
      <c r="U203" s="36"/>
      <c r="V203" s="90" t="str">
        <f t="shared" si="5"/>
        <v/>
      </c>
      <c r="W203" s="113"/>
      <c r="X203" s="38"/>
      <c r="Y203" s="99"/>
      <c r="Z203" s="95"/>
      <c r="AA203" s="38"/>
      <c r="AB203" s="38"/>
      <c r="AC203" s="38"/>
      <c r="AD203" s="105"/>
      <c r="AE203" s="113"/>
      <c r="AF203" s="38"/>
      <c r="AG203" s="99"/>
      <c r="AH203" s="113"/>
      <c r="AI203" s="38"/>
      <c r="AJ203" s="38"/>
      <c r="AK203" s="38"/>
      <c r="AL203" s="105"/>
      <c r="AM203" s="95"/>
      <c r="AN203" s="38"/>
      <c r="AO203" s="99"/>
      <c r="AP203" s="95"/>
      <c r="AQ203" s="38"/>
      <c r="AR203" s="38"/>
      <c r="AS203" s="38"/>
      <c r="AT203" s="99"/>
      <c r="AU203" s="95"/>
      <c r="AV203" s="38"/>
      <c r="AW203" s="99"/>
      <c r="AX203" s="113"/>
      <c r="AY203" s="38"/>
      <c r="AZ203" s="38"/>
      <c r="BA203" s="38"/>
      <c r="BB203" s="105"/>
      <c r="BC203" s="112"/>
      <c r="BD203" s="59"/>
      <c r="BE203" s="36"/>
      <c r="BF203" s="38"/>
      <c r="BG203" s="99"/>
      <c r="BH203" s="113"/>
      <c r="BI203" s="38"/>
      <c r="BJ203" s="99"/>
    </row>
    <row r="204" spans="2:62" ht="38.25" customHeight="1" x14ac:dyDescent="0.25">
      <c r="B204" s="81">
        <f t="shared" si="6"/>
        <v>183</v>
      </c>
      <c r="C204" s="57"/>
      <c r="D204" s="38"/>
      <c r="E204" s="73"/>
      <c r="F204" s="37"/>
      <c r="G204" s="80"/>
      <c r="H204" s="77"/>
      <c r="I204" s="37"/>
      <c r="J204" s="37"/>
      <c r="K204" s="58"/>
      <c r="L204" s="38"/>
      <c r="M204" s="38"/>
      <c r="N204" s="38"/>
      <c r="O204" s="38"/>
      <c r="P204" s="57"/>
      <c r="Q204" s="36"/>
      <c r="R204" s="73"/>
      <c r="S204" s="73"/>
      <c r="T204" s="58"/>
      <c r="U204" s="36"/>
      <c r="V204" s="90" t="str">
        <f t="shared" si="5"/>
        <v/>
      </c>
      <c r="W204" s="113"/>
      <c r="X204" s="38"/>
      <c r="Y204" s="99"/>
      <c r="Z204" s="95"/>
      <c r="AA204" s="38"/>
      <c r="AB204" s="38"/>
      <c r="AC204" s="38"/>
      <c r="AD204" s="105"/>
      <c r="AE204" s="113"/>
      <c r="AF204" s="38"/>
      <c r="AG204" s="99"/>
      <c r="AH204" s="113"/>
      <c r="AI204" s="38"/>
      <c r="AJ204" s="38"/>
      <c r="AK204" s="38"/>
      <c r="AL204" s="105"/>
      <c r="AM204" s="95"/>
      <c r="AN204" s="38"/>
      <c r="AO204" s="99"/>
      <c r="AP204" s="95"/>
      <c r="AQ204" s="38"/>
      <c r="AR204" s="38"/>
      <c r="AS204" s="38"/>
      <c r="AT204" s="99"/>
      <c r="AU204" s="95"/>
      <c r="AV204" s="38"/>
      <c r="AW204" s="99"/>
      <c r="AX204" s="113"/>
      <c r="AY204" s="38"/>
      <c r="AZ204" s="38"/>
      <c r="BA204" s="38"/>
      <c r="BB204" s="105"/>
      <c r="BC204" s="112"/>
      <c r="BD204" s="59"/>
      <c r="BE204" s="36"/>
      <c r="BF204" s="38"/>
      <c r="BG204" s="99"/>
      <c r="BH204" s="113"/>
      <c r="BI204" s="38"/>
      <c r="BJ204" s="99"/>
    </row>
    <row r="205" spans="2:62" ht="38.25" customHeight="1" x14ac:dyDescent="0.25">
      <c r="B205" s="81">
        <f t="shared" si="6"/>
        <v>184</v>
      </c>
      <c r="C205" s="57"/>
      <c r="D205" s="38"/>
      <c r="E205" s="73"/>
      <c r="F205" s="37"/>
      <c r="G205" s="80"/>
      <c r="H205" s="77"/>
      <c r="I205" s="37"/>
      <c r="J205" s="37"/>
      <c r="K205" s="58"/>
      <c r="L205" s="38"/>
      <c r="M205" s="38"/>
      <c r="N205" s="38"/>
      <c r="O205" s="38"/>
      <c r="P205" s="57"/>
      <c r="Q205" s="36"/>
      <c r="R205" s="73"/>
      <c r="S205" s="73"/>
      <c r="T205" s="58"/>
      <c r="U205" s="36"/>
      <c r="V205" s="90" t="str">
        <f t="shared" si="5"/>
        <v/>
      </c>
      <c r="W205" s="113"/>
      <c r="X205" s="38"/>
      <c r="Y205" s="99"/>
      <c r="Z205" s="95"/>
      <c r="AA205" s="38"/>
      <c r="AB205" s="38"/>
      <c r="AC205" s="38"/>
      <c r="AD205" s="105"/>
      <c r="AE205" s="113"/>
      <c r="AF205" s="38"/>
      <c r="AG205" s="99"/>
      <c r="AH205" s="113"/>
      <c r="AI205" s="38"/>
      <c r="AJ205" s="38"/>
      <c r="AK205" s="38"/>
      <c r="AL205" s="105"/>
      <c r="AM205" s="95"/>
      <c r="AN205" s="38"/>
      <c r="AO205" s="99"/>
      <c r="AP205" s="95"/>
      <c r="AQ205" s="38"/>
      <c r="AR205" s="38"/>
      <c r="AS205" s="38"/>
      <c r="AT205" s="99"/>
      <c r="AU205" s="95"/>
      <c r="AV205" s="38"/>
      <c r="AW205" s="99"/>
      <c r="AX205" s="113"/>
      <c r="AY205" s="38"/>
      <c r="AZ205" s="38"/>
      <c r="BA205" s="38"/>
      <c r="BB205" s="105"/>
      <c r="BC205" s="112"/>
      <c r="BD205" s="59"/>
      <c r="BE205" s="36"/>
      <c r="BF205" s="38"/>
      <c r="BG205" s="99"/>
      <c r="BH205" s="113"/>
      <c r="BI205" s="38"/>
      <c r="BJ205" s="99"/>
    </row>
    <row r="206" spans="2:62" ht="38.25" customHeight="1" x14ac:dyDescent="0.25">
      <c r="B206" s="81">
        <f t="shared" si="6"/>
        <v>185</v>
      </c>
      <c r="C206" s="57"/>
      <c r="D206" s="38"/>
      <c r="E206" s="73"/>
      <c r="F206" s="37"/>
      <c r="G206" s="80"/>
      <c r="H206" s="77"/>
      <c r="I206" s="37"/>
      <c r="J206" s="37"/>
      <c r="K206" s="58"/>
      <c r="L206" s="38"/>
      <c r="M206" s="38"/>
      <c r="N206" s="38"/>
      <c r="O206" s="38"/>
      <c r="P206" s="57"/>
      <c r="Q206" s="36"/>
      <c r="R206" s="73"/>
      <c r="S206" s="73"/>
      <c r="T206" s="58"/>
      <c r="U206" s="36"/>
      <c r="V206" s="90" t="str">
        <f t="shared" si="5"/>
        <v/>
      </c>
      <c r="W206" s="113"/>
      <c r="X206" s="38"/>
      <c r="Y206" s="99"/>
      <c r="Z206" s="95"/>
      <c r="AA206" s="38"/>
      <c r="AB206" s="38"/>
      <c r="AC206" s="38"/>
      <c r="AD206" s="105"/>
      <c r="AE206" s="113"/>
      <c r="AF206" s="38"/>
      <c r="AG206" s="99"/>
      <c r="AH206" s="113"/>
      <c r="AI206" s="38"/>
      <c r="AJ206" s="38"/>
      <c r="AK206" s="38"/>
      <c r="AL206" s="105"/>
      <c r="AM206" s="95"/>
      <c r="AN206" s="38"/>
      <c r="AO206" s="99"/>
      <c r="AP206" s="95"/>
      <c r="AQ206" s="38"/>
      <c r="AR206" s="38"/>
      <c r="AS206" s="38"/>
      <c r="AT206" s="99"/>
      <c r="AU206" s="95"/>
      <c r="AV206" s="38"/>
      <c r="AW206" s="99"/>
      <c r="AX206" s="113"/>
      <c r="AY206" s="38"/>
      <c r="AZ206" s="38"/>
      <c r="BA206" s="38"/>
      <c r="BB206" s="105"/>
      <c r="BC206" s="112"/>
      <c r="BD206" s="59"/>
      <c r="BE206" s="36"/>
      <c r="BF206" s="38"/>
      <c r="BG206" s="99"/>
      <c r="BH206" s="113"/>
      <c r="BI206" s="38"/>
      <c r="BJ206" s="99"/>
    </row>
    <row r="207" spans="2:62" ht="38.25" customHeight="1" x14ac:dyDescent="0.25">
      <c r="B207" s="81">
        <f t="shared" si="6"/>
        <v>186</v>
      </c>
      <c r="C207" s="57"/>
      <c r="D207" s="38"/>
      <c r="E207" s="73"/>
      <c r="F207" s="37"/>
      <c r="G207" s="80"/>
      <c r="H207" s="77"/>
      <c r="I207" s="37"/>
      <c r="J207" s="37"/>
      <c r="K207" s="58"/>
      <c r="L207" s="38"/>
      <c r="M207" s="38"/>
      <c r="N207" s="38"/>
      <c r="O207" s="38"/>
      <c r="P207" s="57"/>
      <c r="Q207" s="36"/>
      <c r="R207" s="73"/>
      <c r="S207" s="73"/>
      <c r="T207" s="58"/>
      <c r="U207" s="36"/>
      <c r="V207" s="90" t="str">
        <f t="shared" si="5"/>
        <v/>
      </c>
      <c r="W207" s="113"/>
      <c r="X207" s="38"/>
      <c r="Y207" s="99"/>
      <c r="Z207" s="95"/>
      <c r="AA207" s="38"/>
      <c r="AB207" s="38"/>
      <c r="AC207" s="38"/>
      <c r="AD207" s="105"/>
      <c r="AE207" s="113"/>
      <c r="AF207" s="38"/>
      <c r="AG207" s="99"/>
      <c r="AH207" s="113"/>
      <c r="AI207" s="38"/>
      <c r="AJ207" s="38"/>
      <c r="AK207" s="38"/>
      <c r="AL207" s="105"/>
      <c r="AM207" s="95"/>
      <c r="AN207" s="38"/>
      <c r="AO207" s="99"/>
      <c r="AP207" s="95"/>
      <c r="AQ207" s="38"/>
      <c r="AR207" s="38"/>
      <c r="AS207" s="38"/>
      <c r="AT207" s="99"/>
      <c r="AU207" s="95"/>
      <c r="AV207" s="38"/>
      <c r="AW207" s="99"/>
      <c r="AX207" s="113"/>
      <c r="AY207" s="38"/>
      <c r="AZ207" s="38"/>
      <c r="BA207" s="38"/>
      <c r="BB207" s="105"/>
      <c r="BC207" s="112"/>
      <c r="BD207" s="59"/>
      <c r="BE207" s="36"/>
      <c r="BF207" s="38"/>
      <c r="BG207" s="99"/>
      <c r="BH207" s="113"/>
      <c r="BI207" s="38"/>
      <c r="BJ207" s="99"/>
    </row>
    <row r="208" spans="2:62" ht="38.25" customHeight="1" x14ac:dyDescent="0.25">
      <c r="B208" s="81">
        <f t="shared" si="6"/>
        <v>187</v>
      </c>
      <c r="C208" s="57"/>
      <c r="D208" s="38"/>
      <c r="E208" s="73"/>
      <c r="F208" s="37"/>
      <c r="G208" s="80"/>
      <c r="H208" s="77"/>
      <c r="I208" s="37"/>
      <c r="J208" s="37"/>
      <c r="K208" s="58"/>
      <c r="L208" s="38"/>
      <c r="M208" s="38"/>
      <c r="N208" s="38"/>
      <c r="O208" s="38"/>
      <c r="P208" s="57"/>
      <c r="Q208" s="36"/>
      <c r="R208" s="73"/>
      <c r="S208" s="73"/>
      <c r="T208" s="58"/>
      <c r="U208" s="36"/>
      <c r="V208" s="90" t="str">
        <f t="shared" si="5"/>
        <v/>
      </c>
      <c r="W208" s="113"/>
      <c r="X208" s="38"/>
      <c r="Y208" s="99"/>
      <c r="Z208" s="95"/>
      <c r="AA208" s="38"/>
      <c r="AB208" s="38"/>
      <c r="AC208" s="38"/>
      <c r="AD208" s="105"/>
      <c r="AE208" s="113"/>
      <c r="AF208" s="38"/>
      <c r="AG208" s="99"/>
      <c r="AH208" s="113"/>
      <c r="AI208" s="38"/>
      <c r="AJ208" s="38"/>
      <c r="AK208" s="38"/>
      <c r="AL208" s="105"/>
      <c r="AM208" s="95"/>
      <c r="AN208" s="38"/>
      <c r="AO208" s="99"/>
      <c r="AP208" s="95"/>
      <c r="AQ208" s="38"/>
      <c r="AR208" s="38"/>
      <c r="AS208" s="38"/>
      <c r="AT208" s="99"/>
      <c r="AU208" s="95"/>
      <c r="AV208" s="38"/>
      <c r="AW208" s="99"/>
      <c r="AX208" s="113"/>
      <c r="AY208" s="38"/>
      <c r="AZ208" s="38"/>
      <c r="BA208" s="38"/>
      <c r="BB208" s="105"/>
      <c r="BC208" s="112"/>
      <c r="BD208" s="59"/>
      <c r="BE208" s="36"/>
      <c r="BF208" s="38"/>
      <c r="BG208" s="99"/>
      <c r="BH208" s="113"/>
      <c r="BI208" s="38"/>
      <c r="BJ208" s="99"/>
    </row>
    <row r="209" spans="2:62" ht="38.25" customHeight="1" x14ac:dyDescent="0.25">
      <c r="B209" s="81">
        <f t="shared" si="6"/>
        <v>188</v>
      </c>
      <c r="C209" s="57"/>
      <c r="D209" s="38"/>
      <c r="E209" s="73"/>
      <c r="F209" s="37"/>
      <c r="G209" s="80"/>
      <c r="H209" s="77"/>
      <c r="I209" s="37"/>
      <c r="J209" s="37"/>
      <c r="K209" s="58"/>
      <c r="L209" s="38"/>
      <c r="M209" s="38"/>
      <c r="N209" s="38"/>
      <c r="O209" s="38"/>
      <c r="P209" s="57"/>
      <c r="Q209" s="36"/>
      <c r="R209" s="73"/>
      <c r="S209" s="73"/>
      <c r="T209" s="58"/>
      <c r="U209" s="36"/>
      <c r="V209" s="90" t="str">
        <f t="shared" si="5"/>
        <v/>
      </c>
      <c r="W209" s="113"/>
      <c r="X209" s="38"/>
      <c r="Y209" s="99"/>
      <c r="Z209" s="95"/>
      <c r="AA209" s="38"/>
      <c r="AB209" s="38"/>
      <c r="AC209" s="38"/>
      <c r="AD209" s="105"/>
      <c r="AE209" s="113"/>
      <c r="AF209" s="38"/>
      <c r="AG209" s="99"/>
      <c r="AH209" s="113"/>
      <c r="AI209" s="38"/>
      <c r="AJ209" s="38"/>
      <c r="AK209" s="38"/>
      <c r="AL209" s="105"/>
      <c r="AM209" s="95"/>
      <c r="AN209" s="38"/>
      <c r="AO209" s="99"/>
      <c r="AP209" s="95"/>
      <c r="AQ209" s="38"/>
      <c r="AR209" s="38"/>
      <c r="AS209" s="38"/>
      <c r="AT209" s="99"/>
      <c r="AU209" s="95"/>
      <c r="AV209" s="38"/>
      <c r="AW209" s="99"/>
      <c r="AX209" s="113"/>
      <c r="AY209" s="38"/>
      <c r="AZ209" s="38"/>
      <c r="BA209" s="38"/>
      <c r="BB209" s="105"/>
      <c r="BC209" s="112"/>
      <c r="BD209" s="59"/>
      <c r="BE209" s="36"/>
      <c r="BF209" s="38"/>
      <c r="BG209" s="99"/>
      <c r="BH209" s="113"/>
      <c r="BI209" s="38"/>
      <c r="BJ209" s="99"/>
    </row>
    <row r="210" spans="2:62" ht="38.25" customHeight="1" x14ac:dyDescent="0.25">
      <c r="B210" s="81">
        <f t="shared" si="6"/>
        <v>189</v>
      </c>
      <c r="C210" s="57"/>
      <c r="D210" s="38"/>
      <c r="E210" s="73"/>
      <c r="F210" s="37"/>
      <c r="G210" s="80"/>
      <c r="H210" s="77"/>
      <c r="I210" s="37"/>
      <c r="J210" s="37"/>
      <c r="K210" s="58"/>
      <c r="L210" s="38"/>
      <c r="M210" s="38"/>
      <c r="N210" s="38"/>
      <c r="O210" s="38"/>
      <c r="P210" s="57"/>
      <c r="Q210" s="36"/>
      <c r="R210" s="73"/>
      <c r="S210" s="73"/>
      <c r="T210" s="58"/>
      <c r="U210" s="36"/>
      <c r="V210" s="90" t="str">
        <f t="shared" si="5"/>
        <v/>
      </c>
      <c r="W210" s="113"/>
      <c r="X210" s="38"/>
      <c r="Y210" s="99"/>
      <c r="Z210" s="95"/>
      <c r="AA210" s="38"/>
      <c r="AB210" s="38"/>
      <c r="AC210" s="38"/>
      <c r="AD210" s="105"/>
      <c r="AE210" s="113"/>
      <c r="AF210" s="38"/>
      <c r="AG210" s="99"/>
      <c r="AH210" s="113"/>
      <c r="AI210" s="38"/>
      <c r="AJ210" s="38"/>
      <c r="AK210" s="38"/>
      <c r="AL210" s="105"/>
      <c r="AM210" s="95"/>
      <c r="AN210" s="38"/>
      <c r="AO210" s="99"/>
      <c r="AP210" s="95"/>
      <c r="AQ210" s="38"/>
      <c r="AR210" s="38"/>
      <c r="AS210" s="38"/>
      <c r="AT210" s="99"/>
      <c r="AU210" s="95"/>
      <c r="AV210" s="38"/>
      <c r="AW210" s="99"/>
      <c r="AX210" s="113"/>
      <c r="AY210" s="38"/>
      <c r="AZ210" s="38"/>
      <c r="BA210" s="38"/>
      <c r="BB210" s="105"/>
      <c r="BC210" s="112"/>
      <c r="BD210" s="59"/>
      <c r="BE210" s="36"/>
      <c r="BF210" s="38"/>
      <c r="BG210" s="99"/>
      <c r="BH210" s="113"/>
      <c r="BI210" s="38"/>
      <c r="BJ210" s="99"/>
    </row>
    <row r="211" spans="2:62" ht="38.25" customHeight="1" x14ac:dyDescent="0.25">
      <c r="B211" s="81">
        <f t="shared" si="6"/>
        <v>190</v>
      </c>
      <c r="C211" s="57"/>
      <c r="D211" s="38"/>
      <c r="E211" s="73"/>
      <c r="F211" s="37"/>
      <c r="G211" s="80"/>
      <c r="H211" s="77"/>
      <c r="I211" s="37"/>
      <c r="J211" s="37"/>
      <c r="K211" s="58"/>
      <c r="L211" s="38"/>
      <c r="M211" s="38"/>
      <c r="N211" s="38"/>
      <c r="O211" s="38"/>
      <c r="P211" s="57"/>
      <c r="Q211" s="36"/>
      <c r="R211" s="73"/>
      <c r="S211" s="73"/>
      <c r="T211" s="58"/>
      <c r="U211" s="36"/>
      <c r="V211" s="90" t="str">
        <f t="shared" si="5"/>
        <v/>
      </c>
      <c r="W211" s="113"/>
      <c r="X211" s="38"/>
      <c r="Y211" s="99"/>
      <c r="Z211" s="95"/>
      <c r="AA211" s="38"/>
      <c r="AB211" s="38"/>
      <c r="AC211" s="38"/>
      <c r="AD211" s="105"/>
      <c r="AE211" s="113"/>
      <c r="AF211" s="38"/>
      <c r="AG211" s="99"/>
      <c r="AH211" s="113"/>
      <c r="AI211" s="38"/>
      <c r="AJ211" s="38"/>
      <c r="AK211" s="38"/>
      <c r="AL211" s="105"/>
      <c r="AM211" s="95"/>
      <c r="AN211" s="38"/>
      <c r="AO211" s="99"/>
      <c r="AP211" s="95"/>
      <c r="AQ211" s="38"/>
      <c r="AR211" s="38"/>
      <c r="AS211" s="38"/>
      <c r="AT211" s="99"/>
      <c r="AU211" s="95"/>
      <c r="AV211" s="38"/>
      <c r="AW211" s="99"/>
      <c r="AX211" s="113"/>
      <c r="AY211" s="38"/>
      <c r="AZ211" s="38"/>
      <c r="BA211" s="38"/>
      <c r="BB211" s="105"/>
      <c r="BC211" s="112"/>
      <c r="BD211" s="59"/>
      <c r="BE211" s="36"/>
      <c r="BF211" s="38"/>
      <c r="BG211" s="99"/>
      <c r="BH211" s="113"/>
      <c r="BI211" s="38"/>
      <c r="BJ211" s="99"/>
    </row>
    <row r="212" spans="2:62" ht="38.25" customHeight="1" x14ac:dyDescent="0.25">
      <c r="B212" s="81">
        <f t="shared" si="6"/>
        <v>191</v>
      </c>
      <c r="C212" s="57"/>
      <c r="D212" s="38"/>
      <c r="E212" s="73"/>
      <c r="F212" s="37"/>
      <c r="G212" s="80"/>
      <c r="H212" s="77"/>
      <c r="I212" s="37"/>
      <c r="J212" s="37"/>
      <c r="K212" s="58"/>
      <c r="L212" s="38"/>
      <c r="M212" s="38"/>
      <c r="N212" s="38"/>
      <c r="O212" s="38"/>
      <c r="P212" s="57"/>
      <c r="Q212" s="36"/>
      <c r="R212" s="73"/>
      <c r="S212" s="73"/>
      <c r="T212" s="58"/>
      <c r="U212" s="36"/>
      <c r="V212" s="90" t="str">
        <f t="shared" si="5"/>
        <v/>
      </c>
      <c r="W212" s="113"/>
      <c r="X212" s="38"/>
      <c r="Y212" s="99"/>
      <c r="Z212" s="95"/>
      <c r="AA212" s="38"/>
      <c r="AB212" s="38"/>
      <c r="AC212" s="38"/>
      <c r="AD212" s="105"/>
      <c r="AE212" s="113"/>
      <c r="AF212" s="38"/>
      <c r="AG212" s="99"/>
      <c r="AH212" s="113"/>
      <c r="AI212" s="38"/>
      <c r="AJ212" s="38"/>
      <c r="AK212" s="38"/>
      <c r="AL212" s="105"/>
      <c r="AM212" s="95"/>
      <c r="AN212" s="38"/>
      <c r="AO212" s="99"/>
      <c r="AP212" s="95"/>
      <c r="AQ212" s="38"/>
      <c r="AR212" s="38"/>
      <c r="AS212" s="38"/>
      <c r="AT212" s="99"/>
      <c r="AU212" s="95"/>
      <c r="AV212" s="38"/>
      <c r="AW212" s="99"/>
      <c r="AX212" s="113"/>
      <c r="AY212" s="38"/>
      <c r="AZ212" s="38"/>
      <c r="BA212" s="38"/>
      <c r="BB212" s="105"/>
      <c r="BC212" s="112"/>
      <c r="BD212" s="59"/>
      <c r="BE212" s="36"/>
      <c r="BF212" s="38"/>
      <c r="BG212" s="99"/>
      <c r="BH212" s="113"/>
      <c r="BI212" s="38"/>
      <c r="BJ212" s="99"/>
    </row>
    <row r="213" spans="2:62" ht="38.25" customHeight="1" x14ac:dyDescent="0.25">
      <c r="B213" s="81">
        <f t="shared" si="6"/>
        <v>192</v>
      </c>
      <c r="C213" s="57"/>
      <c r="D213" s="38"/>
      <c r="E213" s="73"/>
      <c r="F213" s="37"/>
      <c r="G213" s="80"/>
      <c r="H213" s="77"/>
      <c r="I213" s="37"/>
      <c r="J213" s="37"/>
      <c r="K213" s="58"/>
      <c r="L213" s="38"/>
      <c r="M213" s="38"/>
      <c r="N213" s="38"/>
      <c r="O213" s="38"/>
      <c r="P213" s="57"/>
      <c r="Q213" s="36"/>
      <c r="R213" s="73"/>
      <c r="S213" s="73"/>
      <c r="T213" s="58"/>
      <c r="U213" s="36"/>
      <c r="V213" s="90" t="str">
        <f t="shared" si="5"/>
        <v/>
      </c>
      <c r="W213" s="113"/>
      <c r="X213" s="38"/>
      <c r="Y213" s="99"/>
      <c r="Z213" s="95"/>
      <c r="AA213" s="38"/>
      <c r="AB213" s="38"/>
      <c r="AC213" s="38"/>
      <c r="AD213" s="105"/>
      <c r="AE213" s="113"/>
      <c r="AF213" s="38"/>
      <c r="AG213" s="99"/>
      <c r="AH213" s="113"/>
      <c r="AI213" s="38"/>
      <c r="AJ213" s="38"/>
      <c r="AK213" s="38"/>
      <c r="AL213" s="105"/>
      <c r="AM213" s="95"/>
      <c r="AN213" s="38"/>
      <c r="AO213" s="99"/>
      <c r="AP213" s="95"/>
      <c r="AQ213" s="38"/>
      <c r="AR213" s="38"/>
      <c r="AS213" s="38"/>
      <c r="AT213" s="99"/>
      <c r="AU213" s="95"/>
      <c r="AV213" s="38"/>
      <c r="AW213" s="99"/>
      <c r="AX213" s="113"/>
      <c r="AY213" s="38"/>
      <c r="AZ213" s="38"/>
      <c r="BA213" s="38"/>
      <c r="BB213" s="105"/>
      <c r="BC213" s="112"/>
      <c r="BD213" s="59"/>
      <c r="BE213" s="36"/>
      <c r="BF213" s="38"/>
      <c r="BG213" s="99"/>
      <c r="BH213" s="113"/>
      <c r="BI213" s="38"/>
      <c r="BJ213" s="99"/>
    </row>
    <row r="214" spans="2:62" ht="38.25" customHeight="1" x14ac:dyDescent="0.25">
      <c r="B214" s="81">
        <f t="shared" si="6"/>
        <v>193</v>
      </c>
      <c r="C214" s="57"/>
      <c r="D214" s="38"/>
      <c r="E214" s="73"/>
      <c r="F214" s="37"/>
      <c r="G214" s="80"/>
      <c r="H214" s="77"/>
      <c r="I214" s="37"/>
      <c r="J214" s="37"/>
      <c r="K214" s="58"/>
      <c r="L214" s="38"/>
      <c r="M214" s="38"/>
      <c r="N214" s="38"/>
      <c r="O214" s="38"/>
      <c r="P214" s="57"/>
      <c r="Q214" s="36"/>
      <c r="R214" s="73"/>
      <c r="S214" s="73"/>
      <c r="T214" s="58"/>
      <c r="U214" s="36"/>
      <c r="V214" s="90" t="str">
        <f t="shared" si="5"/>
        <v/>
      </c>
      <c r="W214" s="113"/>
      <c r="X214" s="38"/>
      <c r="Y214" s="99"/>
      <c r="Z214" s="95"/>
      <c r="AA214" s="38"/>
      <c r="AB214" s="38"/>
      <c r="AC214" s="38"/>
      <c r="AD214" s="105"/>
      <c r="AE214" s="113"/>
      <c r="AF214" s="38"/>
      <c r="AG214" s="99"/>
      <c r="AH214" s="113"/>
      <c r="AI214" s="38"/>
      <c r="AJ214" s="38"/>
      <c r="AK214" s="38"/>
      <c r="AL214" s="105"/>
      <c r="AM214" s="95"/>
      <c r="AN214" s="38"/>
      <c r="AO214" s="99"/>
      <c r="AP214" s="95"/>
      <c r="AQ214" s="38"/>
      <c r="AR214" s="38"/>
      <c r="AS214" s="38"/>
      <c r="AT214" s="99"/>
      <c r="AU214" s="95"/>
      <c r="AV214" s="38"/>
      <c r="AW214" s="99"/>
      <c r="AX214" s="113"/>
      <c r="AY214" s="38"/>
      <c r="AZ214" s="38"/>
      <c r="BA214" s="38"/>
      <c r="BB214" s="105"/>
      <c r="BC214" s="112"/>
      <c r="BD214" s="59"/>
      <c r="BE214" s="36"/>
      <c r="BF214" s="38"/>
      <c r="BG214" s="99"/>
      <c r="BH214" s="113"/>
      <c r="BI214" s="38"/>
      <c r="BJ214" s="99"/>
    </row>
    <row r="215" spans="2:62" ht="38.25" customHeight="1" x14ac:dyDescent="0.25">
      <c r="B215" s="81">
        <f t="shared" si="6"/>
        <v>194</v>
      </c>
      <c r="C215" s="57"/>
      <c r="D215" s="38"/>
      <c r="E215" s="73"/>
      <c r="F215" s="37"/>
      <c r="G215" s="80"/>
      <c r="H215" s="77"/>
      <c r="I215" s="37"/>
      <c r="J215" s="37"/>
      <c r="K215" s="58"/>
      <c r="L215" s="38"/>
      <c r="M215" s="38"/>
      <c r="N215" s="38"/>
      <c r="O215" s="38"/>
      <c r="P215" s="57"/>
      <c r="Q215" s="36"/>
      <c r="R215" s="73"/>
      <c r="S215" s="73"/>
      <c r="T215" s="58"/>
      <c r="U215" s="36"/>
      <c r="V215" s="90" t="str">
        <f t="shared" si="5"/>
        <v/>
      </c>
      <c r="W215" s="113"/>
      <c r="X215" s="38"/>
      <c r="Y215" s="99"/>
      <c r="Z215" s="95"/>
      <c r="AA215" s="38"/>
      <c r="AB215" s="38"/>
      <c r="AC215" s="38"/>
      <c r="AD215" s="105"/>
      <c r="AE215" s="113"/>
      <c r="AF215" s="38"/>
      <c r="AG215" s="99"/>
      <c r="AH215" s="113"/>
      <c r="AI215" s="38"/>
      <c r="AJ215" s="38"/>
      <c r="AK215" s="38"/>
      <c r="AL215" s="105"/>
      <c r="AM215" s="95"/>
      <c r="AN215" s="38"/>
      <c r="AO215" s="99"/>
      <c r="AP215" s="95"/>
      <c r="AQ215" s="38"/>
      <c r="AR215" s="38"/>
      <c r="AS215" s="38"/>
      <c r="AT215" s="99"/>
      <c r="AU215" s="95"/>
      <c r="AV215" s="38"/>
      <c r="AW215" s="99"/>
      <c r="AX215" s="113"/>
      <c r="AY215" s="38"/>
      <c r="AZ215" s="38"/>
      <c r="BA215" s="38"/>
      <c r="BB215" s="105"/>
      <c r="BC215" s="112"/>
      <c r="BD215" s="59"/>
      <c r="BE215" s="36"/>
      <c r="BF215" s="38"/>
      <c r="BG215" s="99"/>
      <c r="BH215" s="113"/>
      <c r="BI215" s="38"/>
      <c r="BJ215" s="99"/>
    </row>
    <row r="216" spans="2:62" ht="38.25" customHeight="1" x14ac:dyDescent="0.25">
      <c r="B216" s="81">
        <f t="shared" si="6"/>
        <v>195</v>
      </c>
      <c r="C216" s="57"/>
      <c r="D216" s="38"/>
      <c r="E216" s="73"/>
      <c r="F216" s="37"/>
      <c r="G216" s="80"/>
      <c r="H216" s="77"/>
      <c r="I216" s="37"/>
      <c r="J216" s="37"/>
      <c r="K216" s="58"/>
      <c r="L216" s="38"/>
      <c r="M216" s="38"/>
      <c r="N216" s="38"/>
      <c r="O216" s="38"/>
      <c r="P216" s="57"/>
      <c r="Q216" s="36"/>
      <c r="R216" s="73"/>
      <c r="S216" s="73"/>
      <c r="T216" s="58"/>
      <c r="U216" s="36"/>
      <c r="V216" s="90" t="str">
        <f t="shared" ref="V216:V279" si="7">IF(S216="","",(S216+U216))</f>
        <v/>
      </c>
      <c r="W216" s="113"/>
      <c r="X216" s="38"/>
      <c r="Y216" s="99"/>
      <c r="Z216" s="95"/>
      <c r="AA216" s="38"/>
      <c r="AB216" s="38"/>
      <c r="AC216" s="38"/>
      <c r="AD216" s="105"/>
      <c r="AE216" s="113"/>
      <c r="AF216" s="38"/>
      <c r="AG216" s="99"/>
      <c r="AH216" s="113"/>
      <c r="AI216" s="38"/>
      <c r="AJ216" s="38"/>
      <c r="AK216" s="38"/>
      <c r="AL216" s="105"/>
      <c r="AM216" s="95"/>
      <c r="AN216" s="38"/>
      <c r="AO216" s="99"/>
      <c r="AP216" s="95"/>
      <c r="AQ216" s="38"/>
      <c r="AR216" s="38"/>
      <c r="AS216" s="38"/>
      <c r="AT216" s="99"/>
      <c r="AU216" s="95"/>
      <c r="AV216" s="38"/>
      <c r="AW216" s="99"/>
      <c r="AX216" s="113"/>
      <c r="AY216" s="38"/>
      <c r="AZ216" s="38"/>
      <c r="BA216" s="38"/>
      <c r="BB216" s="105"/>
      <c r="BC216" s="112"/>
      <c r="BD216" s="59"/>
      <c r="BE216" s="36"/>
      <c r="BF216" s="38"/>
      <c r="BG216" s="99"/>
      <c r="BH216" s="113"/>
      <c r="BI216" s="38"/>
      <c r="BJ216" s="99"/>
    </row>
    <row r="217" spans="2:62" ht="38.25" customHeight="1" x14ac:dyDescent="0.25">
      <c r="B217" s="81">
        <f t="shared" si="6"/>
        <v>196</v>
      </c>
      <c r="C217" s="57"/>
      <c r="D217" s="38"/>
      <c r="E217" s="73"/>
      <c r="F217" s="37"/>
      <c r="G217" s="80"/>
      <c r="H217" s="77"/>
      <c r="I217" s="37"/>
      <c r="J217" s="37"/>
      <c r="K217" s="58"/>
      <c r="L217" s="38"/>
      <c r="M217" s="38"/>
      <c r="N217" s="38"/>
      <c r="O217" s="38"/>
      <c r="P217" s="57"/>
      <c r="Q217" s="36"/>
      <c r="R217" s="73"/>
      <c r="S217" s="73"/>
      <c r="T217" s="58"/>
      <c r="U217" s="36"/>
      <c r="V217" s="90" t="str">
        <f t="shared" si="7"/>
        <v/>
      </c>
      <c r="W217" s="113"/>
      <c r="X217" s="38"/>
      <c r="Y217" s="99"/>
      <c r="Z217" s="95"/>
      <c r="AA217" s="38"/>
      <c r="AB217" s="38"/>
      <c r="AC217" s="38"/>
      <c r="AD217" s="105"/>
      <c r="AE217" s="113"/>
      <c r="AF217" s="38"/>
      <c r="AG217" s="99"/>
      <c r="AH217" s="113"/>
      <c r="AI217" s="38"/>
      <c r="AJ217" s="38"/>
      <c r="AK217" s="38"/>
      <c r="AL217" s="105"/>
      <c r="AM217" s="95"/>
      <c r="AN217" s="38"/>
      <c r="AO217" s="99"/>
      <c r="AP217" s="95"/>
      <c r="AQ217" s="38"/>
      <c r="AR217" s="38"/>
      <c r="AS217" s="38"/>
      <c r="AT217" s="99"/>
      <c r="AU217" s="95"/>
      <c r="AV217" s="38"/>
      <c r="AW217" s="99"/>
      <c r="AX217" s="113"/>
      <c r="AY217" s="38"/>
      <c r="AZ217" s="38"/>
      <c r="BA217" s="38"/>
      <c r="BB217" s="105"/>
      <c r="BC217" s="112"/>
      <c r="BD217" s="59"/>
      <c r="BE217" s="36"/>
      <c r="BF217" s="38"/>
      <c r="BG217" s="99"/>
      <c r="BH217" s="113"/>
      <c r="BI217" s="38"/>
      <c r="BJ217" s="99"/>
    </row>
    <row r="218" spans="2:62" ht="38.25" customHeight="1" x14ac:dyDescent="0.25">
      <c r="B218" s="81">
        <f t="shared" si="6"/>
        <v>197</v>
      </c>
      <c r="C218" s="57"/>
      <c r="D218" s="38"/>
      <c r="E218" s="73"/>
      <c r="F218" s="37"/>
      <c r="G218" s="80"/>
      <c r="H218" s="77"/>
      <c r="I218" s="37"/>
      <c r="J218" s="37"/>
      <c r="K218" s="58"/>
      <c r="L218" s="38"/>
      <c r="M218" s="38"/>
      <c r="N218" s="38"/>
      <c r="O218" s="38"/>
      <c r="P218" s="57"/>
      <c r="Q218" s="36"/>
      <c r="R218" s="73"/>
      <c r="S218" s="73"/>
      <c r="T218" s="58"/>
      <c r="U218" s="36"/>
      <c r="V218" s="90" t="str">
        <f t="shared" si="7"/>
        <v/>
      </c>
      <c r="W218" s="113"/>
      <c r="X218" s="38"/>
      <c r="Y218" s="99"/>
      <c r="Z218" s="95"/>
      <c r="AA218" s="38"/>
      <c r="AB218" s="38"/>
      <c r="AC218" s="38"/>
      <c r="AD218" s="105"/>
      <c r="AE218" s="113"/>
      <c r="AF218" s="38"/>
      <c r="AG218" s="99"/>
      <c r="AH218" s="113"/>
      <c r="AI218" s="38"/>
      <c r="AJ218" s="38"/>
      <c r="AK218" s="38"/>
      <c r="AL218" s="105"/>
      <c r="AM218" s="95"/>
      <c r="AN218" s="38"/>
      <c r="AO218" s="99"/>
      <c r="AP218" s="95"/>
      <c r="AQ218" s="38"/>
      <c r="AR218" s="38"/>
      <c r="AS218" s="38"/>
      <c r="AT218" s="99"/>
      <c r="AU218" s="95"/>
      <c r="AV218" s="38"/>
      <c r="AW218" s="99"/>
      <c r="AX218" s="113"/>
      <c r="AY218" s="38"/>
      <c r="AZ218" s="38"/>
      <c r="BA218" s="38"/>
      <c r="BB218" s="105"/>
      <c r="BC218" s="112"/>
      <c r="BD218" s="59"/>
      <c r="BE218" s="36"/>
      <c r="BF218" s="38"/>
      <c r="BG218" s="99"/>
      <c r="BH218" s="113"/>
      <c r="BI218" s="38"/>
      <c r="BJ218" s="99"/>
    </row>
    <row r="219" spans="2:62" ht="38.25" customHeight="1" x14ac:dyDescent="0.25">
      <c r="B219" s="81">
        <f t="shared" si="6"/>
        <v>198</v>
      </c>
      <c r="C219" s="57"/>
      <c r="D219" s="38"/>
      <c r="E219" s="73"/>
      <c r="F219" s="37"/>
      <c r="G219" s="80"/>
      <c r="H219" s="77"/>
      <c r="I219" s="37"/>
      <c r="J219" s="37"/>
      <c r="K219" s="58"/>
      <c r="L219" s="38"/>
      <c r="M219" s="38"/>
      <c r="N219" s="38"/>
      <c r="O219" s="38"/>
      <c r="P219" s="57"/>
      <c r="Q219" s="36"/>
      <c r="R219" s="73"/>
      <c r="S219" s="73"/>
      <c r="T219" s="58"/>
      <c r="U219" s="36"/>
      <c r="V219" s="90" t="str">
        <f t="shared" si="7"/>
        <v/>
      </c>
      <c r="W219" s="113"/>
      <c r="X219" s="38"/>
      <c r="Y219" s="99"/>
      <c r="Z219" s="95"/>
      <c r="AA219" s="38"/>
      <c r="AB219" s="38"/>
      <c r="AC219" s="38"/>
      <c r="AD219" s="105"/>
      <c r="AE219" s="113"/>
      <c r="AF219" s="38"/>
      <c r="AG219" s="99"/>
      <c r="AH219" s="113"/>
      <c r="AI219" s="38"/>
      <c r="AJ219" s="38"/>
      <c r="AK219" s="38"/>
      <c r="AL219" s="105"/>
      <c r="AM219" s="95"/>
      <c r="AN219" s="38"/>
      <c r="AO219" s="99"/>
      <c r="AP219" s="95"/>
      <c r="AQ219" s="38"/>
      <c r="AR219" s="38"/>
      <c r="AS219" s="38"/>
      <c r="AT219" s="99"/>
      <c r="AU219" s="95"/>
      <c r="AV219" s="38"/>
      <c r="AW219" s="99"/>
      <c r="AX219" s="113"/>
      <c r="AY219" s="38"/>
      <c r="AZ219" s="38"/>
      <c r="BA219" s="38"/>
      <c r="BB219" s="105"/>
      <c r="BC219" s="112"/>
      <c r="BD219" s="59"/>
      <c r="BE219" s="36"/>
      <c r="BF219" s="38"/>
      <c r="BG219" s="99"/>
      <c r="BH219" s="113"/>
      <c r="BI219" s="38"/>
      <c r="BJ219" s="99"/>
    </row>
    <row r="220" spans="2:62" ht="38.25" customHeight="1" x14ac:dyDescent="0.25">
      <c r="B220" s="81">
        <f t="shared" si="6"/>
        <v>199</v>
      </c>
      <c r="C220" s="57"/>
      <c r="D220" s="38"/>
      <c r="E220" s="73"/>
      <c r="F220" s="37"/>
      <c r="G220" s="80"/>
      <c r="H220" s="77"/>
      <c r="I220" s="37"/>
      <c r="J220" s="37"/>
      <c r="K220" s="58"/>
      <c r="L220" s="38"/>
      <c r="M220" s="38"/>
      <c r="N220" s="38"/>
      <c r="O220" s="38"/>
      <c r="P220" s="57"/>
      <c r="Q220" s="36"/>
      <c r="R220" s="73"/>
      <c r="S220" s="73"/>
      <c r="T220" s="58"/>
      <c r="U220" s="36"/>
      <c r="V220" s="90" t="str">
        <f t="shared" si="7"/>
        <v/>
      </c>
      <c r="W220" s="113"/>
      <c r="X220" s="38"/>
      <c r="Y220" s="99"/>
      <c r="Z220" s="95"/>
      <c r="AA220" s="38"/>
      <c r="AB220" s="38"/>
      <c r="AC220" s="38"/>
      <c r="AD220" s="105"/>
      <c r="AE220" s="113"/>
      <c r="AF220" s="38"/>
      <c r="AG220" s="99"/>
      <c r="AH220" s="113"/>
      <c r="AI220" s="38"/>
      <c r="AJ220" s="38"/>
      <c r="AK220" s="38"/>
      <c r="AL220" s="105"/>
      <c r="AM220" s="95"/>
      <c r="AN220" s="38"/>
      <c r="AO220" s="99"/>
      <c r="AP220" s="95"/>
      <c r="AQ220" s="38"/>
      <c r="AR220" s="38"/>
      <c r="AS220" s="38"/>
      <c r="AT220" s="99"/>
      <c r="AU220" s="95"/>
      <c r="AV220" s="38"/>
      <c r="AW220" s="99"/>
      <c r="AX220" s="113"/>
      <c r="AY220" s="38"/>
      <c r="AZ220" s="38"/>
      <c r="BA220" s="38"/>
      <c r="BB220" s="105"/>
      <c r="BC220" s="112"/>
      <c r="BD220" s="59"/>
      <c r="BE220" s="36"/>
      <c r="BF220" s="38"/>
      <c r="BG220" s="99"/>
      <c r="BH220" s="113"/>
      <c r="BI220" s="38"/>
      <c r="BJ220" s="99"/>
    </row>
    <row r="221" spans="2:62" ht="38.25" customHeight="1" x14ac:dyDescent="0.25">
      <c r="B221" s="81">
        <f t="shared" si="6"/>
        <v>200</v>
      </c>
      <c r="C221" s="57"/>
      <c r="D221" s="38"/>
      <c r="E221" s="73"/>
      <c r="F221" s="37"/>
      <c r="G221" s="80"/>
      <c r="H221" s="77"/>
      <c r="I221" s="37"/>
      <c r="J221" s="37"/>
      <c r="K221" s="58"/>
      <c r="L221" s="38"/>
      <c r="M221" s="38"/>
      <c r="N221" s="38"/>
      <c r="O221" s="38"/>
      <c r="P221" s="57"/>
      <c r="Q221" s="36"/>
      <c r="R221" s="73"/>
      <c r="S221" s="73"/>
      <c r="T221" s="58"/>
      <c r="U221" s="36"/>
      <c r="V221" s="90" t="str">
        <f t="shared" si="7"/>
        <v/>
      </c>
      <c r="W221" s="113"/>
      <c r="X221" s="38"/>
      <c r="Y221" s="99"/>
      <c r="Z221" s="95"/>
      <c r="AA221" s="38"/>
      <c r="AB221" s="38"/>
      <c r="AC221" s="38"/>
      <c r="AD221" s="105"/>
      <c r="AE221" s="113"/>
      <c r="AF221" s="38"/>
      <c r="AG221" s="99"/>
      <c r="AH221" s="113"/>
      <c r="AI221" s="38"/>
      <c r="AJ221" s="38"/>
      <c r="AK221" s="38"/>
      <c r="AL221" s="105"/>
      <c r="AM221" s="95"/>
      <c r="AN221" s="38"/>
      <c r="AO221" s="99"/>
      <c r="AP221" s="95"/>
      <c r="AQ221" s="38"/>
      <c r="AR221" s="38"/>
      <c r="AS221" s="38"/>
      <c r="AT221" s="99"/>
      <c r="AU221" s="95"/>
      <c r="AV221" s="38"/>
      <c r="AW221" s="99"/>
      <c r="AX221" s="113"/>
      <c r="AY221" s="38"/>
      <c r="AZ221" s="38"/>
      <c r="BA221" s="38"/>
      <c r="BB221" s="105"/>
      <c r="BC221" s="112"/>
      <c r="BD221" s="59"/>
      <c r="BE221" s="36"/>
      <c r="BF221" s="38"/>
      <c r="BG221" s="99"/>
      <c r="BH221" s="113"/>
      <c r="BI221" s="38"/>
      <c r="BJ221" s="99"/>
    </row>
    <row r="222" spans="2:62" ht="38.25" customHeight="1" x14ac:dyDescent="0.25">
      <c r="B222" s="81">
        <f t="shared" si="6"/>
        <v>201</v>
      </c>
      <c r="C222" s="57"/>
      <c r="D222" s="38"/>
      <c r="E222" s="73"/>
      <c r="F222" s="37"/>
      <c r="G222" s="80"/>
      <c r="H222" s="77"/>
      <c r="I222" s="37"/>
      <c r="J222" s="37"/>
      <c r="K222" s="58"/>
      <c r="L222" s="38"/>
      <c r="M222" s="38"/>
      <c r="N222" s="38"/>
      <c r="O222" s="38"/>
      <c r="P222" s="57"/>
      <c r="Q222" s="36"/>
      <c r="R222" s="73"/>
      <c r="S222" s="73"/>
      <c r="T222" s="58"/>
      <c r="U222" s="36"/>
      <c r="V222" s="90" t="str">
        <f t="shared" si="7"/>
        <v/>
      </c>
      <c r="W222" s="113"/>
      <c r="X222" s="38"/>
      <c r="Y222" s="99"/>
      <c r="Z222" s="95"/>
      <c r="AA222" s="38"/>
      <c r="AB222" s="38"/>
      <c r="AC222" s="38"/>
      <c r="AD222" s="105"/>
      <c r="AE222" s="113"/>
      <c r="AF222" s="38"/>
      <c r="AG222" s="99"/>
      <c r="AH222" s="113"/>
      <c r="AI222" s="38"/>
      <c r="AJ222" s="38"/>
      <c r="AK222" s="38"/>
      <c r="AL222" s="105"/>
      <c r="AM222" s="95"/>
      <c r="AN222" s="38"/>
      <c r="AO222" s="99"/>
      <c r="AP222" s="95"/>
      <c r="AQ222" s="38"/>
      <c r="AR222" s="38"/>
      <c r="AS222" s="38"/>
      <c r="AT222" s="99"/>
      <c r="AU222" s="95"/>
      <c r="AV222" s="38"/>
      <c r="AW222" s="99"/>
      <c r="AX222" s="113"/>
      <c r="AY222" s="38"/>
      <c r="AZ222" s="38"/>
      <c r="BA222" s="38"/>
      <c r="BB222" s="105"/>
      <c r="BC222" s="112"/>
      <c r="BD222" s="59"/>
      <c r="BE222" s="36"/>
      <c r="BF222" s="38"/>
      <c r="BG222" s="99"/>
      <c r="BH222" s="113"/>
      <c r="BI222" s="38"/>
      <c r="BJ222" s="99"/>
    </row>
    <row r="223" spans="2:62" ht="38.25" customHeight="1" x14ac:dyDescent="0.25">
      <c r="B223" s="81">
        <f t="shared" si="6"/>
        <v>202</v>
      </c>
      <c r="C223" s="57"/>
      <c r="D223" s="38"/>
      <c r="E223" s="73"/>
      <c r="F223" s="37"/>
      <c r="G223" s="80"/>
      <c r="H223" s="77"/>
      <c r="I223" s="37"/>
      <c r="J223" s="37"/>
      <c r="K223" s="58"/>
      <c r="L223" s="38"/>
      <c r="M223" s="38"/>
      <c r="N223" s="38"/>
      <c r="O223" s="38"/>
      <c r="P223" s="57"/>
      <c r="Q223" s="36"/>
      <c r="R223" s="73"/>
      <c r="S223" s="73"/>
      <c r="T223" s="58"/>
      <c r="U223" s="36"/>
      <c r="V223" s="90" t="str">
        <f t="shared" si="7"/>
        <v/>
      </c>
      <c r="W223" s="113"/>
      <c r="X223" s="38"/>
      <c r="Y223" s="99"/>
      <c r="Z223" s="95"/>
      <c r="AA223" s="38"/>
      <c r="AB223" s="38"/>
      <c r="AC223" s="38"/>
      <c r="AD223" s="105"/>
      <c r="AE223" s="113"/>
      <c r="AF223" s="38"/>
      <c r="AG223" s="99"/>
      <c r="AH223" s="113"/>
      <c r="AI223" s="38"/>
      <c r="AJ223" s="38"/>
      <c r="AK223" s="38"/>
      <c r="AL223" s="105"/>
      <c r="AM223" s="95"/>
      <c r="AN223" s="38"/>
      <c r="AO223" s="99"/>
      <c r="AP223" s="95"/>
      <c r="AQ223" s="38"/>
      <c r="AR223" s="38"/>
      <c r="AS223" s="38"/>
      <c r="AT223" s="99"/>
      <c r="AU223" s="95"/>
      <c r="AV223" s="38"/>
      <c r="AW223" s="99"/>
      <c r="AX223" s="113"/>
      <c r="AY223" s="38"/>
      <c r="AZ223" s="38"/>
      <c r="BA223" s="38"/>
      <c r="BB223" s="105"/>
      <c r="BC223" s="112"/>
      <c r="BD223" s="59"/>
      <c r="BE223" s="36"/>
      <c r="BF223" s="38"/>
      <c r="BG223" s="99"/>
      <c r="BH223" s="113"/>
      <c r="BI223" s="38"/>
      <c r="BJ223" s="99"/>
    </row>
    <row r="224" spans="2:62" ht="38.25" customHeight="1" x14ac:dyDescent="0.25">
      <c r="B224" s="81">
        <f t="shared" ref="B224:B287" si="8">1+B223</f>
        <v>203</v>
      </c>
      <c r="C224" s="57"/>
      <c r="D224" s="38"/>
      <c r="E224" s="73"/>
      <c r="F224" s="37"/>
      <c r="G224" s="80"/>
      <c r="H224" s="77"/>
      <c r="I224" s="37"/>
      <c r="J224" s="37"/>
      <c r="K224" s="58"/>
      <c r="L224" s="38"/>
      <c r="M224" s="38"/>
      <c r="N224" s="38"/>
      <c r="O224" s="38"/>
      <c r="P224" s="57"/>
      <c r="Q224" s="36"/>
      <c r="R224" s="73"/>
      <c r="S224" s="73"/>
      <c r="T224" s="58"/>
      <c r="U224" s="36"/>
      <c r="V224" s="90" t="str">
        <f t="shared" si="7"/>
        <v/>
      </c>
      <c r="W224" s="113"/>
      <c r="X224" s="38"/>
      <c r="Y224" s="99"/>
      <c r="Z224" s="95"/>
      <c r="AA224" s="38"/>
      <c r="AB224" s="38"/>
      <c r="AC224" s="38"/>
      <c r="AD224" s="105"/>
      <c r="AE224" s="113"/>
      <c r="AF224" s="38"/>
      <c r="AG224" s="99"/>
      <c r="AH224" s="113"/>
      <c r="AI224" s="38"/>
      <c r="AJ224" s="38"/>
      <c r="AK224" s="38"/>
      <c r="AL224" s="105"/>
      <c r="AM224" s="95"/>
      <c r="AN224" s="38"/>
      <c r="AO224" s="99"/>
      <c r="AP224" s="95"/>
      <c r="AQ224" s="38"/>
      <c r="AR224" s="38"/>
      <c r="AS224" s="38"/>
      <c r="AT224" s="99"/>
      <c r="AU224" s="95"/>
      <c r="AV224" s="38"/>
      <c r="AW224" s="99"/>
      <c r="AX224" s="113"/>
      <c r="AY224" s="38"/>
      <c r="AZ224" s="38"/>
      <c r="BA224" s="38"/>
      <c r="BB224" s="105"/>
      <c r="BC224" s="112"/>
      <c r="BD224" s="59"/>
      <c r="BE224" s="36"/>
      <c r="BF224" s="38"/>
      <c r="BG224" s="99"/>
      <c r="BH224" s="113"/>
      <c r="BI224" s="38"/>
      <c r="BJ224" s="99"/>
    </row>
    <row r="225" spans="2:62" ht="38.25" customHeight="1" x14ac:dyDescent="0.25">
      <c r="B225" s="81">
        <f t="shared" si="8"/>
        <v>204</v>
      </c>
      <c r="C225" s="57"/>
      <c r="D225" s="38"/>
      <c r="E225" s="73"/>
      <c r="F225" s="37"/>
      <c r="G225" s="80"/>
      <c r="H225" s="77"/>
      <c r="I225" s="37"/>
      <c r="J225" s="37"/>
      <c r="K225" s="58"/>
      <c r="L225" s="38"/>
      <c r="M225" s="38"/>
      <c r="N225" s="38"/>
      <c r="O225" s="38"/>
      <c r="P225" s="57"/>
      <c r="Q225" s="36"/>
      <c r="R225" s="73"/>
      <c r="S225" s="73"/>
      <c r="T225" s="58"/>
      <c r="U225" s="36"/>
      <c r="V225" s="90" t="str">
        <f t="shared" si="7"/>
        <v/>
      </c>
      <c r="W225" s="113"/>
      <c r="X225" s="38"/>
      <c r="Y225" s="99"/>
      <c r="Z225" s="95"/>
      <c r="AA225" s="38"/>
      <c r="AB225" s="38"/>
      <c r="AC225" s="38"/>
      <c r="AD225" s="105"/>
      <c r="AE225" s="113"/>
      <c r="AF225" s="38"/>
      <c r="AG225" s="99"/>
      <c r="AH225" s="113"/>
      <c r="AI225" s="38"/>
      <c r="AJ225" s="38"/>
      <c r="AK225" s="38"/>
      <c r="AL225" s="105"/>
      <c r="AM225" s="95"/>
      <c r="AN225" s="38"/>
      <c r="AO225" s="99"/>
      <c r="AP225" s="95"/>
      <c r="AQ225" s="38"/>
      <c r="AR225" s="38"/>
      <c r="AS225" s="38"/>
      <c r="AT225" s="99"/>
      <c r="AU225" s="95"/>
      <c r="AV225" s="38"/>
      <c r="AW225" s="99"/>
      <c r="AX225" s="113"/>
      <c r="AY225" s="38"/>
      <c r="AZ225" s="38"/>
      <c r="BA225" s="38"/>
      <c r="BB225" s="105"/>
      <c r="BC225" s="112"/>
      <c r="BD225" s="59"/>
      <c r="BE225" s="36"/>
      <c r="BF225" s="38"/>
      <c r="BG225" s="99"/>
      <c r="BH225" s="113"/>
      <c r="BI225" s="38"/>
      <c r="BJ225" s="99"/>
    </row>
    <row r="226" spans="2:62" ht="38.25" customHeight="1" x14ac:dyDescent="0.25">
      <c r="B226" s="81">
        <f t="shared" si="8"/>
        <v>205</v>
      </c>
      <c r="C226" s="57"/>
      <c r="D226" s="38"/>
      <c r="E226" s="73"/>
      <c r="F226" s="37"/>
      <c r="G226" s="80"/>
      <c r="H226" s="77"/>
      <c r="I226" s="37"/>
      <c r="J226" s="37"/>
      <c r="K226" s="58"/>
      <c r="L226" s="38"/>
      <c r="M226" s="38"/>
      <c r="N226" s="38"/>
      <c r="O226" s="38"/>
      <c r="P226" s="57"/>
      <c r="Q226" s="36"/>
      <c r="R226" s="73"/>
      <c r="S226" s="73"/>
      <c r="T226" s="58"/>
      <c r="U226" s="36"/>
      <c r="V226" s="90" t="str">
        <f t="shared" si="7"/>
        <v/>
      </c>
      <c r="W226" s="113"/>
      <c r="X226" s="38"/>
      <c r="Y226" s="99"/>
      <c r="Z226" s="95"/>
      <c r="AA226" s="38"/>
      <c r="AB226" s="38"/>
      <c r="AC226" s="38"/>
      <c r="AD226" s="105"/>
      <c r="AE226" s="113"/>
      <c r="AF226" s="38"/>
      <c r="AG226" s="99"/>
      <c r="AH226" s="113"/>
      <c r="AI226" s="38"/>
      <c r="AJ226" s="38"/>
      <c r="AK226" s="38"/>
      <c r="AL226" s="105"/>
      <c r="AM226" s="95"/>
      <c r="AN226" s="38"/>
      <c r="AO226" s="99"/>
      <c r="AP226" s="95"/>
      <c r="AQ226" s="38"/>
      <c r="AR226" s="38"/>
      <c r="AS226" s="38"/>
      <c r="AT226" s="99"/>
      <c r="AU226" s="95"/>
      <c r="AV226" s="38"/>
      <c r="AW226" s="99"/>
      <c r="AX226" s="113"/>
      <c r="AY226" s="38"/>
      <c r="AZ226" s="38"/>
      <c r="BA226" s="38"/>
      <c r="BB226" s="105"/>
      <c r="BC226" s="112"/>
      <c r="BD226" s="59"/>
      <c r="BE226" s="36"/>
      <c r="BF226" s="38"/>
      <c r="BG226" s="99"/>
      <c r="BH226" s="113"/>
      <c r="BI226" s="38"/>
      <c r="BJ226" s="99"/>
    </row>
    <row r="227" spans="2:62" ht="38.25" customHeight="1" x14ac:dyDescent="0.25">
      <c r="B227" s="81">
        <f t="shared" si="8"/>
        <v>206</v>
      </c>
      <c r="C227" s="57"/>
      <c r="D227" s="38"/>
      <c r="E227" s="73"/>
      <c r="F227" s="37"/>
      <c r="G227" s="80"/>
      <c r="H227" s="77"/>
      <c r="I227" s="37"/>
      <c r="J227" s="37"/>
      <c r="K227" s="58"/>
      <c r="L227" s="38"/>
      <c r="M227" s="38"/>
      <c r="N227" s="38"/>
      <c r="O227" s="38"/>
      <c r="P227" s="57"/>
      <c r="Q227" s="36"/>
      <c r="R227" s="73"/>
      <c r="S227" s="73"/>
      <c r="T227" s="58"/>
      <c r="U227" s="36"/>
      <c r="V227" s="90" t="str">
        <f t="shared" si="7"/>
        <v/>
      </c>
      <c r="W227" s="113"/>
      <c r="X227" s="38"/>
      <c r="Y227" s="99"/>
      <c r="Z227" s="95"/>
      <c r="AA227" s="38"/>
      <c r="AB227" s="38"/>
      <c r="AC227" s="38"/>
      <c r="AD227" s="105"/>
      <c r="AE227" s="113"/>
      <c r="AF227" s="38"/>
      <c r="AG227" s="99"/>
      <c r="AH227" s="113"/>
      <c r="AI227" s="38"/>
      <c r="AJ227" s="38"/>
      <c r="AK227" s="38"/>
      <c r="AL227" s="105"/>
      <c r="AM227" s="95"/>
      <c r="AN227" s="38"/>
      <c r="AO227" s="99"/>
      <c r="AP227" s="95"/>
      <c r="AQ227" s="38"/>
      <c r="AR227" s="38"/>
      <c r="AS227" s="38"/>
      <c r="AT227" s="99"/>
      <c r="AU227" s="95"/>
      <c r="AV227" s="38"/>
      <c r="AW227" s="99"/>
      <c r="AX227" s="113"/>
      <c r="AY227" s="38"/>
      <c r="AZ227" s="38"/>
      <c r="BA227" s="38"/>
      <c r="BB227" s="105"/>
      <c r="BC227" s="112"/>
      <c r="BD227" s="59"/>
      <c r="BE227" s="36"/>
      <c r="BF227" s="38"/>
      <c r="BG227" s="99"/>
      <c r="BH227" s="113"/>
      <c r="BI227" s="38"/>
      <c r="BJ227" s="99"/>
    </row>
    <row r="228" spans="2:62" ht="38.25" customHeight="1" x14ac:dyDescent="0.25">
      <c r="B228" s="81">
        <f t="shared" si="8"/>
        <v>207</v>
      </c>
      <c r="C228" s="57"/>
      <c r="D228" s="38"/>
      <c r="E228" s="73"/>
      <c r="F228" s="37"/>
      <c r="G228" s="80"/>
      <c r="H228" s="77"/>
      <c r="I228" s="37"/>
      <c r="J228" s="37"/>
      <c r="K228" s="58"/>
      <c r="L228" s="38"/>
      <c r="M228" s="38"/>
      <c r="N228" s="38"/>
      <c r="O228" s="38"/>
      <c r="P228" s="57"/>
      <c r="Q228" s="36"/>
      <c r="R228" s="73"/>
      <c r="S228" s="73"/>
      <c r="T228" s="58"/>
      <c r="U228" s="36"/>
      <c r="V228" s="90" t="str">
        <f t="shared" si="7"/>
        <v/>
      </c>
      <c r="W228" s="113"/>
      <c r="X228" s="38"/>
      <c r="Y228" s="99"/>
      <c r="Z228" s="95"/>
      <c r="AA228" s="38"/>
      <c r="AB228" s="38"/>
      <c r="AC228" s="38"/>
      <c r="AD228" s="105"/>
      <c r="AE228" s="113"/>
      <c r="AF228" s="38"/>
      <c r="AG228" s="99"/>
      <c r="AH228" s="113"/>
      <c r="AI228" s="38"/>
      <c r="AJ228" s="38"/>
      <c r="AK228" s="38"/>
      <c r="AL228" s="105"/>
      <c r="AM228" s="95"/>
      <c r="AN228" s="38"/>
      <c r="AO228" s="99"/>
      <c r="AP228" s="95"/>
      <c r="AQ228" s="38"/>
      <c r="AR228" s="38"/>
      <c r="AS228" s="38"/>
      <c r="AT228" s="99"/>
      <c r="AU228" s="95"/>
      <c r="AV228" s="38"/>
      <c r="AW228" s="99"/>
      <c r="AX228" s="113"/>
      <c r="AY228" s="38"/>
      <c r="AZ228" s="38"/>
      <c r="BA228" s="38"/>
      <c r="BB228" s="105"/>
      <c r="BC228" s="112"/>
      <c r="BD228" s="59"/>
      <c r="BE228" s="36"/>
      <c r="BF228" s="38"/>
      <c r="BG228" s="99"/>
      <c r="BH228" s="113"/>
      <c r="BI228" s="38"/>
      <c r="BJ228" s="99"/>
    </row>
    <row r="229" spans="2:62" ht="38.25" customHeight="1" x14ac:dyDescent="0.25">
      <c r="B229" s="81">
        <f t="shared" si="8"/>
        <v>208</v>
      </c>
      <c r="C229" s="57"/>
      <c r="D229" s="38"/>
      <c r="E229" s="73"/>
      <c r="F229" s="37"/>
      <c r="G229" s="80"/>
      <c r="H229" s="77"/>
      <c r="I229" s="37"/>
      <c r="J229" s="37"/>
      <c r="K229" s="58"/>
      <c r="L229" s="38"/>
      <c r="M229" s="38"/>
      <c r="N229" s="38"/>
      <c r="O229" s="38"/>
      <c r="P229" s="57"/>
      <c r="Q229" s="36"/>
      <c r="R229" s="73"/>
      <c r="S229" s="73"/>
      <c r="T229" s="58"/>
      <c r="U229" s="36"/>
      <c r="V229" s="90" t="str">
        <f t="shared" si="7"/>
        <v/>
      </c>
      <c r="W229" s="113"/>
      <c r="X229" s="38"/>
      <c r="Y229" s="99"/>
      <c r="Z229" s="95"/>
      <c r="AA229" s="38"/>
      <c r="AB229" s="38"/>
      <c r="AC229" s="38"/>
      <c r="AD229" s="105"/>
      <c r="AE229" s="113"/>
      <c r="AF229" s="38"/>
      <c r="AG229" s="99"/>
      <c r="AH229" s="113"/>
      <c r="AI229" s="38"/>
      <c r="AJ229" s="38"/>
      <c r="AK229" s="38"/>
      <c r="AL229" s="105"/>
      <c r="AM229" s="95"/>
      <c r="AN229" s="38"/>
      <c r="AO229" s="99"/>
      <c r="AP229" s="95"/>
      <c r="AQ229" s="38"/>
      <c r="AR229" s="38"/>
      <c r="AS229" s="38"/>
      <c r="AT229" s="99"/>
      <c r="AU229" s="95"/>
      <c r="AV229" s="38"/>
      <c r="AW229" s="99"/>
      <c r="AX229" s="113"/>
      <c r="AY229" s="38"/>
      <c r="AZ229" s="38"/>
      <c r="BA229" s="38"/>
      <c r="BB229" s="105"/>
      <c r="BC229" s="112"/>
      <c r="BD229" s="59"/>
      <c r="BE229" s="36"/>
      <c r="BF229" s="38"/>
      <c r="BG229" s="99"/>
      <c r="BH229" s="113"/>
      <c r="BI229" s="38"/>
      <c r="BJ229" s="99"/>
    </row>
    <row r="230" spans="2:62" ht="38.25" customHeight="1" x14ac:dyDescent="0.25">
      <c r="B230" s="81">
        <f t="shared" si="8"/>
        <v>209</v>
      </c>
      <c r="C230" s="57"/>
      <c r="D230" s="38"/>
      <c r="E230" s="73"/>
      <c r="F230" s="37"/>
      <c r="G230" s="80"/>
      <c r="H230" s="77"/>
      <c r="I230" s="37"/>
      <c r="J230" s="37"/>
      <c r="K230" s="58"/>
      <c r="L230" s="38"/>
      <c r="M230" s="38"/>
      <c r="N230" s="38"/>
      <c r="O230" s="38"/>
      <c r="P230" s="57"/>
      <c r="Q230" s="36"/>
      <c r="R230" s="73"/>
      <c r="S230" s="73"/>
      <c r="T230" s="58"/>
      <c r="U230" s="36"/>
      <c r="V230" s="90" t="str">
        <f t="shared" si="7"/>
        <v/>
      </c>
      <c r="W230" s="113"/>
      <c r="X230" s="38"/>
      <c r="Y230" s="99"/>
      <c r="Z230" s="95"/>
      <c r="AA230" s="38"/>
      <c r="AB230" s="38"/>
      <c r="AC230" s="38"/>
      <c r="AD230" s="105"/>
      <c r="AE230" s="113"/>
      <c r="AF230" s="38"/>
      <c r="AG230" s="99"/>
      <c r="AH230" s="113"/>
      <c r="AI230" s="38"/>
      <c r="AJ230" s="38"/>
      <c r="AK230" s="38"/>
      <c r="AL230" s="105"/>
      <c r="AM230" s="95"/>
      <c r="AN230" s="38"/>
      <c r="AO230" s="99"/>
      <c r="AP230" s="95"/>
      <c r="AQ230" s="38"/>
      <c r="AR230" s="38"/>
      <c r="AS230" s="38"/>
      <c r="AT230" s="99"/>
      <c r="AU230" s="95"/>
      <c r="AV230" s="38"/>
      <c r="AW230" s="99"/>
      <c r="AX230" s="113"/>
      <c r="AY230" s="38"/>
      <c r="AZ230" s="38"/>
      <c r="BA230" s="38"/>
      <c r="BB230" s="105"/>
      <c r="BC230" s="112"/>
      <c r="BD230" s="59"/>
      <c r="BE230" s="36"/>
      <c r="BF230" s="38"/>
      <c r="BG230" s="99"/>
      <c r="BH230" s="113"/>
      <c r="BI230" s="38"/>
      <c r="BJ230" s="99"/>
    </row>
    <row r="231" spans="2:62" ht="38.25" customHeight="1" x14ac:dyDescent="0.25">
      <c r="B231" s="81">
        <f t="shared" si="8"/>
        <v>210</v>
      </c>
      <c r="C231" s="57"/>
      <c r="D231" s="38"/>
      <c r="E231" s="73"/>
      <c r="F231" s="37"/>
      <c r="G231" s="80"/>
      <c r="H231" s="77"/>
      <c r="I231" s="37"/>
      <c r="J231" s="37"/>
      <c r="K231" s="58"/>
      <c r="L231" s="38"/>
      <c r="M231" s="38"/>
      <c r="N231" s="38"/>
      <c r="O231" s="38"/>
      <c r="P231" s="57"/>
      <c r="Q231" s="36"/>
      <c r="R231" s="73"/>
      <c r="S231" s="73"/>
      <c r="T231" s="58"/>
      <c r="U231" s="36"/>
      <c r="V231" s="90" t="str">
        <f t="shared" si="7"/>
        <v/>
      </c>
      <c r="W231" s="113"/>
      <c r="X231" s="38"/>
      <c r="Y231" s="99"/>
      <c r="Z231" s="95"/>
      <c r="AA231" s="38"/>
      <c r="AB231" s="38"/>
      <c r="AC231" s="38"/>
      <c r="AD231" s="105"/>
      <c r="AE231" s="113"/>
      <c r="AF231" s="38"/>
      <c r="AG231" s="99"/>
      <c r="AH231" s="113"/>
      <c r="AI231" s="38"/>
      <c r="AJ231" s="38"/>
      <c r="AK231" s="38"/>
      <c r="AL231" s="105"/>
      <c r="AM231" s="95"/>
      <c r="AN231" s="38"/>
      <c r="AO231" s="99"/>
      <c r="AP231" s="95"/>
      <c r="AQ231" s="38"/>
      <c r="AR231" s="38"/>
      <c r="AS231" s="38"/>
      <c r="AT231" s="99"/>
      <c r="AU231" s="95"/>
      <c r="AV231" s="38"/>
      <c r="AW231" s="99"/>
      <c r="AX231" s="113"/>
      <c r="AY231" s="38"/>
      <c r="AZ231" s="38"/>
      <c r="BA231" s="38"/>
      <c r="BB231" s="105"/>
      <c r="BC231" s="112"/>
      <c r="BD231" s="59"/>
      <c r="BE231" s="36"/>
      <c r="BF231" s="38"/>
      <c r="BG231" s="99"/>
      <c r="BH231" s="113"/>
      <c r="BI231" s="38"/>
      <c r="BJ231" s="99"/>
    </row>
    <row r="232" spans="2:62" ht="38.25" customHeight="1" x14ac:dyDescent="0.25">
      <c r="B232" s="81">
        <f t="shared" si="8"/>
        <v>211</v>
      </c>
      <c r="C232" s="57"/>
      <c r="D232" s="38"/>
      <c r="E232" s="73"/>
      <c r="F232" s="37"/>
      <c r="G232" s="80"/>
      <c r="H232" s="77"/>
      <c r="I232" s="37"/>
      <c r="J232" s="37"/>
      <c r="K232" s="58"/>
      <c r="L232" s="38"/>
      <c r="M232" s="38"/>
      <c r="N232" s="38"/>
      <c r="O232" s="38"/>
      <c r="P232" s="57"/>
      <c r="Q232" s="36"/>
      <c r="R232" s="73"/>
      <c r="S232" s="73"/>
      <c r="T232" s="58"/>
      <c r="U232" s="36"/>
      <c r="V232" s="90" t="str">
        <f t="shared" si="7"/>
        <v/>
      </c>
      <c r="W232" s="113"/>
      <c r="X232" s="38"/>
      <c r="Y232" s="99"/>
      <c r="Z232" s="95"/>
      <c r="AA232" s="38"/>
      <c r="AB232" s="38"/>
      <c r="AC232" s="38"/>
      <c r="AD232" s="105"/>
      <c r="AE232" s="113"/>
      <c r="AF232" s="38"/>
      <c r="AG232" s="99"/>
      <c r="AH232" s="113"/>
      <c r="AI232" s="38"/>
      <c r="AJ232" s="38"/>
      <c r="AK232" s="38"/>
      <c r="AL232" s="105"/>
      <c r="AM232" s="95"/>
      <c r="AN232" s="38"/>
      <c r="AO232" s="99"/>
      <c r="AP232" s="95"/>
      <c r="AQ232" s="38"/>
      <c r="AR232" s="38"/>
      <c r="AS232" s="38"/>
      <c r="AT232" s="99"/>
      <c r="AU232" s="95"/>
      <c r="AV232" s="38"/>
      <c r="AW232" s="99"/>
      <c r="AX232" s="113"/>
      <c r="AY232" s="38"/>
      <c r="AZ232" s="38"/>
      <c r="BA232" s="38"/>
      <c r="BB232" s="105"/>
      <c r="BC232" s="112"/>
      <c r="BD232" s="59"/>
      <c r="BE232" s="36"/>
      <c r="BF232" s="38"/>
      <c r="BG232" s="99"/>
      <c r="BH232" s="113"/>
      <c r="BI232" s="38"/>
      <c r="BJ232" s="99"/>
    </row>
    <row r="233" spans="2:62" ht="38.25" customHeight="1" x14ac:dyDescent="0.25">
      <c r="B233" s="81">
        <f t="shared" si="8"/>
        <v>212</v>
      </c>
      <c r="C233" s="57"/>
      <c r="D233" s="38"/>
      <c r="E233" s="73"/>
      <c r="F233" s="37"/>
      <c r="G233" s="80"/>
      <c r="H233" s="77"/>
      <c r="I233" s="37"/>
      <c r="J233" s="37"/>
      <c r="K233" s="58"/>
      <c r="L233" s="38"/>
      <c r="M233" s="38"/>
      <c r="N233" s="38"/>
      <c r="O233" s="38"/>
      <c r="P233" s="57"/>
      <c r="Q233" s="36"/>
      <c r="R233" s="73"/>
      <c r="S233" s="73"/>
      <c r="T233" s="58"/>
      <c r="U233" s="36"/>
      <c r="V233" s="90" t="str">
        <f t="shared" si="7"/>
        <v/>
      </c>
      <c r="W233" s="113"/>
      <c r="X233" s="38"/>
      <c r="Y233" s="99"/>
      <c r="Z233" s="95"/>
      <c r="AA233" s="38"/>
      <c r="AB233" s="38"/>
      <c r="AC233" s="38"/>
      <c r="AD233" s="105"/>
      <c r="AE233" s="113"/>
      <c r="AF233" s="38"/>
      <c r="AG233" s="99"/>
      <c r="AH233" s="113"/>
      <c r="AI233" s="38"/>
      <c r="AJ233" s="38"/>
      <c r="AK233" s="38"/>
      <c r="AL233" s="105"/>
      <c r="AM233" s="95"/>
      <c r="AN233" s="38"/>
      <c r="AO233" s="99"/>
      <c r="AP233" s="95"/>
      <c r="AQ233" s="38"/>
      <c r="AR233" s="38"/>
      <c r="AS233" s="38"/>
      <c r="AT233" s="99"/>
      <c r="AU233" s="95"/>
      <c r="AV233" s="38"/>
      <c r="AW233" s="99"/>
      <c r="AX233" s="113"/>
      <c r="AY233" s="38"/>
      <c r="AZ233" s="38"/>
      <c r="BA233" s="38"/>
      <c r="BB233" s="105"/>
      <c r="BC233" s="112"/>
      <c r="BD233" s="59"/>
      <c r="BE233" s="36"/>
      <c r="BF233" s="38"/>
      <c r="BG233" s="99"/>
      <c r="BH233" s="113"/>
      <c r="BI233" s="38"/>
      <c r="BJ233" s="99"/>
    </row>
    <row r="234" spans="2:62" ht="38.25" customHeight="1" x14ac:dyDescent="0.25">
      <c r="B234" s="81">
        <f t="shared" si="8"/>
        <v>213</v>
      </c>
      <c r="C234" s="57"/>
      <c r="D234" s="38"/>
      <c r="E234" s="73"/>
      <c r="F234" s="37"/>
      <c r="G234" s="80"/>
      <c r="H234" s="77"/>
      <c r="I234" s="37"/>
      <c r="J234" s="37"/>
      <c r="K234" s="58"/>
      <c r="L234" s="38"/>
      <c r="M234" s="38"/>
      <c r="N234" s="38"/>
      <c r="O234" s="38"/>
      <c r="P234" s="57"/>
      <c r="Q234" s="36"/>
      <c r="R234" s="73"/>
      <c r="S234" s="73"/>
      <c r="T234" s="58"/>
      <c r="U234" s="36"/>
      <c r="V234" s="90" t="str">
        <f t="shared" si="7"/>
        <v/>
      </c>
      <c r="W234" s="113"/>
      <c r="X234" s="38"/>
      <c r="Y234" s="99"/>
      <c r="Z234" s="95"/>
      <c r="AA234" s="38"/>
      <c r="AB234" s="38"/>
      <c r="AC234" s="38"/>
      <c r="AD234" s="105"/>
      <c r="AE234" s="113"/>
      <c r="AF234" s="38"/>
      <c r="AG234" s="99"/>
      <c r="AH234" s="113"/>
      <c r="AI234" s="38"/>
      <c r="AJ234" s="38"/>
      <c r="AK234" s="38"/>
      <c r="AL234" s="105"/>
      <c r="AM234" s="95"/>
      <c r="AN234" s="38"/>
      <c r="AO234" s="99"/>
      <c r="AP234" s="95"/>
      <c r="AQ234" s="38"/>
      <c r="AR234" s="38"/>
      <c r="AS234" s="38"/>
      <c r="AT234" s="99"/>
      <c r="AU234" s="95"/>
      <c r="AV234" s="38"/>
      <c r="AW234" s="99"/>
      <c r="AX234" s="113"/>
      <c r="AY234" s="38"/>
      <c r="AZ234" s="38"/>
      <c r="BA234" s="38"/>
      <c r="BB234" s="105"/>
      <c r="BC234" s="112"/>
      <c r="BD234" s="59"/>
      <c r="BE234" s="36"/>
      <c r="BF234" s="38"/>
      <c r="BG234" s="99"/>
      <c r="BH234" s="113"/>
      <c r="BI234" s="38"/>
      <c r="BJ234" s="99"/>
    </row>
    <row r="235" spans="2:62" ht="38.25" customHeight="1" x14ac:dyDescent="0.25">
      <c r="B235" s="81">
        <f t="shared" si="8"/>
        <v>214</v>
      </c>
      <c r="C235" s="57"/>
      <c r="D235" s="38"/>
      <c r="E235" s="73"/>
      <c r="F235" s="37"/>
      <c r="G235" s="80"/>
      <c r="H235" s="77"/>
      <c r="I235" s="37"/>
      <c r="J235" s="37"/>
      <c r="K235" s="58"/>
      <c r="L235" s="38"/>
      <c r="M235" s="38"/>
      <c r="N235" s="38"/>
      <c r="O235" s="38"/>
      <c r="P235" s="57"/>
      <c r="Q235" s="36"/>
      <c r="R235" s="73"/>
      <c r="S235" s="73"/>
      <c r="T235" s="58"/>
      <c r="U235" s="36"/>
      <c r="V235" s="90" t="str">
        <f t="shared" si="7"/>
        <v/>
      </c>
      <c r="W235" s="113"/>
      <c r="X235" s="38"/>
      <c r="Y235" s="99"/>
      <c r="Z235" s="95"/>
      <c r="AA235" s="38"/>
      <c r="AB235" s="38"/>
      <c r="AC235" s="38"/>
      <c r="AD235" s="105"/>
      <c r="AE235" s="113"/>
      <c r="AF235" s="38"/>
      <c r="AG235" s="99"/>
      <c r="AH235" s="113"/>
      <c r="AI235" s="38"/>
      <c r="AJ235" s="38"/>
      <c r="AK235" s="38"/>
      <c r="AL235" s="105"/>
      <c r="AM235" s="95"/>
      <c r="AN235" s="38"/>
      <c r="AO235" s="99"/>
      <c r="AP235" s="95"/>
      <c r="AQ235" s="38"/>
      <c r="AR235" s="38"/>
      <c r="AS235" s="38"/>
      <c r="AT235" s="99"/>
      <c r="AU235" s="95"/>
      <c r="AV235" s="38"/>
      <c r="AW235" s="99"/>
      <c r="AX235" s="113"/>
      <c r="AY235" s="38"/>
      <c r="AZ235" s="38"/>
      <c r="BA235" s="38"/>
      <c r="BB235" s="105"/>
      <c r="BC235" s="112"/>
      <c r="BD235" s="59"/>
      <c r="BE235" s="36"/>
      <c r="BF235" s="38"/>
      <c r="BG235" s="99"/>
      <c r="BH235" s="113"/>
      <c r="BI235" s="38"/>
      <c r="BJ235" s="99"/>
    </row>
    <row r="236" spans="2:62" ht="38.25" customHeight="1" x14ac:dyDescent="0.25">
      <c r="B236" s="81">
        <f t="shared" si="8"/>
        <v>215</v>
      </c>
      <c r="C236" s="57"/>
      <c r="D236" s="38"/>
      <c r="E236" s="73"/>
      <c r="F236" s="37"/>
      <c r="G236" s="80"/>
      <c r="H236" s="77"/>
      <c r="I236" s="37"/>
      <c r="J236" s="37"/>
      <c r="K236" s="58"/>
      <c r="L236" s="38"/>
      <c r="M236" s="38"/>
      <c r="N236" s="38"/>
      <c r="O236" s="38"/>
      <c r="P236" s="57"/>
      <c r="Q236" s="36"/>
      <c r="R236" s="73"/>
      <c r="S236" s="73"/>
      <c r="T236" s="58"/>
      <c r="U236" s="36"/>
      <c r="V236" s="90" t="str">
        <f t="shared" si="7"/>
        <v/>
      </c>
      <c r="W236" s="113"/>
      <c r="X236" s="38"/>
      <c r="Y236" s="99"/>
      <c r="Z236" s="95"/>
      <c r="AA236" s="38"/>
      <c r="AB236" s="38"/>
      <c r="AC236" s="38"/>
      <c r="AD236" s="105"/>
      <c r="AE236" s="113"/>
      <c r="AF236" s="38"/>
      <c r="AG236" s="99"/>
      <c r="AH236" s="113"/>
      <c r="AI236" s="38"/>
      <c r="AJ236" s="38"/>
      <c r="AK236" s="38"/>
      <c r="AL236" s="105"/>
      <c r="AM236" s="95"/>
      <c r="AN236" s="38"/>
      <c r="AO236" s="99"/>
      <c r="AP236" s="95"/>
      <c r="AQ236" s="38"/>
      <c r="AR236" s="38"/>
      <c r="AS236" s="38"/>
      <c r="AT236" s="99"/>
      <c r="AU236" s="95"/>
      <c r="AV236" s="38"/>
      <c r="AW236" s="99"/>
      <c r="AX236" s="113"/>
      <c r="AY236" s="38"/>
      <c r="AZ236" s="38"/>
      <c r="BA236" s="38"/>
      <c r="BB236" s="105"/>
      <c r="BC236" s="112"/>
      <c r="BD236" s="59"/>
      <c r="BE236" s="36"/>
      <c r="BF236" s="38"/>
      <c r="BG236" s="99"/>
      <c r="BH236" s="113"/>
      <c r="BI236" s="38"/>
      <c r="BJ236" s="99"/>
    </row>
    <row r="237" spans="2:62" ht="38.25" customHeight="1" x14ac:dyDescent="0.25">
      <c r="B237" s="81">
        <f t="shared" si="8"/>
        <v>216</v>
      </c>
      <c r="C237" s="57"/>
      <c r="D237" s="38"/>
      <c r="E237" s="73"/>
      <c r="F237" s="37"/>
      <c r="G237" s="80"/>
      <c r="H237" s="77"/>
      <c r="I237" s="37"/>
      <c r="J237" s="37"/>
      <c r="K237" s="58"/>
      <c r="L237" s="38"/>
      <c r="M237" s="38"/>
      <c r="N237" s="38"/>
      <c r="O237" s="38"/>
      <c r="P237" s="57"/>
      <c r="Q237" s="36"/>
      <c r="R237" s="73"/>
      <c r="S237" s="73"/>
      <c r="T237" s="58"/>
      <c r="U237" s="36"/>
      <c r="V237" s="90" t="str">
        <f t="shared" si="7"/>
        <v/>
      </c>
      <c r="W237" s="113"/>
      <c r="X237" s="38"/>
      <c r="Y237" s="99"/>
      <c r="Z237" s="95"/>
      <c r="AA237" s="38"/>
      <c r="AB237" s="38"/>
      <c r="AC237" s="38"/>
      <c r="AD237" s="105"/>
      <c r="AE237" s="113"/>
      <c r="AF237" s="38"/>
      <c r="AG237" s="99"/>
      <c r="AH237" s="113"/>
      <c r="AI237" s="38"/>
      <c r="AJ237" s="38"/>
      <c r="AK237" s="38"/>
      <c r="AL237" s="105"/>
      <c r="AM237" s="95"/>
      <c r="AN237" s="38"/>
      <c r="AO237" s="99"/>
      <c r="AP237" s="95"/>
      <c r="AQ237" s="38"/>
      <c r="AR237" s="38"/>
      <c r="AS237" s="38"/>
      <c r="AT237" s="99"/>
      <c r="AU237" s="95"/>
      <c r="AV237" s="38"/>
      <c r="AW237" s="99"/>
      <c r="AX237" s="113"/>
      <c r="AY237" s="38"/>
      <c r="AZ237" s="38"/>
      <c r="BA237" s="38"/>
      <c r="BB237" s="105"/>
      <c r="BC237" s="112"/>
      <c r="BD237" s="59"/>
      <c r="BE237" s="36"/>
      <c r="BF237" s="38"/>
      <c r="BG237" s="99"/>
      <c r="BH237" s="113"/>
      <c r="BI237" s="38"/>
      <c r="BJ237" s="99"/>
    </row>
    <row r="238" spans="2:62" ht="38.25" customHeight="1" x14ac:dyDescent="0.25">
      <c r="B238" s="81">
        <f t="shared" si="8"/>
        <v>217</v>
      </c>
      <c r="C238" s="57"/>
      <c r="D238" s="38"/>
      <c r="E238" s="73"/>
      <c r="F238" s="37"/>
      <c r="G238" s="80"/>
      <c r="H238" s="77"/>
      <c r="I238" s="37"/>
      <c r="J238" s="37"/>
      <c r="K238" s="58"/>
      <c r="L238" s="38"/>
      <c r="M238" s="38"/>
      <c r="N238" s="38"/>
      <c r="O238" s="38"/>
      <c r="P238" s="57"/>
      <c r="Q238" s="36"/>
      <c r="R238" s="73"/>
      <c r="S238" s="73"/>
      <c r="T238" s="58"/>
      <c r="U238" s="36"/>
      <c r="V238" s="90" t="str">
        <f t="shared" si="7"/>
        <v/>
      </c>
      <c r="W238" s="113"/>
      <c r="X238" s="38"/>
      <c r="Y238" s="99"/>
      <c r="Z238" s="95"/>
      <c r="AA238" s="38"/>
      <c r="AB238" s="38"/>
      <c r="AC238" s="38"/>
      <c r="AD238" s="105"/>
      <c r="AE238" s="113"/>
      <c r="AF238" s="38"/>
      <c r="AG238" s="99"/>
      <c r="AH238" s="113"/>
      <c r="AI238" s="38"/>
      <c r="AJ238" s="38"/>
      <c r="AK238" s="38"/>
      <c r="AL238" s="105"/>
      <c r="AM238" s="95"/>
      <c r="AN238" s="38"/>
      <c r="AO238" s="99"/>
      <c r="AP238" s="95"/>
      <c r="AQ238" s="38"/>
      <c r="AR238" s="38"/>
      <c r="AS238" s="38"/>
      <c r="AT238" s="99"/>
      <c r="AU238" s="95"/>
      <c r="AV238" s="38"/>
      <c r="AW238" s="99"/>
      <c r="AX238" s="113"/>
      <c r="AY238" s="38"/>
      <c r="AZ238" s="38"/>
      <c r="BA238" s="38"/>
      <c r="BB238" s="105"/>
      <c r="BC238" s="112"/>
      <c r="BD238" s="59"/>
      <c r="BE238" s="36"/>
      <c r="BF238" s="38"/>
      <c r="BG238" s="99"/>
      <c r="BH238" s="113"/>
      <c r="BI238" s="38"/>
      <c r="BJ238" s="99"/>
    </row>
    <row r="239" spans="2:62" ht="38.25" customHeight="1" x14ac:dyDescent="0.25">
      <c r="B239" s="81">
        <f t="shared" si="8"/>
        <v>218</v>
      </c>
      <c r="C239" s="57"/>
      <c r="D239" s="38"/>
      <c r="E239" s="73"/>
      <c r="F239" s="37"/>
      <c r="G239" s="80"/>
      <c r="H239" s="77"/>
      <c r="I239" s="37"/>
      <c r="J239" s="37"/>
      <c r="K239" s="58"/>
      <c r="L239" s="38"/>
      <c r="M239" s="38"/>
      <c r="N239" s="38"/>
      <c r="O239" s="38"/>
      <c r="P239" s="57"/>
      <c r="Q239" s="36"/>
      <c r="R239" s="73"/>
      <c r="S239" s="73"/>
      <c r="T239" s="58"/>
      <c r="U239" s="36"/>
      <c r="V239" s="90" t="str">
        <f t="shared" si="7"/>
        <v/>
      </c>
      <c r="W239" s="113"/>
      <c r="X239" s="38"/>
      <c r="Y239" s="99"/>
      <c r="Z239" s="95"/>
      <c r="AA239" s="38"/>
      <c r="AB239" s="38"/>
      <c r="AC239" s="38"/>
      <c r="AD239" s="105"/>
      <c r="AE239" s="113"/>
      <c r="AF239" s="38"/>
      <c r="AG239" s="99"/>
      <c r="AH239" s="113"/>
      <c r="AI239" s="38"/>
      <c r="AJ239" s="38"/>
      <c r="AK239" s="38"/>
      <c r="AL239" s="105"/>
      <c r="AM239" s="95"/>
      <c r="AN239" s="38"/>
      <c r="AO239" s="99"/>
      <c r="AP239" s="95"/>
      <c r="AQ239" s="38"/>
      <c r="AR239" s="38"/>
      <c r="AS239" s="38"/>
      <c r="AT239" s="99"/>
      <c r="AU239" s="95"/>
      <c r="AV239" s="38"/>
      <c r="AW239" s="99"/>
      <c r="AX239" s="113"/>
      <c r="AY239" s="38"/>
      <c r="AZ239" s="38"/>
      <c r="BA239" s="38"/>
      <c r="BB239" s="105"/>
      <c r="BC239" s="112"/>
      <c r="BD239" s="59"/>
      <c r="BE239" s="36"/>
      <c r="BF239" s="38"/>
      <c r="BG239" s="99"/>
      <c r="BH239" s="113"/>
      <c r="BI239" s="38"/>
      <c r="BJ239" s="99"/>
    </row>
    <row r="240" spans="2:62" ht="38.25" customHeight="1" x14ac:dyDescent="0.25">
      <c r="B240" s="81">
        <f t="shared" si="8"/>
        <v>219</v>
      </c>
      <c r="C240" s="57"/>
      <c r="D240" s="38"/>
      <c r="E240" s="73"/>
      <c r="F240" s="37"/>
      <c r="G240" s="80"/>
      <c r="H240" s="77"/>
      <c r="I240" s="37"/>
      <c r="J240" s="37"/>
      <c r="K240" s="58"/>
      <c r="L240" s="38"/>
      <c r="M240" s="38"/>
      <c r="N240" s="38"/>
      <c r="O240" s="38"/>
      <c r="P240" s="57"/>
      <c r="Q240" s="36"/>
      <c r="R240" s="73"/>
      <c r="S240" s="73"/>
      <c r="T240" s="58"/>
      <c r="U240" s="36"/>
      <c r="V240" s="90" t="str">
        <f t="shared" si="7"/>
        <v/>
      </c>
      <c r="W240" s="113"/>
      <c r="X240" s="38"/>
      <c r="Y240" s="99"/>
      <c r="Z240" s="95"/>
      <c r="AA240" s="38"/>
      <c r="AB240" s="38"/>
      <c r="AC240" s="38"/>
      <c r="AD240" s="105"/>
      <c r="AE240" s="113"/>
      <c r="AF240" s="38"/>
      <c r="AG240" s="99"/>
      <c r="AH240" s="113"/>
      <c r="AI240" s="38"/>
      <c r="AJ240" s="38"/>
      <c r="AK240" s="38"/>
      <c r="AL240" s="105"/>
      <c r="AM240" s="95"/>
      <c r="AN240" s="38"/>
      <c r="AO240" s="99"/>
      <c r="AP240" s="95"/>
      <c r="AQ240" s="38"/>
      <c r="AR240" s="38"/>
      <c r="AS240" s="38"/>
      <c r="AT240" s="99"/>
      <c r="AU240" s="95"/>
      <c r="AV240" s="38"/>
      <c r="AW240" s="99"/>
      <c r="AX240" s="113"/>
      <c r="AY240" s="38"/>
      <c r="AZ240" s="38"/>
      <c r="BA240" s="38"/>
      <c r="BB240" s="105"/>
      <c r="BC240" s="112"/>
      <c r="BD240" s="59"/>
      <c r="BE240" s="36"/>
      <c r="BF240" s="38"/>
      <c r="BG240" s="99"/>
      <c r="BH240" s="113"/>
      <c r="BI240" s="38"/>
      <c r="BJ240" s="99"/>
    </row>
    <row r="241" spans="2:62" ht="38.25" customHeight="1" x14ac:dyDescent="0.25">
      <c r="B241" s="81">
        <f t="shared" si="8"/>
        <v>220</v>
      </c>
      <c r="C241" s="57"/>
      <c r="D241" s="38"/>
      <c r="E241" s="73"/>
      <c r="F241" s="37"/>
      <c r="G241" s="80"/>
      <c r="H241" s="77"/>
      <c r="I241" s="37"/>
      <c r="J241" s="37"/>
      <c r="K241" s="58"/>
      <c r="L241" s="38"/>
      <c r="M241" s="38"/>
      <c r="N241" s="38"/>
      <c r="O241" s="38"/>
      <c r="P241" s="57"/>
      <c r="Q241" s="36"/>
      <c r="R241" s="73"/>
      <c r="S241" s="73"/>
      <c r="T241" s="58"/>
      <c r="U241" s="36"/>
      <c r="V241" s="90" t="str">
        <f t="shared" si="7"/>
        <v/>
      </c>
      <c r="W241" s="113"/>
      <c r="X241" s="38"/>
      <c r="Y241" s="99"/>
      <c r="Z241" s="95"/>
      <c r="AA241" s="38"/>
      <c r="AB241" s="38"/>
      <c r="AC241" s="38"/>
      <c r="AD241" s="105"/>
      <c r="AE241" s="113"/>
      <c r="AF241" s="38"/>
      <c r="AG241" s="99"/>
      <c r="AH241" s="113"/>
      <c r="AI241" s="38"/>
      <c r="AJ241" s="38"/>
      <c r="AK241" s="38"/>
      <c r="AL241" s="105"/>
      <c r="AM241" s="95"/>
      <c r="AN241" s="38"/>
      <c r="AO241" s="99"/>
      <c r="AP241" s="95"/>
      <c r="AQ241" s="38"/>
      <c r="AR241" s="38"/>
      <c r="AS241" s="38"/>
      <c r="AT241" s="99"/>
      <c r="AU241" s="95"/>
      <c r="AV241" s="38"/>
      <c r="AW241" s="99"/>
      <c r="AX241" s="113"/>
      <c r="AY241" s="38"/>
      <c r="AZ241" s="38"/>
      <c r="BA241" s="38"/>
      <c r="BB241" s="105"/>
      <c r="BC241" s="112"/>
      <c r="BD241" s="59"/>
      <c r="BE241" s="36"/>
      <c r="BF241" s="38"/>
      <c r="BG241" s="99"/>
      <c r="BH241" s="113"/>
      <c r="BI241" s="38"/>
      <c r="BJ241" s="99"/>
    </row>
    <row r="242" spans="2:62" ht="38.25" customHeight="1" x14ac:dyDescent="0.25">
      <c r="B242" s="81">
        <f t="shared" si="8"/>
        <v>221</v>
      </c>
      <c r="C242" s="57"/>
      <c r="D242" s="38"/>
      <c r="E242" s="73"/>
      <c r="F242" s="37"/>
      <c r="G242" s="80"/>
      <c r="H242" s="77"/>
      <c r="I242" s="37"/>
      <c r="J242" s="37"/>
      <c r="K242" s="58"/>
      <c r="L242" s="38"/>
      <c r="M242" s="38"/>
      <c r="N242" s="38"/>
      <c r="O242" s="38"/>
      <c r="P242" s="57"/>
      <c r="Q242" s="36"/>
      <c r="R242" s="73"/>
      <c r="S242" s="73"/>
      <c r="T242" s="58"/>
      <c r="U242" s="36"/>
      <c r="V242" s="90" t="str">
        <f t="shared" si="7"/>
        <v/>
      </c>
      <c r="W242" s="113"/>
      <c r="X242" s="38"/>
      <c r="Y242" s="99"/>
      <c r="Z242" s="95"/>
      <c r="AA242" s="38"/>
      <c r="AB242" s="38"/>
      <c r="AC242" s="38"/>
      <c r="AD242" s="105"/>
      <c r="AE242" s="113"/>
      <c r="AF242" s="38"/>
      <c r="AG242" s="99"/>
      <c r="AH242" s="113"/>
      <c r="AI242" s="38"/>
      <c r="AJ242" s="38"/>
      <c r="AK242" s="38"/>
      <c r="AL242" s="105"/>
      <c r="AM242" s="95"/>
      <c r="AN242" s="38"/>
      <c r="AO242" s="99"/>
      <c r="AP242" s="95"/>
      <c r="AQ242" s="38"/>
      <c r="AR242" s="38"/>
      <c r="AS242" s="38"/>
      <c r="AT242" s="99"/>
      <c r="AU242" s="95"/>
      <c r="AV242" s="38"/>
      <c r="AW242" s="99"/>
      <c r="AX242" s="113"/>
      <c r="AY242" s="38"/>
      <c r="AZ242" s="38"/>
      <c r="BA242" s="38"/>
      <c r="BB242" s="105"/>
      <c r="BC242" s="112"/>
      <c r="BD242" s="59"/>
      <c r="BE242" s="36"/>
      <c r="BF242" s="38"/>
      <c r="BG242" s="99"/>
      <c r="BH242" s="113"/>
      <c r="BI242" s="38"/>
      <c r="BJ242" s="99"/>
    </row>
    <row r="243" spans="2:62" ht="38.25" customHeight="1" x14ac:dyDescent="0.25">
      <c r="B243" s="81">
        <f t="shared" si="8"/>
        <v>222</v>
      </c>
      <c r="C243" s="57"/>
      <c r="D243" s="38"/>
      <c r="E243" s="73"/>
      <c r="F243" s="37"/>
      <c r="G243" s="80"/>
      <c r="H243" s="77"/>
      <c r="I243" s="37"/>
      <c r="J243" s="37"/>
      <c r="K243" s="58"/>
      <c r="L243" s="38"/>
      <c r="M243" s="38"/>
      <c r="N243" s="38"/>
      <c r="O243" s="38"/>
      <c r="P243" s="57"/>
      <c r="Q243" s="36"/>
      <c r="R243" s="73"/>
      <c r="S243" s="73"/>
      <c r="T243" s="58"/>
      <c r="U243" s="36"/>
      <c r="V243" s="90" t="str">
        <f t="shared" si="7"/>
        <v/>
      </c>
      <c r="W243" s="113"/>
      <c r="X243" s="38"/>
      <c r="Y243" s="99"/>
      <c r="Z243" s="95"/>
      <c r="AA243" s="38"/>
      <c r="AB243" s="38"/>
      <c r="AC243" s="38"/>
      <c r="AD243" s="105"/>
      <c r="AE243" s="113"/>
      <c r="AF243" s="38"/>
      <c r="AG243" s="99"/>
      <c r="AH243" s="113"/>
      <c r="AI243" s="38"/>
      <c r="AJ243" s="38"/>
      <c r="AK243" s="38"/>
      <c r="AL243" s="105"/>
      <c r="AM243" s="95"/>
      <c r="AN243" s="38"/>
      <c r="AO243" s="99"/>
      <c r="AP243" s="95"/>
      <c r="AQ243" s="38"/>
      <c r="AR243" s="38"/>
      <c r="AS243" s="38"/>
      <c r="AT243" s="99"/>
      <c r="AU243" s="95"/>
      <c r="AV243" s="38"/>
      <c r="AW243" s="99"/>
      <c r="AX243" s="113"/>
      <c r="AY243" s="38"/>
      <c r="AZ243" s="38"/>
      <c r="BA243" s="38"/>
      <c r="BB243" s="105"/>
      <c r="BC243" s="112"/>
      <c r="BD243" s="59"/>
      <c r="BE243" s="36"/>
      <c r="BF243" s="38"/>
      <c r="BG243" s="99"/>
      <c r="BH243" s="113"/>
      <c r="BI243" s="38"/>
      <c r="BJ243" s="99"/>
    </row>
    <row r="244" spans="2:62" ht="38.25" customHeight="1" x14ac:dyDescent="0.25">
      <c r="B244" s="81">
        <f t="shared" si="8"/>
        <v>223</v>
      </c>
      <c r="C244" s="57"/>
      <c r="D244" s="38"/>
      <c r="E244" s="73"/>
      <c r="F244" s="37"/>
      <c r="G244" s="80"/>
      <c r="H244" s="77"/>
      <c r="I244" s="37"/>
      <c r="J244" s="37"/>
      <c r="K244" s="58"/>
      <c r="L244" s="38"/>
      <c r="M244" s="38"/>
      <c r="N244" s="38"/>
      <c r="O244" s="38"/>
      <c r="P244" s="57"/>
      <c r="Q244" s="36"/>
      <c r="R244" s="73"/>
      <c r="S244" s="73"/>
      <c r="T244" s="58"/>
      <c r="U244" s="36"/>
      <c r="V244" s="90" t="str">
        <f t="shared" si="7"/>
        <v/>
      </c>
      <c r="W244" s="113"/>
      <c r="X244" s="38"/>
      <c r="Y244" s="99"/>
      <c r="Z244" s="95"/>
      <c r="AA244" s="38"/>
      <c r="AB244" s="38"/>
      <c r="AC244" s="38"/>
      <c r="AD244" s="105"/>
      <c r="AE244" s="113"/>
      <c r="AF244" s="38"/>
      <c r="AG244" s="99"/>
      <c r="AH244" s="113"/>
      <c r="AI244" s="38"/>
      <c r="AJ244" s="38"/>
      <c r="AK244" s="38"/>
      <c r="AL244" s="105"/>
      <c r="AM244" s="95"/>
      <c r="AN244" s="38"/>
      <c r="AO244" s="99"/>
      <c r="AP244" s="95"/>
      <c r="AQ244" s="38"/>
      <c r="AR244" s="38"/>
      <c r="AS244" s="38"/>
      <c r="AT244" s="99"/>
      <c r="AU244" s="95"/>
      <c r="AV244" s="38"/>
      <c r="AW244" s="99"/>
      <c r="AX244" s="113"/>
      <c r="AY244" s="38"/>
      <c r="AZ244" s="38"/>
      <c r="BA244" s="38"/>
      <c r="BB244" s="105"/>
      <c r="BC244" s="112"/>
      <c r="BD244" s="59"/>
      <c r="BE244" s="36"/>
      <c r="BF244" s="38"/>
      <c r="BG244" s="99"/>
      <c r="BH244" s="113"/>
      <c r="BI244" s="38"/>
      <c r="BJ244" s="99"/>
    </row>
    <row r="245" spans="2:62" ht="38.25" customHeight="1" x14ac:dyDescent="0.25">
      <c r="B245" s="81">
        <f t="shared" si="8"/>
        <v>224</v>
      </c>
      <c r="C245" s="57"/>
      <c r="D245" s="38"/>
      <c r="E245" s="73"/>
      <c r="F245" s="37"/>
      <c r="G245" s="80"/>
      <c r="H245" s="77"/>
      <c r="I245" s="37"/>
      <c r="J245" s="37"/>
      <c r="K245" s="58"/>
      <c r="L245" s="38"/>
      <c r="M245" s="38"/>
      <c r="N245" s="38"/>
      <c r="O245" s="38"/>
      <c r="P245" s="57"/>
      <c r="Q245" s="36"/>
      <c r="R245" s="73"/>
      <c r="S245" s="73"/>
      <c r="T245" s="58"/>
      <c r="U245" s="36"/>
      <c r="V245" s="90" t="str">
        <f t="shared" si="7"/>
        <v/>
      </c>
      <c r="W245" s="113"/>
      <c r="X245" s="38"/>
      <c r="Y245" s="99"/>
      <c r="Z245" s="95"/>
      <c r="AA245" s="38"/>
      <c r="AB245" s="38"/>
      <c r="AC245" s="38"/>
      <c r="AD245" s="105"/>
      <c r="AE245" s="113"/>
      <c r="AF245" s="38"/>
      <c r="AG245" s="99"/>
      <c r="AH245" s="113"/>
      <c r="AI245" s="38"/>
      <c r="AJ245" s="38"/>
      <c r="AK245" s="38"/>
      <c r="AL245" s="105"/>
      <c r="AM245" s="95"/>
      <c r="AN245" s="38"/>
      <c r="AO245" s="99"/>
      <c r="AP245" s="95"/>
      <c r="AQ245" s="38"/>
      <c r="AR245" s="38"/>
      <c r="AS245" s="38"/>
      <c r="AT245" s="99"/>
      <c r="AU245" s="95"/>
      <c r="AV245" s="38"/>
      <c r="AW245" s="99"/>
      <c r="AX245" s="113"/>
      <c r="AY245" s="38"/>
      <c r="AZ245" s="38"/>
      <c r="BA245" s="38"/>
      <c r="BB245" s="105"/>
      <c r="BC245" s="112"/>
      <c r="BD245" s="59"/>
      <c r="BE245" s="36"/>
      <c r="BF245" s="38"/>
      <c r="BG245" s="99"/>
      <c r="BH245" s="113"/>
      <c r="BI245" s="38"/>
      <c r="BJ245" s="99"/>
    </row>
    <row r="246" spans="2:62" ht="38.25" customHeight="1" x14ac:dyDescent="0.25">
      <c r="B246" s="81">
        <f t="shared" si="8"/>
        <v>225</v>
      </c>
      <c r="C246" s="57"/>
      <c r="D246" s="38"/>
      <c r="E246" s="73"/>
      <c r="F246" s="37"/>
      <c r="G246" s="80"/>
      <c r="H246" s="77"/>
      <c r="I246" s="37"/>
      <c r="J246" s="37"/>
      <c r="K246" s="58"/>
      <c r="L246" s="38"/>
      <c r="M246" s="38"/>
      <c r="N246" s="38"/>
      <c r="O246" s="38"/>
      <c r="P246" s="57"/>
      <c r="Q246" s="36"/>
      <c r="R246" s="73"/>
      <c r="S246" s="73"/>
      <c r="T246" s="58"/>
      <c r="U246" s="36"/>
      <c r="V246" s="90" t="str">
        <f t="shared" si="7"/>
        <v/>
      </c>
      <c r="W246" s="113"/>
      <c r="X246" s="38"/>
      <c r="Y246" s="99"/>
      <c r="Z246" s="95"/>
      <c r="AA246" s="38"/>
      <c r="AB246" s="38"/>
      <c r="AC246" s="38"/>
      <c r="AD246" s="105"/>
      <c r="AE246" s="113"/>
      <c r="AF246" s="38"/>
      <c r="AG246" s="99"/>
      <c r="AH246" s="113"/>
      <c r="AI246" s="38"/>
      <c r="AJ246" s="38"/>
      <c r="AK246" s="38"/>
      <c r="AL246" s="105"/>
      <c r="AM246" s="95"/>
      <c r="AN246" s="38"/>
      <c r="AO246" s="99"/>
      <c r="AP246" s="95"/>
      <c r="AQ246" s="38"/>
      <c r="AR246" s="38"/>
      <c r="AS246" s="38"/>
      <c r="AT246" s="99"/>
      <c r="AU246" s="95"/>
      <c r="AV246" s="38"/>
      <c r="AW246" s="99"/>
      <c r="AX246" s="113"/>
      <c r="AY246" s="38"/>
      <c r="AZ246" s="38"/>
      <c r="BA246" s="38"/>
      <c r="BB246" s="105"/>
      <c r="BC246" s="112"/>
      <c r="BD246" s="59"/>
      <c r="BE246" s="36"/>
      <c r="BF246" s="38"/>
      <c r="BG246" s="99"/>
      <c r="BH246" s="113"/>
      <c r="BI246" s="38"/>
      <c r="BJ246" s="99"/>
    </row>
    <row r="247" spans="2:62" ht="38.25" customHeight="1" x14ac:dyDescent="0.25">
      <c r="B247" s="81">
        <f t="shared" si="8"/>
        <v>226</v>
      </c>
      <c r="C247" s="57"/>
      <c r="D247" s="38"/>
      <c r="E247" s="73"/>
      <c r="F247" s="37"/>
      <c r="G247" s="80"/>
      <c r="H247" s="77"/>
      <c r="I247" s="37"/>
      <c r="J247" s="37"/>
      <c r="K247" s="58"/>
      <c r="L247" s="38"/>
      <c r="M247" s="38"/>
      <c r="N247" s="38"/>
      <c r="O247" s="38"/>
      <c r="P247" s="57"/>
      <c r="Q247" s="36"/>
      <c r="R247" s="73"/>
      <c r="S247" s="73"/>
      <c r="T247" s="58"/>
      <c r="U247" s="36"/>
      <c r="V247" s="90" t="str">
        <f t="shared" si="7"/>
        <v/>
      </c>
      <c r="W247" s="113"/>
      <c r="X247" s="38"/>
      <c r="Y247" s="99"/>
      <c r="Z247" s="95"/>
      <c r="AA247" s="38"/>
      <c r="AB247" s="38"/>
      <c r="AC247" s="38"/>
      <c r="AD247" s="105"/>
      <c r="AE247" s="113"/>
      <c r="AF247" s="38"/>
      <c r="AG247" s="99"/>
      <c r="AH247" s="113"/>
      <c r="AI247" s="38"/>
      <c r="AJ247" s="38"/>
      <c r="AK247" s="38"/>
      <c r="AL247" s="105"/>
      <c r="AM247" s="95"/>
      <c r="AN247" s="38"/>
      <c r="AO247" s="99"/>
      <c r="AP247" s="95"/>
      <c r="AQ247" s="38"/>
      <c r="AR247" s="38"/>
      <c r="AS247" s="38"/>
      <c r="AT247" s="99"/>
      <c r="AU247" s="95"/>
      <c r="AV247" s="38"/>
      <c r="AW247" s="99"/>
      <c r="AX247" s="113"/>
      <c r="AY247" s="38"/>
      <c r="AZ247" s="38"/>
      <c r="BA247" s="38"/>
      <c r="BB247" s="105"/>
      <c r="BC247" s="112"/>
      <c r="BD247" s="59"/>
      <c r="BE247" s="36"/>
      <c r="BF247" s="38"/>
      <c r="BG247" s="99"/>
      <c r="BH247" s="113"/>
      <c r="BI247" s="38"/>
      <c r="BJ247" s="99"/>
    </row>
    <row r="248" spans="2:62" ht="38.25" customHeight="1" x14ac:dyDescent="0.25">
      <c r="B248" s="81">
        <f t="shared" si="8"/>
        <v>227</v>
      </c>
      <c r="C248" s="57"/>
      <c r="D248" s="38"/>
      <c r="E248" s="73"/>
      <c r="F248" s="37"/>
      <c r="G248" s="80"/>
      <c r="H248" s="77"/>
      <c r="I248" s="37"/>
      <c r="J248" s="37"/>
      <c r="K248" s="58"/>
      <c r="L248" s="38"/>
      <c r="M248" s="38"/>
      <c r="N248" s="38"/>
      <c r="O248" s="38"/>
      <c r="P248" s="57"/>
      <c r="Q248" s="36"/>
      <c r="R248" s="73"/>
      <c r="S248" s="73"/>
      <c r="T248" s="58"/>
      <c r="U248" s="36"/>
      <c r="V248" s="90" t="str">
        <f t="shared" si="7"/>
        <v/>
      </c>
      <c r="W248" s="113"/>
      <c r="X248" s="38"/>
      <c r="Y248" s="99"/>
      <c r="Z248" s="95"/>
      <c r="AA248" s="38"/>
      <c r="AB248" s="38"/>
      <c r="AC248" s="38"/>
      <c r="AD248" s="105"/>
      <c r="AE248" s="113"/>
      <c r="AF248" s="38"/>
      <c r="AG248" s="99"/>
      <c r="AH248" s="113"/>
      <c r="AI248" s="38"/>
      <c r="AJ248" s="38"/>
      <c r="AK248" s="38"/>
      <c r="AL248" s="105"/>
      <c r="AM248" s="95"/>
      <c r="AN248" s="38"/>
      <c r="AO248" s="99"/>
      <c r="AP248" s="95"/>
      <c r="AQ248" s="38"/>
      <c r="AR248" s="38"/>
      <c r="AS248" s="38"/>
      <c r="AT248" s="99"/>
      <c r="AU248" s="95"/>
      <c r="AV248" s="38"/>
      <c r="AW248" s="99"/>
      <c r="AX248" s="113"/>
      <c r="AY248" s="38"/>
      <c r="AZ248" s="38"/>
      <c r="BA248" s="38"/>
      <c r="BB248" s="105"/>
      <c r="BC248" s="112"/>
      <c r="BD248" s="59"/>
      <c r="BE248" s="36"/>
      <c r="BF248" s="38"/>
      <c r="BG248" s="99"/>
      <c r="BH248" s="113"/>
      <c r="BI248" s="38"/>
      <c r="BJ248" s="99"/>
    </row>
    <row r="249" spans="2:62" ht="38.25" customHeight="1" x14ac:dyDescent="0.25">
      <c r="B249" s="81">
        <f t="shared" si="8"/>
        <v>228</v>
      </c>
      <c r="C249" s="57"/>
      <c r="D249" s="38"/>
      <c r="E249" s="73"/>
      <c r="F249" s="37"/>
      <c r="G249" s="80"/>
      <c r="H249" s="77"/>
      <c r="I249" s="37"/>
      <c r="J249" s="37"/>
      <c r="K249" s="58"/>
      <c r="L249" s="38"/>
      <c r="M249" s="38"/>
      <c r="N249" s="38"/>
      <c r="O249" s="38"/>
      <c r="P249" s="57"/>
      <c r="Q249" s="36"/>
      <c r="R249" s="73"/>
      <c r="S249" s="73"/>
      <c r="T249" s="58"/>
      <c r="U249" s="36"/>
      <c r="V249" s="90" t="str">
        <f t="shared" si="7"/>
        <v/>
      </c>
      <c r="W249" s="113"/>
      <c r="X249" s="38"/>
      <c r="Y249" s="99"/>
      <c r="Z249" s="95"/>
      <c r="AA249" s="38"/>
      <c r="AB249" s="38"/>
      <c r="AC249" s="38"/>
      <c r="AD249" s="105"/>
      <c r="AE249" s="113"/>
      <c r="AF249" s="38"/>
      <c r="AG249" s="99"/>
      <c r="AH249" s="113"/>
      <c r="AI249" s="38"/>
      <c r="AJ249" s="38"/>
      <c r="AK249" s="38"/>
      <c r="AL249" s="105"/>
      <c r="AM249" s="95"/>
      <c r="AN249" s="38"/>
      <c r="AO249" s="99"/>
      <c r="AP249" s="95"/>
      <c r="AQ249" s="38"/>
      <c r="AR249" s="38"/>
      <c r="AS249" s="38"/>
      <c r="AT249" s="99"/>
      <c r="AU249" s="95"/>
      <c r="AV249" s="38"/>
      <c r="AW249" s="99"/>
      <c r="AX249" s="113"/>
      <c r="AY249" s="38"/>
      <c r="AZ249" s="38"/>
      <c r="BA249" s="38"/>
      <c r="BB249" s="105"/>
      <c r="BC249" s="112"/>
      <c r="BD249" s="59"/>
      <c r="BE249" s="36"/>
      <c r="BF249" s="38"/>
      <c r="BG249" s="99"/>
      <c r="BH249" s="113"/>
      <c r="BI249" s="38"/>
      <c r="BJ249" s="99"/>
    </row>
    <row r="250" spans="2:62" ht="38.25" customHeight="1" x14ac:dyDescent="0.25">
      <c r="B250" s="81">
        <f t="shared" si="8"/>
        <v>229</v>
      </c>
      <c r="C250" s="57"/>
      <c r="D250" s="38"/>
      <c r="E250" s="73"/>
      <c r="F250" s="37"/>
      <c r="G250" s="80"/>
      <c r="H250" s="77"/>
      <c r="I250" s="37"/>
      <c r="J250" s="37"/>
      <c r="K250" s="58"/>
      <c r="L250" s="38"/>
      <c r="M250" s="38"/>
      <c r="N250" s="38"/>
      <c r="O250" s="38"/>
      <c r="P250" s="57"/>
      <c r="Q250" s="36"/>
      <c r="R250" s="73"/>
      <c r="S250" s="73"/>
      <c r="T250" s="58"/>
      <c r="U250" s="36"/>
      <c r="V250" s="90" t="str">
        <f t="shared" si="7"/>
        <v/>
      </c>
      <c r="W250" s="113"/>
      <c r="X250" s="38"/>
      <c r="Y250" s="99"/>
      <c r="Z250" s="95"/>
      <c r="AA250" s="38"/>
      <c r="AB250" s="38"/>
      <c r="AC250" s="38"/>
      <c r="AD250" s="105"/>
      <c r="AE250" s="113"/>
      <c r="AF250" s="38"/>
      <c r="AG250" s="99"/>
      <c r="AH250" s="113"/>
      <c r="AI250" s="38"/>
      <c r="AJ250" s="38"/>
      <c r="AK250" s="38"/>
      <c r="AL250" s="105"/>
      <c r="AM250" s="95"/>
      <c r="AN250" s="38"/>
      <c r="AO250" s="99"/>
      <c r="AP250" s="95"/>
      <c r="AQ250" s="38"/>
      <c r="AR250" s="38"/>
      <c r="AS250" s="38"/>
      <c r="AT250" s="99"/>
      <c r="AU250" s="95"/>
      <c r="AV250" s="38"/>
      <c r="AW250" s="99"/>
      <c r="AX250" s="113"/>
      <c r="AY250" s="38"/>
      <c r="AZ250" s="38"/>
      <c r="BA250" s="38"/>
      <c r="BB250" s="105"/>
      <c r="BC250" s="112"/>
      <c r="BD250" s="59"/>
      <c r="BE250" s="36"/>
      <c r="BF250" s="38"/>
      <c r="BG250" s="99"/>
      <c r="BH250" s="113"/>
      <c r="BI250" s="38"/>
      <c r="BJ250" s="99"/>
    </row>
    <row r="251" spans="2:62" ht="38.25" customHeight="1" x14ac:dyDescent="0.25">
      <c r="B251" s="81">
        <f t="shared" si="8"/>
        <v>230</v>
      </c>
      <c r="C251" s="57"/>
      <c r="D251" s="38"/>
      <c r="E251" s="73"/>
      <c r="F251" s="37"/>
      <c r="G251" s="80"/>
      <c r="H251" s="77"/>
      <c r="I251" s="37"/>
      <c r="J251" s="37"/>
      <c r="K251" s="58"/>
      <c r="L251" s="38"/>
      <c r="M251" s="38"/>
      <c r="N251" s="38"/>
      <c r="O251" s="38"/>
      <c r="P251" s="57"/>
      <c r="Q251" s="36"/>
      <c r="R251" s="73"/>
      <c r="S251" s="73"/>
      <c r="T251" s="58"/>
      <c r="U251" s="36"/>
      <c r="V251" s="90" t="str">
        <f t="shared" si="7"/>
        <v/>
      </c>
      <c r="W251" s="113"/>
      <c r="X251" s="38"/>
      <c r="Y251" s="99"/>
      <c r="Z251" s="95"/>
      <c r="AA251" s="38"/>
      <c r="AB251" s="38"/>
      <c r="AC251" s="38"/>
      <c r="AD251" s="105"/>
      <c r="AE251" s="113"/>
      <c r="AF251" s="38"/>
      <c r="AG251" s="99"/>
      <c r="AH251" s="113"/>
      <c r="AI251" s="38"/>
      <c r="AJ251" s="38"/>
      <c r="AK251" s="38"/>
      <c r="AL251" s="105"/>
      <c r="AM251" s="95"/>
      <c r="AN251" s="38"/>
      <c r="AO251" s="99"/>
      <c r="AP251" s="95"/>
      <c r="AQ251" s="38"/>
      <c r="AR251" s="38"/>
      <c r="AS251" s="38"/>
      <c r="AT251" s="99"/>
      <c r="AU251" s="95"/>
      <c r="AV251" s="38"/>
      <c r="AW251" s="99"/>
      <c r="AX251" s="113"/>
      <c r="AY251" s="38"/>
      <c r="AZ251" s="38"/>
      <c r="BA251" s="38"/>
      <c r="BB251" s="105"/>
      <c r="BC251" s="112"/>
      <c r="BD251" s="59"/>
      <c r="BE251" s="36"/>
      <c r="BF251" s="38"/>
      <c r="BG251" s="99"/>
      <c r="BH251" s="113"/>
      <c r="BI251" s="38"/>
      <c r="BJ251" s="99"/>
    </row>
    <row r="252" spans="2:62" ht="38.25" customHeight="1" x14ac:dyDescent="0.25">
      <c r="B252" s="81">
        <f t="shared" si="8"/>
        <v>231</v>
      </c>
      <c r="C252" s="57"/>
      <c r="D252" s="38"/>
      <c r="E252" s="73"/>
      <c r="F252" s="37"/>
      <c r="G252" s="80"/>
      <c r="H252" s="77"/>
      <c r="I252" s="37"/>
      <c r="J252" s="37"/>
      <c r="K252" s="58"/>
      <c r="L252" s="38"/>
      <c r="M252" s="38"/>
      <c r="N252" s="38"/>
      <c r="O252" s="38"/>
      <c r="P252" s="57"/>
      <c r="Q252" s="36"/>
      <c r="R252" s="73"/>
      <c r="S252" s="73"/>
      <c r="T252" s="58"/>
      <c r="U252" s="36"/>
      <c r="V252" s="90" t="str">
        <f t="shared" si="7"/>
        <v/>
      </c>
      <c r="W252" s="113"/>
      <c r="X252" s="38"/>
      <c r="Y252" s="99"/>
      <c r="Z252" s="95"/>
      <c r="AA252" s="38"/>
      <c r="AB252" s="38"/>
      <c r="AC252" s="38"/>
      <c r="AD252" s="105"/>
      <c r="AE252" s="113"/>
      <c r="AF252" s="38"/>
      <c r="AG252" s="99"/>
      <c r="AH252" s="113"/>
      <c r="AI252" s="38"/>
      <c r="AJ252" s="38"/>
      <c r="AK252" s="38"/>
      <c r="AL252" s="105"/>
      <c r="AM252" s="95"/>
      <c r="AN252" s="38"/>
      <c r="AO252" s="99"/>
      <c r="AP252" s="95"/>
      <c r="AQ252" s="38"/>
      <c r="AR252" s="38"/>
      <c r="AS252" s="38"/>
      <c r="AT252" s="99"/>
      <c r="AU252" s="95"/>
      <c r="AV252" s="38"/>
      <c r="AW252" s="99"/>
      <c r="AX252" s="113"/>
      <c r="AY252" s="38"/>
      <c r="AZ252" s="38"/>
      <c r="BA252" s="38"/>
      <c r="BB252" s="105"/>
      <c r="BC252" s="112"/>
      <c r="BD252" s="59"/>
      <c r="BE252" s="36"/>
      <c r="BF252" s="38"/>
      <c r="BG252" s="99"/>
      <c r="BH252" s="113"/>
      <c r="BI252" s="38"/>
      <c r="BJ252" s="99"/>
    </row>
    <row r="253" spans="2:62" ht="38.25" customHeight="1" x14ac:dyDescent="0.25">
      <c r="B253" s="81">
        <f t="shared" si="8"/>
        <v>232</v>
      </c>
      <c r="C253" s="57"/>
      <c r="D253" s="38"/>
      <c r="E253" s="73"/>
      <c r="F253" s="37"/>
      <c r="G253" s="80"/>
      <c r="H253" s="77"/>
      <c r="I253" s="37"/>
      <c r="J253" s="37"/>
      <c r="K253" s="58"/>
      <c r="L253" s="38"/>
      <c r="M253" s="38"/>
      <c r="N253" s="38"/>
      <c r="O253" s="38"/>
      <c r="P253" s="57"/>
      <c r="Q253" s="36"/>
      <c r="R253" s="73"/>
      <c r="S253" s="73"/>
      <c r="T253" s="58"/>
      <c r="U253" s="36"/>
      <c r="V253" s="90" t="str">
        <f t="shared" si="7"/>
        <v/>
      </c>
      <c r="W253" s="113"/>
      <c r="X253" s="38"/>
      <c r="Y253" s="99"/>
      <c r="Z253" s="95"/>
      <c r="AA253" s="38"/>
      <c r="AB253" s="38"/>
      <c r="AC253" s="38"/>
      <c r="AD253" s="105"/>
      <c r="AE253" s="113"/>
      <c r="AF253" s="38"/>
      <c r="AG253" s="99"/>
      <c r="AH253" s="113"/>
      <c r="AI253" s="38"/>
      <c r="AJ253" s="38"/>
      <c r="AK253" s="38"/>
      <c r="AL253" s="105"/>
      <c r="AM253" s="95"/>
      <c r="AN253" s="38"/>
      <c r="AO253" s="99"/>
      <c r="AP253" s="95"/>
      <c r="AQ253" s="38"/>
      <c r="AR253" s="38"/>
      <c r="AS253" s="38"/>
      <c r="AT253" s="99"/>
      <c r="AU253" s="95"/>
      <c r="AV253" s="38"/>
      <c r="AW253" s="99"/>
      <c r="AX253" s="113"/>
      <c r="AY253" s="38"/>
      <c r="AZ253" s="38"/>
      <c r="BA253" s="38"/>
      <c r="BB253" s="105"/>
      <c r="BC253" s="112"/>
      <c r="BD253" s="59"/>
      <c r="BE253" s="36"/>
      <c r="BF253" s="38"/>
      <c r="BG253" s="99"/>
      <c r="BH253" s="113"/>
      <c r="BI253" s="38"/>
      <c r="BJ253" s="99"/>
    </row>
    <row r="254" spans="2:62" ht="38.25" customHeight="1" x14ac:dyDescent="0.25">
      <c r="B254" s="81">
        <f t="shared" si="8"/>
        <v>233</v>
      </c>
      <c r="C254" s="57"/>
      <c r="D254" s="38"/>
      <c r="E254" s="73"/>
      <c r="F254" s="37"/>
      <c r="G254" s="80"/>
      <c r="H254" s="77"/>
      <c r="I254" s="37"/>
      <c r="J254" s="37"/>
      <c r="K254" s="58"/>
      <c r="L254" s="38"/>
      <c r="M254" s="38"/>
      <c r="N254" s="38"/>
      <c r="O254" s="38"/>
      <c r="P254" s="57"/>
      <c r="Q254" s="36"/>
      <c r="R254" s="73"/>
      <c r="S254" s="73"/>
      <c r="T254" s="58"/>
      <c r="U254" s="36"/>
      <c r="V254" s="90" t="str">
        <f t="shared" si="7"/>
        <v/>
      </c>
      <c r="W254" s="113"/>
      <c r="X254" s="38"/>
      <c r="Y254" s="99"/>
      <c r="Z254" s="95"/>
      <c r="AA254" s="38"/>
      <c r="AB254" s="38"/>
      <c r="AC254" s="38"/>
      <c r="AD254" s="105"/>
      <c r="AE254" s="113"/>
      <c r="AF254" s="38"/>
      <c r="AG254" s="99"/>
      <c r="AH254" s="113"/>
      <c r="AI254" s="38"/>
      <c r="AJ254" s="38"/>
      <c r="AK254" s="38"/>
      <c r="AL254" s="105"/>
      <c r="AM254" s="95"/>
      <c r="AN254" s="38"/>
      <c r="AO254" s="99"/>
      <c r="AP254" s="95"/>
      <c r="AQ254" s="38"/>
      <c r="AR254" s="38"/>
      <c r="AS254" s="38"/>
      <c r="AT254" s="99"/>
      <c r="AU254" s="95"/>
      <c r="AV254" s="38"/>
      <c r="AW254" s="99"/>
      <c r="AX254" s="113"/>
      <c r="AY254" s="38"/>
      <c r="AZ254" s="38"/>
      <c r="BA254" s="38"/>
      <c r="BB254" s="105"/>
      <c r="BC254" s="112"/>
      <c r="BD254" s="59"/>
      <c r="BE254" s="36"/>
      <c r="BF254" s="38"/>
      <c r="BG254" s="99"/>
      <c r="BH254" s="113"/>
      <c r="BI254" s="38"/>
      <c r="BJ254" s="99"/>
    </row>
    <row r="255" spans="2:62" ht="38.25" customHeight="1" x14ac:dyDescent="0.25">
      <c r="B255" s="81">
        <f t="shared" si="8"/>
        <v>234</v>
      </c>
      <c r="C255" s="57"/>
      <c r="D255" s="38"/>
      <c r="E255" s="73"/>
      <c r="F255" s="37"/>
      <c r="G255" s="80"/>
      <c r="H255" s="77"/>
      <c r="I255" s="37"/>
      <c r="J255" s="37"/>
      <c r="K255" s="58"/>
      <c r="L255" s="38"/>
      <c r="M255" s="38"/>
      <c r="N255" s="38"/>
      <c r="O255" s="38"/>
      <c r="P255" s="57"/>
      <c r="Q255" s="36"/>
      <c r="R255" s="73"/>
      <c r="S255" s="73"/>
      <c r="T255" s="58"/>
      <c r="U255" s="36"/>
      <c r="V255" s="90" t="str">
        <f t="shared" si="7"/>
        <v/>
      </c>
      <c r="W255" s="113"/>
      <c r="X255" s="38"/>
      <c r="Y255" s="99"/>
      <c r="Z255" s="95"/>
      <c r="AA255" s="38"/>
      <c r="AB255" s="38"/>
      <c r="AC255" s="38"/>
      <c r="AD255" s="105"/>
      <c r="AE255" s="113"/>
      <c r="AF255" s="38"/>
      <c r="AG255" s="99"/>
      <c r="AH255" s="113"/>
      <c r="AI255" s="38"/>
      <c r="AJ255" s="38"/>
      <c r="AK255" s="38"/>
      <c r="AL255" s="105"/>
      <c r="AM255" s="95"/>
      <c r="AN255" s="38"/>
      <c r="AO255" s="99"/>
      <c r="AP255" s="95"/>
      <c r="AQ255" s="38"/>
      <c r="AR255" s="38"/>
      <c r="AS255" s="38"/>
      <c r="AT255" s="99"/>
      <c r="AU255" s="95"/>
      <c r="AV255" s="38"/>
      <c r="AW255" s="99"/>
      <c r="AX255" s="113"/>
      <c r="AY255" s="38"/>
      <c r="AZ255" s="38"/>
      <c r="BA255" s="38"/>
      <c r="BB255" s="105"/>
      <c r="BC255" s="112"/>
      <c r="BD255" s="59"/>
      <c r="BE255" s="36"/>
      <c r="BF255" s="38"/>
      <c r="BG255" s="99"/>
      <c r="BH255" s="113"/>
      <c r="BI255" s="38"/>
      <c r="BJ255" s="99"/>
    </row>
    <row r="256" spans="2:62" ht="38.25" customHeight="1" x14ac:dyDescent="0.25">
      <c r="B256" s="81">
        <f t="shared" si="8"/>
        <v>235</v>
      </c>
      <c r="C256" s="57"/>
      <c r="D256" s="38"/>
      <c r="E256" s="73"/>
      <c r="F256" s="37"/>
      <c r="G256" s="80"/>
      <c r="H256" s="77"/>
      <c r="I256" s="37"/>
      <c r="J256" s="37"/>
      <c r="K256" s="58"/>
      <c r="L256" s="38"/>
      <c r="M256" s="38"/>
      <c r="N256" s="38"/>
      <c r="O256" s="38"/>
      <c r="P256" s="57"/>
      <c r="Q256" s="36"/>
      <c r="R256" s="73"/>
      <c r="S256" s="73"/>
      <c r="T256" s="58"/>
      <c r="U256" s="36"/>
      <c r="V256" s="90" t="str">
        <f t="shared" si="7"/>
        <v/>
      </c>
      <c r="W256" s="113"/>
      <c r="X256" s="38"/>
      <c r="Y256" s="99"/>
      <c r="Z256" s="95"/>
      <c r="AA256" s="38"/>
      <c r="AB256" s="38"/>
      <c r="AC256" s="38"/>
      <c r="AD256" s="105"/>
      <c r="AE256" s="113"/>
      <c r="AF256" s="38"/>
      <c r="AG256" s="99"/>
      <c r="AH256" s="113"/>
      <c r="AI256" s="38"/>
      <c r="AJ256" s="38"/>
      <c r="AK256" s="38"/>
      <c r="AL256" s="105"/>
      <c r="AM256" s="95"/>
      <c r="AN256" s="38"/>
      <c r="AO256" s="99"/>
      <c r="AP256" s="95"/>
      <c r="AQ256" s="38"/>
      <c r="AR256" s="38"/>
      <c r="AS256" s="38"/>
      <c r="AT256" s="99"/>
      <c r="AU256" s="95"/>
      <c r="AV256" s="38"/>
      <c r="AW256" s="99"/>
      <c r="AX256" s="113"/>
      <c r="AY256" s="38"/>
      <c r="AZ256" s="38"/>
      <c r="BA256" s="38"/>
      <c r="BB256" s="105"/>
      <c r="BC256" s="112"/>
      <c r="BD256" s="59"/>
      <c r="BE256" s="36"/>
      <c r="BF256" s="38"/>
      <c r="BG256" s="99"/>
      <c r="BH256" s="113"/>
      <c r="BI256" s="38"/>
      <c r="BJ256" s="99"/>
    </row>
    <row r="257" spans="2:62" ht="38.25" customHeight="1" x14ac:dyDescent="0.25">
      <c r="B257" s="81">
        <f t="shared" si="8"/>
        <v>236</v>
      </c>
      <c r="C257" s="57"/>
      <c r="D257" s="38"/>
      <c r="E257" s="73"/>
      <c r="F257" s="37"/>
      <c r="G257" s="80"/>
      <c r="H257" s="77"/>
      <c r="I257" s="37"/>
      <c r="J257" s="37"/>
      <c r="K257" s="58"/>
      <c r="L257" s="38"/>
      <c r="M257" s="38"/>
      <c r="N257" s="38"/>
      <c r="O257" s="38"/>
      <c r="P257" s="57"/>
      <c r="Q257" s="36"/>
      <c r="R257" s="73"/>
      <c r="S257" s="73"/>
      <c r="T257" s="58"/>
      <c r="U257" s="36"/>
      <c r="V257" s="90" t="str">
        <f t="shared" si="7"/>
        <v/>
      </c>
      <c r="W257" s="113"/>
      <c r="X257" s="38"/>
      <c r="Y257" s="99"/>
      <c r="Z257" s="95"/>
      <c r="AA257" s="38"/>
      <c r="AB257" s="38"/>
      <c r="AC257" s="38"/>
      <c r="AD257" s="105"/>
      <c r="AE257" s="113"/>
      <c r="AF257" s="38"/>
      <c r="AG257" s="99"/>
      <c r="AH257" s="113"/>
      <c r="AI257" s="38"/>
      <c r="AJ257" s="38"/>
      <c r="AK257" s="38"/>
      <c r="AL257" s="105"/>
      <c r="AM257" s="95"/>
      <c r="AN257" s="38"/>
      <c r="AO257" s="99"/>
      <c r="AP257" s="95"/>
      <c r="AQ257" s="38"/>
      <c r="AR257" s="38"/>
      <c r="AS257" s="38"/>
      <c r="AT257" s="99"/>
      <c r="AU257" s="95"/>
      <c r="AV257" s="38"/>
      <c r="AW257" s="99"/>
      <c r="AX257" s="113"/>
      <c r="AY257" s="38"/>
      <c r="AZ257" s="38"/>
      <c r="BA257" s="38"/>
      <c r="BB257" s="105"/>
      <c r="BC257" s="112"/>
      <c r="BD257" s="59"/>
      <c r="BE257" s="36"/>
      <c r="BF257" s="38"/>
      <c r="BG257" s="99"/>
      <c r="BH257" s="113"/>
      <c r="BI257" s="38"/>
      <c r="BJ257" s="99"/>
    </row>
    <row r="258" spans="2:62" ht="38.25" customHeight="1" x14ac:dyDescent="0.25">
      <c r="B258" s="81">
        <f t="shared" si="8"/>
        <v>237</v>
      </c>
      <c r="C258" s="57"/>
      <c r="D258" s="38"/>
      <c r="E258" s="73"/>
      <c r="F258" s="37"/>
      <c r="G258" s="80"/>
      <c r="H258" s="77"/>
      <c r="I258" s="37"/>
      <c r="J258" s="37"/>
      <c r="K258" s="58"/>
      <c r="L258" s="38"/>
      <c r="M258" s="38"/>
      <c r="N258" s="38"/>
      <c r="O258" s="38"/>
      <c r="P258" s="57"/>
      <c r="Q258" s="36"/>
      <c r="R258" s="73"/>
      <c r="S258" s="73"/>
      <c r="T258" s="58"/>
      <c r="U258" s="36"/>
      <c r="V258" s="90" t="str">
        <f t="shared" si="7"/>
        <v/>
      </c>
      <c r="W258" s="113"/>
      <c r="X258" s="38"/>
      <c r="Y258" s="99"/>
      <c r="Z258" s="95"/>
      <c r="AA258" s="38"/>
      <c r="AB258" s="38"/>
      <c r="AC258" s="38"/>
      <c r="AD258" s="105"/>
      <c r="AE258" s="113"/>
      <c r="AF258" s="38"/>
      <c r="AG258" s="99"/>
      <c r="AH258" s="113"/>
      <c r="AI258" s="38"/>
      <c r="AJ258" s="38"/>
      <c r="AK258" s="38"/>
      <c r="AL258" s="105"/>
      <c r="AM258" s="95"/>
      <c r="AN258" s="38"/>
      <c r="AO258" s="99"/>
      <c r="AP258" s="95"/>
      <c r="AQ258" s="38"/>
      <c r="AR258" s="38"/>
      <c r="AS258" s="38"/>
      <c r="AT258" s="99"/>
      <c r="AU258" s="95"/>
      <c r="AV258" s="38"/>
      <c r="AW258" s="99"/>
      <c r="AX258" s="113"/>
      <c r="AY258" s="38"/>
      <c r="AZ258" s="38"/>
      <c r="BA258" s="38"/>
      <c r="BB258" s="105"/>
      <c r="BC258" s="112"/>
      <c r="BD258" s="59"/>
      <c r="BE258" s="36"/>
      <c r="BF258" s="38"/>
      <c r="BG258" s="99"/>
      <c r="BH258" s="113"/>
      <c r="BI258" s="38"/>
      <c r="BJ258" s="99"/>
    </row>
    <row r="259" spans="2:62" ht="38.25" customHeight="1" x14ac:dyDescent="0.25">
      <c r="B259" s="81">
        <f t="shared" si="8"/>
        <v>238</v>
      </c>
      <c r="C259" s="57"/>
      <c r="D259" s="38"/>
      <c r="E259" s="73"/>
      <c r="F259" s="37"/>
      <c r="G259" s="80"/>
      <c r="H259" s="77"/>
      <c r="I259" s="37"/>
      <c r="J259" s="37"/>
      <c r="K259" s="58"/>
      <c r="L259" s="38"/>
      <c r="M259" s="38"/>
      <c r="N259" s="38"/>
      <c r="O259" s="38"/>
      <c r="P259" s="57"/>
      <c r="Q259" s="36"/>
      <c r="R259" s="73"/>
      <c r="S259" s="73"/>
      <c r="T259" s="58"/>
      <c r="U259" s="36"/>
      <c r="V259" s="90" t="str">
        <f t="shared" si="7"/>
        <v/>
      </c>
      <c r="W259" s="113"/>
      <c r="X259" s="38"/>
      <c r="Y259" s="99"/>
      <c r="Z259" s="95"/>
      <c r="AA259" s="38"/>
      <c r="AB259" s="38"/>
      <c r="AC259" s="38"/>
      <c r="AD259" s="105"/>
      <c r="AE259" s="113"/>
      <c r="AF259" s="38"/>
      <c r="AG259" s="99"/>
      <c r="AH259" s="113"/>
      <c r="AI259" s="38"/>
      <c r="AJ259" s="38"/>
      <c r="AK259" s="38"/>
      <c r="AL259" s="105"/>
      <c r="AM259" s="95"/>
      <c r="AN259" s="38"/>
      <c r="AO259" s="99"/>
      <c r="AP259" s="95"/>
      <c r="AQ259" s="38"/>
      <c r="AR259" s="38"/>
      <c r="AS259" s="38"/>
      <c r="AT259" s="99"/>
      <c r="AU259" s="95"/>
      <c r="AV259" s="38"/>
      <c r="AW259" s="99"/>
      <c r="AX259" s="113"/>
      <c r="AY259" s="38"/>
      <c r="AZ259" s="38"/>
      <c r="BA259" s="38"/>
      <c r="BB259" s="105"/>
      <c r="BC259" s="112"/>
      <c r="BD259" s="59"/>
      <c r="BE259" s="36"/>
      <c r="BF259" s="38"/>
      <c r="BG259" s="99"/>
      <c r="BH259" s="113"/>
      <c r="BI259" s="38"/>
      <c r="BJ259" s="99"/>
    </row>
    <row r="260" spans="2:62" ht="38.25" customHeight="1" x14ac:dyDescent="0.25">
      <c r="B260" s="81">
        <f t="shared" si="8"/>
        <v>239</v>
      </c>
      <c r="C260" s="57"/>
      <c r="D260" s="38"/>
      <c r="E260" s="73"/>
      <c r="F260" s="37"/>
      <c r="G260" s="80"/>
      <c r="H260" s="77"/>
      <c r="I260" s="37"/>
      <c r="J260" s="37"/>
      <c r="K260" s="58"/>
      <c r="L260" s="38"/>
      <c r="M260" s="38"/>
      <c r="N260" s="38"/>
      <c r="O260" s="38"/>
      <c r="P260" s="57"/>
      <c r="Q260" s="36"/>
      <c r="R260" s="73"/>
      <c r="S260" s="73"/>
      <c r="T260" s="58"/>
      <c r="U260" s="36"/>
      <c r="V260" s="90" t="str">
        <f t="shared" si="7"/>
        <v/>
      </c>
      <c r="W260" s="113"/>
      <c r="X260" s="38"/>
      <c r="Y260" s="99"/>
      <c r="Z260" s="95"/>
      <c r="AA260" s="38"/>
      <c r="AB260" s="38"/>
      <c r="AC260" s="38"/>
      <c r="AD260" s="105"/>
      <c r="AE260" s="113"/>
      <c r="AF260" s="38"/>
      <c r="AG260" s="99"/>
      <c r="AH260" s="113"/>
      <c r="AI260" s="38"/>
      <c r="AJ260" s="38"/>
      <c r="AK260" s="38"/>
      <c r="AL260" s="105"/>
      <c r="AM260" s="95"/>
      <c r="AN260" s="38"/>
      <c r="AO260" s="99"/>
      <c r="AP260" s="95"/>
      <c r="AQ260" s="38"/>
      <c r="AR260" s="38"/>
      <c r="AS260" s="38"/>
      <c r="AT260" s="99"/>
      <c r="AU260" s="95"/>
      <c r="AV260" s="38"/>
      <c r="AW260" s="99"/>
      <c r="AX260" s="113"/>
      <c r="AY260" s="38"/>
      <c r="AZ260" s="38"/>
      <c r="BA260" s="38"/>
      <c r="BB260" s="105"/>
      <c r="BC260" s="112"/>
      <c r="BD260" s="59"/>
      <c r="BE260" s="36"/>
      <c r="BF260" s="38"/>
      <c r="BG260" s="99"/>
      <c r="BH260" s="113"/>
      <c r="BI260" s="38"/>
      <c r="BJ260" s="99"/>
    </row>
    <row r="261" spans="2:62" ht="38.25" customHeight="1" x14ac:dyDescent="0.25">
      <c r="B261" s="81">
        <f t="shared" si="8"/>
        <v>240</v>
      </c>
      <c r="C261" s="57"/>
      <c r="D261" s="38"/>
      <c r="E261" s="73"/>
      <c r="F261" s="37"/>
      <c r="G261" s="80"/>
      <c r="H261" s="77"/>
      <c r="I261" s="37"/>
      <c r="J261" s="37"/>
      <c r="K261" s="58"/>
      <c r="L261" s="38"/>
      <c r="M261" s="38"/>
      <c r="N261" s="38"/>
      <c r="O261" s="38"/>
      <c r="P261" s="57"/>
      <c r="Q261" s="36"/>
      <c r="R261" s="73"/>
      <c r="S261" s="73"/>
      <c r="T261" s="58"/>
      <c r="U261" s="36"/>
      <c r="V261" s="90" t="str">
        <f t="shared" si="7"/>
        <v/>
      </c>
      <c r="W261" s="113"/>
      <c r="X261" s="38"/>
      <c r="Y261" s="99"/>
      <c r="Z261" s="95"/>
      <c r="AA261" s="38"/>
      <c r="AB261" s="38"/>
      <c r="AC261" s="38"/>
      <c r="AD261" s="105"/>
      <c r="AE261" s="113"/>
      <c r="AF261" s="38"/>
      <c r="AG261" s="99"/>
      <c r="AH261" s="113"/>
      <c r="AI261" s="38"/>
      <c r="AJ261" s="38"/>
      <c r="AK261" s="38"/>
      <c r="AL261" s="105"/>
      <c r="AM261" s="95"/>
      <c r="AN261" s="38"/>
      <c r="AO261" s="99"/>
      <c r="AP261" s="95"/>
      <c r="AQ261" s="38"/>
      <c r="AR261" s="38"/>
      <c r="AS261" s="38"/>
      <c r="AT261" s="99"/>
      <c r="AU261" s="95"/>
      <c r="AV261" s="38"/>
      <c r="AW261" s="99"/>
      <c r="AX261" s="113"/>
      <c r="AY261" s="38"/>
      <c r="AZ261" s="38"/>
      <c r="BA261" s="38"/>
      <c r="BB261" s="105"/>
      <c r="BC261" s="112"/>
      <c r="BD261" s="59"/>
      <c r="BE261" s="36"/>
      <c r="BF261" s="38"/>
      <c r="BG261" s="99"/>
      <c r="BH261" s="113"/>
      <c r="BI261" s="38"/>
      <c r="BJ261" s="99"/>
    </row>
    <row r="262" spans="2:62" ht="38.25" customHeight="1" x14ac:dyDescent="0.25">
      <c r="B262" s="81">
        <f t="shared" si="8"/>
        <v>241</v>
      </c>
      <c r="C262" s="57"/>
      <c r="D262" s="38"/>
      <c r="E262" s="73"/>
      <c r="F262" s="37"/>
      <c r="G262" s="80"/>
      <c r="H262" s="77"/>
      <c r="I262" s="37"/>
      <c r="J262" s="37"/>
      <c r="K262" s="58"/>
      <c r="L262" s="38"/>
      <c r="M262" s="38"/>
      <c r="N262" s="38"/>
      <c r="O262" s="38"/>
      <c r="P262" s="57"/>
      <c r="Q262" s="36"/>
      <c r="R262" s="73"/>
      <c r="S262" s="73"/>
      <c r="T262" s="58"/>
      <c r="U262" s="36"/>
      <c r="V262" s="90" t="str">
        <f t="shared" si="7"/>
        <v/>
      </c>
      <c r="W262" s="113"/>
      <c r="X262" s="38"/>
      <c r="Y262" s="99"/>
      <c r="Z262" s="95"/>
      <c r="AA262" s="38"/>
      <c r="AB262" s="38"/>
      <c r="AC262" s="38"/>
      <c r="AD262" s="105"/>
      <c r="AE262" s="113"/>
      <c r="AF262" s="38"/>
      <c r="AG262" s="99"/>
      <c r="AH262" s="113"/>
      <c r="AI262" s="38"/>
      <c r="AJ262" s="38"/>
      <c r="AK262" s="38"/>
      <c r="AL262" s="105"/>
      <c r="AM262" s="95"/>
      <c r="AN262" s="38"/>
      <c r="AO262" s="99"/>
      <c r="AP262" s="95"/>
      <c r="AQ262" s="38"/>
      <c r="AR262" s="38"/>
      <c r="AS262" s="38"/>
      <c r="AT262" s="99"/>
      <c r="AU262" s="95"/>
      <c r="AV262" s="38"/>
      <c r="AW262" s="99"/>
      <c r="AX262" s="113"/>
      <c r="AY262" s="38"/>
      <c r="AZ262" s="38"/>
      <c r="BA262" s="38"/>
      <c r="BB262" s="105"/>
      <c r="BC262" s="112"/>
      <c r="BD262" s="59"/>
      <c r="BE262" s="36"/>
      <c r="BF262" s="38"/>
      <c r="BG262" s="99"/>
      <c r="BH262" s="113"/>
      <c r="BI262" s="38"/>
      <c r="BJ262" s="99"/>
    </row>
    <row r="263" spans="2:62" ht="38.25" customHeight="1" x14ac:dyDescent="0.25">
      <c r="B263" s="81">
        <f t="shared" si="8"/>
        <v>242</v>
      </c>
      <c r="C263" s="57"/>
      <c r="D263" s="38"/>
      <c r="E263" s="73"/>
      <c r="F263" s="37"/>
      <c r="G263" s="80"/>
      <c r="H263" s="77"/>
      <c r="I263" s="37"/>
      <c r="J263" s="37"/>
      <c r="K263" s="58"/>
      <c r="L263" s="38"/>
      <c r="M263" s="38"/>
      <c r="N263" s="38"/>
      <c r="O263" s="38"/>
      <c r="P263" s="57"/>
      <c r="Q263" s="36"/>
      <c r="R263" s="73"/>
      <c r="S263" s="73"/>
      <c r="T263" s="58"/>
      <c r="U263" s="36"/>
      <c r="V263" s="90" t="str">
        <f t="shared" si="7"/>
        <v/>
      </c>
      <c r="W263" s="113"/>
      <c r="X263" s="38"/>
      <c r="Y263" s="99"/>
      <c r="Z263" s="95"/>
      <c r="AA263" s="38"/>
      <c r="AB263" s="38"/>
      <c r="AC263" s="38"/>
      <c r="AD263" s="105"/>
      <c r="AE263" s="113"/>
      <c r="AF263" s="38"/>
      <c r="AG263" s="99"/>
      <c r="AH263" s="113"/>
      <c r="AI263" s="38"/>
      <c r="AJ263" s="38"/>
      <c r="AK263" s="38"/>
      <c r="AL263" s="105"/>
      <c r="AM263" s="95"/>
      <c r="AN263" s="38"/>
      <c r="AO263" s="99"/>
      <c r="AP263" s="95"/>
      <c r="AQ263" s="38"/>
      <c r="AR263" s="38"/>
      <c r="AS263" s="38"/>
      <c r="AT263" s="99"/>
      <c r="AU263" s="95"/>
      <c r="AV263" s="38"/>
      <c r="AW263" s="99"/>
      <c r="AX263" s="113"/>
      <c r="AY263" s="38"/>
      <c r="AZ263" s="38"/>
      <c r="BA263" s="38"/>
      <c r="BB263" s="105"/>
      <c r="BC263" s="112"/>
      <c r="BD263" s="59"/>
      <c r="BE263" s="36"/>
      <c r="BF263" s="38"/>
      <c r="BG263" s="99"/>
      <c r="BH263" s="113"/>
      <c r="BI263" s="38"/>
      <c r="BJ263" s="99"/>
    </row>
    <row r="264" spans="2:62" ht="38.25" customHeight="1" x14ac:dyDescent="0.25">
      <c r="B264" s="81">
        <f t="shared" si="8"/>
        <v>243</v>
      </c>
      <c r="C264" s="57"/>
      <c r="D264" s="38"/>
      <c r="E264" s="73"/>
      <c r="F264" s="37"/>
      <c r="G264" s="80"/>
      <c r="H264" s="77"/>
      <c r="I264" s="37"/>
      <c r="J264" s="37"/>
      <c r="K264" s="58"/>
      <c r="L264" s="38"/>
      <c r="M264" s="38"/>
      <c r="N264" s="38"/>
      <c r="O264" s="38"/>
      <c r="P264" s="57"/>
      <c r="Q264" s="36"/>
      <c r="R264" s="73"/>
      <c r="S264" s="73"/>
      <c r="T264" s="58"/>
      <c r="U264" s="36"/>
      <c r="V264" s="90" t="str">
        <f t="shared" si="7"/>
        <v/>
      </c>
      <c r="W264" s="113"/>
      <c r="X264" s="38"/>
      <c r="Y264" s="99"/>
      <c r="Z264" s="95"/>
      <c r="AA264" s="38"/>
      <c r="AB264" s="38"/>
      <c r="AC264" s="38"/>
      <c r="AD264" s="105"/>
      <c r="AE264" s="113"/>
      <c r="AF264" s="38"/>
      <c r="AG264" s="99"/>
      <c r="AH264" s="113"/>
      <c r="AI264" s="38"/>
      <c r="AJ264" s="38"/>
      <c r="AK264" s="38"/>
      <c r="AL264" s="105"/>
      <c r="AM264" s="95"/>
      <c r="AN264" s="38"/>
      <c r="AO264" s="99"/>
      <c r="AP264" s="95"/>
      <c r="AQ264" s="38"/>
      <c r="AR264" s="38"/>
      <c r="AS264" s="38"/>
      <c r="AT264" s="99"/>
      <c r="AU264" s="95"/>
      <c r="AV264" s="38"/>
      <c r="AW264" s="99"/>
      <c r="AX264" s="113"/>
      <c r="AY264" s="38"/>
      <c r="AZ264" s="38"/>
      <c r="BA264" s="38"/>
      <c r="BB264" s="105"/>
      <c r="BC264" s="112"/>
      <c r="BD264" s="59"/>
      <c r="BE264" s="36"/>
      <c r="BF264" s="38"/>
      <c r="BG264" s="99"/>
      <c r="BH264" s="113"/>
      <c r="BI264" s="38"/>
      <c r="BJ264" s="99"/>
    </row>
    <row r="265" spans="2:62" ht="38.25" customHeight="1" x14ac:dyDescent="0.25">
      <c r="B265" s="81">
        <f t="shared" si="8"/>
        <v>244</v>
      </c>
      <c r="C265" s="57"/>
      <c r="D265" s="38"/>
      <c r="E265" s="73"/>
      <c r="F265" s="37"/>
      <c r="G265" s="80"/>
      <c r="H265" s="77"/>
      <c r="I265" s="37"/>
      <c r="J265" s="37"/>
      <c r="K265" s="58"/>
      <c r="L265" s="38"/>
      <c r="M265" s="38"/>
      <c r="N265" s="38"/>
      <c r="O265" s="38"/>
      <c r="P265" s="57"/>
      <c r="Q265" s="36"/>
      <c r="R265" s="73"/>
      <c r="S265" s="73"/>
      <c r="T265" s="58"/>
      <c r="U265" s="36"/>
      <c r="V265" s="90" t="str">
        <f t="shared" si="7"/>
        <v/>
      </c>
      <c r="W265" s="113"/>
      <c r="X265" s="38"/>
      <c r="Y265" s="99"/>
      <c r="Z265" s="95"/>
      <c r="AA265" s="38"/>
      <c r="AB265" s="38"/>
      <c r="AC265" s="38"/>
      <c r="AD265" s="105"/>
      <c r="AE265" s="113"/>
      <c r="AF265" s="38"/>
      <c r="AG265" s="99"/>
      <c r="AH265" s="113"/>
      <c r="AI265" s="38"/>
      <c r="AJ265" s="38"/>
      <c r="AK265" s="38"/>
      <c r="AL265" s="105"/>
      <c r="AM265" s="95"/>
      <c r="AN265" s="38"/>
      <c r="AO265" s="99"/>
      <c r="AP265" s="95"/>
      <c r="AQ265" s="38"/>
      <c r="AR265" s="38"/>
      <c r="AS265" s="38"/>
      <c r="AT265" s="99"/>
      <c r="AU265" s="95"/>
      <c r="AV265" s="38"/>
      <c r="AW265" s="99"/>
      <c r="AX265" s="113"/>
      <c r="AY265" s="38"/>
      <c r="AZ265" s="38"/>
      <c r="BA265" s="38"/>
      <c r="BB265" s="105"/>
      <c r="BC265" s="112"/>
      <c r="BD265" s="59"/>
      <c r="BE265" s="36"/>
      <c r="BF265" s="38"/>
      <c r="BG265" s="99"/>
      <c r="BH265" s="113"/>
      <c r="BI265" s="38"/>
      <c r="BJ265" s="99"/>
    </row>
    <row r="266" spans="2:62" ht="38.25" customHeight="1" x14ac:dyDescent="0.25">
      <c r="B266" s="81">
        <f t="shared" si="8"/>
        <v>245</v>
      </c>
      <c r="C266" s="57"/>
      <c r="D266" s="38"/>
      <c r="E266" s="73"/>
      <c r="F266" s="37"/>
      <c r="G266" s="80"/>
      <c r="H266" s="77"/>
      <c r="I266" s="37"/>
      <c r="J266" s="37"/>
      <c r="K266" s="58"/>
      <c r="L266" s="38"/>
      <c r="M266" s="38"/>
      <c r="N266" s="38"/>
      <c r="O266" s="38"/>
      <c r="P266" s="57"/>
      <c r="Q266" s="36"/>
      <c r="R266" s="73"/>
      <c r="S266" s="73"/>
      <c r="T266" s="58"/>
      <c r="U266" s="36"/>
      <c r="V266" s="90" t="str">
        <f t="shared" si="7"/>
        <v/>
      </c>
      <c r="W266" s="113"/>
      <c r="X266" s="38"/>
      <c r="Y266" s="99"/>
      <c r="Z266" s="95"/>
      <c r="AA266" s="38"/>
      <c r="AB266" s="38"/>
      <c r="AC266" s="38"/>
      <c r="AD266" s="105"/>
      <c r="AE266" s="113"/>
      <c r="AF266" s="38"/>
      <c r="AG266" s="99"/>
      <c r="AH266" s="113"/>
      <c r="AI266" s="38"/>
      <c r="AJ266" s="38"/>
      <c r="AK266" s="38"/>
      <c r="AL266" s="105"/>
      <c r="AM266" s="95"/>
      <c r="AN266" s="38"/>
      <c r="AO266" s="99"/>
      <c r="AP266" s="95"/>
      <c r="AQ266" s="38"/>
      <c r="AR266" s="38"/>
      <c r="AS266" s="38"/>
      <c r="AT266" s="99"/>
      <c r="AU266" s="95"/>
      <c r="AV266" s="38"/>
      <c r="AW266" s="99"/>
      <c r="AX266" s="113"/>
      <c r="AY266" s="38"/>
      <c r="AZ266" s="38"/>
      <c r="BA266" s="38"/>
      <c r="BB266" s="105"/>
      <c r="BC266" s="112"/>
      <c r="BD266" s="59"/>
      <c r="BE266" s="36"/>
      <c r="BF266" s="38"/>
      <c r="BG266" s="99"/>
      <c r="BH266" s="113"/>
      <c r="BI266" s="38"/>
      <c r="BJ266" s="99"/>
    </row>
    <row r="267" spans="2:62" ht="38.25" customHeight="1" x14ac:dyDescent="0.25">
      <c r="B267" s="81">
        <f t="shared" si="8"/>
        <v>246</v>
      </c>
      <c r="C267" s="57"/>
      <c r="D267" s="38"/>
      <c r="E267" s="73"/>
      <c r="F267" s="37"/>
      <c r="G267" s="80"/>
      <c r="H267" s="77"/>
      <c r="I267" s="37"/>
      <c r="J267" s="37"/>
      <c r="K267" s="58"/>
      <c r="L267" s="38"/>
      <c r="M267" s="38"/>
      <c r="N267" s="38"/>
      <c r="O267" s="38"/>
      <c r="P267" s="57"/>
      <c r="Q267" s="36"/>
      <c r="R267" s="73"/>
      <c r="S267" s="73"/>
      <c r="T267" s="58"/>
      <c r="U267" s="36"/>
      <c r="V267" s="90" t="str">
        <f t="shared" si="7"/>
        <v/>
      </c>
      <c r="W267" s="113"/>
      <c r="X267" s="38"/>
      <c r="Y267" s="99"/>
      <c r="Z267" s="95"/>
      <c r="AA267" s="38"/>
      <c r="AB267" s="38"/>
      <c r="AC267" s="38"/>
      <c r="AD267" s="105"/>
      <c r="AE267" s="113"/>
      <c r="AF267" s="38"/>
      <c r="AG267" s="99"/>
      <c r="AH267" s="113"/>
      <c r="AI267" s="38"/>
      <c r="AJ267" s="38"/>
      <c r="AK267" s="38"/>
      <c r="AL267" s="105"/>
      <c r="AM267" s="95"/>
      <c r="AN267" s="38"/>
      <c r="AO267" s="99"/>
      <c r="AP267" s="95"/>
      <c r="AQ267" s="38"/>
      <c r="AR267" s="38"/>
      <c r="AS267" s="38"/>
      <c r="AT267" s="99"/>
      <c r="AU267" s="95"/>
      <c r="AV267" s="38"/>
      <c r="AW267" s="99"/>
      <c r="AX267" s="113"/>
      <c r="AY267" s="38"/>
      <c r="AZ267" s="38"/>
      <c r="BA267" s="38"/>
      <c r="BB267" s="105"/>
      <c r="BC267" s="112"/>
      <c r="BD267" s="59"/>
      <c r="BE267" s="36"/>
      <c r="BF267" s="38"/>
      <c r="BG267" s="99"/>
      <c r="BH267" s="113"/>
      <c r="BI267" s="38"/>
      <c r="BJ267" s="99"/>
    </row>
    <row r="268" spans="2:62" ht="38.25" customHeight="1" x14ac:dyDescent="0.25">
      <c r="B268" s="81">
        <f t="shared" si="8"/>
        <v>247</v>
      </c>
      <c r="C268" s="57"/>
      <c r="D268" s="38"/>
      <c r="E268" s="73"/>
      <c r="F268" s="37"/>
      <c r="G268" s="80"/>
      <c r="H268" s="77"/>
      <c r="I268" s="37"/>
      <c r="J268" s="37"/>
      <c r="K268" s="58"/>
      <c r="L268" s="38"/>
      <c r="M268" s="38"/>
      <c r="N268" s="38"/>
      <c r="O268" s="38"/>
      <c r="P268" s="57"/>
      <c r="Q268" s="36"/>
      <c r="R268" s="73"/>
      <c r="S268" s="73"/>
      <c r="T268" s="58"/>
      <c r="U268" s="36"/>
      <c r="V268" s="90" t="str">
        <f t="shared" si="7"/>
        <v/>
      </c>
      <c r="W268" s="113"/>
      <c r="X268" s="38"/>
      <c r="Y268" s="99"/>
      <c r="Z268" s="95"/>
      <c r="AA268" s="38"/>
      <c r="AB268" s="38"/>
      <c r="AC268" s="38"/>
      <c r="AD268" s="105"/>
      <c r="AE268" s="113"/>
      <c r="AF268" s="38"/>
      <c r="AG268" s="99"/>
      <c r="AH268" s="113"/>
      <c r="AI268" s="38"/>
      <c r="AJ268" s="38"/>
      <c r="AK268" s="38"/>
      <c r="AL268" s="105"/>
      <c r="AM268" s="95"/>
      <c r="AN268" s="38"/>
      <c r="AO268" s="99"/>
      <c r="AP268" s="95"/>
      <c r="AQ268" s="38"/>
      <c r="AR268" s="38"/>
      <c r="AS268" s="38"/>
      <c r="AT268" s="99"/>
      <c r="AU268" s="95"/>
      <c r="AV268" s="38"/>
      <c r="AW268" s="99"/>
      <c r="AX268" s="113"/>
      <c r="AY268" s="38"/>
      <c r="AZ268" s="38"/>
      <c r="BA268" s="38"/>
      <c r="BB268" s="105"/>
      <c r="BC268" s="112"/>
      <c r="BD268" s="59"/>
      <c r="BE268" s="36"/>
      <c r="BF268" s="38"/>
      <c r="BG268" s="99"/>
      <c r="BH268" s="113"/>
      <c r="BI268" s="38"/>
      <c r="BJ268" s="99"/>
    </row>
    <row r="269" spans="2:62" ht="38.25" customHeight="1" x14ac:dyDescent="0.25">
      <c r="B269" s="81">
        <f t="shared" si="8"/>
        <v>248</v>
      </c>
      <c r="C269" s="57"/>
      <c r="D269" s="38"/>
      <c r="E269" s="73"/>
      <c r="F269" s="37"/>
      <c r="G269" s="80"/>
      <c r="H269" s="77"/>
      <c r="I269" s="37"/>
      <c r="J269" s="37"/>
      <c r="K269" s="58"/>
      <c r="L269" s="38"/>
      <c r="M269" s="38"/>
      <c r="N269" s="38"/>
      <c r="O269" s="38"/>
      <c r="P269" s="57"/>
      <c r="Q269" s="36"/>
      <c r="R269" s="73"/>
      <c r="S269" s="73"/>
      <c r="T269" s="58"/>
      <c r="U269" s="36"/>
      <c r="V269" s="90" t="str">
        <f t="shared" si="7"/>
        <v/>
      </c>
      <c r="W269" s="113"/>
      <c r="X269" s="38"/>
      <c r="Y269" s="99"/>
      <c r="Z269" s="95"/>
      <c r="AA269" s="38"/>
      <c r="AB269" s="38"/>
      <c r="AC269" s="38"/>
      <c r="AD269" s="105"/>
      <c r="AE269" s="113"/>
      <c r="AF269" s="38"/>
      <c r="AG269" s="99"/>
      <c r="AH269" s="113"/>
      <c r="AI269" s="38"/>
      <c r="AJ269" s="38"/>
      <c r="AK269" s="38"/>
      <c r="AL269" s="105"/>
      <c r="AM269" s="95"/>
      <c r="AN269" s="38"/>
      <c r="AO269" s="99"/>
      <c r="AP269" s="95"/>
      <c r="AQ269" s="38"/>
      <c r="AR269" s="38"/>
      <c r="AS269" s="38"/>
      <c r="AT269" s="99"/>
      <c r="AU269" s="95"/>
      <c r="AV269" s="38"/>
      <c r="AW269" s="99"/>
      <c r="AX269" s="113"/>
      <c r="AY269" s="38"/>
      <c r="AZ269" s="38"/>
      <c r="BA269" s="38"/>
      <c r="BB269" s="105"/>
      <c r="BC269" s="112"/>
      <c r="BD269" s="59"/>
      <c r="BE269" s="36"/>
      <c r="BF269" s="38"/>
      <c r="BG269" s="99"/>
      <c r="BH269" s="113"/>
      <c r="BI269" s="38"/>
      <c r="BJ269" s="99"/>
    </row>
    <row r="270" spans="2:62" ht="38.25" customHeight="1" x14ac:dyDescent="0.25">
      <c r="B270" s="81">
        <f t="shared" si="8"/>
        <v>249</v>
      </c>
      <c r="C270" s="57"/>
      <c r="D270" s="38"/>
      <c r="E270" s="73"/>
      <c r="F270" s="37"/>
      <c r="G270" s="80"/>
      <c r="H270" s="77"/>
      <c r="I270" s="37"/>
      <c r="J270" s="37"/>
      <c r="K270" s="58"/>
      <c r="L270" s="38"/>
      <c r="M270" s="38"/>
      <c r="N270" s="38"/>
      <c r="O270" s="38"/>
      <c r="P270" s="57"/>
      <c r="Q270" s="36"/>
      <c r="R270" s="73"/>
      <c r="S270" s="73"/>
      <c r="T270" s="58"/>
      <c r="U270" s="36"/>
      <c r="V270" s="90" t="str">
        <f t="shared" si="7"/>
        <v/>
      </c>
      <c r="W270" s="113"/>
      <c r="X270" s="38"/>
      <c r="Y270" s="99"/>
      <c r="Z270" s="95"/>
      <c r="AA270" s="38"/>
      <c r="AB270" s="38"/>
      <c r="AC270" s="38"/>
      <c r="AD270" s="105"/>
      <c r="AE270" s="113"/>
      <c r="AF270" s="38"/>
      <c r="AG270" s="99"/>
      <c r="AH270" s="113"/>
      <c r="AI270" s="38"/>
      <c r="AJ270" s="38"/>
      <c r="AK270" s="38"/>
      <c r="AL270" s="105"/>
      <c r="AM270" s="95"/>
      <c r="AN270" s="38"/>
      <c r="AO270" s="99"/>
      <c r="AP270" s="95"/>
      <c r="AQ270" s="38"/>
      <c r="AR270" s="38"/>
      <c r="AS270" s="38"/>
      <c r="AT270" s="99"/>
      <c r="AU270" s="95"/>
      <c r="AV270" s="38"/>
      <c r="AW270" s="99"/>
      <c r="AX270" s="113"/>
      <c r="AY270" s="38"/>
      <c r="AZ270" s="38"/>
      <c r="BA270" s="38"/>
      <c r="BB270" s="105"/>
      <c r="BC270" s="112"/>
      <c r="BD270" s="59"/>
      <c r="BE270" s="36"/>
      <c r="BF270" s="38"/>
      <c r="BG270" s="99"/>
      <c r="BH270" s="113"/>
      <c r="BI270" s="38"/>
      <c r="BJ270" s="99"/>
    </row>
    <row r="271" spans="2:62" ht="38.25" customHeight="1" x14ac:dyDescent="0.25">
      <c r="B271" s="81">
        <f t="shared" si="8"/>
        <v>250</v>
      </c>
      <c r="C271" s="57"/>
      <c r="D271" s="38"/>
      <c r="E271" s="73"/>
      <c r="F271" s="37"/>
      <c r="G271" s="80"/>
      <c r="H271" s="77"/>
      <c r="I271" s="37"/>
      <c r="J271" s="37"/>
      <c r="K271" s="58"/>
      <c r="L271" s="38"/>
      <c r="M271" s="38"/>
      <c r="N271" s="38"/>
      <c r="O271" s="38"/>
      <c r="P271" s="57"/>
      <c r="Q271" s="36"/>
      <c r="R271" s="73"/>
      <c r="S271" s="73"/>
      <c r="T271" s="58"/>
      <c r="U271" s="36"/>
      <c r="V271" s="90" t="str">
        <f t="shared" si="7"/>
        <v/>
      </c>
      <c r="W271" s="113"/>
      <c r="X271" s="38"/>
      <c r="Y271" s="99"/>
      <c r="Z271" s="95"/>
      <c r="AA271" s="38"/>
      <c r="AB271" s="38"/>
      <c r="AC271" s="38"/>
      <c r="AD271" s="105"/>
      <c r="AE271" s="113"/>
      <c r="AF271" s="38"/>
      <c r="AG271" s="99"/>
      <c r="AH271" s="113"/>
      <c r="AI271" s="38"/>
      <c r="AJ271" s="38"/>
      <c r="AK271" s="38"/>
      <c r="AL271" s="105"/>
      <c r="AM271" s="95"/>
      <c r="AN271" s="38"/>
      <c r="AO271" s="99"/>
      <c r="AP271" s="95"/>
      <c r="AQ271" s="38"/>
      <c r="AR271" s="38"/>
      <c r="AS271" s="38"/>
      <c r="AT271" s="99"/>
      <c r="AU271" s="95"/>
      <c r="AV271" s="38"/>
      <c r="AW271" s="99"/>
      <c r="AX271" s="113"/>
      <c r="AY271" s="38"/>
      <c r="AZ271" s="38"/>
      <c r="BA271" s="38"/>
      <c r="BB271" s="105"/>
      <c r="BC271" s="112"/>
      <c r="BD271" s="59"/>
      <c r="BE271" s="36"/>
      <c r="BF271" s="38"/>
      <c r="BG271" s="99"/>
      <c r="BH271" s="113"/>
      <c r="BI271" s="38"/>
      <c r="BJ271" s="99"/>
    </row>
    <row r="272" spans="2:62" ht="38.25" customHeight="1" x14ac:dyDescent="0.25">
      <c r="B272" s="81">
        <f t="shared" si="8"/>
        <v>251</v>
      </c>
      <c r="C272" s="57"/>
      <c r="D272" s="38"/>
      <c r="E272" s="73"/>
      <c r="F272" s="37"/>
      <c r="G272" s="80"/>
      <c r="H272" s="77"/>
      <c r="I272" s="37"/>
      <c r="J272" s="37"/>
      <c r="K272" s="58"/>
      <c r="L272" s="38"/>
      <c r="M272" s="38"/>
      <c r="N272" s="38"/>
      <c r="O272" s="38"/>
      <c r="P272" s="57"/>
      <c r="Q272" s="36"/>
      <c r="R272" s="73"/>
      <c r="S272" s="73"/>
      <c r="T272" s="58"/>
      <c r="U272" s="36"/>
      <c r="V272" s="90" t="str">
        <f t="shared" si="7"/>
        <v/>
      </c>
      <c r="W272" s="113"/>
      <c r="X272" s="38"/>
      <c r="Y272" s="99"/>
      <c r="Z272" s="95"/>
      <c r="AA272" s="38"/>
      <c r="AB272" s="38"/>
      <c r="AC272" s="38"/>
      <c r="AD272" s="105"/>
      <c r="AE272" s="113"/>
      <c r="AF272" s="38"/>
      <c r="AG272" s="99"/>
      <c r="AH272" s="113"/>
      <c r="AI272" s="38"/>
      <c r="AJ272" s="38"/>
      <c r="AK272" s="38"/>
      <c r="AL272" s="105"/>
      <c r="AM272" s="95"/>
      <c r="AN272" s="38"/>
      <c r="AO272" s="99"/>
      <c r="AP272" s="95"/>
      <c r="AQ272" s="38"/>
      <c r="AR272" s="38"/>
      <c r="AS272" s="38"/>
      <c r="AT272" s="99"/>
      <c r="AU272" s="95"/>
      <c r="AV272" s="38"/>
      <c r="AW272" s="99"/>
      <c r="AX272" s="113"/>
      <c r="AY272" s="38"/>
      <c r="AZ272" s="38"/>
      <c r="BA272" s="38"/>
      <c r="BB272" s="105"/>
      <c r="BC272" s="112"/>
      <c r="BD272" s="59"/>
      <c r="BE272" s="36"/>
      <c r="BF272" s="38"/>
      <c r="BG272" s="99"/>
      <c r="BH272" s="113"/>
      <c r="BI272" s="38"/>
      <c r="BJ272" s="99"/>
    </row>
    <row r="273" spans="2:62" ht="38.25" customHeight="1" x14ac:dyDescent="0.25">
      <c r="B273" s="81">
        <f t="shared" si="8"/>
        <v>252</v>
      </c>
      <c r="C273" s="57"/>
      <c r="D273" s="38"/>
      <c r="E273" s="73"/>
      <c r="F273" s="37"/>
      <c r="G273" s="80"/>
      <c r="H273" s="77"/>
      <c r="I273" s="37"/>
      <c r="J273" s="37"/>
      <c r="K273" s="58"/>
      <c r="L273" s="38"/>
      <c r="M273" s="38"/>
      <c r="N273" s="38"/>
      <c r="O273" s="38"/>
      <c r="P273" s="57"/>
      <c r="Q273" s="36"/>
      <c r="R273" s="73"/>
      <c r="S273" s="73"/>
      <c r="T273" s="58"/>
      <c r="U273" s="36"/>
      <c r="V273" s="90" t="str">
        <f t="shared" si="7"/>
        <v/>
      </c>
      <c r="W273" s="113"/>
      <c r="X273" s="38"/>
      <c r="Y273" s="99"/>
      <c r="Z273" s="95"/>
      <c r="AA273" s="38"/>
      <c r="AB273" s="38"/>
      <c r="AC273" s="38"/>
      <c r="AD273" s="105"/>
      <c r="AE273" s="113"/>
      <c r="AF273" s="38"/>
      <c r="AG273" s="99"/>
      <c r="AH273" s="113"/>
      <c r="AI273" s="38"/>
      <c r="AJ273" s="38"/>
      <c r="AK273" s="38"/>
      <c r="AL273" s="105"/>
      <c r="AM273" s="95"/>
      <c r="AN273" s="38"/>
      <c r="AO273" s="99"/>
      <c r="AP273" s="95"/>
      <c r="AQ273" s="38"/>
      <c r="AR273" s="38"/>
      <c r="AS273" s="38"/>
      <c r="AT273" s="99"/>
      <c r="AU273" s="95"/>
      <c r="AV273" s="38"/>
      <c r="AW273" s="99"/>
      <c r="AX273" s="113"/>
      <c r="AY273" s="38"/>
      <c r="AZ273" s="38"/>
      <c r="BA273" s="38"/>
      <c r="BB273" s="105"/>
      <c r="BC273" s="112"/>
      <c r="BD273" s="59"/>
      <c r="BE273" s="36"/>
      <c r="BF273" s="38"/>
      <c r="BG273" s="99"/>
      <c r="BH273" s="113"/>
      <c r="BI273" s="38"/>
      <c r="BJ273" s="99"/>
    </row>
    <row r="274" spans="2:62" ht="38.25" customHeight="1" x14ac:dyDescent="0.25">
      <c r="B274" s="81">
        <f t="shared" si="8"/>
        <v>253</v>
      </c>
      <c r="C274" s="57"/>
      <c r="D274" s="38"/>
      <c r="E274" s="73"/>
      <c r="F274" s="37"/>
      <c r="G274" s="80"/>
      <c r="H274" s="77"/>
      <c r="I274" s="37"/>
      <c r="J274" s="37"/>
      <c r="K274" s="58"/>
      <c r="L274" s="38"/>
      <c r="M274" s="38"/>
      <c r="N274" s="38"/>
      <c r="O274" s="38"/>
      <c r="P274" s="57"/>
      <c r="Q274" s="36"/>
      <c r="R274" s="73"/>
      <c r="S274" s="73"/>
      <c r="T274" s="58"/>
      <c r="U274" s="36"/>
      <c r="V274" s="90" t="str">
        <f t="shared" si="7"/>
        <v/>
      </c>
      <c r="W274" s="113"/>
      <c r="X274" s="38"/>
      <c r="Y274" s="99"/>
      <c r="Z274" s="95"/>
      <c r="AA274" s="38"/>
      <c r="AB274" s="38"/>
      <c r="AC274" s="38"/>
      <c r="AD274" s="105"/>
      <c r="AE274" s="113"/>
      <c r="AF274" s="38"/>
      <c r="AG274" s="99"/>
      <c r="AH274" s="113"/>
      <c r="AI274" s="38"/>
      <c r="AJ274" s="38"/>
      <c r="AK274" s="38"/>
      <c r="AL274" s="105"/>
      <c r="AM274" s="95"/>
      <c r="AN274" s="38"/>
      <c r="AO274" s="99"/>
      <c r="AP274" s="95"/>
      <c r="AQ274" s="38"/>
      <c r="AR274" s="38"/>
      <c r="AS274" s="38"/>
      <c r="AT274" s="99"/>
      <c r="AU274" s="95"/>
      <c r="AV274" s="38"/>
      <c r="AW274" s="99"/>
      <c r="AX274" s="113"/>
      <c r="AY274" s="38"/>
      <c r="AZ274" s="38"/>
      <c r="BA274" s="38"/>
      <c r="BB274" s="105"/>
      <c r="BC274" s="112"/>
      <c r="BD274" s="59"/>
      <c r="BE274" s="36"/>
      <c r="BF274" s="38"/>
      <c r="BG274" s="99"/>
      <c r="BH274" s="113"/>
      <c r="BI274" s="38"/>
      <c r="BJ274" s="99"/>
    </row>
    <row r="275" spans="2:62" ht="38.25" customHeight="1" x14ac:dyDescent="0.25">
      <c r="B275" s="81">
        <f t="shared" si="8"/>
        <v>254</v>
      </c>
      <c r="C275" s="57"/>
      <c r="D275" s="38"/>
      <c r="E275" s="73"/>
      <c r="F275" s="37"/>
      <c r="G275" s="80"/>
      <c r="H275" s="77"/>
      <c r="I275" s="37"/>
      <c r="J275" s="37"/>
      <c r="K275" s="58"/>
      <c r="L275" s="38"/>
      <c r="M275" s="38"/>
      <c r="N275" s="38"/>
      <c r="O275" s="38"/>
      <c r="P275" s="57"/>
      <c r="Q275" s="36"/>
      <c r="R275" s="73"/>
      <c r="S275" s="73"/>
      <c r="T275" s="58"/>
      <c r="U275" s="36"/>
      <c r="V275" s="90" t="str">
        <f t="shared" si="7"/>
        <v/>
      </c>
      <c r="W275" s="113"/>
      <c r="X275" s="38"/>
      <c r="Y275" s="99"/>
      <c r="Z275" s="95"/>
      <c r="AA275" s="38"/>
      <c r="AB275" s="38"/>
      <c r="AC275" s="38"/>
      <c r="AD275" s="105"/>
      <c r="AE275" s="113"/>
      <c r="AF275" s="38"/>
      <c r="AG275" s="99"/>
      <c r="AH275" s="113"/>
      <c r="AI275" s="38"/>
      <c r="AJ275" s="38"/>
      <c r="AK275" s="38"/>
      <c r="AL275" s="105"/>
      <c r="AM275" s="95"/>
      <c r="AN275" s="38"/>
      <c r="AO275" s="99"/>
      <c r="AP275" s="95"/>
      <c r="AQ275" s="38"/>
      <c r="AR275" s="38"/>
      <c r="AS275" s="38"/>
      <c r="AT275" s="99"/>
      <c r="AU275" s="95"/>
      <c r="AV275" s="38"/>
      <c r="AW275" s="99"/>
      <c r="AX275" s="113"/>
      <c r="AY275" s="38"/>
      <c r="AZ275" s="38"/>
      <c r="BA275" s="38"/>
      <c r="BB275" s="105"/>
      <c r="BC275" s="112"/>
      <c r="BD275" s="59"/>
      <c r="BE275" s="36"/>
      <c r="BF275" s="38"/>
      <c r="BG275" s="99"/>
      <c r="BH275" s="113"/>
      <c r="BI275" s="38"/>
      <c r="BJ275" s="99"/>
    </row>
    <row r="276" spans="2:62" ht="38.25" customHeight="1" x14ac:dyDescent="0.25">
      <c r="B276" s="81">
        <f t="shared" si="8"/>
        <v>255</v>
      </c>
      <c r="C276" s="57"/>
      <c r="D276" s="38"/>
      <c r="E276" s="73"/>
      <c r="F276" s="37"/>
      <c r="G276" s="80"/>
      <c r="H276" s="77"/>
      <c r="I276" s="37"/>
      <c r="J276" s="37"/>
      <c r="K276" s="58"/>
      <c r="L276" s="38"/>
      <c r="M276" s="38"/>
      <c r="N276" s="38"/>
      <c r="O276" s="38"/>
      <c r="P276" s="57"/>
      <c r="Q276" s="36"/>
      <c r="R276" s="73"/>
      <c r="S276" s="73"/>
      <c r="T276" s="58"/>
      <c r="U276" s="36"/>
      <c r="V276" s="90" t="str">
        <f t="shared" si="7"/>
        <v/>
      </c>
      <c r="W276" s="113"/>
      <c r="X276" s="38"/>
      <c r="Y276" s="99"/>
      <c r="Z276" s="95"/>
      <c r="AA276" s="38"/>
      <c r="AB276" s="38"/>
      <c r="AC276" s="38"/>
      <c r="AD276" s="105"/>
      <c r="AE276" s="113"/>
      <c r="AF276" s="38"/>
      <c r="AG276" s="99"/>
      <c r="AH276" s="113"/>
      <c r="AI276" s="38"/>
      <c r="AJ276" s="38"/>
      <c r="AK276" s="38"/>
      <c r="AL276" s="105"/>
      <c r="AM276" s="95"/>
      <c r="AN276" s="38"/>
      <c r="AO276" s="99"/>
      <c r="AP276" s="95"/>
      <c r="AQ276" s="38"/>
      <c r="AR276" s="38"/>
      <c r="AS276" s="38"/>
      <c r="AT276" s="99"/>
      <c r="AU276" s="95"/>
      <c r="AV276" s="38"/>
      <c r="AW276" s="99"/>
      <c r="AX276" s="113"/>
      <c r="AY276" s="38"/>
      <c r="AZ276" s="38"/>
      <c r="BA276" s="38"/>
      <c r="BB276" s="105"/>
      <c r="BC276" s="112"/>
      <c r="BD276" s="59"/>
      <c r="BE276" s="36"/>
      <c r="BF276" s="38"/>
      <c r="BG276" s="99"/>
      <c r="BH276" s="113"/>
      <c r="BI276" s="38"/>
      <c r="BJ276" s="99"/>
    </row>
    <row r="277" spans="2:62" ht="38.25" customHeight="1" x14ac:dyDescent="0.25">
      <c r="B277" s="81">
        <f t="shared" si="8"/>
        <v>256</v>
      </c>
      <c r="C277" s="57"/>
      <c r="D277" s="38"/>
      <c r="E277" s="73"/>
      <c r="F277" s="37"/>
      <c r="G277" s="80"/>
      <c r="H277" s="77"/>
      <c r="I277" s="37"/>
      <c r="J277" s="37"/>
      <c r="K277" s="58"/>
      <c r="L277" s="38"/>
      <c r="M277" s="38"/>
      <c r="N277" s="38"/>
      <c r="O277" s="38"/>
      <c r="P277" s="57"/>
      <c r="Q277" s="36"/>
      <c r="R277" s="73"/>
      <c r="S277" s="73"/>
      <c r="T277" s="58"/>
      <c r="U277" s="36"/>
      <c r="V277" s="90" t="str">
        <f t="shared" si="7"/>
        <v/>
      </c>
      <c r="W277" s="113"/>
      <c r="X277" s="38"/>
      <c r="Y277" s="99"/>
      <c r="Z277" s="95"/>
      <c r="AA277" s="38"/>
      <c r="AB277" s="38"/>
      <c r="AC277" s="38"/>
      <c r="AD277" s="105"/>
      <c r="AE277" s="113"/>
      <c r="AF277" s="38"/>
      <c r="AG277" s="99"/>
      <c r="AH277" s="113"/>
      <c r="AI277" s="38"/>
      <c r="AJ277" s="38"/>
      <c r="AK277" s="38"/>
      <c r="AL277" s="105"/>
      <c r="AM277" s="95"/>
      <c r="AN277" s="38"/>
      <c r="AO277" s="99"/>
      <c r="AP277" s="95"/>
      <c r="AQ277" s="38"/>
      <c r="AR277" s="38"/>
      <c r="AS277" s="38"/>
      <c r="AT277" s="99"/>
      <c r="AU277" s="95"/>
      <c r="AV277" s="38"/>
      <c r="AW277" s="99"/>
      <c r="AX277" s="113"/>
      <c r="AY277" s="38"/>
      <c r="AZ277" s="38"/>
      <c r="BA277" s="38"/>
      <c r="BB277" s="105"/>
      <c r="BC277" s="112"/>
      <c r="BD277" s="59"/>
      <c r="BE277" s="36"/>
      <c r="BF277" s="38"/>
      <c r="BG277" s="99"/>
      <c r="BH277" s="113"/>
      <c r="BI277" s="38"/>
      <c r="BJ277" s="99"/>
    </row>
    <row r="278" spans="2:62" ht="38.25" customHeight="1" x14ac:dyDescent="0.25">
      <c r="B278" s="81">
        <f t="shared" si="8"/>
        <v>257</v>
      </c>
      <c r="C278" s="57"/>
      <c r="D278" s="38"/>
      <c r="E278" s="73"/>
      <c r="F278" s="37"/>
      <c r="G278" s="80"/>
      <c r="H278" s="77"/>
      <c r="I278" s="37"/>
      <c r="J278" s="37"/>
      <c r="K278" s="58"/>
      <c r="L278" s="38"/>
      <c r="M278" s="38"/>
      <c r="N278" s="38"/>
      <c r="O278" s="38"/>
      <c r="P278" s="57"/>
      <c r="Q278" s="36"/>
      <c r="R278" s="73"/>
      <c r="S278" s="73"/>
      <c r="T278" s="58"/>
      <c r="U278" s="36"/>
      <c r="V278" s="90" t="str">
        <f t="shared" si="7"/>
        <v/>
      </c>
      <c r="W278" s="113"/>
      <c r="X278" s="38"/>
      <c r="Y278" s="99"/>
      <c r="Z278" s="95"/>
      <c r="AA278" s="38"/>
      <c r="AB278" s="38"/>
      <c r="AC278" s="38"/>
      <c r="AD278" s="105"/>
      <c r="AE278" s="113"/>
      <c r="AF278" s="38"/>
      <c r="AG278" s="99"/>
      <c r="AH278" s="113"/>
      <c r="AI278" s="38"/>
      <c r="AJ278" s="38"/>
      <c r="AK278" s="38"/>
      <c r="AL278" s="105"/>
      <c r="AM278" s="95"/>
      <c r="AN278" s="38"/>
      <c r="AO278" s="99"/>
      <c r="AP278" s="95"/>
      <c r="AQ278" s="38"/>
      <c r="AR278" s="38"/>
      <c r="AS278" s="38"/>
      <c r="AT278" s="99"/>
      <c r="AU278" s="95"/>
      <c r="AV278" s="38"/>
      <c r="AW278" s="99"/>
      <c r="AX278" s="113"/>
      <c r="AY278" s="38"/>
      <c r="AZ278" s="38"/>
      <c r="BA278" s="38"/>
      <c r="BB278" s="105"/>
      <c r="BC278" s="112"/>
      <c r="BD278" s="59"/>
      <c r="BE278" s="36"/>
      <c r="BF278" s="38"/>
      <c r="BG278" s="99"/>
      <c r="BH278" s="113"/>
      <c r="BI278" s="38"/>
      <c r="BJ278" s="99"/>
    </row>
    <row r="279" spans="2:62" ht="38.25" customHeight="1" x14ac:dyDescent="0.25">
      <c r="B279" s="81">
        <f t="shared" si="8"/>
        <v>258</v>
      </c>
      <c r="C279" s="57"/>
      <c r="D279" s="38"/>
      <c r="E279" s="73"/>
      <c r="F279" s="37"/>
      <c r="G279" s="80"/>
      <c r="H279" s="77"/>
      <c r="I279" s="37"/>
      <c r="J279" s="37"/>
      <c r="K279" s="58"/>
      <c r="L279" s="38"/>
      <c r="M279" s="38"/>
      <c r="N279" s="38"/>
      <c r="O279" s="38"/>
      <c r="P279" s="57"/>
      <c r="Q279" s="36"/>
      <c r="R279" s="73"/>
      <c r="S279" s="73"/>
      <c r="T279" s="58"/>
      <c r="U279" s="36"/>
      <c r="V279" s="90" t="str">
        <f t="shared" si="7"/>
        <v/>
      </c>
      <c r="W279" s="113"/>
      <c r="X279" s="38"/>
      <c r="Y279" s="99"/>
      <c r="Z279" s="95"/>
      <c r="AA279" s="38"/>
      <c r="AB279" s="38"/>
      <c r="AC279" s="38"/>
      <c r="AD279" s="105"/>
      <c r="AE279" s="113"/>
      <c r="AF279" s="38"/>
      <c r="AG279" s="99"/>
      <c r="AH279" s="113"/>
      <c r="AI279" s="38"/>
      <c r="AJ279" s="38"/>
      <c r="AK279" s="38"/>
      <c r="AL279" s="105"/>
      <c r="AM279" s="95"/>
      <c r="AN279" s="38"/>
      <c r="AO279" s="99"/>
      <c r="AP279" s="95"/>
      <c r="AQ279" s="38"/>
      <c r="AR279" s="38"/>
      <c r="AS279" s="38"/>
      <c r="AT279" s="99"/>
      <c r="AU279" s="95"/>
      <c r="AV279" s="38"/>
      <c r="AW279" s="99"/>
      <c r="AX279" s="113"/>
      <c r="AY279" s="38"/>
      <c r="AZ279" s="38"/>
      <c r="BA279" s="38"/>
      <c r="BB279" s="105"/>
      <c r="BC279" s="112"/>
      <c r="BD279" s="59"/>
      <c r="BE279" s="36"/>
      <c r="BF279" s="38"/>
      <c r="BG279" s="99"/>
      <c r="BH279" s="113"/>
      <c r="BI279" s="38"/>
      <c r="BJ279" s="99"/>
    </row>
    <row r="280" spans="2:62" ht="38.25" customHeight="1" x14ac:dyDescent="0.25">
      <c r="B280" s="81">
        <f t="shared" si="8"/>
        <v>259</v>
      </c>
      <c r="C280" s="57"/>
      <c r="D280" s="38"/>
      <c r="E280" s="73"/>
      <c r="F280" s="37"/>
      <c r="G280" s="80"/>
      <c r="H280" s="77"/>
      <c r="I280" s="37"/>
      <c r="J280" s="37"/>
      <c r="K280" s="58"/>
      <c r="L280" s="38"/>
      <c r="M280" s="38"/>
      <c r="N280" s="38"/>
      <c r="O280" s="38"/>
      <c r="P280" s="57"/>
      <c r="Q280" s="36"/>
      <c r="R280" s="73"/>
      <c r="S280" s="73"/>
      <c r="T280" s="58"/>
      <c r="U280" s="36"/>
      <c r="V280" s="90" t="str">
        <f t="shared" ref="V280:V343" si="9">IF(S280="","",(S280+U280))</f>
        <v/>
      </c>
      <c r="W280" s="113"/>
      <c r="X280" s="38"/>
      <c r="Y280" s="99"/>
      <c r="Z280" s="95"/>
      <c r="AA280" s="38"/>
      <c r="AB280" s="38"/>
      <c r="AC280" s="38"/>
      <c r="AD280" s="105"/>
      <c r="AE280" s="113"/>
      <c r="AF280" s="38"/>
      <c r="AG280" s="99"/>
      <c r="AH280" s="113"/>
      <c r="AI280" s="38"/>
      <c r="AJ280" s="38"/>
      <c r="AK280" s="38"/>
      <c r="AL280" s="105"/>
      <c r="AM280" s="95"/>
      <c r="AN280" s="38"/>
      <c r="AO280" s="99"/>
      <c r="AP280" s="95"/>
      <c r="AQ280" s="38"/>
      <c r="AR280" s="38"/>
      <c r="AS280" s="38"/>
      <c r="AT280" s="99"/>
      <c r="AU280" s="95"/>
      <c r="AV280" s="38"/>
      <c r="AW280" s="99"/>
      <c r="AX280" s="113"/>
      <c r="AY280" s="38"/>
      <c r="AZ280" s="38"/>
      <c r="BA280" s="38"/>
      <c r="BB280" s="105"/>
      <c r="BC280" s="112"/>
      <c r="BD280" s="59"/>
      <c r="BE280" s="36"/>
      <c r="BF280" s="38"/>
      <c r="BG280" s="99"/>
      <c r="BH280" s="113"/>
      <c r="BI280" s="38"/>
      <c r="BJ280" s="99"/>
    </row>
    <row r="281" spans="2:62" ht="38.25" customHeight="1" x14ac:dyDescent="0.25">
      <c r="B281" s="81">
        <f t="shared" si="8"/>
        <v>260</v>
      </c>
      <c r="C281" s="57"/>
      <c r="D281" s="38"/>
      <c r="E281" s="73"/>
      <c r="F281" s="37"/>
      <c r="G281" s="80"/>
      <c r="H281" s="77"/>
      <c r="I281" s="37"/>
      <c r="J281" s="37"/>
      <c r="K281" s="58"/>
      <c r="L281" s="38"/>
      <c r="M281" s="38"/>
      <c r="N281" s="38"/>
      <c r="O281" s="38"/>
      <c r="P281" s="57"/>
      <c r="Q281" s="36"/>
      <c r="R281" s="73"/>
      <c r="S281" s="73"/>
      <c r="T281" s="58"/>
      <c r="U281" s="36"/>
      <c r="V281" s="90" t="str">
        <f t="shared" si="9"/>
        <v/>
      </c>
      <c r="W281" s="113"/>
      <c r="X281" s="38"/>
      <c r="Y281" s="99"/>
      <c r="Z281" s="95"/>
      <c r="AA281" s="38"/>
      <c r="AB281" s="38"/>
      <c r="AC281" s="38"/>
      <c r="AD281" s="105"/>
      <c r="AE281" s="113"/>
      <c r="AF281" s="38"/>
      <c r="AG281" s="99"/>
      <c r="AH281" s="113"/>
      <c r="AI281" s="38"/>
      <c r="AJ281" s="38"/>
      <c r="AK281" s="38"/>
      <c r="AL281" s="105"/>
      <c r="AM281" s="95"/>
      <c r="AN281" s="38"/>
      <c r="AO281" s="99"/>
      <c r="AP281" s="95"/>
      <c r="AQ281" s="38"/>
      <c r="AR281" s="38"/>
      <c r="AS281" s="38"/>
      <c r="AT281" s="99"/>
      <c r="AU281" s="95"/>
      <c r="AV281" s="38"/>
      <c r="AW281" s="99"/>
      <c r="AX281" s="113"/>
      <c r="AY281" s="38"/>
      <c r="AZ281" s="38"/>
      <c r="BA281" s="38"/>
      <c r="BB281" s="105"/>
      <c r="BC281" s="112"/>
      <c r="BD281" s="59"/>
      <c r="BE281" s="36"/>
      <c r="BF281" s="38"/>
      <c r="BG281" s="99"/>
      <c r="BH281" s="113"/>
      <c r="BI281" s="38"/>
      <c r="BJ281" s="99"/>
    </row>
    <row r="282" spans="2:62" ht="38.25" customHeight="1" x14ac:dyDescent="0.25">
      <c r="B282" s="81">
        <f t="shared" si="8"/>
        <v>261</v>
      </c>
      <c r="C282" s="57"/>
      <c r="D282" s="38"/>
      <c r="E282" s="73"/>
      <c r="F282" s="37"/>
      <c r="G282" s="80"/>
      <c r="H282" s="77"/>
      <c r="I282" s="37"/>
      <c r="J282" s="37"/>
      <c r="K282" s="58"/>
      <c r="L282" s="38"/>
      <c r="M282" s="38"/>
      <c r="N282" s="38"/>
      <c r="O282" s="38"/>
      <c r="P282" s="57"/>
      <c r="Q282" s="36"/>
      <c r="R282" s="73"/>
      <c r="S282" s="73"/>
      <c r="T282" s="58"/>
      <c r="U282" s="36"/>
      <c r="V282" s="90" t="str">
        <f t="shared" si="9"/>
        <v/>
      </c>
      <c r="W282" s="113"/>
      <c r="X282" s="38"/>
      <c r="Y282" s="99"/>
      <c r="Z282" s="95"/>
      <c r="AA282" s="38"/>
      <c r="AB282" s="38"/>
      <c r="AC282" s="38"/>
      <c r="AD282" s="105"/>
      <c r="AE282" s="113"/>
      <c r="AF282" s="38"/>
      <c r="AG282" s="99"/>
      <c r="AH282" s="113"/>
      <c r="AI282" s="38"/>
      <c r="AJ282" s="38"/>
      <c r="AK282" s="38"/>
      <c r="AL282" s="105"/>
      <c r="AM282" s="95"/>
      <c r="AN282" s="38"/>
      <c r="AO282" s="99"/>
      <c r="AP282" s="95"/>
      <c r="AQ282" s="38"/>
      <c r="AR282" s="38"/>
      <c r="AS282" s="38"/>
      <c r="AT282" s="99"/>
      <c r="AU282" s="95"/>
      <c r="AV282" s="38"/>
      <c r="AW282" s="99"/>
      <c r="AX282" s="113"/>
      <c r="AY282" s="38"/>
      <c r="AZ282" s="38"/>
      <c r="BA282" s="38"/>
      <c r="BB282" s="105"/>
      <c r="BC282" s="112"/>
      <c r="BD282" s="59"/>
      <c r="BE282" s="36"/>
      <c r="BF282" s="38"/>
      <c r="BG282" s="99"/>
      <c r="BH282" s="113"/>
      <c r="BI282" s="38"/>
      <c r="BJ282" s="99"/>
    </row>
    <row r="283" spans="2:62" ht="38.25" customHeight="1" x14ac:dyDescent="0.25">
      <c r="B283" s="81">
        <f t="shared" si="8"/>
        <v>262</v>
      </c>
      <c r="C283" s="57"/>
      <c r="D283" s="38"/>
      <c r="E283" s="73"/>
      <c r="F283" s="37"/>
      <c r="G283" s="80"/>
      <c r="H283" s="77"/>
      <c r="I283" s="37"/>
      <c r="J283" s="37"/>
      <c r="K283" s="58"/>
      <c r="L283" s="38"/>
      <c r="M283" s="38"/>
      <c r="N283" s="38"/>
      <c r="O283" s="38"/>
      <c r="P283" s="57"/>
      <c r="Q283" s="36"/>
      <c r="R283" s="73"/>
      <c r="S283" s="73"/>
      <c r="T283" s="58"/>
      <c r="U283" s="36"/>
      <c r="V283" s="90" t="str">
        <f t="shared" si="9"/>
        <v/>
      </c>
      <c r="W283" s="113"/>
      <c r="X283" s="38"/>
      <c r="Y283" s="99"/>
      <c r="Z283" s="95"/>
      <c r="AA283" s="38"/>
      <c r="AB283" s="38"/>
      <c r="AC283" s="38"/>
      <c r="AD283" s="105"/>
      <c r="AE283" s="113"/>
      <c r="AF283" s="38"/>
      <c r="AG283" s="99"/>
      <c r="AH283" s="113"/>
      <c r="AI283" s="38"/>
      <c r="AJ283" s="38"/>
      <c r="AK283" s="38"/>
      <c r="AL283" s="105"/>
      <c r="AM283" s="95"/>
      <c r="AN283" s="38"/>
      <c r="AO283" s="99"/>
      <c r="AP283" s="95"/>
      <c r="AQ283" s="38"/>
      <c r="AR283" s="38"/>
      <c r="AS283" s="38"/>
      <c r="AT283" s="99"/>
      <c r="AU283" s="95"/>
      <c r="AV283" s="38"/>
      <c r="AW283" s="99"/>
      <c r="AX283" s="113"/>
      <c r="AY283" s="38"/>
      <c r="AZ283" s="38"/>
      <c r="BA283" s="38"/>
      <c r="BB283" s="105"/>
      <c r="BC283" s="112"/>
      <c r="BD283" s="59"/>
      <c r="BE283" s="36"/>
      <c r="BF283" s="38"/>
      <c r="BG283" s="99"/>
      <c r="BH283" s="113"/>
      <c r="BI283" s="38"/>
      <c r="BJ283" s="99"/>
    </row>
    <row r="284" spans="2:62" ht="38.25" customHeight="1" x14ac:dyDescent="0.25">
      <c r="B284" s="81">
        <f t="shared" si="8"/>
        <v>263</v>
      </c>
      <c r="C284" s="57"/>
      <c r="D284" s="38"/>
      <c r="E284" s="73"/>
      <c r="F284" s="37"/>
      <c r="G284" s="80"/>
      <c r="H284" s="77"/>
      <c r="I284" s="37"/>
      <c r="J284" s="37"/>
      <c r="K284" s="58"/>
      <c r="L284" s="38"/>
      <c r="M284" s="38"/>
      <c r="N284" s="38"/>
      <c r="O284" s="38"/>
      <c r="P284" s="57"/>
      <c r="Q284" s="36"/>
      <c r="R284" s="73"/>
      <c r="S284" s="73"/>
      <c r="T284" s="58"/>
      <c r="U284" s="36"/>
      <c r="V284" s="90" t="str">
        <f t="shared" si="9"/>
        <v/>
      </c>
      <c r="W284" s="113"/>
      <c r="X284" s="38"/>
      <c r="Y284" s="99"/>
      <c r="Z284" s="95"/>
      <c r="AA284" s="38"/>
      <c r="AB284" s="38"/>
      <c r="AC284" s="38"/>
      <c r="AD284" s="105"/>
      <c r="AE284" s="113"/>
      <c r="AF284" s="38"/>
      <c r="AG284" s="99"/>
      <c r="AH284" s="113"/>
      <c r="AI284" s="38"/>
      <c r="AJ284" s="38"/>
      <c r="AK284" s="38"/>
      <c r="AL284" s="105"/>
      <c r="AM284" s="95"/>
      <c r="AN284" s="38"/>
      <c r="AO284" s="99"/>
      <c r="AP284" s="95"/>
      <c r="AQ284" s="38"/>
      <c r="AR284" s="38"/>
      <c r="AS284" s="38"/>
      <c r="AT284" s="99"/>
      <c r="AU284" s="95"/>
      <c r="AV284" s="38"/>
      <c r="AW284" s="99"/>
      <c r="AX284" s="113"/>
      <c r="AY284" s="38"/>
      <c r="AZ284" s="38"/>
      <c r="BA284" s="38"/>
      <c r="BB284" s="105"/>
      <c r="BC284" s="112"/>
      <c r="BD284" s="59"/>
      <c r="BE284" s="36"/>
      <c r="BF284" s="38"/>
      <c r="BG284" s="99"/>
      <c r="BH284" s="113"/>
      <c r="BI284" s="38"/>
      <c r="BJ284" s="99"/>
    </row>
    <row r="285" spans="2:62" ht="38.25" customHeight="1" x14ac:dyDescent="0.25">
      <c r="B285" s="81">
        <f t="shared" si="8"/>
        <v>264</v>
      </c>
      <c r="C285" s="57"/>
      <c r="D285" s="38"/>
      <c r="E285" s="73"/>
      <c r="F285" s="37"/>
      <c r="G285" s="80"/>
      <c r="H285" s="77"/>
      <c r="I285" s="37"/>
      <c r="J285" s="37"/>
      <c r="K285" s="58"/>
      <c r="L285" s="38"/>
      <c r="M285" s="38"/>
      <c r="N285" s="38"/>
      <c r="O285" s="38"/>
      <c r="P285" s="57"/>
      <c r="Q285" s="36"/>
      <c r="R285" s="73"/>
      <c r="S285" s="73"/>
      <c r="T285" s="58"/>
      <c r="U285" s="36"/>
      <c r="V285" s="90" t="str">
        <f t="shared" si="9"/>
        <v/>
      </c>
      <c r="W285" s="113"/>
      <c r="X285" s="38"/>
      <c r="Y285" s="99"/>
      <c r="Z285" s="95"/>
      <c r="AA285" s="38"/>
      <c r="AB285" s="38"/>
      <c r="AC285" s="38"/>
      <c r="AD285" s="105"/>
      <c r="AE285" s="113"/>
      <c r="AF285" s="38"/>
      <c r="AG285" s="99"/>
      <c r="AH285" s="113"/>
      <c r="AI285" s="38"/>
      <c r="AJ285" s="38"/>
      <c r="AK285" s="38"/>
      <c r="AL285" s="105"/>
      <c r="AM285" s="95"/>
      <c r="AN285" s="38"/>
      <c r="AO285" s="99"/>
      <c r="AP285" s="95"/>
      <c r="AQ285" s="38"/>
      <c r="AR285" s="38"/>
      <c r="AS285" s="38"/>
      <c r="AT285" s="99"/>
      <c r="AU285" s="95"/>
      <c r="AV285" s="38"/>
      <c r="AW285" s="99"/>
      <c r="AX285" s="113"/>
      <c r="AY285" s="38"/>
      <c r="AZ285" s="38"/>
      <c r="BA285" s="38"/>
      <c r="BB285" s="105"/>
      <c r="BC285" s="112"/>
      <c r="BD285" s="59"/>
      <c r="BE285" s="36"/>
      <c r="BF285" s="38"/>
      <c r="BG285" s="99"/>
      <c r="BH285" s="113"/>
      <c r="BI285" s="38"/>
      <c r="BJ285" s="99"/>
    </row>
    <row r="286" spans="2:62" ht="38.25" customHeight="1" x14ac:dyDescent="0.25">
      <c r="B286" s="81">
        <f t="shared" si="8"/>
        <v>265</v>
      </c>
      <c r="C286" s="57"/>
      <c r="D286" s="38"/>
      <c r="E286" s="73"/>
      <c r="F286" s="37"/>
      <c r="G286" s="80"/>
      <c r="H286" s="77"/>
      <c r="I286" s="37"/>
      <c r="J286" s="37"/>
      <c r="K286" s="58"/>
      <c r="L286" s="38"/>
      <c r="M286" s="38"/>
      <c r="N286" s="38"/>
      <c r="O286" s="38"/>
      <c r="P286" s="57"/>
      <c r="Q286" s="36"/>
      <c r="R286" s="73"/>
      <c r="S286" s="73"/>
      <c r="T286" s="58"/>
      <c r="U286" s="36"/>
      <c r="V286" s="90" t="str">
        <f t="shared" si="9"/>
        <v/>
      </c>
      <c r="W286" s="113"/>
      <c r="X286" s="38"/>
      <c r="Y286" s="99"/>
      <c r="Z286" s="95"/>
      <c r="AA286" s="38"/>
      <c r="AB286" s="38"/>
      <c r="AC286" s="38"/>
      <c r="AD286" s="105"/>
      <c r="AE286" s="113"/>
      <c r="AF286" s="38"/>
      <c r="AG286" s="99"/>
      <c r="AH286" s="113"/>
      <c r="AI286" s="38"/>
      <c r="AJ286" s="38"/>
      <c r="AK286" s="38"/>
      <c r="AL286" s="105"/>
      <c r="AM286" s="95"/>
      <c r="AN286" s="38"/>
      <c r="AO286" s="99"/>
      <c r="AP286" s="95"/>
      <c r="AQ286" s="38"/>
      <c r="AR286" s="38"/>
      <c r="AS286" s="38"/>
      <c r="AT286" s="99"/>
      <c r="AU286" s="95"/>
      <c r="AV286" s="38"/>
      <c r="AW286" s="99"/>
      <c r="AX286" s="113"/>
      <c r="AY286" s="38"/>
      <c r="AZ286" s="38"/>
      <c r="BA286" s="38"/>
      <c r="BB286" s="105"/>
      <c r="BC286" s="112"/>
      <c r="BD286" s="59"/>
      <c r="BE286" s="36"/>
      <c r="BF286" s="38"/>
      <c r="BG286" s="99"/>
      <c r="BH286" s="113"/>
      <c r="BI286" s="38"/>
      <c r="BJ286" s="99"/>
    </row>
    <row r="287" spans="2:62" ht="38.25" customHeight="1" x14ac:dyDescent="0.25">
      <c r="B287" s="81">
        <f t="shared" si="8"/>
        <v>266</v>
      </c>
      <c r="C287" s="57"/>
      <c r="D287" s="38"/>
      <c r="E287" s="73"/>
      <c r="F287" s="37"/>
      <c r="G287" s="80"/>
      <c r="H287" s="77"/>
      <c r="I287" s="37"/>
      <c r="J287" s="37"/>
      <c r="K287" s="58"/>
      <c r="L287" s="38"/>
      <c r="M287" s="38"/>
      <c r="N287" s="38"/>
      <c r="O287" s="38"/>
      <c r="P287" s="57"/>
      <c r="Q287" s="36"/>
      <c r="R287" s="73"/>
      <c r="S287" s="73"/>
      <c r="T287" s="58"/>
      <c r="U287" s="36"/>
      <c r="V287" s="90" t="str">
        <f t="shared" si="9"/>
        <v/>
      </c>
      <c r="W287" s="113"/>
      <c r="X287" s="38"/>
      <c r="Y287" s="99"/>
      <c r="Z287" s="95"/>
      <c r="AA287" s="38"/>
      <c r="AB287" s="38"/>
      <c r="AC287" s="38"/>
      <c r="AD287" s="105"/>
      <c r="AE287" s="113"/>
      <c r="AF287" s="38"/>
      <c r="AG287" s="99"/>
      <c r="AH287" s="113"/>
      <c r="AI287" s="38"/>
      <c r="AJ287" s="38"/>
      <c r="AK287" s="38"/>
      <c r="AL287" s="105"/>
      <c r="AM287" s="95"/>
      <c r="AN287" s="38"/>
      <c r="AO287" s="99"/>
      <c r="AP287" s="95"/>
      <c r="AQ287" s="38"/>
      <c r="AR287" s="38"/>
      <c r="AS287" s="38"/>
      <c r="AT287" s="99"/>
      <c r="AU287" s="95"/>
      <c r="AV287" s="38"/>
      <c r="AW287" s="99"/>
      <c r="AX287" s="113"/>
      <c r="AY287" s="38"/>
      <c r="AZ287" s="38"/>
      <c r="BA287" s="38"/>
      <c r="BB287" s="105"/>
      <c r="BC287" s="112"/>
      <c r="BD287" s="59"/>
      <c r="BE287" s="36"/>
      <c r="BF287" s="38"/>
      <c r="BG287" s="99"/>
      <c r="BH287" s="113"/>
      <c r="BI287" s="38"/>
      <c r="BJ287" s="99"/>
    </row>
    <row r="288" spans="2:62" ht="38.25" customHeight="1" x14ac:dyDescent="0.25">
      <c r="B288" s="81">
        <f t="shared" ref="B288:B351" si="10">1+B287</f>
        <v>267</v>
      </c>
      <c r="C288" s="57"/>
      <c r="D288" s="38"/>
      <c r="E288" s="73"/>
      <c r="F288" s="37"/>
      <c r="G288" s="80"/>
      <c r="H288" s="77"/>
      <c r="I288" s="37"/>
      <c r="J288" s="37"/>
      <c r="K288" s="58"/>
      <c r="L288" s="38"/>
      <c r="M288" s="38"/>
      <c r="N288" s="38"/>
      <c r="O288" s="38"/>
      <c r="P288" s="57"/>
      <c r="Q288" s="36"/>
      <c r="R288" s="73"/>
      <c r="S288" s="73"/>
      <c r="T288" s="58"/>
      <c r="U288" s="36"/>
      <c r="V288" s="90" t="str">
        <f t="shared" si="9"/>
        <v/>
      </c>
      <c r="W288" s="113"/>
      <c r="X288" s="38"/>
      <c r="Y288" s="99"/>
      <c r="Z288" s="95"/>
      <c r="AA288" s="38"/>
      <c r="AB288" s="38"/>
      <c r="AC288" s="38"/>
      <c r="AD288" s="105"/>
      <c r="AE288" s="113"/>
      <c r="AF288" s="38"/>
      <c r="AG288" s="99"/>
      <c r="AH288" s="113"/>
      <c r="AI288" s="38"/>
      <c r="AJ288" s="38"/>
      <c r="AK288" s="38"/>
      <c r="AL288" s="105"/>
      <c r="AM288" s="95"/>
      <c r="AN288" s="38"/>
      <c r="AO288" s="99"/>
      <c r="AP288" s="95"/>
      <c r="AQ288" s="38"/>
      <c r="AR288" s="38"/>
      <c r="AS288" s="38"/>
      <c r="AT288" s="99"/>
      <c r="AU288" s="95"/>
      <c r="AV288" s="38"/>
      <c r="AW288" s="99"/>
      <c r="AX288" s="113"/>
      <c r="AY288" s="38"/>
      <c r="AZ288" s="38"/>
      <c r="BA288" s="38"/>
      <c r="BB288" s="105"/>
      <c r="BC288" s="112"/>
      <c r="BD288" s="59"/>
      <c r="BE288" s="36"/>
      <c r="BF288" s="38"/>
      <c r="BG288" s="99"/>
      <c r="BH288" s="113"/>
      <c r="BI288" s="38"/>
      <c r="BJ288" s="99"/>
    </row>
    <row r="289" spans="2:62" ht="38.25" customHeight="1" x14ac:dyDescent="0.25">
      <c r="B289" s="81">
        <f t="shared" si="10"/>
        <v>268</v>
      </c>
      <c r="C289" s="57"/>
      <c r="D289" s="38"/>
      <c r="E289" s="73"/>
      <c r="F289" s="37"/>
      <c r="G289" s="80"/>
      <c r="H289" s="77"/>
      <c r="I289" s="37"/>
      <c r="J289" s="37"/>
      <c r="K289" s="58"/>
      <c r="L289" s="38"/>
      <c r="M289" s="38"/>
      <c r="N289" s="38"/>
      <c r="O289" s="38"/>
      <c r="P289" s="57"/>
      <c r="Q289" s="36"/>
      <c r="R289" s="73"/>
      <c r="S289" s="73"/>
      <c r="T289" s="58"/>
      <c r="U289" s="36"/>
      <c r="V289" s="90" t="str">
        <f t="shared" si="9"/>
        <v/>
      </c>
      <c r="W289" s="113"/>
      <c r="X289" s="38"/>
      <c r="Y289" s="99"/>
      <c r="Z289" s="95"/>
      <c r="AA289" s="38"/>
      <c r="AB289" s="38"/>
      <c r="AC289" s="38"/>
      <c r="AD289" s="105"/>
      <c r="AE289" s="113"/>
      <c r="AF289" s="38"/>
      <c r="AG289" s="99"/>
      <c r="AH289" s="113"/>
      <c r="AI289" s="38"/>
      <c r="AJ289" s="38"/>
      <c r="AK289" s="38"/>
      <c r="AL289" s="105"/>
      <c r="AM289" s="95"/>
      <c r="AN289" s="38"/>
      <c r="AO289" s="99"/>
      <c r="AP289" s="95"/>
      <c r="AQ289" s="38"/>
      <c r="AR289" s="38"/>
      <c r="AS289" s="38"/>
      <c r="AT289" s="99"/>
      <c r="AU289" s="95"/>
      <c r="AV289" s="38"/>
      <c r="AW289" s="99"/>
      <c r="AX289" s="113"/>
      <c r="AY289" s="38"/>
      <c r="AZ289" s="38"/>
      <c r="BA289" s="38"/>
      <c r="BB289" s="105"/>
      <c r="BC289" s="112"/>
      <c r="BD289" s="59"/>
      <c r="BE289" s="36"/>
      <c r="BF289" s="38"/>
      <c r="BG289" s="99"/>
      <c r="BH289" s="113"/>
      <c r="BI289" s="38"/>
      <c r="BJ289" s="99"/>
    </row>
    <row r="290" spans="2:62" ht="38.25" customHeight="1" x14ac:dyDescent="0.25">
      <c r="B290" s="81">
        <f t="shared" si="10"/>
        <v>269</v>
      </c>
      <c r="C290" s="57"/>
      <c r="D290" s="38"/>
      <c r="E290" s="73"/>
      <c r="F290" s="37"/>
      <c r="G290" s="80"/>
      <c r="H290" s="77"/>
      <c r="I290" s="37"/>
      <c r="J290" s="37"/>
      <c r="K290" s="58"/>
      <c r="L290" s="38"/>
      <c r="M290" s="38"/>
      <c r="N290" s="38"/>
      <c r="O290" s="38"/>
      <c r="P290" s="57"/>
      <c r="Q290" s="36"/>
      <c r="R290" s="73"/>
      <c r="S290" s="73"/>
      <c r="T290" s="58"/>
      <c r="U290" s="36"/>
      <c r="V290" s="90" t="str">
        <f t="shared" si="9"/>
        <v/>
      </c>
      <c r="W290" s="113"/>
      <c r="X290" s="38"/>
      <c r="Y290" s="99"/>
      <c r="Z290" s="95"/>
      <c r="AA290" s="38"/>
      <c r="AB290" s="38"/>
      <c r="AC290" s="38"/>
      <c r="AD290" s="105"/>
      <c r="AE290" s="113"/>
      <c r="AF290" s="38"/>
      <c r="AG290" s="99"/>
      <c r="AH290" s="113"/>
      <c r="AI290" s="38"/>
      <c r="AJ290" s="38"/>
      <c r="AK290" s="38"/>
      <c r="AL290" s="105"/>
      <c r="AM290" s="95"/>
      <c r="AN290" s="38"/>
      <c r="AO290" s="99"/>
      <c r="AP290" s="95"/>
      <c r="AQ290" s="38"/>
      <c r="AR290" s="38"/>
      <c r="AS290" s="38"/>
      <c r="AT290" s="99"/>
      <c r="AU290" s="95"/>
      <c r="AV290" s="38"/>
      <c r="AW290" s="99"/>
      <c r="AX290" s="113"/>
      <c r="AY290" s="38"/>
      <c r="AZ290" s="38"/>
      <c r="BA290" s="38"/>
      <c r="BB290" s="105"/>
      <c r="BC290" s="112"/>
      <c r="BD290" s="59"/>
      <c r="BE290" s="36"/>
      <c r="BF290" s="38"/>
      <c r="BG290" s="99"/>
      <c r="BH290" s="113"/>
      <c r="BI290" s="38"/>
      <c r="BJ290" s="99"/>
    </row>
    <row r="291" spans="2:62" ht="38.25" customHeight="1" x14ac:dyDescent="0.25">
      <c r="B291" s="81">
        <f t="shared" si="10"/>
        <v>270</v>
      </c>
      <c r="C291" s="57"/>
      <c r="D291" s="38"/>
      <c r="E291" s="73"/>
      <c r="F291" s="37"/>
      <c r="G291" s="80"/>
      <c r="H291" s="77"/>
      <c r="I291" s="37"/>
      <c r="J291" s="37"/>
      <c r="K291" s="58"/>
      <c r="L291" s="38"/>
      <c r="M291" s="38"/>
      <c r="N291" s="38"/>
      <c r="O291" s="38"/>
      <c r="P291" s="57"/>
      <c r="Q291" s="36"/>
      <c r="R291" s="73"/>
      <c r="S291" s="73"/>
      <c r="T291" s="58"/>
      <c r="U291" s="36"/>
      <c r="V291" s="90" t="str">
        <f t="shared" si="9"/>
        <v/>
      </c>
      <c r="W291" s="113"/>
      <c r="X291" s="38"/>
      <c r="Y291" s="99"/>
      <c r="Z291" s="95"/>
      <c r="AA291" s="38"/>
      <c r="AB291" s="38"/>
      <c r="AC291" s="38"/>
      <c r="AD291" s="105"/>
      <c r="AE291" s="113"/>
      <c r="AF291" s="38"/>
      <c r="AG291" s="99"/>
      <c r="AH291" s="113"/>
      <c r="AI291" s="38"/>
      <c r="AJ291" s="38"/>
      <c r="AK291" s="38"/>
      <c r="AL291" s="105"/>
      <c r="AM291" s="95"/>
      <c r="AN291" s="38"/>
      <c r="AO291" s="99"/>
      <c r="AP291" s="95"/>
      <c r="AQ291" s="38"/>
      <c r="AR291" s="38"/>
      <c r="AS291" s="38"/>
      <c r="AT291" s="99"/>
      <c r="AU291" s="95"/>
      <c r="AV291" s="38"/>
      <c r="AW291" s="99"/>
      <c r="AX291" s="113"/>
      <c r="AY291" s="38"/>
      <c r="AZ291" s="38"/>
      <c r="BA291" s="38"/>
      <c r="BB291" s="105"/>
      <c r="BC291" s="112"/>
      <c r="BD291" s="59"/>
      <c r="BE291" s="36"/>
      <c r="BF291" s="38"/>
      <c r="BG291" s="99"/>
      <c r="BH291" s="113"/>
      <c r="BI291" s="38"/>
      <c r="BJ291" s="99"/>
    </row>
    <row r="292" spans="2:62" ht="38.25" customHeight="1" x14ac:dyDescent="0.25">
      <c r="B292" s="81">
        <f t="shared" si="10"/>
        <v>271</v>
      </c>
      <c r="C292" s="57"/>
      <c r="D292" s="38"/>
      <c r="E292" s="73"/>
      <c r="F292" s="37"/>
      <c r="G292" s="80"/>
      <c r="H292" s="77"/>
      <c r="I292" s="37"/>
      <c r="J292" s="37"/>
      <c r="K292" s="58"/>
      <c r="L292" s="38"/>
      <c r="M292" s="38"/>
      <c r="N292" s="38"/>
      <c r="O292" s="38"/>
      <c r="P292" s="57"/>
      <c r="Q292" s="36"/>
      <c r="R292" s="73"/>
      <c r="S292" s="73"/>
      <c r="T292" s="58"/>
      <c r="U292" s="36"/>
      <c r="V292" s="90" t="str">
        <f t="shared" si="9"/>
        <v/>
      </c>
      <c r="W292" s="113"/>
      <c r="X292" s="38"/>
      <c r="Y292" s="99"/>
      <c r="Z292" s="95"/>
      <c r="AA292" s="38"/>
      <c r="AB292" s="38"/>
      <c r="AC292" s="38"/>
      <c r="AD292" s="105"/>
      <c r="AE292" s="113"/>
      <c r="AF292" s="38"/>
      <c r="AG292" s="99"/>
      <c r="AH292" s="113"/>
      <c r="AI292" s="38"/>
      <c r="AJ292" s="38"/>
      <c r="AK292" s="38"/>
      <c r="AL292" s="105"/>
      <c r="AM292" s="95"/>
      <c r="AN292" s="38"/>
      <c r="AO292" s="99"/>
      <c r="AP292" s="95"/>
      <c r="AQ292" s="38"/>
      <c r="AR292" s="38"/>
      <c r="AS292" s="38"/>
      <c r="AT292" s="99"/>
      <c r="AU292" s="95"/>
      <c r="AV292" s="38"/>
      <c r="AW292" s="99"/>
      <c r="AX292" s="113"/>
      <c r="AY292" s="38"/>
      <c r="AZ292" s="38"/>
      <c r="BA292" s="38"/>
      <c r="BB292" s="105"/>
      <c r="BC292" s="112"/>
      <c r="BD292" s="59"/>
      <c r="BE292" s="36"/>
      <c r="BF292" s="38"/>
      <c r="BG292" s="99"/>
      <c r="BH292" s="113"/>
      <c r="BI292" s="38"/>
      <c r="BJ292" s="99"/>
    </row>
    <row r="293" spans="2:62" ht="38.25" customHeight="1" x14ac:dyDescent="0.25">
      <c r="B293" s="81">
        <f t="shared" si="10"/>
        <v>272</v>
      </c>
      <c r="C293" s="57"/>
      <c r="D293" s="38"/>
      <c r="E293" s="73"/>
      <c r="F293" s="37"/>
      <c r="G293" s="80"/>
      <c r="H293" s="77"/>
      <c r="I293" s="37"/>
      <c r="J293" s="37"/>
      <c r="K293" s="58"/>
      <c r="L293" s="38"/>
      <c r="M293" s="38"/>
      <c r="N293" s="38"/>
      <c r="O293" s="38"/>
      <c r="P293" s="57"/>
      <c r="Q293" s="36"/>
      <c r="R293" s="73"/>
      <c r="S293" s="73"/>
      <c r="T293" s="58"/>
      <c r="U293" s="36"/>
      <c r="V293" s="90" t="str">
        <f t="shared" si="9"/>
        <v/>
      </c>
      <c r="W293" s="113"/>
      <c r="X293" s="38"/>
      <c r="Y293" s="99"/>
      <c r="Z293" s="95"/>
      <c r="AA293" s="38"/>
      <c r="AB293" s="38"/>
      <c r="AC293" s="38"/>
      <c r="AD293" s="105"/>
      <c r="AE293" s="113"/>
      <c r="AF293" s="38"/>
      <c r="AG293" s="99"/>
      <c r="AH293" s="113"/>
      <c r="AI293" s="38"/>
      <c r="AJ293" s="38"/>
      <c r="AK293" s="38"/>
      <c r="AL293" s="105"/>
      <c r="AM293" s="95"/>
      <c r="AN293" s="38"/>
      <c r="AO293" s="99"/>
      <c r="AP293" s="95"/>
      <c r="AQ293" s="38"/>
      <c r="AR293" s="38"/>
      <c r="AS293" s="38"/>
      <c r="AT293" s="99"/>
      <c r="AU293" s="95"/>
      <c r="AV293" s="38"/>
      <c r="AW293" s="99"/>
      <c r="AX293" s="113"/>
      <c r="AY293" s="38"/>
      <c r="AZ293" s="38"/>
      <c r="BA293" s="38"/>
      <c r="BB293" s="105"/>
      <c r="BC293" s="112"/>
      <c r="BD293" s="59"/>
      <c r="BE293" s="36"/>
      <c r="BF293" s="38"/>
      <c r="BG293" s="99"/>
      <c r="BH293" s="113"/>
      <c r="BI293" s="38"/>
      <c r="BJ293" s="99"/>
    </row>
    <row r="294" spans="2:62" ht="38.25" customHeight="1" x14ac:dyDescent="0.25">
      <c r="B294" s="81">
        <f t="shared" si="10"/>
        <v>273</v>
      </c>
      <c r="C294" s="57"/>
      <c r="D294" s="38"/>
      <c r="E294" s="73"/>
      <c r="F294" s="37"/>
      <c r="G294" s="80"/>
      <c r="H294" s="77"/>
      <c r="I294" s="37"/>
      <c r="J294" s="37"/>
      <c r="K294" s="58"/>
      <c r="L294" s="38"/>
      <c r="M294" s="38"/>
      <c r="N294" s="38"/>
      <c r="O294" s="38"/>
      <c r="P294" s="57"/>
      <c r="Q294" s="36"/>
      <c r="R294" s="73"/>
      <c r="S294" s="73"/>
      <c r="T294" s="58"/>
      <c r="U294" s="36"/>
      <c r="V294" s="90" t="str">
        <f t="shared" si="9"/>
        <v/>
      </c>
      <c r="W294" s="113"/>
      <c r="X294" s="38"/>
      <c r="Y294" s="99"/>
      <c r="Z294" s="95"/>
      <c r="AA294" s="38"/>
      <c r="AB294" s="38"/>
      <c r="AC294" s="38"/>
      <c r="AD294" s="105"/>
      <c r="AE294" s="113"/>
      <c r="AF294" s="38"/>
      <c r="AG294" s="99"/>
      <c r="AH294" s="113"/>
      <c r="AI294" s="38"/>
      <c r="AJ294" s="38"/>
      <c r="AK294" s="38"/>
      <c r="AL294" s="105"/>
      <c r="AM294" s="95"/>
      <c r="AN294" s="38"/>
      <c r="AO294" s="99"/>
      <c r="AP294" s="95"/>
      <c r="AQ294" s="38"/>
      <c r="AR294" s="38"/>
      <c r="AS294" s="38"/>
      <c r="AT294" s="99"/>
      <c r="AU294" s="95"/>
      <c r="AV294" s="38"/>
      <c r="AW294" s="99"/>
      <c r="AX294" s="113"/>
      <c r="AY294" s="38"/>
      <c r="AZ294" s="38"/>
      <c r="BA294" s="38"/>
      <c r="BB294" s="105"/>
      <c r="BC294" s="112"/>
      <c r="BD294" s="59"/>
      <c r="BE294" s="36"/>
      <c r="BF294" s="38"/>
      <c r="BG294" s="99"/>
      <c r="BH294" s="113"/>
      <c r="BI294" s="38"/>
      <c r="BJ294" s="99"/>
    </row>
    <row r="295" spans="2:62" ht="38.25" customHeight="1" x14ac:dyDescent="0.25">
      <c r="B295" s="81">
        <f t="shared" si="10"/>
        <v>274</v>
      </c>
      <c r="C295" s="57"/>
      <c r="D295" s="38"/>
      <c r="E295" s="73"/>
      <c r="F295" s="37"/>
      <c r="G295" s="80"/>
      <c r="H295" s="77"/>
      <c r="I295" s="37"/>
      <c r="J295" s="37"/>
      <c r="K295" s="58"/>
      <c r="L295" s="38"/>
      <c r="M295" s="38"/>
      <c r="N295" s="38"/>
      <c r="O295" s="38"/>
      <c r="P295" s="57"/>
      <c r="Q295" s="36"/>
      <c r="R295" s="73"/>
      <c r="S295" s="73"/>
      <c r="T295" s="58"/>
      <c r="U295" s="36"/>
      <c r="V295" s="90" t="str">
        <f t="shared" si="9"/>
        <v/>
      </c>
      <c r="W295" s="113"/>
      <c r="X295" s="38"/>
      <c r="Y295" s="99"/>
      <c r="Z295" s="95"/>
      <c r="AA295" s="38"/>
      <c r="AB295" s="38"/>
      <c r="AC295" s="38"/>
      <c r="AD295" s="105"/>
      <c r="AE295" s="113"/>
      <c r="AF295" s="38"/>
      <c r="AG295" s="99"/>
      <c r="AH295" s="113"/>
      <c r="AI295" s="38"/>
      <c r="AJ295" s="38"/>
      <c r="AK295" s="38"/>
      <c r="AL295" s="105"/>
      <c r="AM295" s="95"/>
      <c r="AN295" s="38"/>
      <c r="AO295" s="99"/>
      <c r="AP295" s="95"/>
      <c r="AQ295" s="38"/>
      <c r="AR295" s="38"/>
      <c r="AS295" s="38"/>
      <c r="AT295" s="99"/>
      <c r="AU295" s="95"/>
      <c r="AV295" s="38"/>
      <c r="AW295" s="99"/>
      <c r="AX295" s="113"/>
      <c r="AY295" s="38"/>
      <c r="AZ295" s="38"/>
      <c r="BA295" s="38"/>
      <c r="BB295" s="105"/>
      <c r="BC295" s="112"/>
      <c r="BD295" s="59"/>
      <c r="BE295" s="36"/>
      <c r="BF295" s="38"/>
      <c r="BG295" s="99"/>
      <c r="BH295" s="113"/>
      <c r="BI295" s="38"/>
      <c r="BJ295" s="99"/>
    </row>
    <row r="296" spans="2:62" ht="38.25" customHeight="1" x14ac:dyDescent="0.25">
      <c r="B296" s="81">
        <f t="shared" si="10"/>
        <v>275</v>
      </c>
      <c r="C296" s="57"/>
      <c r="D296" s="38"/>
      <c r="E296" s="73"/>
      <c r="F296" s="37"/>
      <c r="G296" s="80"/>
      <c r="H296" s="77"/>
      <c r="I296" s="37"/>
      <c r="J296" s="37"/>
      <c r="K296" s="58"/>
      <c r="L296" s="38"/>
      <c r="M296" s="38"/>
      <c r="N296" s="38"/>
      <c r="O296" s="38"/>
      <c r="P296" s="57"/>
      <c r="Q296" s="36"/>
      <c r="R296" s="73"/>
      <c r="S296" s="73"/>
      <c r="T296" s="58"/>
      <c r="U296" s="36"/>
      <c r="V296" s="90" t="str">
        <f t="shared" si="9"/>
        <v/>
      </c>
      <c r="W296" s="113"/>
      <c r="X296" s="38"/>
      <c r="Y296" s="99"/>
      <c r="Z296" s="95"/>
      <c r="AA296" s="38"/>
      <c r="AB296" s="38"/>
      <c r="AC296" s="38"/>
      <c r="AD296" s="105"/>
      <c r="AE296" s="113"/>
      <c r="AF296" s="38"/>
      <c r="AG296" s="99"/>
      <c r="AH296" s="113"/>
      <c r="AI296" s="38"/>
      <c r="AJ296" s="38"/>
      <c r="AK296" s="38"/>
      <c r="AL296" s="105"/>
      <c r="AM296" s="95"/>
      <c r="AN296" s="38"/>
      <c r="AO296" s="99"/>
      <c r="AP296" s="95"/>
      <c r="AQ296" s="38"/>
      <c r="AR296" s="38"/>
      <c r="AS296" s="38"/>
      <c r="AT296" s="99"/>
      <c r="AU296" s="95"/>
      <c r="AV296" s="38"/>
      <c r="AW296" s="99"/>
      <c r="AX296" s="113"/>
      <c r="AY296" s="38"/>
      <c r="AZ296" s="38"/>
      <c r="BA296" s="38"/>
      <c r="BB296" s="105"/>
      <c r="BC296" s="112"/>
      <c r="BD296" s="59"/>
      <c r="BE296" s="36"/>
      <c r="BF296" s="38"/>
      <c r="BG296" s="99"/>
      <c r="BH296" s="113"/>
      <c r="BI296" s="38"/>
      <c r="BJ296" s="99"/>
    </row>
    <row r="297" spans="2:62" ht="38.25" customHeight="1" x14ac:dyDescent="0.25">
      <c r="B297" s="81">
        <f t="shared" si="10"/>
        <v>276</v>
      </c>
      <c r="C297" s="57"/>
      <c r="D297" s="38"/>
      <c r="E297" s="73"/>
      <c r="F297" s="37"/>
      <c r="G297" s="80"/>
      <c r="H297" s="77"/>
      <c r="I297" s="37"/>
      <c r="J297" s="37"/>
      <c r="K297" s="58"/>
      <c r="L297" s="38"/>
      <c r="M297" s="38"/>
      <c r="N297" s="38"/>
      <c r="O297" s="38"/>
      <c r="P297" s="57"/>
      <c r="Q297" s="36"/>
      <c r="R297" s="73"/>
      <c r="S297" s="73"/>
      <c r="T297" s="58"/>
      <c r="U297" s="36"/>
      <c r="V297" s="90" t="str">
        <f t="shared" si="9"/>
        <v/>
      </c>
      <c r="W297" s="113"/>
      <c r="X297" s="38"/>
      <c r="Y297" s="99"/>
      <c r="Z297" s="95"/>
      <c r="AA297" s="38"/>
      <c r="AB297" s="38"/>
      <c r="AC297" s="38"/>
      <c r="AD297" s="105"/>
      <c r="AE297" s="113"/>
      <c r="AF297" s="38"/>
      <c r="AG297" s="99"/>
      <c r="AH297" s="113"/>
      <c r="AI297" s="38"/>
      <c r="AJ297" s="38"/>
      <c r="AK297" s="38"/>
      <c r="AL297" s="105"/>
      <c r="AM297" s="95"/>
      <c r="AN297" s="38"/>
      <c r="AO297" s="99"/>
      <c r="AP297" s="95"/>
      <c r="AQ297" s="38"/>
      <c r="AR297" s="38"/>
      <c r="AS297" s="38"/>
      <c r="AT297" s="99"/>
      <c r="AU297" s="95"/>
      <c r="AV297" s="38"/>
      <c r="AW297" s="99"/>
      <c r="AX297" s="113"/>
      <c r="AY297" s="38"/>
      <c r="AZ297" s="38"/>
      <c r="BA297" s="38"/>
      <c r="BB297" s="105"/>
      <c r="BC297" s="112"/>
      <c r="BD297" s="59"/>
      <c r="BE297" s="36"/>
      <c r="BF297" s="38"/>
      <c r="BG297" s="99"/>
      <c r="BH297" s="113"/>
      <c r="BI297" s="38"/>
      <c r="BJ297" s="99"/>
    </row>
    <row r="298" spans="2:62" ht="38.25" customHeight="1" x14ac:dyDescent="0.25">
      <c r="B298" s="81">
        <f t="shared" si="10"/>
        <v>277</v>
      </c>
      <c r="C298" s="57"/>
      <c r="D298" s="38"/>
      <c r="E298" s="73"/>
      <c r="F298" s="37"/>
      <c r="G298" s="80"/>
      <c r="H298" s="77"/>
      <c r="I298" s="37"/>
      <c r="J298" s="37"/>
      <c r="K298" s="58"/>
      <c r="L298" s="38"/>
      <c r="M298" s="38"/>
      <c r="N298" s="38"/>
      <c r="O298" s="38"/>
      <c r="P298" s="57"/>
      <c r="Q298" s="36"/>
      <c r="R298" s="73"/>
      <c r="S298" s="73"/>
      <c r="T298" s="58"/>
      <c r="U298" s="36"/>
      <c r="V298" s="90" t="str">
        <f t="shared" si="9"/>
        <v/>
      </c>
      <c r="W298" s="113"/>
      <c r="X298" s="38"/>
      <c r="Y298" s="99"/>
      <c r="Z298" s="95"/>
      <c r="AA298" s="38"/>
      <c r="AB298" s="38"/>
      <c r="AC298" s="38"/>
      <c r="AD298" s="105"/>
      <c r="AE298" s="113"/>
      <c r="AF298" s="38"/>
      <c r="AG298" s="99"/>
      <c r="AH298" s="113"/>
      <c r="AI298" s="38"/>
      <c r="AJ298" s="38"/>
      <c r="AK298" s="38"/>
      <c r="AL298" s="105"/>
      <c r="AM298" s="95"/>
      <c r="AN298" s="38"/>
      <c r="AO298" s="99"/>
      <c r="AP298" s="95"/>
      <c r="AQ298" s="38"/>
      <c r="AR298" s="38"/>
      <c r="AS298" s="38"/>
      <c r="AT298" s="99"/>
      <c r="AU298" s="95"/>
      <c r="AV298" s="38"/>
      <c r="AW298" s="99"/>
      <c r="AX298" s="113"/>
      <c r="AY298" s="38"/>
      <c r="AZ298" s="38"/>
      <c r="BA298" s="38"/>
      <c r="BB298" s="105"/>
      <c r="BC298" s="112"/>
      <c r="BD298" s="59"/>
      <c r="BE298" s="36"/>
      <c r="BF298" s="38"/>
      <c r="BG298" s="99"/>
      <c r="BH298" s="113"/>
      <c r="BI298" s="38"/>
      <c r="BJ298" s="99"/>
    </row>
    <row r="299" spans="2:62" ht="38.25" customHeight="1" x14ac:dyDescent="0.25">
      <c r="B299" s="81">
        <f t="shared" si="10"/>
        <v>278</v>
      </c>
      <c r="C299" s="57"/>
      <c r="D299" s="38"/>
      <c r="E299" s="73"/>
      <c r="F299" s="37"/>
      <c r="G299" s="80"/>
      <c r="H299" s="77"/>
      <c r="I299" s="37"/>
      <c r="J299" s="37"/>
      <c r="K299" s="58"/>
      <c r="L299" s="38"/>
      <c r="M299" s="38"/>
      <c r="N299" s="38"/>
      <c r="O299" s="38"/>
      <c r="P299" s="57"/>
      <c r="Q299" s="36"/>
      <c r="R299" s="73"/>
      <c r="S299" s="73"/>
      <c r="T299" s="58"/>
      <c r="U299" s="36"/>
      <c r="V299" s="90" t="str">
        <f t="shared" si="9"/>
        <v/>
      </c>
      <c r="W299" s="113"/>
      <c r="X299" s="38"/>
      <c r="Y299" s="99"/>
      <c r="Z299" s="95"/>
      <c r="AA299" s="38"/>
      <c r="AB299" s="38"/>
      <c r="AC299" s="38"/>
      <c r="AD299" s="105"/>
      <c r="AE299" s="113"/>
      <c r="AF299" s="38"/>
      <c r="AG299" s="99"/>
      <c r="AH299" s="113"/>
      <c r="AI299" s="38"/>
      <c r="AJ299" s="38"/>
      <c r="AK299" s="38"/>
      <c r="AL299" s="105"/>
      <c r="AM299" s="95"/>
      <c r="AN299" s="38"/>
      <c r="AO299" s="99"/>
      <c r="AP299" s="95"/>
      <c r="AQ299" s="38"/>
      <c r="AR299" s="38"/>
      <c r="AS299" s="38"/>
      <c r="AT299" s="99"/>
      <c r="AU299" s="95"/>
      <c r="AV299" s="38"/>
      <c r="AW299" s="99"/>
      <c r="AX299" s="113"/>
      <c r="AY299" s="38"/>
      <c r="AZ299" s="38"/>
      <c r="BA299" s="38"/>
      <c r="BB299" s="105"/>
      <c r="BC299" s="112"/>
      <c r="BD299" s="59"/>
      <c r="BE299" s="36"/>
      <c r="BF299" s="38"/>
      <c r="BG299" s="99"/>
      <c r="BH299" s="113"/>
      <c r="BI299" s="38"/>
      <c r="BJ299" s="99"/>
    </row>
    <row r="300" spans="2:62" ht="38.25" customHeight="1" x14ac:dyDescent="0.25">
      <c r="B300" s="81">
        <f t="shared" si="10"/>
        <v>279</v>
      </c>
      <c r="C300" s="57"/>
      <c r="D300" s="38"/>
      <c r="E300" s="73"/>
      <c r="F300" s="37"/>
      <c r="G300" s="80"/>
      <c r="H300" s="77"/>
      <c r="I300" s="37"/>
      <c r="J300" s="37"/>
      <c r="K300" s="58"/>
      <c r="L300" s="38"/>
      <c r="M300" s="38"/>
      <c r="N300" s="38"/>
      <c r="O300" s="38"/>
      <c r="P300" s="57"/>
      <c r="Q300" s="36"/>
      <c r="R300" s="73"/>
      <c r="S300" s="73"/>
      <c r="T300" s="58"/>
      <c r="U300" s="36"/>
      <c r="V300" s="90" t="str">
        <f t="shared" si="9"/>
        <v/>
      </c>
      <c r="W300" s="113"/>
      <c r="X300" s="38"/>
      <c r="Y300" s="99"/>
      <c r="Z300" s="95"/>
      <c r="AA300" s="38"/>
      <c r="AB300" s="38"/>
      <c r="AC300" s="38"/>
      <c r="AD300" s="105"/>
      <c r="AE300" s="113"/>
      <c r="AF300" s="38"/>
      <c r="AG300" s="99"/>
      <c r="AH300" s="113"/>
      <c r="AI300" s="38"/>
      <c r="AJ300" s="38"/>
      <c r="AK300" s="38"/>
      <c r="AL300" s="105"/>
      <c r="AM300" s="95"/>
      <c r="AN300" s="38"/>
      <c r="AO300" s="99"/>
      <c r="AP300" s="95"/>
      <c r="AQ300" s="38"/>
      <c r="AR300" s="38"/>
      <c r="AS300" s="38"/>
      <c r="AT300" s="99"/>
      <c r="AU300" s="95"/>
      <c r="AV300" s="38"/>
      <c r="AW300" s="99"/>
      <c r="AX300" s="113"/>
      <c r="AY300" s="38"/>
      <c r="AZ300" s="38"/>
      <c r="BA300" s="38"/>
      <c r="BB300" s="105"/>
      <c r="BC300" s="112"/>
      <c r="BD300" s="59"/>
      <c r="BE300" s="36"/>
      <c r="BF300" s="38"/>
      <c r="BG300" s="99"/>
      <c r="BH300" s="113"/>
      <c r="BI300" s="38"/>
      <c r="BJ300" s="99"/>
    </row>
    <row r="301" spans="2:62" ht="38.25" customHeight="1" x14ac:dyDescent="0.25">
      <c r="B301" s="81">
        <f t="shared" si="10"/>
        <v>280</v>
      </c>
      <c r="C301" s="57"/>
      <c r="D301" s="38"/>
      <c r="E301" s="73"/>
      <c r="F301" s="37"/>
      <c r="G301" s="80"/>
      <c r="H301" s="77"/>
      <c r="I301" s="37"/>
      <c r="J301" s="37"/>
      <c r="K301" s="58"/>
      <c r="L301" s="38"/>
      <c r="M301" s="38"/>
      <c r="N301" s="38"/>
      <c r="O301" s="38"/>
      <c r="P301" s="57"/>
      <c r="Q301" s="36"/>
      <c r="R301" s="73"/>
      <c r="S301" s="73"/>
      <c r="T301" s="58"/>
      <c r="U301" s="36"/>
      <c r="V301" s="90" t="str">
        <f t="shared" si="9"/>
        <v/>
      </c>
      <c r="W301" s="113"/>
      <c r="X301" s="38"/>
      <c r="Y301" s="99"/>
      <c r="Z301" s="95"/>
      <c r="AA301" s="38"/>
      <c r="AB301" s="38"/>
      <c r="AC301" s="38"/>
      <c r="AD301" s="105"/>
      <c r="AE301" s="113"/>
      <c r="AF301" s="38"/>
      <c r="AG301" s="99"/>
      <c r="AH301" s="113"/>
      <c r="AI301" s="38"/>
      <c r="AJ301" s="38"/>
      <c r="AK301" s="38"/>
      <c r="AL301" s="105"/>
      <c r="AM301" s="95"/>
      <c r="AN301" s="38"/>
      <c r="AO301" s="99"/>
      <c r="AP301" s="95"/>
      <c r="AQ301" s="38"/>
      <c r="AR301" s="38"/>
      <c r="AS301" s="38"/>
      <c r="AT301" s="99"/>
      <c r="AU301" s="95"/>
      <c r="AV301" s="38"/>
      <c r="AW301" s="99"/>
      <c r="AX301" s="113"/>
      <c r="AY301" s="38"/>
      <c r="AZ301" s="38"/>
      <c r="BA301" s="38"/>
      <c r="BB301" s="105"/>
      <c r="BC301" s="112"/>
      <c r="BD301" s="59"/>
      <c r="BE301" s="36"/>
      <c r="BF301" s="38"/>
      <c r="BG301" s="99"/>
      <c r="BH301" s="113"/>
      <c r="BI301" s="38"/>
      <c r="BJ301" s="99"/>
    </row>
    <row r="302" spans="2:62" ht="38.25" customHeight="1" x14ac:dyDescent="0.25">
      <c r="B302" s="81">
        <f t="shared" si="10"/>
        <v>281</v>
      </c>
      <c r="C302" s="57"/>
      <c r="D302" s="38"/>
      <c r="E302" s="73"/>
      <c r="F302" s="37"/>
      <c r="G302" s="80"/>
      <c r="H302" s="77"/>
      <c r="I302" s="37"/>
      <c r="J302" s="37"/>
      <c r="K302" s="58"/>
      <c r="L302" s="38"/>
      <c r="M302" s="38"/>
      <c r="N302" s="38"/>
      <c r="O302" s="38"/>
      <c r="P302" s="57"/>
      <c r="Q302" s="36"/>
      <c r="R302" s="73"/>
      <c r="S302" s="73"/>
      <c r="T302" s="58"/>
      <c r="U302" s="36"/>
      <c r="V302" s="90" t="str">
        <f t="shared" si="9"/>
        <v/>
      </c>
      <c r="W302" s="113"/>
      <c r="X302" s="38"/>
      <c r="Y302" s="99"/>
      <c r="Z302" s="95"/>
      <c r="AA302" s="38"/>
      <c r="AB302" s="38"/>
      <c r="AC302" s="38"/>
      <c r="AD302" s="105"/>
      <c r="AE302" s="113"/>
      <c r="AF302" s="38"/>
      <c r="AG302" s="99"/>
      <c r="AH302" s="113"/>
      <c r="AI302" s="38"/>
      <c r="AJ302" s="38"/>
      <c r="AK302" s="38"/>
      <c r="AL302" s="105"/>
      <c r="AM302" s="95"/>
      <c r="AN302" s="38"/>
      <c r="AO302" s="99"/>
      <c r="AP302" s="95"/>
      <c r="AQ302" s="38"/>
      <c r="AR302" s="38"/>
      <c r="AS302" s="38"/>
      <c r="AT302" s="99"/>
      <c r="AU302" s="95"/>
      <c r="AV302" s="38"/>
      <c r="AW302" s="99"/>
      <c r="AX302" s="113"/>
      <c r="AY302" s="38"/>
      <c r="AZ302" s="38"/>
      <c r="BA302" s="38"/>
      <c r="BB302" s="105"/>
      <c r="BC302" s="112"/>
      <c r="BD302" s="59"/>
      <c r="BE302" s="36"/>
      <c r="BF302" s="38"/>
      <c r="BG302" s="99"/>
      <c r="BH302" s="113"/>
      <c r="BI302" s="38"/>
      <c r="BJ302" s="99"/>
    </row>
    <row r="303" spans="2:62" ht="38.25" customHeight="1" x14ac:dyDescent="0.25">
      <c r="B303" s="81">
        <f t="shared" si="10"/>
        <v>282</v>
      </c>
      <c r="C303" s="57"/>
      <c r="D303" s="38"/>
      <c r="E303" s="73"/>
      <c r="F303" s="37"/>
      <c r="G303" s="80"/>
      <c r="H303" s="77"/>
      <c r="I303" s="37"/>
      <c r="J303" s="37"/>
      <c r="K303" s="58"/>
      <c r="L303" s="38"/>
      <c r="M303" s="38"/>
      <c r="N303" s="38"/>
      <c r="O303" s="38"/>
      <c r="P303" s="57"/>
      <c r="Q303" s="36"/>
      <c r="R303" s="73"/>
      <c r="S303" s="73"/>
      <c r="T303" s="58"/>
      <c r="U303" s="36"/>
      <c r="V303" s="90" t="str">
        <f t="shared" si="9"/>
        <v/>
      </c>
      <c r="W303" s="113"/>
      <c r="X303" s="38"/>
      <c r="Y303" s="99"/>
      <c r="Z303" s="95"/>
      <c r="AA303" s="38"/>
      <c r="AB303" s="38"/>
      <c r="AC303" s="38"/>
      <c r="AD303" s="105"/>
      <c r="AE303" s="113"/>
      <c r="AF303" s="38"/>
      <c r="AG303" s="99"/>
      <c r="AH303" s="113"/>
      <c r="AI303" s="38"/>
      <c r="AJ303" s="38"/>
      <c r="AK303" s="38"/>
      <c r="AL303" s="105"/>
      <c r="AM303" s="95"/>
      <c r="AN303" s="38"/>
      <c r="AO303" s="99"/>
      <c r="AP303" s="95"/>
      <c r="AQ303" s="38"/>
      <c r="AR303" s="38"/>
      <c r="AS303" s="38"/>
      <c r="AT303" s="99"/>
      <c r="AU303" s="95"/>
      <c r="AV303" s="38"/>
      <c r="AW303" s="99"/>
      <c r="AX303" s="113"/>
      <c r="AY303" s="38"/>
      <c r="AZ303" s="38"/>
      <c r="BA303" s="38"/>
      <c r="BB303" s="105"/>
      <c r="BC303" s="112"/>
      <c r="BD303" s="59"/>
      <c r="BE303" s="36"/>
      <c r="BF303" s="38"/>
      <c r="BG303" s="99"/>
      <c r="BH303" s="113"/>
      <c r="BI303" s="38"/>
      <c r="BJ303" s="99"/>
    </row>
    <row r="304" spans="2:62" ht="38.25" customHeight="1" x14ac:dyDescent="0.25">
      <c r="B304" s="81">
        <f t="shared" si="10"/>
        <v>283</v>
      </c>
      <c r="C304" s="57"/>
      <c r="D304" s="38"/>
      <c r="E304" s="73"/>
      <c r="F304" s="37"/>
      <c r="G304" s="80"/>
      <c r="H304" s="77"/>
      <c r="I304" s="37"/>
      <c r="J304" s="37"/>
      <c r="K304" s="58"/>
      <c r="L304" s="38"/>
      <c r="M304" s="38"/>
      <c r="N304" s="38"/>
      <c r="O304" s="38"/>
      <c r="P304" s="57"/>
      <c r="Q304" s="36"/>
      <c r="R304" s="73"/>
      <c r="S304" s="73"/>
      <c r="T304" s="58"/>
      <c r="U304" s="36"/>
      <c r="V304" s="90" t="str">
        <f t="shared" si="9"/>
        <v/>
      </c>
      <c r="W304" s="113"/>
      <c r="X304" s="38"/>
      <c r="Y304" s="99"/>
      <c r="Z304" s="95"/>
      <c r="AA304" s="38"/>
      <c r="AB304" s="38"/>
      <c r="AC304" s="38"/>
      <c r="AD304" s="105"/>
      <c r="AE304" s="113"/>
      <c r="AF304" s="38"/>
      <c r="AG304" s="99"/>
      <c r="AH304" s="113"/>
      <c r="AI304" s="38"/>
      <c r="AJ304" s="38"/>
      <c r="AK304" s="38"/>
      <c r="AL304" s="105"/>
      <c r="AM304" s="95"/>
      <c r="AN304" s="38"/>
      <c r="AO304" s="99"/>
      <c r="AP304" s="95"/>
      <c r="AQ304" s="38"/>
      <c r="AR304" s="38"/>
      <c r="AS304" s="38"/>
      <c r="AT304" s="99"/>
      <c r="AU304" s="95"/>
      <c r="AV304" s="38"/>
      <c r="AW304" s="99"/>
      <c r="AX304" s="113"/>
      <c r="AY304" s="38"/>
      <c r="AZ304" s="38"/>
      <c r="BA304" s="38"/>
      <c r="BB304" s="105"/>
      <c r="BC304" s="112"/>
      <c r="BD304" s="59"/>
      <c r="BE304" s="36"/>
      <c r="BF304" s="38"/>
      <c r="BG304" s="99"/>
      <c r="BH304" s="113"/>
      <c r="BI304" s="38"/>
      <c r="BJ304" s="99"/>
    </row>
    <row r="305" spans="2:62" ht="38.25" customHeight="1" x14ac:dyDescent="0.25">
      <c r="B305" s="81">
        <f t="shared" si="10"/>
        <v>284</v>
      </c>
      <c r="C305" s="57"/>
      <c r="D305" s="38"/>
      <c r="E305" s="73"/>
      <c r="F305" s="37"/>
      <c r="G305" s="80"/>
      <c r="H305" s="77"/>
      <c r="I305" s="37"/>
      <c r="J305" s="37"/>
      <c r="K305" s="58"/>
      <c r="L305" s="38"/>
      <c r="M305" s="38"/>
      <c r="N305" s="38"/>
      <c r="O305" s="38"/>
      <c r="P305" s="57"/>
      <c r="Q305" s="36"/>
      <c r="R305" s="73"/>
      <c r="S305" s="73"/>
      <c r="T305" s="58"/>
      <c r="U305" s="36"/>
      <c r="V305" s="90" t="str">
        <f t="shared" si="9"/>
        <v/>
      </c>
      <c r="W305" s="113"/>
      <c r="X305" s="38"/>
      <c r="Y305" s="99"/>
      <c r="Z305" s="95"/>
      <c r="AA305" s="38"/>
      <c r="AB305" s="38"/>
      <c r="AC305" s="38"/>
      <c r="AD305" s="105"/>
      <c r="AE305" s="113"/>
      <c r="AF305" s="38"/>
      <c r="AG305" s="99"/>
      <c r="AH305" s="113"/>
      <c r="AI305" s="38"/>
      <c r="AJ305" s="38"/>
      <c r="AK305" s="38"/>
      <c r="AL305" s="105"/>
      <c r="AM305" s="95"/>
      <c r="AN305" s="38"/>
      <c r="AO305" s="99"/>
      <c r="AP305" s="95"/>
      <c r="AQ305" s="38"/>
      <c r="AR305" s="38"/>
      <c r="AS305" s="38"/>
      <c r="AT305" s="99"/>
      <c r="AU305" s="95"/>
      <c r="AV305" s="38"/>
      <c r="AW305" s="99"/>
      <c r="AX305" s="113"/>
      <c r="AY305" s="38"/>
      <c r="AZ305" s="38"/>
      <c r="BA305" s="38"/>
      <c r="BB305" s="105"/>
      <c r="BC305" s="112"/>
      <c r="BD305" s="59"/>
      <c r="BE305" s="36"/>
      <c r="BF305" s="38"/>
      <c r="BG305" s="99"/>
      <c r="BH305" s="113"/>
      <c r="BI305" s="38"/>
      <c r="BJ305" s="99"/>
    </row>
    <row r="306" spans="2:62" ht="38.25" customHeight="1" x14ac:dyDescent="0.25">
      <c r="B306" s="81">
        <f t="shared" si="10"/>
        <v>285</v>
      </c>
      <c r="C306" s="57"/>
      <c r="D306" s="38"/>
      <c r="E306" s="73"/>
      <c r="F306" s="37"/>
      <c r="G306" s="80"/>
      <c r="H306" s="77"/>
      <c r="I306" s="37"/>
      <c r="J306" s="37"/>
      <c r="K306" s="58"/>
      <c r="L306" s="38"/>
      <c r="M306" s="38"/>
      <c r="N306" s="38"/>
      <c r="O306" s="38"/>
      <c r="P306" s="57"/>
      <c r="Q306" s="36"/>
      <c r="R306" s="73"/>
      <c r="S306" s="73"/>
      <c r="T306" s="58"/>
      <c r="U306" s="36"/>
      <c r="V306" s="90" t="str">
        <f t="shared" si="9"/>
        <v/>
      </c>
      <c r="W306" s="113"/>
      <c r="X306" s="38"/>
      <c r="Y306" s="99"/>
      <c r="Z306" s="95"/>
      <c r="AA306" s="38"/>
      <c r="AB306" s="38"/>
      <c r="AC306" s="38"/>
      <c r="AD306" s="105"/>
      <c r="AE306" s="113"/>
      <c r="AF306" s="38"/>
      <c r="AG306" s="99"/>
      <c r="AH306" s="113"/>
      <c r="AI306" s="38"/>
      <c r="AJ306" s="38"/>
      <c r="AK306" s="38"/>
      <c r="AL306" s="105"/>
      <c r="AM306" s="95"/>
      <c r="AN306" s="38"/>
      <c r="AO306" s="99"/>
      <c r="AP306" s="95"/>
      <c r="AQ306" s="38"/>
      <c r="AR306" s="38"/>
      <c r="AS306" s="38"/>
      <c r="AT306" s="99"/>
      <c r="AU306" s="95"/>
      <c r="AV306" s="38"/>
      <c r="AW306" s="99"/>
      <c r="AX306" s="113"/>
      <c r="AY306" s="38"/>
      <c r="AZ306" s="38"/>
      <c r="BA306" s="38"/>
      <c r="BB306" s="105"/>
      <c r="BC306" s="112"/>
      <c r="BD306" s="59"/>
      <c r="BE306" s="36"/>
      <c r="BF306" s="38"/>
      <c r="BG306" s="99"/>
      <c r="BH306" s="113"/>
      <c r="BI306" s="38"/>
      <c r="BJ306" s="99"/>
    </row>
    <row r="307" spans="2:62" ht="38.25" customHeight="1" x14ac:dyDescent="0.25">
      <c r="B307" s="81">
        <f t="shared" si="10"/>
        <v>286</v>
      </c>
      <c r="C307" s="57"/>
      <c r="D307" s="38"/>
      <c r="E307" s="73"/>
      <c r="F307" s="37"/>
      <c r="G307" s="80"/>
      <c r="H307" s="77"/>
      <c r="I307" s="37"/>
      <c r="J307" s="37"/>
      <c r="K307" s="58"/>
      <c r="L307" s="38"/>
      <c r="M307" s="38"/>
      <c r="N307" s="38"/>
      <c r="O307" s="38"/>
      <c r="P307" s="57"/>
      <c r="Q307" s="36"/>
      <c r="R307" s="73"/>
      <c r="S307" s="73"/>
      <c r="T307" s="58"/>
      <c r="U307" s="36"/>
      <c r="V307" s="90" t="str">
        <f t="shared" si="9"/>
        <v/>
      </c>
      <c r="W307" s="113"/>
      <c r="X307" s="38"/>
      <c r="Y307" s="99"/>
      <c r="Z307" s="95"/>
      <c r="AA307" s="38"/>
      <c r="AB307" s="38"/>
      <c r="AC307" s="38"/>
      <c r="AD307" s="105"/>
      <c r="AE307" s="113"/>
      <c r="AF307" s="38"/>
      <c r="AG307" s="99"/>
      <c r="AH307" s="113"/>
      <c r="AI307" s="38"/>
      <c r="AJ307" s="38"/>
      <c r="AK307" s="38"/>
      <c r="AL307" s="105"/>
      <c r="AM307" s="95"/>
      <c r="AN307" s="38"/>
      <c r="AO307" s="99"/>
      <c r="AP307" s="95"/>
      <c r="AQ307" s="38"/>
      <c r="AR307" s="38"/>
      <c r="AS307" s="38"/>
      <c r="AT307" s="99"/>
      <c r="AU307" s="95"/>
      <c r="AV307" s="38"/>
      <c r="AW307" s="99"/>
      <c r="AX307" s="113"/>
      <c r="AY307" s="38"/>
      <c r="AZ307" s="38"/>
      <c r="BA307" s="38"/>
      <c r="BB307" s="105"/>
      <c r="BC307" s="112"/>
      <c r="BD307" s="59"/>
      <c r="BE307" s="36"/>
      <c r="BF307" s="38"/>
      <c r="BG307" s="99"/>
      <c r="BH307" s="113"/>
      <c r="BI307" s="38"/>
      <c r="BJ307" s="99"/>
    </row>
    <row r="308" spans="2:62" ht="38.25" customHeight="1" x14ac:dyDescent="0.25">
      <c r="B308" s="81">
        <f t="shared" si="10"/>
        <v>287</v>
      </c>
      <c r="C308" s="57"/>
      <c r="D308" s="38"/>
      <c r="E308" s="73"/>
      <c r="F308" s="37"/>
      <c r="G308" s="80"/>
      <c r="H308" s="77"/>
      <c r="I308" s="37"/>
      <c r="J308" s="37"/>
      <c r="K308" s="58"/>
      <c r="L308" s="38"/>
      <c r="M308" s="38"/>
      <c r="N308" s="38"/>
      <c r="O308" s="38"/>
      <c r="P308" s="57"/>
      <c r="Q308" s="36"/>
      <c r="R308" s="73"/>
      <c r="S308" s="73"/>
      <c r="T308" s="58"/>
      <c r="U308" s="36"/>
      <c r="V308" s="90" t="str">
        <f t="shared" si="9"/>
        <v/>
      </c>
      <c r="W308" s="113"/>
      <c r="X308" s="38"/>
      <c r="Y308" s="99"/>
      <c r="Z308" s="95"/>
      <c r="AA308" s="38"/>
      <c r="AB308" s="38"/>
      <c r="AC308" s="38"/>
      <c r="AD308" s="105"/>
      <c r="AE308" s="113"/>
      <c r="AF308" s="38"/>
      <c r="AG308" s="99"/>
      <c r="AH308" s="113"/>
      <c r="AI308" s="38"/>
      <c r="AJ308" s="38"/>
      <c r="AK308" s="38"/>
      <c r="AL308" s="105"/>
      <c r="AM308" s="95"/>
      <c r="AN308" s="38"/>
      <c r="AO308" s="99"/>
      <c r="AP308" s="95"/>
      <c r="AQ308" s="38"/>
      <c r="AR308" s="38"/>
      <c r="AS308" s="38"/>
      <c r="AT308" s="99"/>
      <c r="AU308" s="95"/>
      <c r="AV308" s="38"/>
      <c r="AW308" s="99"/>
      <c r="AX308" s="113"/>
      <c r="AY308" s="38"/>
      <c r="AZ308" s="38"/>
      <c r="BA308" s="38"/>
      <c r="BB308" s="105"/>
      <c r="BC308" s="112"/>
      <c r="BD308" s="59"/>
      <c r="BE308" s="36"/>
      <c r="BF308" s="38"/>
      <c r="BG308" s="99"/>
      <c r="BH308" s="113"/>
      <c r="BI308" s="38"/>
      <c r="BJ308" s="99"/>
    </row>
    <row r="309" spans="2:62" ht="38.25" customHeight="1" x14ac:dyDescent="0.25">
      <c r="B309" s="81">
        <f t="shared" si="10"/>
        <v>288</v>
      </c>
      <c r="C309" s="57"/>
      <c r="D309" s="38"/>
      <c r="E309" s="73"/>
      <c r="F309" s="37"/>
      <c r="G309" s="80"/>
      <c r="H309" s="77"/>
      <c r="I309" s="37"/>
      <c r="J309" s="37"/>
      <c r="K309" s="58"/>
      <c r="L309" s="38"/>
      <c r="M309" s="38"/>
      <c r="N309" s="38"/>
      <c r="O309" s="38"/>
      <c r="P309" s="57"/>
      <c r="Q309" s="36"/>
      <c r="R309" s="73"/>
      <c r="S309" s="73"/>
      <c r="T309" s="58"/>
      <c r="U309" s="36"/>
      <c r="V309" s="90" t="str">
        <f t="shared" si="9"/>
        <v/>
      </c>
      <c r="W309" s="113"/>
      <c r="X309" s="38"/>
      <c r="Y309" s="99"/>
      <c r="Z309" s="95"/>
      <c r="AA309" s="38"/>
      <c r="AB309" s="38"/>
      <c r="AC309" s="38"/>
      <c r="AD309" s="105"/>
      <c r="AE309" s="113"/>
      <c r="AF309" s="38"/>
      <c r="AG309" s="99"/>
      <c r="AH309" s="113"/>
      <c r="AI309" s="38"/>
      <c r="AJ309" s="38"/>
      <c r="AK309" s="38"/>
      <c r="AL309" s="105"/>
      <c r="AM309" s="95"/>
      <c r="AN309" s="38"/>
      <c r="AO309" s="99"/>
      <c r="AP309" s="95"/>
      <c r="AQ309" s="38"/>
      <c r="AR309" s="38"/>
      <c r="AS309" s="38"/>
      <c r="AT309" s="99"/>
      <c r="AU309" s="95"/>
      <c r="AV309" s="38"/>
      <c r="AW309" s="99"/>
      <c r="AX309" s="113"/>
      <c r="AY309" s="38"/>
      <c r="AZ309" s="38"/>
      <c r="BA309" s="38"/>
      <c r="BB309" s="105"/>
      <c r="BC309" s="112"/>
      <c r="BD309" s="59"/>
      <c r="BE309" s="36"/>
      <c r="BF309" s="38"/>
      <c r="BG309" s="99"/>
      <c r="BH309" s="113"/>
      <c r="BI309" s="38"/>
      <c r="BJ309" s="99"/>
    </row>
    <row r="310" spans="2:62" ht="38.25" customHeight="1" x14ac:dyDescent="0.25">
      <c r="B310" s="81">
        <f t="shared" si="10"/>
        <v>289</v>
      </c>
      <c r="C310" s="57"/>
      <c r="D310" s="38"/>
      <c r="E310" s="73"/>
      <c r="F310" s="37"/>
      <c r="G310" s="80"/>
      <c r="H310" s="77"/>
      <c r="I310" s="37"/>
      <c r="J310" s="37"/>
      <c r="K310" s="58"/>
      <c r="L310" s="38"/>
      <c r="M310" s="38"/>
      <c r="N310" s="38"/>
      <c r="O310" s="38"/>
      <c r="P310" s="57"/>
      <c r="Q310" s="36"/>
      <c r="R310" s="73"/>
      <c r="S310" s="73"/>
      <c r="T310" s="58"/>
      <c r="U310" s="36"/>
      <c r="V310" s="90" t="str">
        <f t="shared" si="9"/>
        <v/>
      </c>
      <c r="W310" s="113"/>
      <c r="X310" s="38"/>
      <c r="Y310" s="99"/>
      <c r="Z310" s="95"/>
      <c r="AA310" s="38"/>
      <c r="AB310" s="38"/>
      <c r="AC310" s="38"/>
      <c r="AD310" s="105"/>
      <c r="AE310" s="113"/>
      <c r="AF310" s="38"/>
      <c r="AG310" s="99"/>
      <c r="AH310" s="113"/>
      <c r="AI310" s="38"/>
      <c r="AJ310" s="38"/>
      <c r="AK310" s="38"/>
      <c r="AL310" s="105"/>
      <c r="AM310" s="95"/>
      <c r="AN310" s="38"/>
      <c r="AO310" s="99"/>
      <c r="AP310" s="95"/>
      <c r="AQ310" s="38"/>
      <c r="AR310" s="38"/>
      <c r="AS310" s="38"/>
      <c r="AT310" s="99"/>
      <c r="AU310" s="95"/>
      <c r="AV310" s="38"/>
      <c r="AW310" s="99"/>
      <c r="AX310" s="113"/>
      <c r="AY310" s="38"/>
      <c r="AZ310" s="38"/>
      <c r="BA310" s="38"/>
      <c r="BB310" s="105"/>
      <c r="BC310" s="112"/>
      <c r="BD310" s="59"/>
      <c r="BE310" s="36"/>
      <c r="BF310" s="38"/>
      <c r="BG310" s="99"/>
      <c r="BH310" s="113"/>
      <c r="BI310" s="38"/>
      <c r="BJ310" s="99"/>
    </row>
    <row r="311" spans="2:62" ht="38.25" customHeight="1" x14ac:dyDescent="0.25">
      <c r="B311" s="81">
        <f t="shared" si="10"/>
        <v>290</v>
      </c>
      <c r="C311" s="57"/>
      <c r="D311" s="38"/>
      <c r="E311" s="73"/>
      <c r="F311" s="37"/>
      <c r="G311" s="80"/>
      <c r="H311" s="77"/>
      <c r="I311" s="37"/>
      <c r="J311" s="37"/>
      <c r="K311" s="58"/>
      <c r="L311" s="38"/>
      <c r="M311" s="38"/>
      <c r="N311" s="38"/>
      <c r="O311" s="38"/>
      <c r="P311" s="57"/>
      <c r="Q311" s="36"/>
      <c r="R311" s="73"/>
      <c r="S311" s="73"/>
      <c r="T311" s="58"/>
      <c r="U311" s="36"/>
      <c r="V311" s="90" t="str">
        <f t="shared" si="9"/>
        <v/>
      </c>
      <c r="W311" s="113"/>
      <c r="X311" s="38"/>
      <c r="Y311" s="99"/>
      <c r="Z311" s="95"/>
      <c r="AA311" s="38"/>
      <c r="AB311" s="38"/>
      <c r="AC311" s="38"/>
      <c r="AD311" s="105"/>
      <c r="AE311" s="113"/>
      <c r="AF311" s="38"/>
      <c r="AG311" s="99"/>
      <c r="AH311" s="113"/>
      <c r="AI311" s="38"/>
      <c r="AJ311" s="38"/>
      <c r="AK311" s="38"/>
      <c r="AL311" s="105"/>
      <c r="AM311" s="95"/>
      <c r="AN311" s="38"/>
      <c r="AO311" s="99"/>
      <c r="AP311" s="95"/>
      <c r="AQ311" s="38"/>
      <c r="AR311" s="38"/>
      <c r="AS311" s="38"/>
      <c r="AT311" s="99"/>
      <c r="AU311" s="95"/>
      <c r="AV311" s="38"/>
      <c r="AW311" s="99"/>
      <c r="AX311" s="113"/>
      <c r="AY311" s="38"/>
      <c r="AZ311" s="38"/>
      <c r="BA311" s="38"/>
      <c r="BB311" s="105"/>
      <c r="BC311" s="112"/>
      <c r="BD311" s="59"/>
      <c r="BE311" s="36"/>
      <c r="BF311" s="38"/>
      <c r="BG311" s="99"/>
      <c r="BH311" s="113"/>
      <c r="BI311" s="38"/>
      <c r="BJ311" s="99"/>
    </row>
    <row r="312" spans="2:62" ht="38.25" customHeight="1" x14ac:dyDescent="0.25">
      <c r="B312" s="81">
        <f t="shared" si="10"/>
        <v>291</v>
      </c>
      <c r="C312" s="57"/>
      <c r="D312" s="38"/>
      <c r="E312" s="73"/>
      <c r="F312" s="37"/>
      <c r="G312" s="80"/>
      <c r="H312" s="77"/>
      <c r="I312" s="37"/>
      <c r="J312" s="37"/>
      <c r="K312" s="58"/>
      <c r="L312" s="38"/>
      <c r="M312" s="38"/>
      <c r="N312" s="38"/>
      <c r="O312" s="38"/>
      <c r="P312" s="57"/>
      <c r="Q312" s="36"/>
      <c r="R312" s="73"/>
      <c r="S312" s="73"/>
      <c r="T312" s="58"/>
      <c r="U312" s="36"/>
      <c r="V312" s="90" t="str">
        <f t="shared" si="9"/>
        <v/>
      </c>
      <c r="W312" s="113"/>
      <c r="X312" s="38"/>
      <c r="Y312" s="99"/>
      <c r="Z312" s="95"/>
      <c r="AA312" s="38"/>
      <c r="AB312" s="38"/>
      <c r="AC312" s="38"/>
      <c r="AD312" s="105"/>
      <c r="AE312" s="113"/>
      <c r="AF312" s="38"/>
      <c r="AG312" s="99"/>
      <c r="AH312" s="113"/>
      <c r="AI312" s="38"/>
      <c r="AJ312" s="38"/>
      <c r="AK312" s="38"/>
      <c r="AL312" s="105"/>
      <c r="AM312" s="95"/>
      <c r="AN312" s="38"/>
      <c r="AO312" s="99"/>
      <c r="AP312" s="95"/>
      <c r="AQ312" s="38"/>
      <c r="AR312" s="38"/>
      <c r="AS312" s="38"/>
      <c r="AT312" s="99"/>
      <c r="AU312" s="95"/>
      <c r="AV312" s="38"/>
      <c r="AW312" s="99"/>
      <c r="AX312" s="113"/>
      <c r="AY312" s="38"/>
      <c r="AZ312" s="38"/>
      <c r="BA312" s="38"/>
      <c r="BB312" s="105"/>
      <c r="BC312" s="112"/>
      <c r="BD312" s="59"/>
      <c r="BE312" s="36"/>
      <c r="BF312" s="38"/>
      <c r="BG312" s="99"/>
      <c r="BH312" s="113"/>
      <c r="BI312" s="38"/>
      <c r="BJ312" s="99"/>
    </row>
    <row r="313" spans="2:62" ht="38.25" customHeight="1" x14ac:dyDescent="0.25">
      <c r="B313" s="81">
        <f t="shared" si="10"/>
        <v>292</v>
      </c>
      <c r="C313" s="57"/>
      <c r="D313" s="38"/>
      <c r="E313" s="73"/>
      <c r="F313" s="37"/>
      <c r="G313" s="80"/>
      <c r="H313" s="77"/>
      <c r="I313" s="37"/>
      <c r="J313" s="37"/>
      <c r="K313" s="58"/>
      <c r="L313" s="38"/>
      <c r="M313" s="38"/>
      <c r="N313" s="38"/>
      <c r="O313" s="38"/>
      <c r="P313" s="57"/>
      <c r="Q313" s="36"/>
      <c r="R313" s="73"/>
      <c r="S313" s="73"/>
      <c r="T313" s="58"/>
      <c r="U313" s="36"/>
      <c r="V313" s="90" t="str">
        <f t="shared" si="9"/>
        <v/>
      </c>
      <c r="W313" s="113"/>
      <c r="X313" s="38"/>
      <c r="Y313" s="99"/>
      <c r="Z313" s="95"/>
      <c r="AA313" s="38"/>
      <c r="AB313" s="38"/>
      <c r="AC313" s="38"/>
      <c r="AD313" s="105"/>
      <c r="AE313" s="113"/>
      <c r="AF313" s="38"/>
      <c r="AG313" s="99"/>
      <c r="AH313" s="113"/>
      <c r="AI313" s="38"/>
      <c r="AJ313" s="38"/>
      <c r="AK313" s="38"/>
      <c r="AL313" s="105"/>
      <c r="AM313" s="95"/>
      <c r="AN313" s="38"/>
      <c r="AO313" s="99"/>
      <c r="AP313" s="95"/>
      <c r="AQ313" s="38"/>
      <c r="AR313" s="38"/>
      <c r="AS313" s="38"/>
      <c r="AT313" s="99"/>
      <c r="AU313" s="95"/>
      <c r="AV313" s="38"/>
      <c r="AW313" s="99"/>
      <c r="AX313" s="113"/>
      <c r="AY313" s="38"/>
      <c r="AZ313" s="38"/>
      <c r="BA313" s="38"/>
      <c r="BB313" s="105"/>
      <c r="BC313" s="112"/>
      <c r="BD313" s="59"/>
      <c r="BE313" s="36"/>
      <c r="BF313" s="38"/>
      <c r="BG313" s="99"/>
      <c r="BH313" s="113"/>
      <c r="BI313" s="38"/>
      <c r="BJ313" s="99"/>
    </row>
    <row r="314" spans="2:62" ht="38.25" customHeight="1" x14ac:dyDescent="0.25">
      <c r="B314" s="81">
        <f t="shared" si="10"/>
        <v>293</v>
      </c>
      <c r="C314" s="57"/>
      <c r="D314" s="38"/>
      <c r="E314" s="73"/>
      <c r="F314" s="37"/>
      <c r="G314" s="80"/>
      <c r="H314" s="77"/>
      <c r="I314" s="37"/>
      <c r="J314" s="37"/>
      <c r="K314" s="58"/>
      <c r="L314" s="38"/>
      <c r="M314" s="38"/>
      <c r="N314" s="38"/>
      <c r="O314" s="38"/>
      <c r="P314" s="57"/>
      <c r="Q314" s="36"/>
      <c r="R314" s="73"/>
      <c r="S314" s="73"/>
      <c r="T314" s="58"/>
      <c r="U314" s="36"/>
      <c r="V314" s="90" t="str">
        <f t="shared" si="9"/>
        <v/>
      </c>
      <c r="W314" s="113"/>
      <c r="X314" s="38"/>
      <c r="Y314" s="99"/>
      <c r="Z314" s="95"/>
      <c r="AA314" s="38"/>
      <c r="AB314" s="38"/>
      <c r="AC314" s="38"/>
      <c r="AD314" s="105"/>
      <c r="AE314" s="113"/>
      <c r="AF314" s="38"/>
      <c r="AG314" s="99"/>
      <c r="AH314" s="113"/>
      <c r="AI314" s="38"/>
      <c r="AJ314" s="38"/>
      <c r="AK314" s="38"/>
      <c r="AL314" s="105"/>
      <c r="AM314" s="95"/>
      <c r="AN314" s="38"/>
      <c r="AO314" s="99"/>
      <c r="AP314" s="95"/>
      <c r="AQ314" s="38"/>
      <c r="AR314" s="38"/>
      <c r="AS314" s="38"/>
      <c r="AT314" s="99"/>
      <c r="AU314" s="95"/>
      <c r="AV314" s="38"/>
      <c r="AW314" s="99"/>
      <c r="AX314" s="113"/>
      <c r="AY314" s="38"/>
      <c r="AZ314" s="38"/>
      <c r="BA314" s="38"/>
      <c r="BB314" s="105"/>
      <c r="BC314" s="112"/>
      <c r="BD314" s="59"/>
      <c r="BE314" s="36"/>
      <c r="BF314" s="38"/>
      <c r="BG314" s="99"/>
      <c r="BH314" s="113"/>
      <c r="BI314" s="38"/>
      <c r="BJ314" s="99"/>
    </row>
    <row r="315" spans="2:62" ht="38.25" customHeight="1" x14ac:dyDescent="0.25">
      <c r="B315" s="81">
        <f t="shared" si="10"/>
        <v>294</v>
      </c>
      <c r="C315" s="57"/>
      <c r="D315" s="38"/>
      <c r="E315" s="73"/>
      <c r="F315" s="37"/>
      <c r="G315" s="80"/>
      <c r="H315" s="77"/>
      <c r="I315" s="37"/>
      <c r="J315" s="37"/>
      <c r="K315" s="58"/>
      <c r="L315" s="38"/>
      <c r="M315" s="38"/>
      <c r="N315" s="38"/>
      <c r="O315" s="38"/>
      <c r="P315" s="57"/>
      <c r="Q315" s="36"/>
      <c r="R315" s="73"/>
      <c r="S315" s="73"/>
      <c r="T315" s="58"/>
      <c r="U315" s="36"/>
      <c r="V315" s="90" t="str">
        <f t="shared" si="9"/>
        <v/>
      </c>
      <c r="W315" s="113"/>
      <c r="X315" s="38"/>
      <c r="Y315" s="99"/>
      <c r="Z315" s="95"/>
      <c r="AA315" s="38"/>
      <c r="AB315" s="38"/>
      <c r="AC315" s="38"/>
      <c r="AD315" s="105"/>
      <c r="AE315" s="113"/>
      <c r="AF315" s="38"/>
      <c r="AG315" s="99"/>
      <c r="AH315" s="113"/>
      <c r="AI315" s="38"/>
      <c r="AJ315" s="38"/>
      <c r="AK315" s="38"/>
      <c r="AL315" s="105"/>
      <c r="AM315" s="95"/>
      <c r="AN315" s="38"/>
      <c r="AO315" s="99"/>
      <c r="AP315" s="95"/>
      <c r="AQ315" s="38"/>
      <c r="AR315" s="38"/>
      <c r="AS315" s="38"/>
      <c r="AT315" s="99"/>
      <c r="AU315" s="95"/>
      <c r="AV315" s="38"/>
      <c r="AW315" s="99"/>
      <c r="AX315" s="113"/>
      <c r="AY315" s="38"/>
      <c r="AZ315" s="38"/>
      <c r="BA315" s="38"/>
      <c r="BB315" s="105"/>
      <c r="BC315" s="112"/>
      <c r="BD315" s="59"/>
      <c r="BE315" s="36"/>
      <c r="BF315" s="38"/>
      <c r="BG315" s="99"/>
      <c r="BH315" s="113"/>
      <c r="BI315" s="38"/>
      <c r="BJ315" s="99"/>
    </row>
    <row r="316" spans="2:62" ht="38.25" customHeight="1" x14ac:dyDescent="0.25">
      <c r="B316" s="81">
        <f t="shared" si="10"/>
        <v>295</v>
      </c>
      <c r="C316" s="57"/>
      <c r="D316" s="38"/>
      <c r="E316" s="73"/>
      <c r="F316" s="37"/>
      <c r="G316" s="80"/>
      <c r="H316" s="77"/>
      <c r="I316" s="37"/>
      <c r="J316" s="37"/>
      <c r="K316" s="58"/>
      <c r="L316" s="38"/>
      <c r="M316" s="38"/>
      <c r="N316" s="38"/>
      <c r="O316" s="38"/>
      <c r="P316" s="57"/>
      <c r="Q316" s="36"/>
      <c r="R316" s="73"/>
      <c r="S316" s="73"/>
      <c r="T316" s="58"/>
      <c r="U316" s="36"/>
      <c r="V316" s="90" t="str">
        <f t="shared" si="9"/>
        <v/>
      </c>
      <c r="W316" s="113"/>
      <c r="X316" s="38"/>
      <c r="Y316" s="99"/>
      <c r="Z316" s="95"/>
      <c r="AA316" s="38"/>
      <c r="AB316" s="38"/>
      <c r="AC316" s="38"/>
      <c r="AD316" s="105"/>
      <c r="AE316" s="113"/>
      <c r="AF316" s="38"/>
      <c r="AG316" s="99"/>
      <c r="AH316" s="113"/>
      <c r="AI316" s="38"/>
      <c r="AJ316" s="38"/>
      <c r="AK316" s="38"/>
      <c r="AL316" s="105"/>
      <c r="AM316" s="95"/>
      <c r="AN316" s="38"/>
      <c r="AO316" s="99"/>
      <c r="AP316" s="95"/>
      <c r="AQ316" s="38"/>
      <c r="AR316" s="38"/>
      <c r="AS316" s="38"/>
      <c r="AT316" s="99"/>
      <c r="AU316" s="95"/>
      <c r="AV316" s="38"/>
      <c r="AW316" s="99"/>
      <c r="AX316" s="113"/>
      <c r="AY316" s="38"/>
      <c r="AZ316" s="38"/>
      <c r="BA316" s="38"/>
      <c r="BB316" s="105"/>
      <c r="BC316" s="112"/>
      <c r="BD316" s="59"/>
      <c r="BE316" s="36"/>
      <c r="BF316" s="38"/>
      <c r="BG316" s="99"/>
      <c r="BH316" s="113"/>
      <c r="BI316" s="38"/>
      <c r="BJ316" s="99"/>
    </row>
    <row r="317" spans="2:62" ht="38.25" customHeight="1" x14ac:dyDescent="0.25">
      <c r="B317" s="81">
        <f t="shared" si="10"/>
        <v>296</v>
      </c>
      <c r="C317" s="57"/>
      <c r="D317" s="38"/>
      <c r="E317" s="73"/>
      <c r="F317" s="37"/>
      <c r="G317" s="80"/>
      <c r="H317" s="77"/>
      <c r="I317" s="37"/>
      <c r="J317" s="37"/>
      <c r="K317" s="58"/>
      <c r="L317" s="38"/>
      <c r="M317" s="38"/>
      <c r="N317" s="38"/>
      <c r="O317" s="38"/>
      <c r="P317" s="57"/>
      <c r="Q317" s="36"/>
      <c r="R317" s="73"/>
      <c r="S317" s="73"/>
      <c r="T317" s="58"/>
      <c r="U317" s="36"/>
      <c r="V317" s="90" t="str">
        <f t="shared" si="9"/>
        <v/>
      </c>
      <c r="W317" s="113"/>
      <c r="X317" s="38"/>
      <c r="Y317" s="99"/>
      <c r="Z317" s="95"/>
      <c r="AA317" s="38"/>
      <c r="AB317" s="38"/>
      <c r="AC317" s="38"/>
      <c r="AD317" s="105"/>
      <c r="AE317" s="113"/>
      <c r="AF317" s="38"/>
      <c r="AG317" s="99"/>
      <c r="AH317" s="113"/>
      <c r="AI317" s="38"/>
      <c r="AJ317" s="38"/>
      <c r="AK317" s="38"/>
      <c r="AL317" s="105"/>
      <c r="AM317" s="95"/>
      <c r="AN317" s="38"/>
      <c r="AO317" s="99"/>
      <c r="AP317" s="95"/>
      <c r="AQ317" s="38"/>
      <c r="AR317" s="38"/>
      <c r="AS317" s="38"/>
      <c r="AT317" s="99"/>
      <c r="AU317" s="95"/>
      <c r="AV317" s="38"/>
      <c r="AW317" s="99"/>
      <c r="AX317" s="113"/>
      <c r="AY317" s="38"/>
      <c r="AZ317" s="38"/>
      <c r="BA317" s="38"/>
      <c r="BB317" s="105"/>
      <c r="BC317" s="112"/>
      <c r="BD317" s="59"/>
      <c r="BE317" s="36"/>
      <c r="BF317" s="38"/>
      <c r="BG317" s="99"/>
      <c r="BH317" s="113"/>
      <c r="BI317" s="38"/>
      <c r="BJ317" s="99"/>
    </row>
    <row r="318" spans="2:62" ht="38.25" customHeight="1" x14ac:dyDescent="0.25">
      <c r="B318" s="81">
        <f t="shared" si="10"/>
        <v>297</v>
      </c>
      <c r="C318" s="57"/>
      <c r="D318" s="38"/>
      <c r="E318" s="73"/>
      <c r="F318" s="37"/>
      <c r="G318" s="80"/>
      <c r="H318" s="77"/>
      <c r="I318" s="37"/>
      <c r="J318" s="37"/>
      <c r="K318" s="58"/>
      <c r="L318" s="38"/>
      <c r="M318" s="38"/>
      <c r="N318" s="38"/>
      <c r="O318" s="38"/>
      <c r="P318" s="57"/>
      <c r="Q318" s="36"/>
      <c r="R318" s="73"/>
      <c r="S318" s="73"/>
      <c r="T318" s="58"/>
      <c r="U318" s="36"/>
      <c r="V318" s="90" t="str">
        <f t="shared" si="9"/>
        <v/>
      </c>
      <c r="W318" s="113"/>
      <c r="X318" s="38"/>
      <c r="Y318" s="99"/>
      <c r="Z318" s="95"/>
      <c r="AA318" s="38"/>
      <c r="AB318" s="38"/>
      <c r="AC318" s="38"/>
      <c r="AD318" s="105"/>
      <c r="AE318" s="113"/>
      <c r="AF318" s="38"/>
      <c r="AG318" s="99"/>
      <c r="AH318" s="113"/>
      <c r="AI318" s="38"/>
      <c r="AJ318" s="38"/>
      <c r="AK318" s="38"/>
      <c r="AL318" s="105"/>
      <c r="AM318" s="95"/>
      <c r="AN318" s="38"/>
      <c r="AO318" s="99"/>
      <c r="AP318" s="95"/>
      <c r="AQ318" s="38"/>
      <c r="AR318" s="38"/>
      <c r="AS318" s="38"/>
      <c r="AT318" s="99"/>
      <c r="AU318" s="95"/>
      <c r="AV318" s="38"/>
      <c r="AW318" s="99"/>
      <c r="AX318" s="113"/>
      <c r="AY318" s="38"/>
      <c r="AZ318" s="38"/>
      <c r="BA318" s="38"/>
      <c r="BB318" s="105"/>
      <c r="BC318" s="112"/>
      <c r="BD318" s="59"/>
      <c r="BE318" s="36"/>
      <c r="BF318" s="38"/>
      <c r="BG318" s="99"/>
      <c r="BH318" s="113"/>
      <c r="BI318" s="38"/>
      <c r="BJ318" s="99"/>
    </row>
    <row r="319" spans="2:62" ht="38.25" customHeight="1" x14ac:dyDescent="0.25">
      <c r="B319" s="81">
        <f t="shared" si="10"/>
        <v>298</v>
      </c>
      <c r="C319" s="57"/>
      <c r="D319" s="38"/>
      <c r="E319" s="73"/>
      <c r="F319" s="37"/>
      <c r="G319" s="80"/>
      <c r="H319" s="77"/>
      <c r="I319" s="37"/>
      <c r="J319" s="37"/>
      <c r="K319" s="58"/>
      <c r="L319" s="38"/>
      <c r="M319" s="38"/>
      <c r="N319" s="38"/>
      <c r="O319" s="38"/>
      <c r="P319" s="57"/>
      <c r="Q319" s="36"/>
      <c r="R319" s="73"/>
      <c r="S319" s="73"/>
      <c r="T319" s="58"/>
      <c r="U319" s="36"/>
      <c r="V319" s="90" t="str">
        <f t="shared" si="9"/>
        <v/>
      </c>
      <c r="W319" s="113"/>
      <c r="X319" s="38"/>
      <c r="Y319" s="99"/>
      <c r="Z319" s="95"/>
      <c r="AA319" s="38"/>
      <c r="AB319" s="38"/>
      <c r="AC319" s="38"/>
      <c r="AD319" s="105"/>
      <c r="AE319" s="113"/>
      <c r="AF319" s="38"/>
      <c r="AG319" s="99"/>
      <c r="AH319" s="113"/>
      <c r="AI319" s="38"/>
      <c r="AJ319" s="38"/>
      <c r="AK319" s="38"/>
      <c r="AL319" s="105"/>
      <c r="AM319" s="95"/>
      <c r="AN319" s="38"/>
      <c r="AO319" s="99"/>
      <c r="AP319" s="95"/>
      <c r="AQ319" s="38"/>
      <c r="AR319" s="38"/>
      <c r="AS319" s="38"/>
      <c r="AT319" s="99"/>
      <c r="AU319" s="95"/>
      <c r="AV319" s="38"/>
      <c r="AW319" s="99"/>
      <c r="AX319" s="113"/>
      <c r="AY319" s="38"/>
      <c r="AZ319" s="38"/>
      <c r="BA319" s="38"/>
      <c r="BB319" s="105"/>
      <c r="BC319" s="112"/>
      <c r="BD319" s="59"/>
      <c r="BE319" s="36"/>
      <c r="BF319" s="38"/>
      <c r="BG319" s="99"/>
      <c r="BH319" s="113"/>
      <c r="BI319" s="38"/>
      <c r="BJ319" s="99"/>
    </row>
    <row r="320" spans="2:62" ht="38.25" customHeight="1" x14ac:dyDescent="0.25">
      <c r="B320" s="81">
        <f t="shared" si="10"/>
        <v>299</v>
      </c>
      <c r="C320" s="57"/>
      <c r="D320" s="38"/>
      <c r="E320" s="73"/>
      <c r="F320" s="37"/>
      <c r="G320" s="80"/>
      <c r="H320" s="77"/>
      <c r="I320" s="37"/>
      <c r="J320" s="37"/>
      <c r="K320" s="58"/>
      <c r="L320" s="38"/>
      <c r="M320" s="38"/>
      <c r="N320" s="38"/>
      <c r="O320" s="38"/>
      <c r="P320" s="57"/>
      <c r="Q320" s="36"/>
      <c r="R320" s="73"/>
      <c r="S320" s="73"/>
      <c r="T320" s="58"/>
      <c r="U320" s="36"/>
      <c r="V320" s="90" t="str">
        <f t="shared" si="9"/>
        <v/>
      </c>
      <c r="W320" s="113"/>
      <c r="X320" s="38"/>
      <c r="Y320" s="99"/>
      <c r="Z320" s="95"/>
      <c r="AA320" s="38"/>
      <c r="AB320" s="38"/>
      <c r="AC320" s="38"/>
      <c r="AD320" s="105"/>
      <c r="AE320" s="113"/>
      <c r="AF320" s="38"/>
      <c r="AG320" s="99"/>
      <c r="AH320" s="113"/>
      <c r="AI320" s="38"/>
      <c r="AJ320" s="38"/>
      <c r="AK320" s="38"/>
      <c r="AL320" s="105"/>
      <c r="AM320" s="95"/>
      <c r="AN320" s="38"/>
      <c r="AO320" s="99"/>
      <c r="AP320" s="95"/>
      <c r="AQ320" s="38"/>
      <c r="AR320" s="38"/>
      <c r="AS320" s="38"/>
      <c r="AT320" s="99"/>
      <c r="AU320" s="95"/>
      <c r="AV320" s="38"/>
      <c r="AW320" s="99"/>
      <c r="AX320" s="113"/>
      <c r="AY320" s="38"/>
      <c r="AZ320" s="38"/>
      <c r="BA320" s="38"/>
      <c r="BB320" s="105"/>
      <c r="BC320" s="112"/>
      <c r="BD320" s="59"/>
      <c r="BE320" s="36"/>
      <c r="BF320" s="38"/>
      <c r="BG320" s="99"/>
      <c r="BH320" s="113"/>
      <c r="BI320" s="38"/>
      <c r="BJ320" s="99"/>
    </row>
    <row r="321" spans="2:62" ht="38.25" customHeight="1" x14ac:dyDescent="0.25">
      <c r="B321" s="81">
        <f t="shared" si="10"/>
        <v>300</v>
      </c>
      <c r="C321" s="57"/>
      <c r="D321" s="38"/>
      <c r="E321" s="73"/>
      <c r="F321" s="37"/>
      <c r="G321" s="80"/>
      <c r="H321" s="77"/>
      <c r="I321" s="37"/>
      <c r="J321" s="37"/>
      <c r="K321" s="58"/>
      <c r="L321" s="38"/>
      <c r="M321" s="38"/>
      <c r="N321" s="38"/>
      <c r="O321" s="38"/>
      <c r="P321" s="57"/>
      <c r="Q321" s="36"/>
      <c r="R321" s="73"/>
      <c r="S321" s="73"/>
      <c r="T321" s="58"/>
      <c r="U321" s="36"/>
      <c r="V321" s="90" t="str">
        <f t="shared" si="9"/>
        <v/>
      </c>
      <c r="W321" s="113"/>
      <c r="X321" s="38"/>
      <c r="Y321" s="99"/>
      <c r="Z321" s="95"/>
      <c r="AA321" s="38"/>
      <c r="AB321" s="38"/>
      <c r="AC321" s="38"/>
      <c r="AD321" s="105"/>
      <c r="AE321" s="113"/>
      <c r="AF321" s="38"/>
      <c r="AG321" s="99"/>
      <c r="AH321" s="113"/>
      <c r="AI321" s="38"/>
      <c r="AJ321" s="38"/>
      <c r="AK321" s="38"/>
      <c r="AL321" s="105"/>
      <c r="AM321" s="95"/>
      <c r="AN321" s="38"/>
      <c r="AO321" s="99"/>
      <c r="AP321" s="95"/>
      <c r="AQ321" s="38"/>
      <c r="AR321" s="38"/>
      <c r="AS321" s="38"/>
      <c r="AT321" s="99"/>
      <c r="AU321" s="95"/>
      <c r="AV321" s="38"/>
      <c r="AW321" s="99"/>
      <c r="AX321" s="113"/>
      <c r="AY321" s="38"/>
      <c r="AZ321" s="38"/>
      <c r="BA321" s="38"/>
      <c r="BB321" s="105"/>
      <c r="BC321" s="112"/>
      <c r="BD321" s="59"/>
      <c r="BE321" s="36"/>
      <c r="BF321" s="38"/>
      <c r="BG321" s="99"/>
      <c r="BH321" s="113"/>
      <c r="BI321" s="38"/>
      <c r="BJ321" s="99"/>
    </row>
    <row r="322" spans="2:62" ht="38.25" customHeight="1" x14ac:dyDescent="0.25">
      <c r="B322" s="81">
        <f t="shared" si="10"/>
        <v>301</v>
      </c>
      <c r="C322" s="57"/>
      <c r="D322" s="38"/>
      <c r="E322" s="73"/>
      <c r="F322" s="37"/>
      <c r="G322" s="80"/>
      <c r="H322" s="77"/>
      <c r="I322" s="37"/>
      <c r="J322" s="37"/>
      <c r="K322" s="58"/>
      <c r="L322" s="38"/>
      <c r="M322" s="38"/>
      <c r="N322" s="38"/>
      <c r="O322" s="38"/>
      <c r="P322" s="57"/>
      <c r="Q322" s="36"/>
      <c r="R322" s="73"/>
      <c r="S322" s="73"/>
      <c r="T322" s="58"/>
      <c r="U322" s="36"/>
      <c r="V322" s="90" t="str">
        <f t="shared" si="9"/>
        <v/>
      </c>
      <c r="W322" s="113"/>
      <c r="X322" s="38"/>
      <c r="Y322" s="99"/>
      <c r="Z322" s="95"/>
      <c r="AA322" s="38"/>
      <c r="AB322" s="38"/>
      <c r="AC322" s="38"/>
      <c r="AD322" s="105"/>
      <c r="AE322" s="113"/>
      <c r="AF322" s="38"/>
      <c r="AG322" s="99"/>
      <c r="AH322" s="113"/>
      <c r="AI322" s="38"/>
      <c r="AJ322" s="38"/>
      <c r="AK322" s="38"/>
      <c r="AL322" s="105"/>
      <c r="AM322" s="95"/>
      <c r="AN322" s="38"/>
      <c r="AO322" s="99"/>
      <c r="AP322" s="95"/>
      <c r="AQ322" s="38"/>
      <c r="AR322" s="38"/>
      <c r="AS322" s="38"/>
      <c r="AT322" s="99"/>
      <c r="AU322" s="95"/>
      <c r="AV322" s="38"/>
      <c r="AW322" s="99"/>
      <c r="AX322" s="113"/>
      <c r="AY322" s="38"/>
      <c r="AZ322" s="38"/>
      <c r="BA322" s="38"/>
      <c r="BB322" s="105"/>
      <c r="BC322" s="112"/>
      <c r="BD322" s="59"/>
      <c r="BE322" s="36"/>
      <c r="BF322" s="38"/>
      <c r="BG322" s="99"/>
      <c r="BH322" s="113"/>
      <c r="BI322" s="38"/>
      <c r="BJ322" s="99"/>
    </row>
    <row r="323" spans="2:62" ht="38.25" customHeight="1" x14ac:dyDescent="0.25">
      <c r="B323" s="81">
        <f t="shared" si="10"/>
        <v>302</v>
      </c>
      <c r="C323" s="57"/>
      <c r="D323" s="38"/>
      <c r="E323" s="73"/>
      <c r="F323" s="37"/>
      <c r="G323" s="80"/>
      <c r="H323" s="77"/>
      <c r="I323" s="37"/>
      <c r="J323" s="37"/>
      <c r="K323" s="58"/>
      <c r="L323" s="38"/>
      <c r="M323" s="38"/>
      <c r="N323" s="38"/>
      <c r="O323" s="38"/>
      <c r="P323" s="57"/>
      <c r="Q323" s="36"/>
      <c r="R323" s="73"/>
      <c r="S323" s="73"/>
      <c r="T323" s="58"/>
      <c r="U323" s="36"/>
      <c r="V323" s="90" t="str">
        <f t="shared" si="9"/>
        <v/>
      </c>
      <c r="W323" s="113"/>
      <c r="X323" s="38"/>
      <c r="Y323" s="99"/>
      <c r="Z323" s="95"/>
      <c r="AA323" s="38"/>
      <c r="AB323" s="38"/>
      <c r="AC323" s="38"/>
      <c r="AD323" s="105"/>
      <c r="AE323" s="113"/>
      <c r="AF323" s="38"/>
      <c r="AG323" s="99"/>
      <c r="AH323" s="113"/>
      <c r="AI323" s="38"/>
      <c r="AJ323" s="38"/>
      <c r="AK323" s="38"/>
      <c r="AL323" s="105"/>
      <c r="AM323" s="95"/>
      <c r="AN323" s="38"/>
      <c r="AO323" s="99"/>
      <c r="AP323" s="95"/>
      <c r="AQ323" s="38"/>
      <c r="AR323" s="38"/>
      <c r="AS323" s="38"/>
      <c r="AT323" s="99"/>
      <c r="AU323" s="95"/>
      <c r="AV323" s="38"/>
      <c r="AW323" s="99"/>
      <c r="AX323" s="113"/>
      <c r="AY323" s="38"/>
      <c r="AZ323" s="38"/>
      <c r="BA323" s="38"/>
      <c r="BB323" s="105"/>
      <c r="BC323" s="112"/>
      <c r="BD323" s="59"/>
      <c r="BE323" s="36"/>
      <c r="BF323" s="38"/>
      <c r="BG323" s="99"/>
      <c r="BH323" s="113"/>
      <c r="BI323" s="38"/>
      <c r="BJ323" s="99"/>
    </row>
    <row r="324" spans="2:62" ht="38.25" customHeight="1" x14ac:dyDescent="0.25">
      <c r="B324" s="81">
        <f t="shared" si="10"/>
        <v>303</v>
      </c>
      <c r="C324" s="57"/>
      <c r="D324" s="38"/>
      <c r="E324" s="73"/>
      <c r="F324" s="37"/>
      <c r="G324" s="80"/>
      <c r="H324" s="77"/>
      <c r="I324" s="37"/>
      <c r="J324" s="37"/>
      <c r="K324" s="58"/>
      <c r="L324" s="38"/>
      <c r="M324" s="38"/>
      <c r="N324" s="38"/>
      <c r="O324" s="38"/>
      <c r="P324" s="57"/>
      <c r="Q324" s="36"/>
      <c r="R324" s="73"/>
      <c r="S324" s="73"/>
      <c r="T324" s="58"/>
      <c r="U324" s="36"/>
      <c r="V324" s="90" t="str">
        <f t="shared" si="9"/>
        <v/>
      </c>
      <c r="W324" s="113"/>
      <c r="X324" s="38"/>
      <c r="Y324" s="99"/>
      <c r="Z324" s="95"/>
      <c r="AA324" s="38"/>
      <c r="AB324" s="38"/>
      <c r="AC324" s="38"/>
      <c r="AD324" s="105"/>
      <c r="AE324" s="113"/>
      <c r="AF324" s="38"/>
      <c r="AG324" s="99"/>
      <c r="AH324" s="113"/>
      <c r="AI324" s="38"/>
      <c r="AJ324" s="38"/>
      <c r="AK324" s="38"/>
      <c r="AL324" s="105"/>
      <c r="AM324" s="95"/>
      <c r="AN324" s="38"/>
      <c r="AO324" s="99"/>
      <c r="AP324" s="95"/>
      <c r="AQ324" s="38"/>
      <c r="AR324" s="38"/>
      <c r="AS324" s="38"/>
      <c r="AT324" s="99"/>
      <c r="AU324" s="95"/>
      <c r="AV324" s="38"/>
      <c r="AW324" s="99"/>
      <c r="AX324" s="113"/>
      <c r="AY324" s="38"/>
      <c r="AZ324" s="38"/>
      <c r="BA324" s="38"/>
      <c r="BB324" s="105"/>
      <c r="BC324" s="112"/>
      <c r="BD324" s="59"/>
      <c r="BE324" s="36"/>
      <c r="BF324" s="38"/>
      <c r="BG324" s="99"/>
      <c r="BH324" s="113"/>
      <c r="BI324" s="38"/>
      <c r="BJ324" s="99"/>
    </row>
    <row r="325" spans="2:62" ht="38.25" customHeight="1" x14ac:dyDescent="0.25">
      <c r="B325" s="81">
        <f t="shared" si="10"/>
        <v>304</v>
      </c>
      <c r="C325" s="57"/>
      <c r="D325" s="38"/>
      <c r="E325" s="73"/>
      <c r="F325" s="37"/>
      <c r="G325" s="80"/>
      <c r="H325" s="77"/>
      <c r="I325" s="37"/>
      <c r="J325" s="37"/>
      <c r="K325" s="58"/>
      <c r="L325" s="38"/>
      <c r="M325" s="38"/>
      <c r="N325" s="38"/>
      <c r="O325" s="38"/>
      <c r="P325" s="57"/>
      <c r="Q325" s="36"/>
      <c r="R325" s="73"/>
      <c r="S325" s="73"/>
      <c r="T325" s="58"/>
      <c r="U325" s="36"/>
      <c r="V325" s="90" t="str">
        <f t="shared" si="9"/>
        <v/>
      </c>
      <c r="W325" s="113"/>
      <c r="X325" s="38"/>
      <c r="Y325" s="99"/>
      <c r="Z325" s="95"/>
      <c r="AA325" s="38"/>
      <c r="AB325" s="38"/>
      <c r="AC325" s="38"/>
      <c r="AD325" s="105"/>
      <c r="AE325" s="113"/>
      <c r="AF325" s="38"/>
      <c r="AG325" s="99"/>
      <c r="AH325" s="113"/>
      <c r="AI325" s="38"/>
      <c r="AJ325" s="38"/>
      <c r="AK325" s="38"/>
      <c r="AL325" s="105"/>
      <c r="AM325" s="95"/>
      <c r="AN325" s="38"/>
      <c r="AO325" s="99"/>
      <c r="AP325" s="95"/>
      <c r="AQ325" s="38"/>
      <c r="AR325" s="38"/>
      <c r="AS325" s="38"/>
      <c r="AT325" s="99"/>
      <c r="AU325" s="95"/>
      <c r="AV325" s="38"/>
      <c r="AW325" s="99"/>
      <c r="AX325" s="113"/>
      <c r="AY325" s="38"/>
      <c r="AZ325" s="38"/>
      <c r="BA325" s="38"/>
      <c r="BB325" s="105"/>
      <c r="BC325" s="112"/>
      <c r="BD325" s="59"/>
      <c r="BE325" s="36"/>
      <c r="BF325" s="38"/>
      <c r="BG325" s="99"/>
      <c r="BH325" s="113"/>
      <c r="BI325" s="38"/>
      <c r="BJ325" s="99"/>
    </row>
    <row r="326" spans="2:62" ht="38.25" customHeight="1" x14ac:dyDescent="0.25">
      <c r="B326" s="81">
        <f t="shared" si="10"/>
        <v>305</v>
      </c>
      <c r="C326" s="57"/>
      <c r="D326" s="38"/>
      <c r="E326" s="73"/>
      <c r="F326" s="37"/>
      <c r="G326" s="80"/>
      <c r="H326" s="77"/>
      <c r="I326" s="37"/>
      <c r="J326" s="37"/>
      <c r="K326" s="58"/>
      <c r="L326" s="38"/>
      <c r="M326" s="38"/>
      <c r="N326" s="38"/>
      <c r="O326" s="38"/>
      <c r="P326" s="57"/>
      <c r="Q326" s="36"/>
      <c r="R326" s="73"/>
      <c r="S326" s="73"/>
      <c r="T326" s="58"/>
      <c r="U326" s="36"/>
      <c r="V326" s="90" t="str">
        <f t="shared" si="9"/>
        <v/>
      </c>
      <c r="W326" s="113"/>
      <c r="X326" s="38"/>
      <c r="Y326" s="99"/>
      <c r="Z326" s="95"/>
      <c r="AA326" s="38"/>
      <c r="AB326" s="38"/>
      <c r="AC326" s="38"/>
      <c r="AD326" s="105"/>
      <c r="AE326" s="113"/>
      <c r="AF326" s="38"/>
      <c r="AG326" s="99"/>
      <c r="AH326" s="113"/>
      <c r="AI326" s="38"/>
      <c r="AJ326" s="38"/>
      <c r="AK326" s="38"/>
      <c r="AL326" s="105"/>
      <c r="AM326" s="95"/>
      <c r="AN326" s="38"/>
      <c r="AO326" s="99"/>
      <c r="AP326" s="95"/>
      <c r="AQ326" s="38"/>
      <c r="AR326" s="38"/>
      <c r="AS326" s="38"/>
      <c r="AT326" s="99"/>
      <c r="AU326" s="95"/>
      <c r="AV326" s="38"/>
      <c r="AW326" s="99"/>
      <c r="AX326" s="113"/>
      <c r="AY326" s="38"/>
      <c r="AZ326" s="38"/>
      <c r="BA326" s="38"/>
      <c r="BB326" s="105"/>
      <c r="BC326" s="112"/>
      <c r="BD326" s="59"/>
      <c r="BE326" s="36"/>
      <c r="BF326" s="38"/>
      <c r="BG326" s="99"/>
      <c r="BH326" s="113"/>
      <c r="BI326" s="38"/>
      <c r="BJ326" s="99"/>
    </row>
    <row r="327" spans="2:62" ht="38.25" customHeight="1" x14ac:dyDescent="0.25">
      <c r="B327" s="81">
        <f t="shared" si="10"/>
        <v>306</v>
      </c>
      <c r="C327" s="57"/>
      <c r="D327" s="38"/>
      <c r="E327" s="73"/>
      <c r="F327" s="37"/>
      <c r="G327" s="80"/>
      <c r="H327" s="77"/>
      <c r="I327" s="37"/>
      <c r="J327" s="37"/>
      <c r="K327" s="58"/>
      <c r="L327" s="38"/>
      <c r="M327" s="38"/>
      <c r="N327" s="38"/>
      <c r="O327" s="38"/>
      <c r="P327" s="57"/>
      <c r="Q327" s="36"/>
      <c r="R327" s="73"/>
      <c r="S327" s="73"/>
      <c r="T327" s="58"/>
      <c r="U327" s="36"/>
      <c r="V327" s="90" t="str">
        <f t="shared" si="9"/>
        <v/>
      </c>
      <c r="W327" s="113"/>
      <c r="X327" s="38"/>
      <c r="Y327" s="99"/>
      <c r="Z327" s="95"/>
      <c r="AA327" s="38"/>
      <c r="AB327" s="38"/>
      <c r="AC327" s="38"/>
      <c r="AD327" s="105"/>
      <c r="AE327" s="113"/>
      <c r="AF327" s="38"/>
      <c r="AG327" s="99"/>
      <c r="AH327" s="113"/>
      <c r="AI327" s="38"/>
      <c r="AJ327" s="38"/>
      <c r="AK327" s="38"/>
      <c r="AL327" s="105"/>
      <c r="AM327" s="95"/>
      <c r="AN327" s="38"/>
      <c r="AO327" s="99"/>
      <c r="AP327" s="95"/>
      <c r="AQ327" s="38"/>
      <c r="AR327" s="38"/>
      <c r="AS327" s="38"/>
      <c r="AT327" s="99"/>
      <c r="AU327" s="95"/>
      <c r="AV327" s="38"/>
      <c r="AW327" s="99"/>
      <c r="AX327" s="113"/>
      <c r="AY327" s="38"/>
      <c r="AZ327" s="38"/>
      <c r="BA327" s="38"/>
      <c r="BB327" s="105"/>
      <c r="BC327" s="112"/>
      <c r="BD327" s="59"/>
      <c r="BE327" s="36"/>
      <c r="BF327" s="38"/>
      <c r="BG327" s="99"/>
      <c r="BH327" s="113"/>
      <c r="BI327" s="38"/>
      <c r="BJ327" s="99"/>
    </row>
    <row r="328" spans="2:62" ht="38.25" customHeight="1" x14ac:dyDescent="0.25">
      <c r="B328" s="81">
        <f t="shared" si="10"/>
        <v>307</v>
      </c>
      <c r="C328" s="57"/>
      <c r="D328" s="38"/>
      <c r="E328" s="73"/>
      <c r="F328" s="37"/>
      <c r="G328" s="80"/>
      <c r="H328" s="77"/>
      <c r="I328" s="37"/>
      <c r="J328" s="37"/>
      <c r="K328" s="58"/>
      <c r="L328" s="38"/>
      <c r="M328" s="38"/>
      <c r="N328" s="38"/>
      <c r="O328" s="38"/>
      <c r="P328" s="57"/>
      <c r="Q328" s="36"/>
      <c r="R328" s="73"/>
      <c r="S328" s="73"/>
      <c r="T328" s="58"/>
      <c r="U328" s="36"/>
      <c r="V328" s="90" t="str">
        <f t="shared" si="9"/>
        <v/>
      </c>
      <c r="W328" s="113"/>
      <c r="X328" s="38"/>
      <c r="Y328" s="99"/>
      <c r="Z328" s="95"/>
      <c r="AA328" s="38"/>
      <c r="AB328" s="38"/>
      <c r="AC328" s="38"/>
      <c r="AD328" s="105"/>
      <c r="AE328" s="113"/>
      <c r="AF328" s="38"/>
      <c r="AG328" s="99"/>
      <c r="AH328" s="113"/>
      <c r="AI328" s="38"/>
      <c r="AJ328" s="38"/>
      <c r="AK328" s="38"/>
      <c r="AL328" s="105"/>
      <c r="AM328" s="95"/>
      <c r="AN328" s="38"/>
      <c r="AO328" s="99"/>
      <c r="AP328" s="95"/>
      <c r="AQ328" s="38"/>
      <c r="AR328" s="38"/>
      <c r="AS328" s="38"/>
      <c r="AT328" s="99"/>
      <c r="AU328" s="95"/>
      <c r="AV328" s="38"/>
      <c r="AW328" s="99"/>
      <c r="AX328" s="113"/>
      <c r="AY328" s="38"/>
      <c r="AZ328" s="38"/>
      <c r="BA328" s="38"/>
      <c r="BB328" s="105"/>
      <c r="BC328" s="112"/>
      <c r="BD328" s="59"/>
      <c r="BE328" s="36"/>
      <c r="BF328" s="38"/>
      <c r="BG328" s="99"/>
      <c r="BH328" s="113"/>
      <c r="BI328" s="38"/>
      <c r="BJ328" s="99"/>
    </row>
    <row r="329" spans="2:62" ht="38.25" customHeight="1" x14ac:dyDescent="0.25">
      <c r="B329" s="81">
        <f t="shared" si="10"/>
        <v>308</v>
      </c>
      <c r="C329" s="57"/>
      <c r="D329" s="38"/>
      <c r="E329" s="73"/>
      <c r="F329" s="37"/>
      <c r="G329" s="80"/>
      <c r="H329" s="77"/>
      <c r="I329" s="37"/>
      <c r="J329" s="37"/>
      <c r="K329" s="58"/>
      <c r="L329" s="38"/>
      <c r="M329" s="38"/>
      <c r="N329" s="38"/>
      <c r="O329" s="38"/>
      <c r="P329" s="57"/>
      <c r="Q329" s="36"/>
      <c r="R329" s="73"/>
      <c r="S329" s="73"/>
      <c r="T329" s="58"/>
      <c r="U329" s="36"/>
      <c r="V329" s="90" t="str">
        <f t="shared" si="9"/>
        <v/>
      </c>
      <c r="W329" s="113"/>
      <c r="X329" s="38"/>
      <c r="Y329" s="99"/>
      <c r="Z329" s="95"/>
      <c r="AA329" s="38"/>
      <c r="AB329" s="38"/>
      <c r="AC329" s="38"/>
      <c r="AD329" s="105"/>
      <c r="AE329" s="113"/>
      <c r="AF329" s="38"/>
      <c r="AG329" s="99"/>
      <c r="AH329" s="113"/>
      <c r="AI329" s="38"/>
      <c r="AJ329" s="38"/>
      <c r="AK329" s="38"/>
      <c r="AL329" s="105"/>
      <c r="AM329" s="95"/>
      <c r="AN329" s="38"/>
      <c r="AO329" s="99"/>
      <c r="AP329" s="95"/>
      <c r="AQ329" s="38"/>
      <c r="AR329" s="38"/>
      <c r="AS329" s="38"/>
      <c r="AT329" s="99"/>
      <c r="AU329" s="95"/>
      <c r="AV329" s="38"/>
      <c r="AW329" s="99"/>
      <c r="AX329" s="113"/>
      <c r="AY329" s="38"/>
      <c r="AZ329" s="38"/>
      <c r="BA329" s="38"/>
      <c r="BB329" s="105"/>
      <c r="BC329" s="112"/>
      <c r="BD329" s="59"/>
      <c r="BE329" s="36"/>
      <c r="BF329" s="38"/>
      <c r="BG329" s="99"/>
      <c r="BH329" s="113"/>
      <c r="BI329" s="38"/>
      <c r="BJ329" s="99"/>
    </row>
    <row r="330" spans="2:62" ht="38.25" customHeight="1" x14ac:dyDescent="0.25">
      <c r="B330" s="81">
        <f t="shared" si="10"/>
        <v>309</v>
      </c>
      <c r="C330" s="57"/>
      <c r="D330" s="38"/>
      <c r="E330" s="73"/>
      <c r="F330" s="37"/>
      <c r="G330" s="80"/>
      <c r="H330" s="77"/>
      <c r="I330" s="37"/>
      <c r="J330" s="37"/>
      <c r="K330" s="58"/>
      <c r="L330" s="38"/>
      <c r="M330" s="38"/>
      <c r="N330" s="38"/>
      <c r="O330" s="38"/>
      <c r="P330" s="57"/>
      <c r="Q330" s="36"/>
      <c r="R330" s="73"/>
      <c r="S330" s="73"/>
      <c r="T330" s="58"/>
      <c r="U330" s="36"/>
      <c r="V330" s="90" t="str">
        <f t="shared" si="9"/>
        <v/>
      </c>
      <c r="W330" s="113"/>
      <c r="X330" s="38"/>
      <c r="Y330" s="99"/>
      <c r="Z330" s="95"/>
      <c r="AA330" s="38"/>
      <c r="AB330" s="38"/>
      <c r="AC330" s="38"/>
      <c r="AD330" s="105"/>
      <c r="AE330" s="113"/>
      <c r="AF330" s="38"/>
      <c r="AG330" s="99"/>
      <c r="AH330" s="113"/>
      <c r="AI330" s="38"/>
      <c r="AJ330" s="38"/>
      <c r="AK330" s="38"/>
      <c r="AL330" s="105"/>
      <c r="AM330" s="95"/>
      <c r="AN330" s="38"/>
      <c r="AO330" s="99"/>
      <c r="AP330" s="95"/>
      <c r="AQ330" s="38"/>
      <c r="AR330" s="38"/>
      <c r="AS330" s="38"/>
      <c r="AT330" s="99"/>
      <c r="AU330" s="95"/>
      <c r="AV330" s="38"/>
      <c r="AW330" s="99"/>
      <c r="AX330" s="113"/>
      <c r="AY330" s="38"/>
      <c r="AZ330" s="38"/>
      <c r="BA330" s="38"/>
      <c r="BB330" s="105"/>
      <c r="BC330" s="112"/>
      <c r="BD330" s="59"/>
      <c r="BE330" s="36"/>
      <c r="BF330" s="38"/>
      <c r="BG330" s="99"/>
      <c r="BH330" s="113"/>
      <c r="BI330" s="38"/>
      <c r="BJ330" s="99"/>
    </row>
    <row r="331" spans="2:62" ht="38.25" customHeight="1" x14ac:dyDescent="0.25">
      <c r="B331" s="81">
        <f t="shared" si="10"/>
        <v>310</v>
      </c>
      <c r="C331" s="57"/>
      <c r="D331" s="38"/>
      <c r="E331" s="73"/>
      <c r="F331" s="37"/>
      <c r="G331" s="80"/>
      <c r="H331" s="77"/>
      <c r="I331" s="37"/>
      <c r="J331" s="37"/>
      <c r="K331" s="58"/>
      <c r="L331" s="38"/>
      <c r="M331" s="38"/>
      <c r="N331" s="38"/>
      <c r="O331" s="38"/>
      <c r="P331" s="57"/>
      <c r="Q331" s="36"/>
      <c r="R331" s="73"/>
      <c r="S331" s="73"/>
      <c r="T331" s="58"/>
      <c r="U331" s="36"/>
      <c r="V331" s="90" t="str">
        <f t="shared" si="9"/>
        <v/>
      </c>
      <c r="W331" s="113"/>
      <c r="X331" s="38"/>
      <c r="Y331" s="99"/>
      <c r="Z331" s="95"/>
      <c r="AA331" s="38"/>
      <c r="AB331" s="38"/>
      <c r="AC331" s="38"/>
      <c r="AD331" s="105"/>
      <c r="AE331" s="113"/>
      <c r="AF331" s="38"/>
      <c r="AG331" s="99"/>
      <c r="AH331" s="113"/>
      <c r="AI331" s="38"/>
      <c r="AJ331" s="38"/>
      <c r="AK331" s="38"/>
      <c r="AL331" s="105"/>
      <c r="AM331" s="95"/>
      <c r="AN331" s="38"/>
      <c r="AO331" s="99"/>
      <c r="AP331" s="95"/>
      <c r="AQ331" s="38"/>
      <c r="AR331" s="38"/>
      <c r="AS331" s="38"/>
      <c r="AT331" s="99"/>
      <c r="AU331" s="95"/>
      <c r="AV331" s="38"/>
      <c r="AW331" s="99"/>
      <c r="AX331" s="113"/>
      <c r="AY331" s="38"/>
      <c r="AZ331" s="38"/>
      <c r="BA331" s="38"/>
      <c r="BB331" s="105"/>
      <c r="BC331" s="112"/>
      <c r="BD331" s="59"/>
      <c r="BE331" s="36"/>
      <c r="BF331" s="38"/>
      <c r="BG331" s="99"/>
      <c r="BH331" s="113"/>
      <c r="BI331" s="38"/>
      <c r="BJ331" s="99"/>
    </row>
    <row r="332" spans="2:62" ht="38.25" customHeight="1" x14ac:dyDescent="0.25">
      <c r="B332" s="81">
        <f t="shared" si="10"/>
        <v>311</v>
      </c>
      <c r="C332" s="57"/>
      <c r="D332" s="38"/>
      <c r="E332" s="73"/>
      <c r="F332" s="37"/>
      <c r="G332" s="80"/>
      <c r="H332" s="77"/>
      <c r="I332" s="37"/>
      <c r="J332" s="37"/>
      <c r="K332" s="58"/>
      <c r="L332" s="38"/>
      <c r="M332" s="38"/>
      <c r="N332" s="38"/>
      <c r="O332" s="38"/>
      <c r="P332" s="57"/>
      <c r="Q332" s="36"/>
      <c r="R332" s="73"/>
      <c r="S332" s="73"/>
      <c r="T332" s="58"/>
      <c r="U332" s="36"/>
      <c r="V332" s="90" t="str">
        <f t="shared" si="9"/>
        <v/>
      </c>
      <c r="W332" s="113"/>
      <c r="X332" s="38"/>
      <c r="Y332" s="99"/>
      <c r="Z332" s="95"/>
      <c r="AA332" s="38"/>
      <c r="AB332" s="38"/>
      <c r="AC332" s="38"/>
      <c r="AD332" s="105"/>
      <c r="AE332" s="113"/>
      <c r="AF332" s="38"/>
      <c r="AG332" s="99"/>
      <c r="AH332" s="113"/>
      <c r="AI332" s="38"/>
      <c r="AJ332" s="38"/>
      <c r="AK332" s="38"/>
      <c r="AL332" s="105"/>
      <c r="AM332" s="95"/>
      <c r="AN332" s="38"/>
      <c r="AO332" s="99"/>
      <c r="AP332" s="95"/>
      <c r="AQ332" s="38"/>
      <c r="AR332" s="38"/>
      <c r="AS332" s="38"/>
      <c r="AT332" s="99"/>
      <c r="AU332" s="95"/>
      <c r="AV332" s="38"/>
      <c r="AW332" s="99"/>
      <c r="AX332" s="113"/>
      <c r="AY332" s="38"/>
      <c r="AZ332" s="38"/>
      <c r="BA332" s="38"/>
      <c r="BB332" s="105"/>
      <c r="BC332" s="112"/>
      <c r="BD332" s="59"/>
      <c r="BE332" s="36"/>
      <c r="BF332" s="38"/>
      <c r="BG332" s="99"/>
      <c r="BH332" s="113"/>
      <c r="BI332" s="38"/>
      <c r="BJ332" s="99"/>
    </row>
    <row r="333" spans="2:62" ht="38.25" customHeight="1" x14ac:dyDescent="0.25">
      <c r="B333" s="81">
        <f t="shared" si="10"/>
        <v>312</v>
      </c>
      <c r="C333" s="57"/>
      <c r="D333" s="38"/>
      <c r="E333" s="73"/>
      <c r="F333" s="37"/>
      <c r="G333" s="80"/>
      <c r="H333" s="77"/>
      <c r="I333" s="37"/>
      <c r="J333" s="37"/>
      <c r="K333" s="58"/>
      <c r="L333" s="38"/>
      <c r="M333" s="38"/>
      <c r="N333" s="38"/>
      <c r="O333" s="38"/>
      <c r="P333" s="57"/>
      <c r="Q333" s="36"/>
      <c r="R333" s="73"/>
      <c r="S333" s="73"/>
      <c r="T333" s="58"/>
      <c r="U333" s="36"/>
      <c r="V333" s="90" t="str">
        <f t="shared" si="9"/>
        <v/>
      </c>
      <c r="W333" s="113"/>
      <c r="X333" s="38"/>
      <c r="Y333" s="99"/>
      <c r="Z333" s="95"/>
      <c r="AA333" s="38"/>
      <c r="AB333" s="38"/>
      <c r="AC333" s="38"/>
      <c r="AD333" s="105"/>
      <c r="AE333" s="113"/>
      <c r="AF333" s="38"/>
      <c r="AG333" s="99"/>
      <c r="AH333" s="113"/>
      <c r="AI333" s="38"/>
      <c r="AJ333" s="38"/>
      <c r="AK333" s="38"/>
      <c r="AL333" s="105"/>
      <c r="AM333" s="95"/>
      <c r="AN333" s="38"/>
      <c r="AO333" s="99"/>
      <c r="AP333" s="95"/>
      <c r="AQ333" s="38"/>
      <c r="AR333" s="38"/>
      <c r="AS333" s="38"/>
      <c r="AT333" s="99"/>
      <c r="AU333" s="95"/>
      <c r="AV333" s="38"/>
      <c r="AW333" s="99"/>
      <c r="AX333" s="113"/>
      <c r="AY333" s="38"/>
      <c r="AZ333" s="38"/>
      <c r="BA333" s="38"/>
      <c r="BB333" s="105"/>
      <c r="BC333" s="112"/>
      <c r="BD333" s="59"/>
      <c r="BE333" s="36"/>
      <c r="BF333" s="38"/>
      <c r="BG333" s="99"/>
      <c r="BH333" s="113"/>
      <c r="BI333" s="38"/>
      <c r="BJ333" s="99"/>
    </row>
    <row r="334" spans="2:62" ht="38.25" customHeight="1" x14ac:dyDescent="0.25">
      <c r="B334" s="81">
        <f t="shared" si="10"/>
        <v>313</v>
      </c>
      <c r="C334" s="57"/>
      <c r="D334" s="38"/>
      <c r="E334" s="73"/>
      <c r="F334" s="37"/>
      <c r="G334" s="80"/>
      <c r="H334" s="77"/>
      <c r="I334" s="37"/>
      <c r="J334" s="37"/>
      <c r="K334" s="58"/>
      <c r="L334" s="38"/>
      <c r="M334" s="38"/>
      <c r="N334" s="38"/>
      <c r="O334" s="38"/>
      <c r="P334" s="57"/>
      <c r="Q334" s="36"/>
      <c r="R334" s="73"/>
      <c r="S334" s="73"/>
      <c r="T334" s="58"/>
      <c r="U334" s="36"/>
      <c r="V334" s="90" t="str">
        <f t="shared" si="9"/>
        <v/>
      </c>
      <c r="W334" s="113"/>
      <c r="X334" s="38"/>
      <c r="Y334" s="99"/>
      <c r="Z334" s="95"/>
      <c r="AA334" s="38"/>
      <c r="AB334" s="38"/>
      <c r="AC334" s="38"/>
      <c r="AD334" s="105"/>
      <c r="AE334" s="113"/>
      <c r="AF334" s="38"/>
      <c r="AG334" s="99"/>
      <c r="AH334" s="113"/>
      <c r="AI334" s="38"/>
      <c r="AJ334" s="38"/>
      <c r="AK334" s="38"/>
      <c r="AL334" s="105"/>
      <c r="AM334" s="95"/>
      <c r="AN334" s="38"/>
      <c r="AO334" s="99"/>
      <c r="AP334" s="95"/>
      <c r="AQ334" s="38"/>
      <c r="AR334" s="38"/>
      <c r="AS334" s="38"/>
      <c r="AT334" s="99"/>
      <c r="AU334" s="95"/>
      <c r="AV334" s="38"/>
      <c r="AW334" s="99"/>
      <c r="AX334" s="113"/>
      <c r="AY334" s="38"/>
      <c r="AZ334" s="38"/>
      <c r="BA334" s="38"/>
      <c r="BB334" s="105"/>
      <c r="BC334" s="112"/>
      <c r="BD334" s="59"/>
      <c r="BE334" s="36"/>
      <c r="BF334" s="38"/>
      <c r="BG334" s="99"/>
      <c r="BH334" s="113"/>
      <c r="BI334" s="38"/>
      <c r="BJ334" s="99"/>
    </row>
    <row r="335" spans="2:62" ht="38.25" customHeight="1" x14ac:dyDescent="0.25">
      <c r="B335" s="81">
        <f t="shared" si="10"/>
        <v>314</v>
      </c>
      <c r="C335" s="57"/>
      <c r="D335" s="38"/>
      <c r="E335" s="73"/>
      <c r="F335" s="37"/>
      <c r="G335" s="80"/>
      <c r="H335" s="77"/>
      <c r="I335" s="37"/>
      <c r="J335" s="37"/>
      <c r="K335" s="58"/>
      <c r="L335" s="38"/>
      <c r="M335" s="38"/>
      <c r="N335" s="38"/>
      <c r="O335" s="38"/>
      <c r="P335" s="57"/>
      <c r="Q335" s="36"/>
      <c r="R335" s="73"/>
      <c r="S335" s="73"/>
      <c r="T335" s="58"/>
      <c r="U335" s="36"/>
      <c r="V335" s="90" t="str">
        <f t="shared" si="9"/>
        <v/>
      </c>
      <c r="W335" s="113"/>
      <c r="X335" s="38"/>
      <c r="Y335" s="99"/>
      <c r="Z335" s="95"/>
      <c r="AA335" s="38"/>
      <c r="AB335" s="38"/>
      <c r="AC335" s="38"/>
      <c r="AD335" s="105"/>
      <c r="AE335" s="113"/>
      <c r="AF335" s="38"/>
      <c r="AG335" s="99"/>
      <c r="AH335" s="113"/>
      <c r="AI335" s="38"/>
      <c r="AJ335" s="38"/>
      <c r="AK335" s="38"/>
      <c r="AL335" s="105"/>
      <c r="AM335" s="95"/>
      <c r="AN335" s="38"/>
      <c r="AO335" s="99"/>
      <c r="AP335" s="95"/>
      <c r="AQ335" s="38"/>
      <c r="AR335" s="38"/>
      <c r="AS335" s="38"/>
      <c r="AT335" s="99"/>
      <c r="AU335" s="95"/>
      <c r="AV335" s="38"/>
      <c r="AW335" s="99"/>
      <c r="AX335" s="113"/>
      <c r="AY335" s="38"/>
      <c r="AZ335" s="38"/>
      <c r="BA335" s="38"/>
      <c r="BB335" s="105"/>
      <c r="BC335" s="112"/>
      <c r="BD335" s="59"/>
      <c r="BE335" s="36"/>
      <c r="BF335" s="38"/>
      <c r="BG335" s="99"/>
      <c r="BH335" s="113"/>
      <c r="BI335" s="38"/>
      <c r="BJ335" s="99"/>
    </row>
    <row r="336" spans="2:62" ht="38.25" customHeight="1" x14ac:dyDescent="0.25">
      <c r="B336" s="81">
        <f t="shared" si="10"/>
        <v>315</v>
      </c>
      <c r="C336" s="57"/>
      <c r="D336" s="38"/>
      <c r="E336" s="73"/>
      <c r="F336" s="37"/>
      <c r="G336" s="80"/>
      <c r="H336" s="77"/>
      <c r="I336" s="37"/>
      <c r="J336" s="37"/>
      <c r="K336" s="58"/>
      <c r="L336" s="38"/>
      <c r="M336" s="38"/>
      <c r="N336" s="38"/>
      <c r="O336" s="38"/>
      <c r="P336" s="57"/>
      <c r="Q336" s="36"/>
      <c r="R336" s="73"/>
      <c r="S336" s="73"/>
      <c r="T336" s="58"/>
      <c r="U336" s="36"/>
      <c r="V336" s="90" t="str">
        <f t="shared" si="9"/>
        <v/>
      </c>
      <c r="W336" s="113"/>
      <c r="X336" s="38"/>
      <c r="Y336" s="99"/>
      <c r="Z336" s="95"/>
      <c r="AA336" s="38"/>
      <c r="AB336" s="38"/>
      <c r="AC336" s="38"/>
      <c r="AD336" s="105"/>
      <c r="AE336" s="113"/>
      <c r="AF336" s="38"/>
      <c r="AG336" s="99"/>
      <c r="AH336" s="113"/>
      <c r="AI336" s="38"/>
      <c r="AJ336" s="38"/>
      <c r="AK336" s="38"/>
      <c r="AL336" s="105"/>
      <c r="AM336" s="95"/>
      <c r="AN336" s="38"/>
      <c r="AO336" s="99"/>
      <c r="AP336" s="95"/>
      <c r="AQ336" s="38"/>
      <c r="AR336" s="38"/>
      <c r="AS336" s="38"/>
      <c r="AT336" s="99"/>
      <c r="AU336" s="95"/>
      <c r="AV336" s="38"/>
      <c r="AW336" s="99"/>
      <c r="AX336" s="113"/>
      <c r="AY336" s="38"/>
      <c r="AZ336" s="38"/>
      <c r="BA336" s="38"/>
      <c r="BB336" s="105"/>
      <c r="BC336" s="112"/>
      <c r="BD336" s="59"/>
      <c r="BE336" s="36"/>
      <c r="BF336" s="38"/>
      <c r="BG336" s="99"/>
      <c r="BH336" s="113"/>
      <c r="BI336" s="38"/>
      <c r="BJ336" s="99"/>
    </row>
    <row r="337" spans="2:62" ht="38.25" customHeight="1" x14ac:dyDescent="0.25">
      <c r="B337" s="81">
        <f t="shared" si="10"/>
        <v>316</v>
      </c>
      <c r="C337" s="57"/>
      <c r="D337" s="38"/>
      <c r="E337" s="73"/>
      <c r="F337" s="37"/>
      <c r="G337" s="80"/>
      <c r="H337" s="77"/>
      <c r="I337" s="37"/>
      <c r="J337" s="37"/>
      <c r="K337" s="58"/>
      <c r="L337" s="38"/>
      <c r="M337" s="38"/>
      <c r="N337" s="38"/>
      <c r="O337" s="38"/>
      <c r="P337" s="57"/>
      <c r="Q337" s="36"/>
      <c r="R337" s="73"/>
      <c r="S337" s="73"/>
      <c r="T337" s="58"/>
      <c r="U337" s="36"/>
      <c r="V337" s="90" t="str">
        <f t="shared" si="9"/>
        <v/>
      </c>
      <c r="W337" s="113"/>
      <c r="X337" s="38"/>
      <c r="Y337" s="99"/>
      <c r="Z337" s="95"/>
      <c r="AA337" s="38"/>
      <c r="AB337" s="38"/>
      <c r="AC337" s="38"/>
      <c r="AD337" s="105"/>
      <c r="AE337" s="113"/>
      <c r="AF337" s="38"/>
      <c r="AG337" s="99"/>
      <c r="AH337" s="113"/>
      <c r="AI337" s="38"/>
      <c r="AJ337" s="38"/>
      <c r="AK337" s="38"/>
      <c r="AL337" s="105"/>
      <c r="AM337" s="95"/>
      <c r="AN337" s="38"/>
      <c r="AO337" s="99"/>
      <c r="AP337" s="95"/>
      <c r="AQ337" s="38"/>
      <c r="AR337" s="38"/>
      <c r="AS337" s="38"/>
      <c r="AT337" s="99"/>
      <c r="AU337" s="95"/>
      <c r="AV337" s="38"/>
      <c r="AW337" s="99"/>
      <c r="AX337" s="113"/>
      <c r="AY337" s="38"/>
      <c r="AZ337" s="38"/>
      <c r="BA337" s="38"/>
      <c r="BB337" s="105"/>
      <c r="BC337" s="112"/>
      <c r="BD337" s="59"/>
      <c r="BE337" s="36"/>
      <c r="BF337" s="38"/>
      <c r="BG337" s="99"/>
      <c r="BH337" s="113"/>
      <c r="BI337" s="38"/>
      <c r="BJ337" s="99"/>
    </row>
    <row r="338" spans="2:62" ht="38.25" customHeight="1" x14ac:dyDescent="0.25">
      <c r="B338" s="81">
        <f t="shared" si="10"/>
        <v>317</v>
      </c>
      <c r="C338" s="57"/>
      <c r="D338" s="38"/>
      <c r="E338" s="73"/>
      <c r="F338" s="37"/>
      <c r="G338" s="80"/>
      <c r="H338" s="77"/>
      <c r="I338" s="37"/>
      <c r="J338" s="37"/>
      <c r="K338" s="58"/>
      <c r="L338" s="38"/>
      <c r="M338" s="38"/>
      <c r="N338" s="38"/>
      <c r="O338" s="38"/>
      <c r="P338" s="57"/>
      <c r="Q338" s="36"/>
      <c r="R338" s="73"/>
      <c r="S338" s="73"/>
      <c r="T338" s="58"/>
      <c r="U338" s="36"/>
      <c r="V338" s="90" t="str">
        <f t="shared" si="9"/>
        <v/>
      </c>
      <c r="W338" s="113"/>
      <c r="X338" s="38"/>
      <c r="Y338" s="99"/>
      <c r="Z338" s="95"/>
      <c r="AA338" s="38"/>
      <c r="AB338" s="38"/>
      <c r="AC338" s="38"/>
      <c r="AD338" s="105"/>
      <c r="AE338" s="113"/>
      <c r="AF338" s="38"/>
      <c r="AG338" s="99"/>
      <c r="AH338" s="113"/>
      <c r="AI338" s="38"/>
      <c r="AJ338" s="38"/>
      <c r="AK338" s="38"/>
      <c r="AL338" s="105"/>
      <c r="AM338" s="95"/>
      <c r="AN338" s="38"/>
      <c r="AO338" s="99"/>
      <c r="AP338" s="95"/>
      <c r="AQ338" s="38"/>
      <c r="AR338" s="38"/>
      <c r="AS338" s="38"/>
      <c r="AT338" s="99"/>
      <c r="AU338" s="95"/>
      <c r="AV338" s="38"/>
      <c r="AW338" s="99"/>
      <c r="AX338" s="113"/>
      <c r="AY338" s="38"/>
      <c r="AZ338" s="38"/>
      <c r="BA338" s="38"/>
      <c r="BB338" s="105"/>
      <c r="BC338" s="112"/>
      <c r="BD338" s="59"/>
      <c r="BE338" s="36"/>
      <c r="BF338" s="38"/>
      <c r="BG338" s="99"/>
      <c r="BH338" s="113"/>
      <c r="BI338" s="38"/>
      <c r="BJ338" s="99"/>
    </row>
    <row r="339" spans="2:62" ht="38.25" customHeight="1" x14ac:dyDescent="0.25">
      <c r="B339" s="81">
        <f t="shared" si="10"/>
        <v>318</v>
      </c>
      <c r="C339" s="57"/>
      <c r="D339" s="38"/>
      <c r="E339" s="73"/>
      <c r="F339" s="37"/>
      <c r="G339" s="80"/>
      <c r="H339" s="77"/>
      <c r="I339" s="37"/>
      <c r="J339" s="37"/>
      <c r="K339" s="58"/>
      <c r="L339" s="38"/>
      <c r="M339" s="38"/>
      <c r="N339" s="38"/>
      <c r="O339" s="38"/>
      <c r="P339" s="57"/>
      <c r="Q339" s="36"/>
      <c r="R339" s="73"/>
      <c r="S339" s="73"/>
      <c r="T339" s="58"/>
      <c r="U339" s="36"/>
      <c r="V339" s="90" t="str">
        <f t="shared" si="9"/>
        <v/>
      </c>
      <c r="W339" s="113"/>
      <c r="X339" s="38"/>
      <c r="Y339" s="99"/>
      <c r="Z339" s="95"/>
      <c r="AA339" s="38"/>
      <c r="AB339" s="38"/>
      <c r="AC339" s="38"/>
      <c r="AD339" s="105"/>
      <c r="AE339" s="113"/>
      <c r="AF339" s="38"/>
      <c r="AG339" s="99"/>
      <c r="AH339" s="113"/>
      <c r="AI339" s="38"/>
      <c r="AJ339" s="38"/>
      <c r="AK339" s="38"/>
      <c r="AL339" s="105"/>
      <c r="AM339" s="95"/>
      <c r="AN339" s="38"/>
      <c r="AO339" s="99"/>
      <c r="AP339" s="95"/>
      <c r="AQ339" s="38"/>
      <c r="AR339" s="38"/>
      <c r="AS339" s="38"/>
      <c r="AT339" s="99"/>
      <c r="AU339" s="95"/>
      <c r="AV339" s="38"/>
      <c r="AW339" s="99"/>
      <c r="AX339" s="113"/>
      <c r="AY339" s="38"/>
      <c r="AZ339" s="38"/>
      <c r="BA339" s="38"/>
      <c r="BB339" s="105"/>
      <c r="BC339" s="112"/>
      <c r="BD339" s="59"/>
      <c r="BE339" s="36"/>
      <c r="BF339" s="38"/>
      <c r="BG339" s="99"/>
      <c r="BH339" s="113"/>
      <c r="BI339" s="38"/>
      <c r="BJ339" s="99"/>
    </row>
    <row r="340" spans="2:62" ht="38.25" customHeight="1" x14ac:dyDescent="0.25">
      <c r="B340" s="81">
        <f t="shared" si="10"/>
        <v>319</v>
      </c>
      <c r="C340" s="57"/>
      <c r="D340" s="38"/>
      <c r="E340" s="73"/>
      <c r="F340" s="37"/>
      <c r="G340" s="80"/>
      <c r="H340" s="77"/>
      <c r="I340" s="37"/>
      <c r="J340" s="37"/>
      <c r="K340" s="58"/>
      <c r="L340" s="38"/>
      <c r="M340" s="38"/>
      <c r="N340" s="38"/>
      <c r="O340" s="38"/>
      <c r="P340" s="57"/>
      <c r="Q340" s="36"/>
      <c r="R340" s="73"/>
      <c r="S340" s="73"/>
      <c r="T340" s="58"/>
      <c r="U340" s="36"/>
      <c r="V340" s="90" t="str">
        <f t="shared" si="9"/>
        <v/>
      </c>
      <c r="W340" s="113"/>
      <c r="X340" s="38"/>
      <c r="Y340" s="99"/>
      <c r="Z340" s="95"/>
      <c r="AA340" s="38"/>
      <c r="AB340" s="38"/>
      <c r="AC340" s="38"/>
      <c r="AD340" s="105"/>
      <c r="AE340" s="113"/>
      <c r="AF340" s="38"/>
      <c r="AG340" s="99"/>
      <c r="AH340" s="113"/>
      <c r="AI340" s="38"/>
      <c r="AJ340" s="38"/>
      <c r="AK340" s="38"/>
      <c r="AL340" s="105"/>
      <c r="AM340" s="95"/>
      <c r="AN340" s="38"/>
      <c r="AO340" s="99"/>
      <c r="AP340" s="95"/>
      <c r="AQ340" s="38"/>
      <c r="AR340" s="38"/>
      <c r="AS340" s="38"/>
      <c r="AT340" s="99"/>
      <c r="AU340" s="95"/>
      <c r="AV340" s="38"/>
      <c r="AW340" s="99"/>
      <c r="AX340" s="113"/>
      <c r="AY340" s="38"/>
      <c r="AZ340" s="38"/>
      <c r="BA340" s="38"/>
      <c r="BB340" s="105"/>
      <c r="BC340" s="112"/>
      <c r="BD340" s="59"/>
      <c r="BE340" s="36"/>
      <c r="BF340" s="38"/>
      <c r="BG340" s="99"/>
      <c r="BH340" s="113"/>
      <c r="BI340" s="38"/>
      <c r="BJ340" s="99"/>
    </row>
    <row r="341" spans="2:62" ht="38.25" customHeight="1" x14ac:dyDescent="0.25">
      <c r="B341" s="81">
        <f t="shared" si="10"/>
        <v>320</v>
      </c>
      <c r="C341" s="57"/>
      <c r="D341" s="38"/>
      <c r="E341" s="73"/>
      <c r="F341" s="37"/>
      <c r="G341" s="80"/>
      <c r="H341" s="77"/>
      <c r="I341" s="37"/>
      <c r="J341" s="37"/>
      <c r="K341" s="58"/>
      <c r="L341" s="38"/>
      <c r="M341" s="38"/>
      <c r="N341" s="38"/>
      <c r="O341" s="38"/>
      <c r="P341" s="57"/>
      <c r="Q341" s="36"/>
      <c r="R341" s="73"/>
      <c r="S341" s="73"/>
      <c r="T341" s="58"/>
      <c r="U341" s="36"/>
      <c r="V341" s="90" t="str">
        <f t="shared" si="9"/>
        <v/>
      </c>
      <c r="W341" s="113"/>
      <c r="X341" s="38"/>
      <c r="Y341" s="99"/>
      <c r="Z341" s="95"/>
      <c r="AA341" s="38"/>
      <c r="AB341" s="38"/>
      <c r="AC341" s="38"/>
      <c r="AD341" s="105"/>
      <c r="AE341" s="113"/>
      <c r="AF341" s="38"/>
      <c r="AG341" s="99"/>
      <c r="AH341" s="113"/>
      <c r="AI341" s="38"/>
      <c r="AJ341" s="38"/>
      <c r="AK341" s="38"/>
      <c r="AL341" s="105"/>
      <c r="AM341" s="95"/>
      <c r="AN341" s="38"/>
      <c r="AO341" s="99"/>
      <c r="AP341" s="95"/>
      <c r="AQ341" s="38"/>
      <c r="AR341" s="38"/>
      <c r="AS341" s="38"/>
      <c r="AT341" s="99"/>
      <c r="AU341" s="95"/>
      <c r="AV341" s="38"/>
      <c r="AW341" s="99"/>
      <c r="AX341" s="113"/>
      <c r="AY341" s="38"/>
      <c r="AZ341" s="38"/>
      <c r="BA341" s="38"/>
      <c r="BB341" s="105"/>
      <c r="BC341" s="112"/>
      <c r="BD341" s="59"/>
      <c r="BE341" s="36"/>
      <c r="BF341" s="38"/>
      <c r="BG341" s="99"/>
      <c r="BH341" s="113"/>
      <c r="BI341" s="38"/>
      <c r="BJ341" s="99"/>
    </row>
    <row r="342" spans="2:62" ht="38.25" customHeight="1" x14ac:dyDescent="0.25">
      <c r="B342" s="81">
        <f t="shared" si="10"/>
        <v>321</v>
      </c>
      <c r="C342" s="57"/>
      <c r="D342" s="38"/>
      <c r="E342" s="73"/>
      <c r="F342" s="37"/>
      <c r="G342" s="80"/>
      <c r="H342" s="77"/>
      <c r="I342" s="37"/>
      <c r="J342" s="37"/>
      <c r="K342" s="58"/>
      <c r="L342" s="38"/>
      <c r="M342" s="38"/>
      <c r="N342" s="38"/>
      <c r="O342" s="38"/>
      <c r="P342" s="57"/>
      <c r="Q342" s="36"/>
      <c r="R342" s="73"/>
      <c r="S342" s="73"/>
      <c r="T342" s="58"/>
      <c r="U342" s="36"/>
      <c r="V342" s="90" t="str">
        <f t="shared" si="9"/>
        <v/>
      </c>
      <c r="W342" s="113"/>
      <c r="X342" s="38"/>
      <c r="Y342" s="99"/>
      <c r="Z342" s="95"/>
      <c r="AA342" s="38"/>
      <c r="AB342" s="38"/>
      <c r="AC342" s="38"/>
      <c r="AD342" s="105"/>
      <c r="AE342" s="113"/>
      <c r="AF342" s="38"/>
      <c r="AG342" s="99"/>
      <c r="AH342" s="113"/>
      <c r="AI342" s="38"/>
      <c r="AJ342" s="38"/>
      <c r="AK342" s="38"/>
      <c r="AL342" s="105"/>
      <c r="AM342" s="95"/>
      <c r="AN342" s="38"/>
      <c r="AO342" s="99"/>
      <c r="AP342" s="95"/>
      <c r="AQ342" s="38"/>
      <c r="AR342" s="38"/>
      <c r="AS342" s="38"/>
      <c r="AT342" s="99"/>
      <c r="AU342" s="95"/>
      <c r="AV342" s="38"/>
      <c r="AW342" s="99"/>
      <c r="AX342" s="113"/>
      <c r="AY342" s="38"/>
      <c r="AZ342" s="38"/>
      <c r="BA342" s="38"/>
      <c r="BB342" s="105"/>
      <c r="BC342" s="112"/>
      <c r="BD342" s="59"/>
      <c r="BE342" s="36"/>
      <c r="BF342" s="38"/>
      <c r="BG342" s="99"/>
      <c r="BH342" s="113"/>
      <c r="BI342" s="38"/>
      <c r="BJ342" s="99"/>
    </row>
    <row r="343" spans="2:62" ht="38.25" customHeight="1" x14ac:dyDescent="0.25">
      <c r="B343" s="81">
        <f t="shared" si="10"/>
        <v>322</v>
      </c>
      <c r="C343" s="57"/>
      <c r="D343" s="38"/>
      <c r="E343" s="73"/>
      <c r="F343" s="37"/>
      <c r="G343" s="80"/>
      <c r="H343" s="77"/>
      <c r="I343" s="37"/>
      <c r="J343" s="37"/>
      <c r="K343" s="58"/>
      <c r="L343" s="38"/>
      <c r="M343" s="38"/>
      <c r="N343" s="38"/>
      <c r="O343" s="38"/>
      <c r="P343" s="57"/>
      <c r="Q343" s="36"/>
      <c r="R343" s="73"/>
      <c r="S343" s="73"/>
      <c r="T343" s="58"/>
      <c r="U343" s="36"/>
      <c r="V343" s="90" t="str">
        <f t="shared" si="9"/>
        <v/>
      </c>
      <c r="W343" s="113"/>
      <c r="X343" s="38"/>
      <c r="Y343" s="99"/>
      <c r="Z343" s="95"/>
      <c r="AA343" s="38"/>
      <c r="AB343" s="38"/>
      <c r="AC343" s="38"/>
      <c r="AD343" s="105"/>
      <c r="AE343" s="113"/>
      <c r="AF343" s="38"/>
      <c r="AG343" s="99"/>
      <c r="AH343" s="113"/>
      <c r="AI343" s="38"/>
      <c r="AJ343" s="38"/>
      <c r="AK343" s="38"/>
      <c r="AL343" s="105"/>
      <c r="AM343" s="95"/>
      <c r="AN343" s="38"/>
      <c r="AO343" s="99"/>
      <c r="AP343" s="95"/>
      <c r="AQ343" s="38"/>
      <c r="AR343" s="38"/>
      <c r="AS343" s="38"/>
      <c r="AT343" s="99"/>
      <c r="AU343" s="95"/>
      <c r="AV343" s="38"/>
      <c r="AW343" s="99"/>
      <c r="AX343" s="113"/>
      <c r="AY343" s="38"/>
      <c r="AZ343" s="38"/>
      <c r="BA343" s="38"/>
      <c r="BB343" s="105"/>
      <c r="BC343" s="112"/>
      <c r="BD343" s="59"/>
      <c r="BE343" s="36"/>
      <c r="BF343" s="38"/>
      <c r="BG343" s="99"/>
      <c r="BH343" s="113"/>
      <c r="BI343" s="38"/>
      <c r="BJ343" s="99"/>
    </row>
    <row r="344" spans="2:62" ht="38.25" customHeight="1" x14ac:dyDescent="0.25">
      <c r="B344" s="81">
        <f t="shared" si="10"/>
        <v>323</v>
      </c>
      <c r="C344" s="57"/>
      <c r="D344" s="38"/>
      <c r="E344" s="73"/>
      <c r="F344" s="37"/>
      <c r="G344" s="80"/>
      <c r="H344" s="77"/>
      <c r="I344" s="37"/>
      <c r="J344" s="37"/>
      <c r="K344" s="58"/>
      <c r="L344" s="38"/>
      <c r="M344" s="38"/>
      <c r="N344" s="38"/>
      <c r="O344" s="38"/>
      <c r="P344" s="57"/>
      <c r="Q344" s="36"/>
      <c r="R344" s="73"/>
      <c r="S344" s="73"/>
      <c r="T344" s="58"/>
      <c r="U344" s="36"/>
      <c r="V344" s="90" t="str">
        <f t="shared" ref="V344:V405" si="11">IF(S344="","",(S344+U344))</f>
        <v/>
      </c>
      <c r="W344" s="113"/>
      <c r="X344" s="38"/>
      <c r="Y344" s="99"/>
      <c r="Z344" s="95"/>
      <c r="AA344" s="38"/>
      <c r="AB344" s="38"/>
      <c r="AC344" s="38"/>
      <c r="AD344" s="105"/>
      <c r="AE344" s="113"/>
      <c r="AF344" s="38"/>
      <c r="AG344" s="99"/>
      <c r="AH344" s="113"/>
      <c r="AI344" s="38"/>
      <c r="AJ344" s="38"/>
      <c r="AK344" s="38"/>
      <c r="AL344" s="105"/>
      <c r="AM344" s="95"/>
      <c r="AN344" s="38"/>
      <c r="AO344" s="99"/>
      <c r="AP344" s="95"/>
      <c r="AQ344" s="38"/>
      <c r="AR344" s="38"/>
      <c r="AS344" s="38"/>
      <c r="AT344" s="99"/>
      <c r="AU344" s="95"/>
      <c r="AV344" s="38"/>
      <c r="AW344" s="99"/>
      <c r="AX344" s="113"/>
      <c r="AY344" s="38"/>
      <c r="AZ344" s="38"/>
      <c r="BA344" s="38"/>
      <c r="BB344" s="105"/>
      <c r="BC344" s="112"/>
      <c r="BD344" s="59"/>
      <c r="BE344" s="36"/>
      <c r="BF344" s="38"/>
      <c r="BG344" s="99"/>
      <c r="BH344" s="113"/>
      <c r="BI344" s="38"/>
      <c r="BJ344" s="99"/>
    </row>
    <row r="345" spans="2:62" ht="38.25" customHeight="1" x14ac:dyDescent="0.25">
      <c r="B345" s="81">
        <f t="shared" si="10"/>
        <v>324</v>
      </c>
      <c r="C345" s="57"/>
      <c r="D345" s="38"/>
      <c r="E345" s="73"/>
      <c r="F345" s="37"/>
      <c r="G345" s="80"/>
      <c r="H345" s="77"/>
      <c r="I345" s="37"/>
      <c r="J345" s="37"/>
      <c r="K345" s="58"/>
      <c r="L345" s="38"/>
      <c r="M345" s="38"/>
      <c r="N345" s="38"/>
      <c r="O345" s="38"/>
      <c r="P345" s="57"/>
      <c r="Q345" s="36"/>
      <c r="R345" s="73"/>
      <c r="S345" s="73"/>
      <c r="T345" s="58"/>
      <c r="U345" s="36"/>
      <c r="V345" s="90" t="str">
        <f t="shared" si="11"/>
        <v/>
      </c>
      <c r="W345" s="113"/>
      <c r="X345" s="38"/>
      <c r="Y345" s="99"/>
      <c r="Z345" s="95"/>
      <c r="AA345" s="38"/>
      <c r="AB345" s="38"/>
      <c r="AC345" s="38"/>
      <c r="AD345" s="105"/>
      <c r="AE345" s="113"/>
      <c r="AF345" s="38"/>
      <c r="AG345" s="99"/>
      <c r="AH345" s="113"/>
      <c r="AI345" s="38"/>
      <c r="AJ345" s="38"/>
      <c r="AK345" s="38"/>
      <c r="AL345" s="105"/>
      <c r="AM345" s="95"/>
      <c r="AN345" s="38"/>
      <c r="AO345" s="99"/>
      <c r="AP345" s="95"/>
      <c r="AQ345" s="38"/>
      <c r="AR345" s="38"/>
      <c r="AS345" s="38"/>
      <c r="AT345" s="99"/>
      <c r="AU345" s="95"/>
      <c r="AV345" s="38"/>
      <c r="AW345" s="99"/>
      <c r="AX345" s="113"/>
      <c r="AY345" s="38"/>
      <c r="AZ345" s="38"/>
      <c r="BA345" s="38"/>
      <c r="BB345" s="105"/>
      <c r="BC345" s="112"/>
      <c r="BD345" s="59"/>
      <c r="BE345" s="36"/>
      <c r="BF345" s="38"/>
      <c r="BG345" s="99"/>
      <c r="BH345" s="113"/>
      <c r="BI345" s="38"/>
      <c r="BJ345" s="99"/>
    </row>
    <row r="346" spans="2:62" ht="38.25" customHeight="1" x14ac:dyDescent="0.25">
      <c r="B346" s="81">
        <f t="shared" si="10"/>
        <v>325</v>
      </c>
      <c r="C346" s="57"/>
      <c r="D346" s="38"/>
      <c r="E346" s="73"/>
      <c r="F346" s="37"/>
      <c r="G346" s="80"/>
      <c r="H346" s="77"/>
      <c r="I346" s="37"/>
      <c r="J346" s="37"/>
      <c r="K346" s="58"/>
      <c r="L346" s="38"/>
      <c r="M346" s="38"/>
      <c r="N346" s="38"/>
      <c r="O346" s="38"/>
      <c r="P346" s="57"/>
      <c r="Q346" s="36"/>
      <c r="R346" s="73"/>
      <c r="S346" s="73"/>
      <c r="T346" s="58"/>
      <c r="U346" s="36"/>
      <c r="V346" s="90" t="str">
        <f t="shared" si="11"/>
        <v/>
      </c>
      <c r="W346" s="113"/>
      <c r="X346" s="38"/>
      <c r="Y346" s="99"/>
      <c r="Z346" s="95"/>
      <c r="AA346" s="38"/>
      <c r="AB346" s="38"/>
      <c r="AC346" s="38"/>
      <c r="AD346" s="105"/>
      <c r="AE346" s="113"/>
      <c r="AF346" s="38"/>
      <c r="AG346" s="99"/>
      <c r="AH346" s="113"/>
      <c r="AI346" s="38"/>
      <c r="AJ346" s="38"/>
      <c r="AK346" s="38"/>
      <c r="AL346" s="105"/>
      <c r="AM346" s="95"/>
      <c r="AN346" s="38"/>
      <c r="AO346" s="99"/>
      <c r="AP346" s="95"/>
      <c r="AQ346" s="38"/>
      <c r="AR346" s="38"/>
      <c r="AS346" s="38"/>
      <c r="AT346" s="99"/>
      <c r="AU346" s="95"/>
      <c r="AV346" s="38"/>
      <c r="AW346" s="99"/>
      <c r="AX346" s="113"/>
      <c r="AY346" s="38"/>
      <c r="AZ346" s="38"/>
      <c r="BA346" s="38"/>
      <c r="BB346" s="105"/>
      <c r="BC346" s="112"/>
      <c r="BD346" s="59"/>
      <c r="BE346" s="36"/>
      <c r="BF346" s="38"/>
      <c r="BG346" s="99"/>
      <c r="BH346" s="113"/>
      <c r="BI346" s="38"/>
      <c r="BJ346" s="99"/>
    </row>
    <row r="347" spans="2:62" ht="38.25" customHeight="1" x14ac:dyDescent="0.25">
      <c r="B347" s="81">
        <f t="shared" si="10"/>
        <v>326</v>
      </c>
      <c r="C347" s="57"/>
      <c r="D347" s="38"/>
      <c r="E347" s="73"/>
      <c r="F347" s="37"/>
      <c r="G347" s="80"/>
      <c r="H347" s="77"/>
      <c r="I347" s="37"/>
      <c r="J347" s="37"/>
      <c r="K347" s="58"/>
      <c r="L347" s="38"/>
      <c r="M347" s="38"/>
      <c r="N347" s="38"/>
      <c r="O347" s="38"/>
      <c r="P347" s="57"/>
      <c r="Q347" s="36"/>
      <c r="R347" s="73"/>
      <c r="S347" s="73"/>
      <c r="T347" s="58"/>
      <c r="U347" s="36"/>
      <c r="V347" s="90" t="str">
        <f t="shared" si="11"/>
        <v/>
      </c>
      <c r="W347" s="113"/>
      <c r="X347" s="38"/>
      <c r="Y347" s="99"/>
      <c r="Z347" s="95"/>
      <c r="AA347" s="38"/>
      <c r="AB347" s="38"/>
      <c r="AC347" s="38"/>
      <c r="AD347" s="105"/>
      <c r="AE347" s="113"/>
      <c r="AF347" s="38"/>
      <c r="AG347" s="99"/>
      <c r="AH347" s="113"/>
      <c r="AI347" s="38"/>
      <c r="AJ347" s="38"/>
      <c r="AK347" s="38"/>
      <c r="AL347" s="105"/>
      <c r="AM347" s="95"/>
      <c r="AN347" s="38"/>
      <c r="AO347" s="99"/>
      <c r="AP347" s="95"/>
      <c r="AQ347" s="38"/>
      <c r="AR347" s="38"/>
      <c r="AS347" s="38"/>
      <c r="AT347" s="99"/>
      <c r="AU347" s="95"/>
      <c r="AV347" s="38"/>
      <c r="AW347" s="99"/>
      <c r="AX347" s="113"/>
      <c r="AY347" s="38"/>
      <c r="AZ347" s="38"/>
      <c r="BA347" s="38"/>
      <c r="BB347" s="105"/>
      <c r="BC347" s="112"/>
      <c r="BD347" s="59"/>
      <c r="BE347" s="36"/>
      <c r="BF347" s="38"/>
      <c r="BG347" s="99"/>
      <c r="BH347" s="113"/>
      <c r="BI347" s="38"/>
      <c r="BJ347" s="99"/>
    </row>
    <row r="348" spans="2:62" ht="38.25" customHeight="1" x14ac:dyDescent="0.25">
      <c r="B348" s="81">
        <f t="shared" si="10"/>
        <v>327</v>
      </c>
      <c r="C348" s="57"/>
      <c r="D348" s="38"/>
      <c r="E348" s="73"/>
      <c r="F348" s="37"/>
      <c r="G348" s="80"/>
      <c r="H348" s="77"/>
      <c r="I348" s="37"/>
      <c r="J348" s="37"/>
      <c r="K348" s="58"/>
      <c r="L348" s="38"/>
      <c r="M348" s="38"/>
      <c r="N348" s="38"/>
      <c r="O348" s="38"/>
      <c r="P348" s="57"/>
      <c r="Q348" s="36"/>
      <c r="R348" s="73"/>
      <c r="S348" s="73"/>
      <c r="T348" s="58"/>
      <c r="U348" s="36"/>
      <c r="V348" s="90" t="str">
        <f t="shared" si="11"/>
        <v/>
      </c>
      <c r="W348" s="113"/>
      <c r="X348" s="38"/>
      <c r="Y348" s="99"/>
      <c r="Z348" s="95"/>
      <c r="AA348" s="38"/>
      <c r="AB348" s="38"/>
      <c r="AC348" s="38"/>
      <c r="AD348" s="105"/>
      <c r="AE348" s="113"/>
      <c r="AF348" s="38"/>
      <c r="AG348" s="99"/>
      <c r="AH348" s="113"/>
      <c r="AI348" s="38"/>
      <c r="AJ348" s="38"/>
      <c r="AK348" s="38"/>
      <c r="AL348" s="105"/>
      <c r="AM348" s="95"/>
      <c r="AN348" s="38"/>
      <c r="AO348" s="99"/>
      <c r="AP348" s="95"/>
      <c r="AQ348" s="38"/>
      <c r="AR348" s="38"/>
      <c r="AS348" s="38"/>
      <c r="AT348" s="99"/>
      <c r="AU348" s="95"/>
      <c r="AV348" s="38"/>
      <c r="AW348" s="99"/>
      <c r="AX348" s="113"/>
      <c r="AY348" s="38"/>
      <c r="AZ348" s="38"/>
      <c r="BA348" s="38"/>
      <c r="BB348" s="105"/>
      <c r="BC348" s="112"/>
      <c r="BD348" s="59"/>
      <c r="BE348" s="36"/>
      <c r="BF348" s="38"/>
      <c r="BG348" s="99"/>
      <c r="BH348" s="113"/>
      <c r="BI348" s="38"/>
      <c r="BJ348" s="99"/>
    </row>
    <row r="349" spans="2:62" ht="38.25" customHeight="1" x14ac:dyDescent="0.25">
      <c r="B349" s="81">
        <f t="shared" si="10"/>
        <v>328</v>
      </c>
      <c r="C349" s="57"/>
      <c r="D349" s="38"/>
      <c r="E349" s="73"/>
      <c r="F349" s="37"/>
      <c r="G349" s="80"/>
      <c r="H349" s="77"/>
      <c r="I349" s="37"/>
      <c r="J349" s="37"/>
      <c r="K349" s="58"/>
      <c r="L349" s="38"/>
      <c r="M349" s="38"/>
      <c r="N349" s="38"/>
      <c r="O349" s="38"/>
      <c r="P349" s="57"/>
      <c r="Q349" s="36"/>
      <c r="R349" s="73"/>
      <c r="S349" s="73"/>
      <c r="T349" s="58"/>
      <c r="U349" s="36"/>
      <c r="V349" s="90" t="str">
        <f t="shared" si="11"/>
        <v/>
      </c>
      <c r="W349" s="113"/>
      <c r="X349" s="38"/>
      <c r="Y349" s="99"/>
      <c r="Z349" s="95"/>
      <c r="AA349" s="38"/>
      <c r="AB349" s="38"/>
      <c r="AC349" s="38"/>
      <c r="AD349" s="105"/>
      <c r="AE349" s="113"/>
      <c r="AF349" s="38"/>
      <c r="AG349" s="99"/>
      <c r="AH349" s="113"/>
      <c r="AI349" s="38"/>
      <c r="AJ349" s="38"/>
      <c r="AK349" s="38"/>
      <c r="AL349" s="105"/>
      <c r="AM349" s="95"/>
      <c r="AN349" s="38"/>
      <c r="AO349" s="99"/>
      <c r="AP349" s="95"/>
      <c r="AQ349" s="38"/>
      <c r="AR349" s="38"/>
      <c r="AS349" s="38"/>
      <c r="AT349" s="99"/>
      <c r="AU349" s="95"/>
      <c r="AV349" s="38"/>
      <c r="AW349" s="99"/>
      <c r="AX349" s="113"/>
      <c r="AY349" s="38"/>
      <c r="AZ349" s="38"/>
      <c r="BA349" s="38"/>
      <c r="BB349" s="105"/>
      <c r="BC349" s="112"/>
      <c r="BD349" s="59"/>
      <c r="BE349" s="36"/>
      <c r="BF349" s="38"/>
      <c r="BG349" s="99"/>
      <c r="BH349" s="113"/>
      <c r="BI349" s="38"/>
      <c r="BJ349" s="99"/>
    </row>
    <row r="350" spans="2:62" ht="38.25" customHeight="1" x14ac:dyDescent="0.25">
      <c r="B350" s="81">
        <f t="shared" si="10"/>
        <v>329</v>
      </c>
      <c r="C350" s="57"/>
      <c r="D350" s="38"/>
      <c r="E350" s="73"/>
      <c r="F350" s="37"/>
      <c r="G350" s="80"/>
      <c r="H350" s="77"/>
      <c r="I350" s="37"/>
      <c r="J350" s="37"/>
      <c r="K350" s="58"/>
      <c r="L350" s="38"/>
      <c r="M350" s="38"/>
      <c r="N350" s="38"/>
      <c r="O350" s="38"/>
      <c r="P350" s="57"/>
      <c r="Q350" s="36"/>
      <c r="R350" s="73"/>
      <c r="S350" s="73"/>
      <c r="T350" s="58"/>
      <c r="U350" s="36"/>
      <c r="V350" s="90" t="str">
        <f t="shared" si="11"/>
        <v/>
      </c>
      <c r="W350" s="113"/>
      <c r="X350" s="38"/>
      <c r="Y350" s="99"/>
      <c r="Z350" s="95"/>
      <c r="AA350" s="38"/>
      <c r="AB350" s="38"/>
      <c r="AC350" s="38"/>
      <c r="AD350" s="105"/>
      <c r="AE350" s="113"/>
      <c r="AF350" s="38"/>
      <c r="AG350" s="99"/>
      <c r="AH350" s="113"/>
      <c r="AI350" s="38"/>
      <c r="AJ350" s="38"/>
      <c r="AK350" s="38"/>
      <c r="AL350" s="105"/>
      <c r="AM350" s="95"/>
      <c r="AN350" s="38"/>
      <c r="AO350" s="99"/>
      <c r="AP350" s="95"/>
      <c r="AQ350" s="38"/>
      <c r="AR350" s="38"/>
      <c r="AS350" s="38"/>
      <c r="AT350" s="99"/>
      <c r="AU350" s="95"/>
      <c r="AV350" s="38"/>
      <c r="AW350" s="99"/>
      <c r="AX350" s="113"/>
      <c r="AY350" s="38"/>
      <c r="AZ350" s="38"/>
      <c r="BA350" s="38"/>
      <c r="BB350" s="105"/>
      <c r="BC350" s="112"/>
      <c r="BD350" s="59"/>
      <c r="BE350" s="36"/>
      <c r="BF350" s="38"/>
      <c r="BG350" s="99"/>
      <c r="BH350" s="113"/>
      <c r="BI350" s="38"/>
      <c r="BJ350" s="99"/>
    </row>
    <row r="351" spans="2:62" ht="38.25" customHeight="1" x14ac:dyDescent="0.25">
      <c r="B351" s="81">
        <f t="shared" si="10"/>
        <v>330</v>
      </c>
      <c r="C351" s="57"/>
      <c r="D351" s="38"/>
      <c r="E351" s="73"/>
      <c r="F351" s="37"/>
      <c r="G351" s="80"/>
      <c r="H351" s="77"/>
      <c r="I351" s="37"/>
      <c r="J351" s="37"/>
      <c r="K351" s="58"/>
      <c r="L351" s="38"/>
      <c r="M351" s="38"/>
      <c r="N351" s="38"/>
      <c r="O351" s="38"/>
      <c r="P351" s="57"/>
      <c r="Q351" s="36"/>
      <c r="R351" s="73"/>
      <c r="S351" s="73"/>
      <c r="T351" s="58"/>
      <c r="U351" s="36"/>
      <c r="V351" s="90" t="str">
        <f t="shared" si="11"/>
        <v/>
      </c>
      <c r="W351" s="113"/>
      <c r="X351" s="38"/>
      <c r="Y351" s="99"/>
      <c r="Z351" s="95"/>
      <c r="AA351" s="38"/>
      <c r="AB351" s="38"/>
      <c r="AC351" s="38"/>
      <c r="AD351" s="105"/>
      <c r="AE351" s="113"/>
      <c r="AF351" s="38"/>
      <c r="AG351" s="99"/>
      <c r="AH351" s="113"/>
      <c r="AI351" s="38"/>
      <c r="AJ351" s="38"/>
      <c r="AK351" s="38"/>
      <c r="AL351" s="105"/>
      <c r="AM351" s="95"/>
      <c r="AN351" s="38"/>
      <c r="AO351" s="99"/>
      <c r="AP351" s="95"/>
      <c r="AQ351" s="38"/>
      <c r="AR351" s="38"/>
      <c r="AS351" s="38"/>
      <c r="AT351" s="99"/>
      <c r="AU351" s="95"/>
      <c r="AV351" s="38"/>
      <c r="AW351" s="99"/>
      <c r="AX351" s="113"/>
      <c r="AY351" s="38"/>
      <c r="AZ351" s="38"/>
      <c r="BA351" s="38"/>
      <c r="BB351" s="105"/>
      <c r="BC351" s="112"/>
      <c r="BD351" s="59"/>
      <c r="BE351" s="36"/>
      <c r="BF351" s="38"/>
      <c r="BG351" s="99"/>
      <c r="BH351" s="113"/>
      <c r="BI351" s="38"/>
      <c r="BJ351" s="99"/>
    </row>
    <row r="352" spans="2:62" ht="38.25" customHeight="1" x14ac:dyDescent="0.25">
      <c r="B352" s="81">
        <f t="shared" ref="B352:B415" si="12">1+B351</f>
        <v>331</v>
      </c>
      <c r="C352" s="57"/>
      <c r="D352" s="38"/>
      <c r="E352" s="73"/>
      <c r="F352" s="37"/>
      <c r="G352" s="80"/>
      <c r="H352" s="77"/>
      <c r="I352" s="37"/>
      <c r="J352" s="37"/>
      <c r="K352" s="58"/>
      <c r="L352" s="38"/>
      <c r="M352" s="38"/>
      <c r="N352" s="38"/>
      <c r="O352" s="38"/>
      <c r="P352" s="57"/>
      <c r="Q352" s="36"/>
      <c r="R352" s="73"/>
      <c r="S352" s="73"/>
      <c r="T352" s="58"/>
      <c r="U352" s="36"/>
      <c r="V352" s="90" t="str">
        <f t="shared" si="11"/>
        <v/>
      </c>
      <c r="W352" s="113"/>
      <c r="X352" s="38"/>
      <c r="Y352" s="99"/>
      <c r="Z352" s="95"/>
      <c r="AA352" s="38"/>
      <c r="AB352" s="38"/>
      <c r="AC352" s="38"/>
      <c r="AD352" s="105"/>
      <c r="AE352" s="113"/>
      <c r="AF352" s="38"/>
      <c r="AG352" s="99"/>
      <c r="AH352" s="113"/>
      <c r="AI352" s="38"/>
      <c r="AJ352" s="38"/>
      <c r="AK352" s="38"/>
      <c r="AL352" s="105"/>
      <c r="AM352" s="95"/>
      <c r="AN352" s="38"/>
      <c r="AO352" s="99"/>
      <c r="AP352" s="95"/>
      <c r="AQ352" s="38"/>
      <c r="AR352" s="38"/>
      <c r="AS352" s="38"/>
      <c r="AT352" s="99"/>
      <c r="AU352" s="95"/>
      <c r="AV352" s="38"/>
      <c r="AW352" s="99"/>
      <c r="AX352" s="113"/>
      <c r="AY352" s="38"/>
      <c r="AZ352" s="38"/>
      <c r="BA352" s="38"/>
      <c r="BB352" s="105"/>
      <c r="BC352" s="112"/>
      <c r="BD352" s="59"/>
      <c r="BE352" s="36"/>
      <c r="BF352" s="38"/>
      <c r="BG352" s="99"/>
      <c r="BH352" s="113"/>
      <c r="BI352" s="38"/>
      <c r="BJ352" s="99"/>
    </row>
    <row r="353" spans="2:62" ht="38.25" customHeight="1" x14ac:dyDescent="0.25">
      <c r="B353" s="81">
        <f t="shared" si="12"/>
        <v>332</v>
      </c>
      <c r="C353" s="57"/>
      <c r="D353" s="38"/>
      <c r="E353" s="73"/>
      <c r="F353" s="37"/>
      <c r="G353" s="80"/>
      <c r="H353" s="77"/>
      <c r="I353" s="37"/>
      <c r="J353" s="37"/>
      <c r="K353" s="58"/>
      <c r="L353" s="38"/>
      <c r="M353" s="38"/>
      <c r="N353" s="38"/>
      <c r="O353" s="38"/>
      <c r="P353" s="57"/>
      <c r="Q353" s="36"/>
      <c r="R353" s="73"/>
      <c r="S353" s="73"/>
      <c r="T353" s="58"/>
      <c r="U353" s="36"/>
      <c r="V353" s="90" t="str">
        <f t="shared" si="11"/>
        <v/>
      </c>
      <c r="W353" s="113"/>
      <c r="X353" s="38"/>
      <c r="Y353" s="99"/>
      <c r="Z353" s="95"/>
      <c r="AA353" s="38"/>
      <c r="AB353" s="38"/>
      <c r="AC353" s="38"/>
      <c r="AD353" s="105"/>
      <c r="AE353" s="113"/>
      <c r="AF353" s="38"/>
      <c r="AG353" s="99"/>
      <c r="AH353" s="113"/>
      <c r="AI353" s="38"/>
      <c r="AJ353" s="38"/>
      <c r="AK353" s="38"/>
      <c r="AL353" s="105"/>
      <c r="AM353" s="95"/>
      <c r="AN353" s="38"/>
      <c r="AO353" s="99"/>
      <c r="AP353" s="95"/>
      <c r="AQ353" s="38"/>
      <c r="AR353" s="38"/>
      <c r="AS353" s="38"/>
      <c r="AT353" s="99"/>
      <c r="AU353" s="95"/>
      <c r="AV353" s="38"/>
      <c r="AW353" s="99"/>
      <c r="AX353" s="113"/>
      <c r="AY353" s="38"/>
      <c r="AZ353" s="38"/>
      <c r="BA353" s="38"/>
      <c r="BB353" s="105"/>
      <c r="BC353" s="112"/>
      <c r="BD353" s="59"/>
      <c r="BE353" s="36"/>
      <c r="BF353" s="38"/>
      <c r="BG353" s="99"/>
      <c r="BH353" s="113"/>
      <c r="BI353" s="38"/>
      <c r="BJ353" s="99"/>
    </row>
    <row r="354" spans="2:62" ht="38.25" customHeight="1" x14ac:dyDescent="0.25">
      <c r="B354" s="81">
        <f t="shared" si="12"/>
        <v>333</v>
      </c>
      <c r="C354" s="57"/>
      <c r="D354" s="38"/>
      <c r="E354" s="73"/>
      <c r="F354" s="37"/>
      <c r="G354" s="80"/>
      <c r="H354" s="77"/>
      <c r="I354" s="37"/>
      <c r="J354" s="37"/>
      <c r="K354" s="58"/>
      <c r="L354" s="38"/>
      <c r="M354" s="38"/>
      <c r="N354" s="38"/>
      <c r="O354" s="38"/>
      <c r="P354" s="57"/>
      <c r="Q354" s="36"/>
      <c r="R354" s="73"/>
      <c r="S354" s="73"/>
      <c r="T354" s="58"/>
      <c r="U354" s="36"/>
      <c r="V354" s="90" t="str">
        <f t="shared" si="11"/>
        <v/>
      </c>
      <c r="W354" s="113"/>
      <c r="X354" s="38"/>
      <c r="Y354" s="99"/>
      <c r="Z354" s="95"/>
      <c r="AA354" s="38"/>
      <c r="AB354" s="38"/>
      <c r="AC354" s="38"/>
      <c r="AD354" s="105"/>
      <c r="AE354" s="113"/>
      <c r="AF354" s="38"/>
      <c r="AG354" s="99"/>
      <c r="AH354" s="113"/>
      <c r="AI354" s="38"/>
      <c r="AJ354" s="38"/>
      <c r="AK354" s="38"/>
      <c r="AL354" s="105"/>
      <c r="AM354" s="95"/>
      <c r="AN354" s="38"/>
      <c r="AO354" s="99"/>
      <c r="AP354" s="95"/>
      <c r="AQ354" s="38"/>
      <c r="AR354" s="38"/>
      <c r="AS354" s="38"/>
      <c r="AT354" s="99"/>
      <c r="AU354" s="95"/>
      <c r="AV354" s="38"/>
      <c r="AW354" s="99"/>
      <c r="AX354" s="113"/>
      <c r="AY354" s="38"/>
      <c r="AZ354" s="38"/>
      <c r="BA354" s="38"/>
      <c r="BB354" s="105"/>
      <c r="BC354" s="112"/>
      <c r="BD354" s="59"/>
      <c r="BE354" s="36"/>
      <c r="BF354" s="38"/>
      <c r="BG354" s="99"/>
      <c r="BH354" s="113"/>
      <c r="BI354" s="38"/>
      <c r="BJ354" s="99"/>
    </row>
    <row r="355" spans="2:62" ht="38.25" customHeight="1" x14ac:dyDescent="0.25">
      <c r="B355" s="81">
        <f t="shared" si="12"/>
        <v>334</v>
      </c>
      <c r="C355" s="57"/>
      <c r="D355" s="38"/>
      <c r="E355" s="73"/>
      <c r="F355" s="37"/>
      <c r="G355" s="80"/>
      <c r="H355" s="77"/>
      <c r="I355" s="37"/>
      <c r="J355" s="37"/>
      <c r="K355" s="58"/>
      <c r="L355" s="38"/>
      <c r="M355" s="38"/>
      <c r="N355" s="38"/>
      <c r="O355" s="38"/>
      <c r="P355" s="57"/>
      <c r="Q355" s="36"/>
      <c r="R355" s="73"/>
      <c r="S355" s="73"/>
      <c r="T355" s="58"/>
      <c r="U355" s="36"/>
      <c r="V355" s="90" t="str">
        <f t="shared" si="11"/>
        <v/>
      </c>
      <c r="W355" s="113"/>
      <c r="X355" s="38"/>
      <c r="Y355" s="99"/>
      <c r="Z355" s="95"/>
      <c r="AA355" s="38"/>
      <c r="AB355" s="38"/>
      <c r="AC355" s="38"/>
      <c r="AD355" s="105"/>
      <c r="AE355" s="113"/>
      <c r="AF355" s="38"/>
      <c r="AG355" s="99"/>
      <c r="AH355" s="113"/>
      <c r="AI355" s="38"/>
      <c r="AJ355" s="38"/>
      <c r="AK355" s="38"/>
      <c r="AL355" s="105"/>
      <c r="AM355" s="95"/>
      <c r="AN355" s="38"/>
      <c r="AO355" s="99"/>
      <c r="AP355" s="95"/>
      <c r="AQ355" s="38"/>
      <c r="AR355" s="38"/>
      <c r="AS355" s="38"/>
      <c r="AT355" s="99"/>
      <c r="AU355" s="95"/>
      <c r="AV355" s="38"/>
      <c r="AW355" s="99"/>
      <c r="AX355" s="113"/>
      <c r="AY355" s="38"/>
      <c r="AZ355" s="38"/>
      <c r="BA355" s="38"/>
      <c r="BB355" s="105"/>
      <c r="BC355" s="112"/>
      <c r="BD355" s="59"/>
      <c r="BE355" s="36"/>
      <c r="BF355" s="38"/>
      <c r="BG355" s="99"/>
      <c r="BH355" s="113"/>
      <c r="BI355" s="38"/>
      <c r="BJ355" s="99"/>
    </row>
    <row r="356" spans="2:62" ht="38.25" customHeight="1" x14ac:dyDescent="0.25">
      <c r="B356" s="81">
        <f t="shared" si="12"/>
        <v>335</v>
      </c>
      <c r="C356" s="57"/>
      <c r="D356" s="38"/>
      <c r="E356" s="73"/>
      <c r="F356" s="37"/>
      <c r="G356" s="80"/>
      <c r="H356" s="77"/>
      <c r="I356" s="37"/>
      <c r="J356" s="37"/>
      <c r="K356" s="58"/>
      <c r="L356" s="38"/>
      <c r="M356" s="38"/>
      <c r="N356" s="38"/>
      <c r="O356" s="38"/>
      <c r="P356" s="57"/>
      <c r="Q356" s="36"/>
      <c r="R356" s="73"/>
      <c r="S356" s="73"/>
      <c r="T356" s="58"/>
      <c r="U356" s="36"/>
      <c r="V356" s="90" t="str">
        <f t="shared" si="11"/>
        <v/>
      </c>
      <c r="W356" s="113"/>
      <c r="X356" s="38"/>
      <c r="Y356" s="99"/>
      <c r="Z356" s="95"/>
      <c r="AA356" s="38"/>
      <c r="AB356" s="38"/>
      <c r="AC356" s="38"/>
      <c r="AD356" s="105"/>
      <c r="AE356" s="113"/>
      <c r="AF356" s="38"/>
      <c r="AG356" s="99"/>
      <c r="AH356" s="113"/>
      <c r="AI356" s="38"/>
      <c r="AJ356" s="38"/>
      <c r="AK356" s="38"/>
      <c r="AL356" s="105"/>
      <c r="AM356" s="95"/>
      <c r="AN356" s="38"/>
      <c r="AO356" s="99"/>
      <c r="AP356" s="95"/>
      <c r="AQ356" s="38"/>
      <c r="AR356" s="38"/>
      <c r="AS356" s="38"/>
      <c r="AT356" s="99"/>
      <c r="AU356" s="95"/>
      <c r="AV356" s="38"/>
      <c r="AW356" s="99"/>
      <c r="AX356" s="113"/>
      <c r="AY356" s="38"/>
      <c r="AZ356" s="38"/>
      <c r="BA356" s="38"/>
      <c r="BB356" s="105"/>
      <c r="BC356" s="112"/>
      <c r="BD356" s="59"/>
      <c r="BE356" s="36"/>
      <c r="BF356" s="38"/>
      <c r="BG356" s="99"/>
      <c r="BH356" s="113"/>
      <c r="BI356" s="38"/>
      <c r="BJ356" s="99"/>
    </row>
    <row r="357" spans="2:62" ht="38.25" customHeight="1" x14ac:dyDescent="0.25">
      <c r="B357" s="81">
        <f t="shared" si="12"/>
        <v>336</v>
      </c>
      <c r="C357" s="57"/>
      <c r="D357" s="38"/>
      <c r="E357" s="73"/>
      <c r="F357" s="37"/>
      <c r="G357" s="80"/>
      <c r="H357" s="77"/>
      <c r="I357" s="37"/>
      <c r="J357" s="37"/>
      <c r="K357" s="58"/>
      <c r="L357" s="38"/>
      <c r="M357" s="38"/>
      <c r="N357" s="38"/>
      <c r="O357" s="38"/>
      <c r="P357" s="57"/>
      <c r="Q357" s="36"/>
      <c r="R357" s="73"/>
      <c r="S357" s="73"/>
      <c r="T357" s="58"/>
      <c r="U357" s="36"/>
      <c r="V357" s="90" t="str">
        <f t="shared" si="11"/>
        <v/>
      </c>
      <c r="W357" s="113"/>
      <c r="X357" s="38"/>
      <c r="Y357" s="99"/>
      <c r="Z357" s="95"/>
      <c r="AA357" s="38"/>
      <c r="AB357" s="38"/>
      <c r="AC357" s="38"/>
      <c r="AD357" s="105"/>
      <c r="AE357" s="113"/>
      <c r="AF357" s="38"/>
      <c r="AG357" s="99"/>
      <c r="AH357" s="113"/>
      <c r="AI357" s="38"/>
      <c r="AJ357" s="38"/>
      <c r="AK357" s="38"/>
      <c r="AL357" s="105"/>
      <c r="AM357" s="95"/>
      <c r="AN357" s="38"/>
      <c r="AO357" s="99"/>
      <c r="AP357" s="95"/>
      <c r="AQ357" s="38"/>
      <c r="AR357" s="38"/>
      <c r="AS357" s="38"/>
      <c r="AT357" s="99"/>
      <c r="AU357" s="95"/>
      <c r="AV357" s="38"/>
      <c r="AW357" s="99"/>
      <c r="AX357" s="113"/>
      <c r="AY357" s="38"/>
      <c r="AZ357" s="38"/>
      <c r="BA357" s="38"/>
      <c r="BB357" s="105"/>
      <c r="BC357" s="112"/>
      <c r="BD357" s="59"/>
      <c r="BE357" s="36"/>
      <c r="BF357" s="38"/>
      <c r="BG357" s="99"/>
      <c r="BH357" s="113"/>
      <c r="BI357" s="38"/>
      <c r="BJ357" s="99"/>
    </row>
    <row r="358" spans="2:62" ht="38.25" customHeight="1" x14ac:dyDescent="0.25">
      <c r="B358" s="81">
        <f t="shared" si="12"/>
        <v>337</v>
      </c>
      <c r="C358" s="57"/>
      <c r="D358" s="38"/>
      <c r="E358" s="73"/>
      <c r="F358" s="37"/>
      <c r="G358" s="80"/>
      <c r="H358" s="77"/>
      <c r="I358" s="37"/>
      <c r="J358" s="37"/>
      <c r="K358" s="58"/>
      <c r="L358" s="38"/>
      <c r="M358" s="38"/>
      <c r="N358" s="38"/>
      <c r="O358" s="38"/>
      <c r="P358" s="57"/>
      <c r="Q358" s="36"/>
      <c r="R358" s="73"/>
      <c r="S358" s="73"/>
      <c r="T358" s="58"/>
      <c r="U358" s="36"/>
      <c r="V358" s="90" t="str">
        <f t="shared" si="11"/>
        <v/>
      </c>
      <c r="W358" s="113"/>
      <c r="X358" s="38"/>
      <c r="Y358" s="99"/>
      <c r="Z358" s="95"/>
      <c r="AA358" s="38"/>
      <c r="AB358" s="38"/>
      <c r="AC358" s="38"/>
      <c r="AD358" s="105"/>
      <c r="AE358" s="113"/>
      <c r="AF358" s="38"/>
      <c r="AG358" s="99"/>
      <c r="AH358" s="113"/>
      <c r="AI358" s="38"/>
      <c r="AJ358" s="38"/>
      <c r="AK358" s="38"/>
      <c r="AL358" s="105"/>
      <c r="AM358" s="95"/>
      <c r="AN358" s="38"/>
      <c r="AO358" s="99"/>
      <c r="AP358" s="95"/>
      <c r="AQ358" s="38"/>
      <c r="AR358" s="38"/>
      <c r="AS358" s="38"/>
      <c r="AT358" s="99"/>
      <c r="AU358" s="95"/>
      <c r="AV358" s="38"/>
      <c r="AW358" s="99"/>
      <c r="AX358" s="113"/>
      <c r="AY358" s="38"/>
      <c r="AZ358" s="38"/>
      <c r="BA358" s="38"/>
      <c r="BB358" s="105"/>
      <c r="BC358" s="112"/>
      <c r="BD358" s="59"/>
      <c r="BE358" s="36"/>
      <c r="BF358" s="38"/>
      <c r="BG358" s="99"/>
      <c r="BH358" s="113"/>
      <c r="BI358" s="38"/>
      <c r="BJ358" s="99"/>
    </row>
    <row r="359" spans="2:62" ht="38.25" customHeight="1" x14ac:dyDescent="0.25">
      <c r="B359" s="81">
        <f t="shared" si="12"/>
        <v>338</v>
      </c>
      <c r="C359" s="57"/>
      <c r="D359" s="38"/>
      <c r="E359" s="73"/>
      <c r="F359" s="37"/>
      <c r="G359" s="80"/>
      <c r="H359" s="77"/>
      <c r="I359" s="37"/>
      <c r="J359" s="37"/>
      <c r="K359" s="58"/>
      <c r="L359" s="38"/>
      <c r="M359" s="38"/>
      <c r="N359" s="38"/>
      <c r="O359" s="38"/>
      <c r="P359" s="57"/>
      <c r="Q359" s="36"/>
      <c r="R359" s="73"/>
      <c r="S359" s="73"/>
      <c r="T359" s="58"/>
      <c r="U359" s="36"/>
      <c r="V359" s="90" t="str">
        <f t="shared" si="11"/>
        <v/>
      </c>
      <c r="W359" s="113"/>
      <c r="X359" s="38"/>
      <c r="Y359" s="99"/>
      <c r="Z359" s="95"/>
      <c r="AA359" s="38"/>
      <c r="AB359" s="38"/>
      <c r="AC359" s="38"/>
      <c r="AD359" s="105"/>
      <c r="AE359" s="113"/>
      <c r="AF359" s="38"/>
      <c r="AG359" s="99"/>
      <c r="AH359" s="113"/>
      <c r="AI359" s="38"/>
      <c r="AJ359" s="38"/>
      <c r="AK359" s="38"/>
      <c r="AL359" s="105"/>
      <c r="AM359" s="95"/>
      <c r="AN359" s="38"/>
      <c r="AO359" s="99"/>
      <c r="AP359" s="95"/>
      <c r="AQ359" s="38"/>
      <c r="AR359" s="38"/>
      <c r="AS359" s="38"/>
      <c r="AT359" s="99"/>
      <c r="AU359" s="95"/>
      <c r="AV359" s="38"/>
      <c r="AW359" s="99"/>
      <c r="AX359" s="113"/>
      <c r="AY359" s="38"/>
      <c r="AZ359" s="38"/>
      <c r="BA359" s="38"/>
      <c r="BB359" s="105"/>
      <c r="BC359" s="112"/>
      <c r="BD359" s="59"/>
      <c r="BE359" s="36"/>
      <c r="BF359" s="38"/>
      <c r="BG359" s="99"/>
      <c r="BH359" s="113"/>
      <c r="BI359" s="38"/>
      <c r="BJ359" s="99"/>
    </row>
    <row r="360" spans="2:62" ht="38.25" customHeight="1" x14ac:dyDescent="0.25">
      <c r="B360" s="81">
        <f t="shared" si="12"/>
        <v>339</v>
      </c>
      <c r="C360" s="57"/>
      <c r="D360" s="38"/>
      <c r="E360" s="73"/>
      <c r="F360" s="37"/>
      <c r="G360" s="80"/>
      <c r="H360" s="77"/>
      <c r="I360" s="37"/>
      <c r="J360" s="37"/>
      <c r="K360" s="58"/>
      <c r="L360" s="38"/>
      <c r="M360" s="38"/>
      <c r="N360" s="38"/>
      <c r="O360" s="38"/>
      <c r="P360" s="57"/>
      <c r="Q360" s="36"/>
      <c r="R360" s="73"/>
      <c r="S360" s="73"/>
      <c r="T360" s="58"/>
      <c r="U360" s="36"/>
      <c r="V360" s="90" t="str">
        <f t="shared" si="11"/>
        <v/>
      </c>
      <c r="W360" s="113"/>
      <c r="X360" s="38"/>
      <c r="Y360" s="99"/>
      <c r="Z360" s="95"/>
      <c r="AA360" s="38"/>
      <c r="AB360" s="38"/>
      <c r="AC360" s="38"/>
      <c r="AD360" s="105"/>
      <c r="AE360" s="113"/>
      <c r="AF360" s="38"/>
      <c r="AG360" s="99"/>
      <c r="AH360" s="113"/>
      <c r="AI360" s="38"/>
      <c r="AJ360" s="38"/>
      <c r="AK360" s="38"/>
      <c r="AL360" s="105"/>
      <c r="AM360" s="95"/>
      <c r="AN360" s="38"/>
      <c r="AO360" s="99"/>
      <c r="AP360" s="95"/>
      <c r="AQ360" s="38"/>
      <c r="AR360" s="38"/>
      <c r="AS360" s="38"/>
      <c r="AT360" s="99"/>
      <c r="AU360" s="95"/>
      <c r="AV360" s="38"/>
      <c r="AW360" s="99"/>
      <c r="AX360" s="113"/>
      <c r="AY360" s="38"/>
      <c r="AZ360" s="38"/>
      <c r="BA360" s="38"/>
      <c r="BB360" s="105"/>
      <c r="BC360" s="112"/>
      <c r="BD360" s="59"/>
      <c r="BE360" s="36"/>
      <c r="BF360" s="38"/>
      <c r="BG360" s="99"/>
      <c r="BH360" s="113"/>
      <c r="BI360" s="38"/>
      <c r="BJ360" s="99"/>
    </row>
    <row r="361" spans="2:62" ht="38.25" customHeight="1" x14ac:dyDescent="0.25">
      <c r="B361" s="81">
        <f t="shared" si="12"/>
        <v>340</v>
      </c>
      <c r="C361" s="57"/>
      <c r="D361" s="38"/>
      <c r="E361" s="73"/>
      <c r="F361" s="37"/>
      <c r="G361" s="80"/>
      <c r="H361" s="77"/>
      <c r="I361" s="37"/>
      <c r="J361" s="37"/>
      <c r="K361" s="58"/>
      <c r="L361" s="38"/>
      <c r="M361" s="38"/>
      <c r="N361" s="38"/>
      <c r="O361" s="38"/>
      <c r="P361" s="57"/>
      <c r="Q361" s="36"/>
      <c r="R361" s="73"/>
      <c r="S361" s="73"/>
      <c r="T361" s="58"/>
      <c r="U361" s="36"/>
      <c r="V361" s="90" t="str">
        <f t="shared" si="11"/>
        <v/>
      </c>
      <c r="W361" s="113"/>
      <c r="X361" s="38"/>
      <c r="Y361" s="99"/>
      <c r="Z361" s="95"/>
      <c r="AA361" s="38"/>
      <c r="AB361" s="38"/>
      <c r="AC361" s="38"/>
      <c r="AD361" s="105"/>
      <c r="AE361" s="113"/>
      <c r="AF361" s="38"/>
      <c r="AG361" s="99"/>
      <c r="AH361" s="113"/>
      <c r="AI361" s="38"/>
      <c r="AJ361" s="38"/>
      <c r="AK361" s="38"/>
      <c r="AL361" s="105"/>
      <c r="AM361" s="95"/>
      <c r="AN361" s="38"/>
      <c r="AO361" s="99"/>
      <c r="AP361" s="95"/>
      <c r="AQ361" s="38"/>
      <c r="AR361" s="38"/>
      <c r="AS361" s="38"/>
      <c r="AT361" s="99"/>
      <c r="AU361" s="95"/>
      <c r="AV361" s="38"/>
      <c r="AW361" s="99"/>
      <c r="AX361" s="113"/>
      <c r="AY361" s="38"/>
      <c r="AZ361" s="38"/>
      <c r="BA361" s="38"/>
      <c r="BB361" s="105"/>
      <c r="BC361" s="112"/>
      <c r="BD361" s="59"/>
      <c r="BE361" s="36"/>
      <c r="BF361" s="38"/>
      <c r="BG361" s="99"/>
      <c r="BH361" s="113"/>
      <c r="BI361" s="38"/>
      <c r="BJ361" s="99"/>
    </row>
    <row r="362" spans="2:62" ht="38.25" customHeight="1" x14ac:dyDescent="0.25">
      <c r="B362" s="81">
        <f t="shared" si="12"/>
        <v>341</v>
      </c>
      <c r="C362" s="57"/>
      <c r="D362" s="38"/>
      <c r="E362" s="73"/>
      <c r="F362" s="37"/>
      <c r="G362" s="80"/>
      <c r="H362" s="77"/>
      <c r="I362" s="37"/>
      <c r="J362" s="37"/>
      <c r="K362" s="58"/>
      <c r="L362" s="38"/>
      <c r="M362" s="38"/>
      <c r="N362" s="38"/>
      <c r="O362" s="38"/>
      <c r="P362" s="57"/>
      <c r="Q362" s="36"/>
      <c r="R362" s="73"/>
      <c r="S362" s="73"/>
      <c r="T362" s="58"/>
      <c r="U362" s="36"/>
      <c r="V362" s="90" t="str">
        <f t="shared" si="11"/>
        <v/>
      </c>
      <c r="W362" s="113"/>
      <c r="X362" s="38"/>
      <c r="Y362" s="99"/>
      <c r="Z362" s="95"/>
      <c r="AA362" s="38"/>
      <c r="AB362" s="38"/>
      <c r="AC362" s="38"/>
      <c r="AD362" s="105"/>
      <c r="AE362" s="113"/>
      <c r="AF362" s="38"/>
      <c r="AG362" s="99"/>
      <c r="AH362" s="113"/>
      <c r="AI362" s="38"/>
      <c r="AJ362" s="38"/>
      <c r="AK362" s="38"/>
      <c r="AL362" s="105"/>
      <c r="AM362" s="95"/>
      <c r="AN362" s="38"/>
      <c r="AO362" s="99"/>
      <c r="AP362" s="95"/>
      <c r="AQ362" s="38"/>
      <c r="AR362" s="38"/>
      <c r="AS362" s="38"/>
      <c r="AT362" s="99"/>
      <c r="AU362" s="95"/>
      <c r="AV362" s="38"/>
      <c r="AW362" s="99"/>
      <c r="AX362" s="113"/>
      <c r="AY362" s="38"/>
      <c r="AZ362" s="38"/>
      <c r="BA362" s="38"/>
      <c r="BB362" s="105"/>
      <c r="BC362" s="112"/>
      <c r="BD362" s="59"/>
      <c r="BE362" s="36"/>
      <c r="BF362" s="38"/>
      <c r="BG362" s="99"/>
      <c r="BH362" s="113"/>
      <c r="BI362" s="38"/>
      <c r="BJ362" s="99"/>
    </row>
    <row r="363" spans="2:62" ht="38.25" customHeight="1" x14ac:dyDescent="0.25">
      <c r="B363" s="81">
        <f t="shared" si="12"/>
        <v>342</v>
      </c>
      <c r="C363" s="57"/>
      <c r="D363" s="38"/>
      <c r="E363" s="73"/>
      <c r="F363" s="37"/>
      <c r="G363" s="80"/>
      <c r="H363" s="77"/>
      <c r="I363" s="37"/>
      <c r="J363" s="37"/>
      <c r="K363" s="58"/>
      <c r="L363" s="38"/>
      <c r="M363" s="38"/>
      <c r="N363" s="38"/>
      <c r="O363" s="38"/>
      <c r="P363" s="57"/>
      <c r="Q363" s="36"/>
      <c r="R363" s="73"/>
      <c r="S363" s="73"/>
      <c r="T363" s="58"/>
      <c r="U363" s="36"/>
      <c r="V363" s="90" t="str">
        <f t="shared" si="11"/>
        <v/>
      </c>
      <c r="W363" s="113"/>
      <c r="X363" s="38"/>
      <c r="Y363" s="99"/>
      <c r="Z363" s="95"/>
      <c r="AA363" s="38"/>
      <c r="AB363" s="38"/>
      <c r="AC363" s="38"/>
      <c r="AD363" s="105"/>
      <c r="AE363" s="113"/>
      <c r="AF363" s="38"/>
      <c r="AG363" s="99"/>
      <c r="AH363" s="113"/>
      <c r="AI363" s="38"/>
      <c r="AJ363" s="38"/>
      <c r="AK363" s="38"/>
      <c r="AL363" s="105"/>
      <c r="AM363" s="95"/>
      <c r="AN363" s="38"/>
      <c r="AO363" s="99"/>
      <c r="AP363" s="95"/>
      <c r="AQ363" s="38"/>
      <c r="AR363" s="38"/>
      <c r="AS363" s="38"/>
      <c r="AT363" s="99"/>
      <c r="AU363" s="95"/>
      <c r="AV363" s="38"/>
      <c r="AW363" s="99"/>
      <c r="AX363" s="113"/>
      <c r="AY363" s="38"/>
      <c r="AZ363" s="38"/>
      <c r="BA363" s="38"/>
      <c r="BB363" s="105"/>
      <c r="BC363" s="112"/>
      <c r="BD363" s="59"/>
      <c r="BE363" s="36"/>
      <c r="BF363" s="38"/>
      <c r="BG363" s="99"/>
      <c r="BH363" s="113"/>
      <c r="BI363" s="38"/>
      <c r="BJ363" s="99"/>
    </row>
    <row r="364" spans="2:62" ht="38.25" customHeight="1" x14ac:dyDescent="0.25">
      <c r="B364" s="81">
        <f t="shared" si="12"/>
        <v>343</v>
      </c>
      <c r="C364" s="57"/>
      <c r="D364" s="38"/>
      <c r="E364" s="73"/>
      <c r="F364" s="37"/>
      <c r="G364" s="80"/>
      <c r="H364" s="77"/>
      <c r="I364" s="37"/>
      <c r="J364" s="37"/>
      <c r="K364" s="58"/>
      <c r="L364" s="38"/>
      <c r="M364" s="38"/>
      <c r="N364" s="38"/>
      <c r="O364" s="38"/>
      <c r="P364" s="57"/>
      <c r="Q364" s="36"/>
      <c r="R364" s="73"/>
      <c r="S364" s="73"/>
      <c r="T364" s="58"/>
      <c r="U364" s="36"/>
      <c r="V364" s="90" t="str">
        <f t="shared" si="11"/>
        <v/>
      </c>
      <c r="W364" s="113"/>
      <c r="X364" s="38"/>
      <c r="Y364" s="99"/>
      <c r="Z364" s="95"/>
      <c r="AA364" s="38"/>
      <c r="AB364" s="38"/>
      <c r="AC364" s="38"/>
      <c r="AD364" s="105"/>
      <c r="AE364" s="113"/>
      <c r="AF364" s="38"/>
      <c r="AG364" s="99"/>
      <c r="AH364" s="113"/>
      <c r="AI364" s="38"/>
      <c r="AJ364" s="38"/>
      <c r="AK364" s="38"/>
      <c r="AL364" s="105"/>
      <c r="AM364" s="95"/>
      <c r="AN364" s="38"/>
      <c r="AO364" s="99"/>
      <c r="AP364" s="95"/>
      <c r="AQ364" s="38"/>
      <c r="AR364" s="38"/>
      <c r="AS364" s="38"/>
      <c r="AT364" s="99"/>
      <c r="AU364" s="95"/>
      <c r="AV364" s="38"/>
      <c r="AW364" s="99"/>
      <c r="AX364" s="113"/>
      <c r="AY364" s="38"/>
      <c r="AZ364" s="38"/>
      <c r="BA364" s="38"/>
      <c r="BB364" s="105"/>
      <c r="BC364" s="112"/>
      <c r="BD364" s="59"/>
      <c r="BE364" s="36"/>
      <c r="BF364" s="38"/>
      <c r="BG364" s="99"/>
      <c r="BH364" s="113"/>
      <c r="BI364" s="38"/>
      <c r="BJ364" s="99"/>
    </row>
    <row r="365" spans="2:62" ht="38.25" customHeight="1" x14ac:dyDescent="0.25">
      <c r="B365" s="81">
        <f t="shared" si="12"/>
        <v>344</v>
      </c>
      <c r="C365" s="57"/>
      <c r="D365" s="38"/>
      <c r="E365" s="73"/>
      <c r="F365" s="37"/>
      <c r="G365" s="80"/>
      <c r="H365" s="77"/>
      <c r="I365" s="37"/>
      <c r="J365" s="37"/>
      <c r="K365" s="58"/>
      <c r="L365" s="38"/>
      <c r="M365" s="38"/>
      <c r="N365" s="38"/>
      <c r="O365" s="38"/>
      <c r="P365" s="57"/>
      <c r="Q365" s="36"/>
      <c r="R365" s="73"/>
      <c r="S365" s="73"/>
      <c r="T365" s="58"/>
      <c r="U365" s="36"/>
      <c r="V365" s="90" t="str">
        <f t="shared" si="11"/>
        <v/>
      </c>
      <c r="W365" s="113"/>
      <c r="X365" s="38"/>
      <c r="Y365" s="99"/>
      <c r="Z365" s="95"/>
      <c r="AA365" s="38"/>
      <c r="AB365" s="38"/>
      <c r="AC365" s="38"/>
      <c r="AD365" s="105"/>
      <c r="AE365" s="113"/>
      <c r="AF365" s="38"/>
      <c r="AG365" s="99"/>
      <c r="AH365" s="113"/>
      <c r="AI365" s="38"/>
      <c r="AJ365" s="38"/>
      <c r="AK365" s="38"/>
      <c r="AL365" s="105"/>
      <c r="AM365" s="95"/>
      <c r="AN365" s="38"/>
      <c r="AO365" s="99"/>
      <c r="AP365" s="95"/>
      <c r="AQ365" s="38"/>
      <c r="AR365" s="38"/>
      <c r="AS365" s="38"/>
      <c r="AT365" s="99"/>
      <c r="AU365" s="95"/>
      <c r="AV365" s="38"/>
      <c r="AW365" s="99"/>
      <c r="AX365" s="113"/>
      <c r="AY365" s="38"/>
      <c r="AZ365" s="38"/>
      <c r="BA365" s="38"/>
      <c r="BB365" s="105"/>
      <c r="BC365" s="112"/>
      <c r="BD365" s="59"/>
      <c r="BE365" s="36"/>
      <c r="BF365" s="38"/>
      <c r="BG365" s="99"/>
      <c r="BH365" s="113"/>
      <c r="BI365" s="38"/>
      <c r="BJ365" s="99"/>
    </row>
    <row r="366" spans="2:62" ht="38.25" customHeight="1" x14ac:dyDescent="0.25">
      <c r="B366" s="81">
        <f t="shared" si="12"/>
        <v>345</v>
      </c>
      <c r="C366" s="57"/>
      <c r="D366" s="38"/>
      <c r="E366" s="73"/>
      <c r="F366" s="37"/>
      <c r="G366" s="80"/>
      <c r="H366" s="77"/>
      <c r="I366" s="37"/>
      <c r="J366" s="37"/>
      <c r="K366" s="58"/>
      <c r="L366" s="38"/>
      <c r="M366" s="38"/>
      <c r="N366" s="38"/>
      <c r="O366" s="38"/>
      <c r="P366" s="57"/>
      <c r="Q366" s="36"/>
      <c r="R366" s="73"/>
      <c r="S366" s="73"/>
      <c r="T366" s="58"/>
      <c r="U366" s="36"/>
      <c r="V366" s="90" t="str">
        <f t="shared" si="11"/>
        <v/>
      </c>
      <c r="W366" s="113"/>
      <c r="X366" s="38"/>
      <c r="Y366" s="99"/>
      <c r="Z366" s="95"/>
      <c r="AA366" s="38"/>
      <c r="AB366" s="38"/>
      <c r="AC366" s="38"/>
      <c r="AD366" s="105"/>
      <c r="AE366" s="113"/>
      <c r="AF366" s="38"/>
      <c r="AG366" s="99"/>
      <c r="AH366" s="113"/>
      <c r="AI366" s="38"/>
      <c r="AJ366" s="38"/>
      <c r="AK366" s="38"/>
      <c r="AL366" s="105"/>
      <c r="AM366" s="95"/>
      <c r="AN366" s="38"/>
      <c r="AO366" s="99"/>
      <c r="AP366" s="95"/>
      <c r="AQ366" s="38"/>
      <c r="AR366" s="38"/>
      <c r="AS366" s="38"/>
      <c r="AT366" s="99"/>
      <c r="AU366" s="95"/>
      <c r="AV366" s="38"/>
      <c r="AW366" s="99"/>
      <c r="AX366" s="113"/>
      <c r="AY366" s="38"/>
      <c r="AZ366" s="38"/>
      <c r="BA366" s="38"/>
      <c r="BB366" s="105"/>
      <c r="BC366" s="112"/>
      <c r="BD366" s="59"/>
      <c r="BE366" s="36"/>
      <c r="BF366" s="38"/>
      <c r="BG366" s="99"/>
      <c r="BH366" s="113"/>
      <c r="BI366" s="38"/>
      <c r="BJ366" s="99"/>
    </row>
    <row r="367" spans="2:62" ht="38.25" customHeight="1" x14ac:dyDescent="0.25">
      <c r="B367" s="81">
        <f t="shared" si="12"/>
        <v>346</v>
      </c>
      <c r="C367" s="57"/>
      <c r="D367" s="38"/>
      <c r="E367" s="73"/>
      <c r="F367" s="37"/>
      <c r="G367" s="80"/>
      <c r="H367" s="77"/>
      <c r="I367" s="37"/>
      <c r="J367" s="37"/>
      <c r="K367" s="58"/>
      <c r="L367" s="38"/>
      <c r="M367" s="38"/>
      <c r="N367" s="38"/>
      <c r="O367" s="38"/>
      <c r="P367" s="57"/>
      <c r="Q367" s="36"/>
      <c r="R367" s="73"/>
      <c r="S367" s="73"/>
      <c r="T367" s="58"/>
      <c r="U367" s="36"/>
      <c r="V367" s="90" t="str">
        <f t="shared" si="11"/>
        <v/>
      </c>
      <c r="W367" s="113"/>
      <c r="X367" s="38"/>
      <c r="Y367" s="99"/>
      <c r="Z367" s="95"/>
      <c r="AA367" s="38"/>
      <c r="AB367" s="38"/>
      <c r="AC367" s="38"/>
      <c r="AD367" s="105"/>
      <c r="AE367" s="113"/>
      <c r="AF367" s="38"/>
      <c r="AG367" s="99"/>
      <c r="AH367" s="113"/>
      <c r="AI367" s="38"/>
      <c r="AJ367" s="38"/>
      <c r="AK367" s="38"/>
      <c r="AL367" s="105"/>
      <c r="AM367" s="95"/>
      <c r="AN367" s="38"/>
      <c r="AO367" s="99"/>
      <c r="AP367" s="95"/>
      <c r="AQ367" s="38"/>
      <c r="AR367" s="38"/>
      <c r="AS367" s="38"/>
      <c r="AT367" s="99"/>
      <c r="AU367" s="95"/>
      <c r="AV367" s="38"/>
      <c r="AW367" s="99"/>
      <c r="AX367" s="113"/>
      <c r="AY367" s="38"/>
      <c r="AZ367" s="38"/>
      <c r="BA367" s="38"/>
      <c r="BB367" s="105"/>
      <c r="BC367" s="112"/>
      <c r="BD367" s="59"/>
      <c r="BE367" s="36"/>
      <c r="BF367" s="38"/>
      <c r="BG367" s="99"/>
      <c r="BH367" s="113"/>
      <c r="BI367" s="38"/>
      <c r="BJ367" s="99"/>
    </row>
    <row r="368" spans="2:62" ht="38.25" customHeight="1" x14ac:dyDescent="0.25">
      <c r="B368" s="81">
        <f t="shared" si="12"/>
        <v>347</v>
      </c>
      <c r="C368" s="57"/>
      <c r="D368" s="38"/>
      <c r="E368" s="73"/>
      <c r="F368" s="37"/>
      <c r="G368" s="80"/>
      <c r="H368" s="77"/>
      <c r="I368" s="37"/>
      <c r="J368" s="37"/>
      <c r="K368" s="58"/>
      <c r="L368" s="38"/>
      <c r="M368" s="38"/>
      <c r="N368" s="38"/>
      <c r="O368" s="38"/>
      <c r="P368" s="57"/>
      <c r="Q368" s="36"/>
      <c r="R368" s="73"/>
      <c r="S368" s="73"/>
      <c r="T368" s="58"/>
      <c r="U368" s="36"/>
      <c r="V368" s="90" t="str">
        <f t="shared" si="11"/>
        <v/>
      </c>
      <c r="W368" s="113"/>
      <c r="X368" s="38"/>
      <c r="Y368" s="99"/>
      <c r="Z368" s="95"/>
      <c r="AA368" s="38"/>
      <c r="AB368" s="38"/>
      <c r="AC368" s="38"/>
      <c r="AD368" s="105"/>
      <c r="AE368" s="113"/>
      <c r="AF368" s="38"/>
      <c r="AG368" s="99"/>
      <c r="AH368" s="113"/>
      <c r="AI368" s="38"/>
      <c r="AJ368" s="38"/>
      <c r="AK368" s="38"/>
      <c r="AL368" s="105"/>
      <c r="AM368" s="95"/>
      <c r="AN368" s="38"/>
      <c r="AO368" s="99"/>
      <c r="AP368" s="95"/>
      <c r="AQ368" s="38"/>
      <c r="AR368" s="38"/>
      <c r="AS368" s="38"/>
      <c r="AT368" s="99"/>
      <c r="AU368" s="95"/>
      <c r="AV368" s="38"/>
      <c r="AW368" s="99"/>
      <c r="AX368" s="113"/>
      <c r="AY368" s="38"/>
      <c r="AZ368" s="38"/>
      <c r="BA368" s="38"/>
      <c r="BB368" s="105"/>
      <c r="BC368" s="112"/>
      <c r="BD368" s="59"/>
      <c r="BE368" s="36"/>
      <c r="BF368" s="38"/>
      <c r="BG368" s="99"/>
      <c r="BH368" s="113"/>
      <c r="BI368" s="38"/>
      <c r="BJ368" s="99"/>
    </row>
    <row r="369" spans="2:62" ht="38.25" customHeight="1" x14ac:dyDescent="0.25">
      <c r="B369" s="81">
        <f t="shared" si="12"/>
        <v>348</v>
      </c>
      <c r="C369" s="57"/>
      <c r="D369" s="38"/>
      <c r="E369" s="73"/>
      <c r="F369" s="37"/>
      <c r="G369" s="80"/>
      <c r="H369" s="77"/>
      <c r="I369" s="37"/>
      <c r="J369" s="37"/>
      <c r="K369" s="58"/>
      <c r="L369" s="38"/>
      <c r="M369" s="38"/>
      <c r="N369" s="38"/>
      <c r="O369" s="38"/>
      <c r="P369" s="57"/>
      <c r="Q369" s="36"/>
      <c r="R369" s="73"/>
      <c r="S369" s="73"/>
      <c r="T369" s="58"/>
      <c r="U369" s="36"/>
      <c r="V369" s="90" t="str">
        <f t="shared" si="11"/>
        <v/>
      </c>
      <c r="W369" s="113"/>
      <c r="X369" s="38"/>
      <c r="Y369" s="99"/>
      <c r="Z369" s="95"/>
      <c r="AA369" s="38"/>
      <c r="AB369" s="38"/>
      <c r="AC369" s="38"/>
      <c r="AD369" s="105"/>
      <c r="AE369" s="113"/>
      <c r="AF369" s="38"/>
      <c r="AG369" s="99"/>
      <c r="AH369" s="113"/>
      <c r="AI369" s="38"/>
      <c r="AJ369" s="38"/>
      <c r="AK369" s="38"/>
      <c r="AL369" s="105"/>
      <c r="AM369" s="95"/>
      <c r="AN369" s="38"/>
      <c r="AO369" s="99"/>
      <c r="AP369" s="95"/>
      <c r="AQ369" s="38"/>
      <c r="AR369" s="38"/>
      <c r="AS369" s="38"/>
      <c r="AT369" s="99"/>
      <c r="AU369" s="95"/>
      <c r="AV369" s="38"/>
      <c r="AW369" s="99"/>
      <c r="AX369" s="113"/>
      <c r="AY369" s="38"/>
      <c r="AZ369" s="38"/>
      <c r="BA369" s="38"/>
      <c r="BB369" s="105"/>
      <c r="BC369" s="112"/>
      <c r="BD369" s="59"/>
      <c r="BE369" s="36"/>
      <c r="BF369" s="38"/>
      <c r="BG369" s="99"/>
      <c r="BH369" s="113"/>
      <c r="BI369" s="38"/>
      <c r="BJ369" s="99"/>
    </row>
    <row r="370" spans="2:62" ht="38.25" customHeight="1" x14ac:dyDescent="0.25">
      <c r="B370" s="81">
        <f t="shared" si="12"/>
        <v>349</v>
      </c>
      <c r="C370" s="57"/>
      <c r="D370" s="38"/>
      <c r="E370" s="73"/>
      <c r="F370" s="37"/>
      <c r="G370" s="80"/>
      <c r="H370" s="77"/>
      <c r="I370" s="37"/>
      <c r="J370" s="37"/>
      <c r="K370" s="58"/>
      <c r="L370" s="38"/>
      <c r="M370" s="38"/>
      <c r="N370" s="38"/>
      <c r="O370" s="38"/>
      <c r="P370" s="57"/>
      <c r="Q370" s="36"/>
      <c r="R370" s="73"/>
      <c r="S370" s="73"/>
      <c r="T370" s="58"/>
      <c r="U370" s="36"/>
      <c r="V370" s="90" t="str">
        <f t="shared" si="11"/>
        <v/>
      </c>
      <c r="W370" s="113"/>
      <c r="X370" s="38"/>
      <c r="Y370" s="99"/>
      <c r="Z370" s="95"/>
      <c r="AA370" s="38"/>
      <c r="AB370" s="38"/>
      <c r="AC370" s="38"/>
      <c r="AD370" s="105"/>
      <c r="AE370" s="113"/>
      <c r="AF370" s="38"/>
      <c r="AG370" s="99"/>
      <c r="AH370" s="113"/>
      <c r="AI370" s="38"/>
      <c r="AJ370" s="38"/>
      <c r="AK370" s="38"/>
      <c r="AL370" s="105"/>
      <c r="AM370" s="95"/>
      <c r="AN370" s="38"/>
      <c r="AO370" s="99"/>
      <c r="AP370" s="95"/>
      <c r="AQ370" s="38"/>
      <c r="AR370" s="38"/>
      <c r="AS370" s="38"/>
      <c r="AT370" s="99"/>
      <c r="AU370" s="95"/>
      <c r="AV370" s="38"/>
      <c r="AW370" s="99"/>
      <c r="AX370" s="113"/>
      <c r="AY370" s="38"/>
      <c r="AZ370" s="38"/>
      <c r="BA370" s="38"/>
      <c r="BB370" s="105"/>
      <c r="BC370" s="112"/>
      <c r="BD370" s="59"/>
      <c r="BE370" s="36"/>
      <c r="BF370" s="38"/>
      <c r="BG370" s="99"/>
      <c r="BH370" s="113"/>
      <c r="BI370" s="38"/>
      <c r="BJ370" s="99"/>
    </row>
    <row r="371" spans="2:62" ht="38.25" customHeight="1" x14ac:dyDescent="0.25">
      <c r="B371" s="81">
        <f t="shared" si="12"/>
        <v>350</v>
      </c>
      <c r="C371" s="57"/>
      <c r="D371" s="38"/>
      <c r="E371" s="73"/>
      <c r="F371" s="37"/>
      <c r="G371" s="80"/>
      <c r="H371" s="77"/>
      <c r="I371" s="37"/>
      <c r="J371" s="37"/>
      <c r="K371" s="58"/>
      <c r="L371" s="38"/>
      <c r="M371" s="38"/>
      <c r="N371" s="38"/>
      <c r="O371" s="38"/>
      <c r="P371" s="57"/>
      <c r="Q371" s="36"/>
      <c r="R371" s="73"/>
      <c r="S371" s="73"/>
      <c r="T371" s="58"/>
      <c r="U371" s="36"/>
      <c r="V371" s="90" t="str">
        <f t="shared" si="11"/>
        <v/>
      </c>
      <c r="W371" s="113"/>
      <c r="X371" s="38"/>
      <c r="Y371" s="99"/>
      <c r="Z371" s="95"/>
      <c r="AA371" s="38"/>
      <c r="AB371" s="38"/>
      <c r="AC371" s="38"/>
      <c r="AD371" s="105"/>
      <c r="AE371" s="113"/>
      <c r="AF371" s="38"/>
      <c r="AG371" s="99"/>
      <c r="AH371" s="113"/>
      <c r="AI371" s="38"/>
      <c r="AJ371" s="38"/>
      <c r="AK371" s="38"/>
      <c r="AL371" s="105"/>
      <c r="AM371" s="95"/>
      <c r="AN371" s="38"/>
      <c r="AO371" s="99"/>
      <c r="AP371" s="95"/>
      <c r="AQ371" s="38"/>
      <c r="AR371" s="38"/>
      <c r="AS371" s="38"/>
      <c r="AT371" s="99"/>
      <c r="AU371" s="95"/>
      <c r="AV371" s="38"/>
      <c r="AW371" s="99"/>
      <c r="AX371" s="113"/>
      <c r="AY371" s="38"/>
      <c r="AZ371" s="38"/>
      <c r="BA371" s="38"/>
      <c r="BB371" s="105"/>
      <c r="BC371" s="112"/>
      <c r="BD371" s="59"/>
      <c r="BE371" s="36"/>
      <c r="BF371" s="38"/>
      <c r="BG371" s="99"/>
      <c r="BH371" s="113"/>
      <c r="BI371" s="38"/>
      <c r="BJ371" s="99"/>
    </row>
    <row r="372" spans="2:62" ht="38.25" customHeight="1" x14ac:dyDescent="0.25">
      <c r="B372" s="81">
        <f t="shared" si="12"/>
        <v>351</v>
      </c>
      <c r="C372" s="57"/>
      <c r="D372" s="38"/>
      <c r="E372" s="73"/>
      <c r="F372" s="37"/>
      <c r="G372" s="80"/>
      <c r="H372" s="77"/>
      <c r="I372" s="37"/>
      <c r="J372" s="37"/>
      <c r="K372" s="58"/>
      <c r="L372" s="38"/>
      <c r="M372" s="38"/>
      <c r="N372" s="38"/>
      <c r="O372" s="38"/>
      <c r="P372" s="57"/>
      <c r="Q372" s="36"/>
      <c r="R372" s="73"/>
      <c r="S372" s="73"/>
      <c r="T372" s="58"/>
      <c r="U372" s="36"/>
      <c r="V372" s="90" t="str">
        <f t="shared" si="11"/>
        <v/>
      </c>
      <c r="W372" s="113"/>
      <c r="X372" s="38"/>
      <c r="Y372" s="99"/>
      <c r="Z372" s="95"/>
      <c r="AA372" s="38"/>
      <c r="AB372" s="38"/>
      <c r="AC372" s="38"/>
      <c r="AD372" s="105"/>
      <c r="AE372" s="113"/>
      <c r="AF372" s="38"/>
      <c r="AG372" s="99"/>
      <c r="AH372" s="113"/>
      <c r="AI372" s="38"/>
      <c r="AJ372" s="38"/>
      <c r="AK372" s="38"/>
      <c r="AL372" s="105"/>
      <c r="AM372" s="95"/>
      <c r="AN372" s="38"/>
      <c r="AO372" s="99"/>
      <c r="AP372" s="95"/>
      <c r="AQ372" s="38"/>
      <c r="AR372" s="38"/>
      <c r="AS372" s="38"/>
      <c r="AT372" s="99"/>
      <c r="AU372" s="95"/>
      <c r="AV372" s="38"/>
      <c r="AW372" s="99"/>
      <c r="AX372" s="113"/>
      <c r="AY372" s="38"/>
      <c r="AZ372" s="38"/>
      <c r="BA372" s="38"/>
      <c r="BB372" s="105"/>
      <c r="BC372" s="112"/>
      <c r="BD372" s="59"/>
      <c r="BE372" s="36"/>
      <c r="BF372" s="38"/>
      <c r="BG372" s="99"/>
      <c r="BH372" s="113"/>
      <c r="BI372" s="38"/>
      <c r="BJ372" s="99"/>
    </row>
    <row r="373" spans="2:62" ht="38.25" customHeight="1" x14ac:dyDescent="0.25">
      <c r="B373" s="81">
        <f t="shared" si="12"/>
        <v>352</v>
      </c>
      <c r="C373" s="57"/>
      <c r="D373" s="38"/>
      <c r="E373" s="73"/>
      <c r="F373" s="37"/>
      <c r="G373" s="80"/>
      <c r="H373" s="77"/>
      <c r="I373" s="37"/>
      <c r="J373" s="37"/>
      <c r="K373" s="58"/>
      <c r="L373" s="38"/>
      <c r="M373" s="38"/>
      <c r="N373" s="38"/>
      <c r="O373" s="38"/>
      <c r="P373" s="57"/>
      <c r="Q373" s="36"/>
      <c r="R373" s="73"/>
      <c r="S373" s="73"/>
      <c r="T373" s="58"/>
      <c r="U373" s="36"/>
      <c r="V373" s="90" t="str">
        <f t="shared" si="11"/>
        <v/>
      </c>
      <c r="W373" s="113"/>
      <c r="X373" s="38"/>
      <c r="Y373" s="99"/>
      <c r="Z373" s="95"/>
      <c r="AA373" s="38"/>
      <c r="AB373" s="38"/>
      <c r="AC373" s="38"/>
      <c r="AD373" s="105"/>
      <c r="AE373" s="113"/>
      <c r="AF373" s="38"/>
      <c r="AG373" s="99"/>
      <c r="AH373" s="113"/>
      <c r="AI373" s="38"/>
      <c r="AJ373" s="38"/>
      <c r="AK373" s="38"/>
      <c r="AL373" s="105"/>
      <c r="AM373" s="95"/>
      <c r="AN373" s="38"/>
      <c r="AO373" s="99"/>
      <c r="AP373" s="95"/>
      <c r="AQ373" s="38"/>
      <c r="AR373" s="38"/>
      <c r="AS373" s="38"/>
      <c r="AT373" s="99"/>
      <c r="AU373" s="95"/>
      <c r="AV373" s="38"/>
      <c r="AW373" s="99"/>
      <c r="AX373" s="113"/>
      <c r="AY373" s="38"/>
      <c r="AZ373" s="38"/>
      <c r="BA373" s="38"/>
      <c r="BB373" s="105"/>
      <c r="BC373" s="112"/>
      <c r="BD373" s="59"/>
      <c r="BE373" s="36"/>
      <c r="BF373" s="38"/>
      <c r="BG373" s="99"/>
      <c r="BH373" s="113"/>
      <c r="BI373" s="38"/>
      <c r="BJ373" s="99"/>
    </row>
    <row r="374" spans="2:62" ht="38.25" customHeight="1" x14ac:dyDescent="0.25">
      <c r="B374" s="81">
        <f t="shared" si="12"/>
        <v>353</v>
      </c>
      <c r="C374" s="57"/>
      <c r="D374" s="38"/>
      <c r="E374" s="73"/>
      <c r="F374" s="37"/>
      <c r="G374" s="80"/>
      <c r="H374" s="77"/>
      <c r="I374" s="37"/>
      <c r="J374" s="37"/>
      <c r="K374" s="58"/>
      <c r="L374" s="38"/>
      <c r="M374" s="38"/>
      <c r="N374" s="38"/>
      <c r="O374" s="38"/>
      <c r="P374" s="57"/>
      <c r="Q374" s="36"/>
      <c r="R374" s="73"/>
      <c r="S374" s="73"/>
      <c r="T374" s="58"/>
      <c r="U374" s="36"/>
      <c r="V374" s="90" t="str">
        <f t="shared" si="11"/>
        <v/>
      </c>
      <c r="W374" s="113"/>
      <c r="X374" s="38"/>
      <c r="Y374" s="99"/>
      <c r="Z374" s="95"/>
      <c r="AA374" s="38"/>
      <c r="AB374" s="38"/>
      <c r="AC374" s="38"/>
      <c r="AD374" s="105"/>
      <c r="AE374" s="113"/>
      <c r="AF374" s="38"/>
      <c r="AG374" s="99"/>
      <c r="AH374" s="113"/>
      <c r="AI374" s="38"/>
      <c r="AJ374" s="38"/>
      <c r="AK374" s="38"/>
      <c r="AL374" s="105"/>
      <c r="AM374" s="95"/>
      <c r="AN374" s="38"/>
      <c r="AO374" s="99"/>
      <c r="AP374" s="95"/>
      <c r="AQ374" s="38"/>
      <c r="AR374" s="38"/>
      <c r="AS374" s="38"/>
      <c r="AT374" s="99"/>
      <c r="AU374" s="95"/>
      <c r="AV374" s="38"/>
      <c r="AW374" s="99"/>
      <c r="AX374" s="113"/>
      <c r="AY374" s="38"/>
      <c r="AZ374" s="38"/>
      <c r="BA374" s="38"/>
      <c r="BB374" s="105"/>
      <c r="BC374" s="112"/>
      <c r="BD374" s="59"/>
      <c r="BE374" s="36"/>
      <c r="BF374" s="38"/>
      <c r="BG374" s="99"/>
      <c r="BH374" s="113"/>
      <c r="BI374" s="38"/>
      <c r="BJ374" s="99"/>
    </row>
    <row r="375" spans="2:62" ht="38.25" customHeight="1" x14ac:dyDescent="0.25">
      <c r="B375" s="81">
        <f t="shared" si="12"/>
        <v>354</v>
      </c>
      <c r="C375" s="57"/>
      <c r="D375" s="38"/>
      <c r="E375" s="73"/>
      <c r="F375" s="37"/>
      <c r="G375" s="80"/>
      <c r="H375" s="77"/>
      <c r="I375" s="37"/>
      <c r="J375" s="37"/>
      <c r="K375" s="58"/>
      <c r="L375" s="38"/>
      <c r="M375" s="38"/>
      <c r="N375" s="38"/>
      <c r="O375" s="38"/>
      <c r="P375" s="57"/>
      <c r="Q375" s="36"/>
      <c r="R375" s="73"/>
      <c r="S375" s="73"/>
      <c r="T375" s="58"/>
      <c r="U375" s="36"/>
      <c r="V375" s="90" t="str">
        <f t="shared" si="11"/>
        <v/>
      </c>
      <c r="W375" s="113"/>
      <c r="X375" s="38"/>
      <c r="Y375" s="99"/>
      <c r="Z375" s="95"/>
      <c r="AA375" s="38"/>
      <c r="AB375" s="38"/>
      <c r="AC375" s="38"/>
      <c r="AD375" s="105"/>
      <c r="AE375" s="113"/>
      <c r="AF375" s="38"/>
      <c r="AG375" s="99"/>
      <c r="AH375" s="113"/>
      <c r="AI375" s="38"/>
      <c r="AJ375" s="38"/>
      <c r="AK375" s="38"/>
      <c r="AL375" s="105"/>
      <c r="AM375" s="95"/>
      <c r="AN375" s="38"/>
      <c r="AO375" s="99"/>
      <c r="AP375" s="95"/>
      <c r="AQ375" s="38"/>
      <c r="AR375" s="38"/>
      <c r="AS375" s="38"/>
      <c r="AT375" s="99"/>
      <c r="AU375" s="95"/>
      <c r="AV375" s="38"/>
      <c r="AW375" s="99"/>
      <c r="AX375" s="113"/>
      <c r="AY375" s="38"/>
      <c r="AZ375" s="38"/>
      <c r="BA375" s="38"/>
      <c r="BB375" s="105"/>
      <c r="BC375" s="112"/>
      <c r="BD375" s="59"/>
      <c r="BE375" s="36"/>
      <c r="BF375" s="38"/>
      <c r="BG375" s="99"/>
      <c r="BH375" s="113"/>
      <c r="BI375" s="38"/>
      <c r="BJ375" s="99"/>
    </row>
    <row r="376" spans="2:62" ht="38.25" customHeight="1" x14ac:dyDescent="0.25">
      <c r="B376" s="81">
        <f t="shared" si="12"/>
        <v>355</v>
      </c>
      <c r="C376" s="57"/>
      <c r="D376" s="38"/>
      <c r="E376" s="73"/>
      <c r="F376" s="37"/>
      <c r="G376" s="80"/>
      <c r="H376" s="77"/>
      <c r="I376" s="37"/>
      <c r="J376" s="37"/>
      <c r="K376" s="58"/>
      <c r="L376" s="38"/>
      <c r="M376" s="38"/>
      <c r="N376" s="38"/>
      <c r="O376" s="38"/>
      <c r="P376" s="57"/>
      <c r="Q376" s="36"/>
      <c r="R376" s="73"/>
      <c r="S376" s="73"/>
      <c r="T376" s="58"/>
      <c r="U376" s="36"/>
      <c r="V376" s="90" t="str">
        <f t="shared" si="11"/>
        <v/>
      </c>
      <c r="W376" s="113"/>
      <c r="X376" s="38"/>
      <c r="Y376" s="99"/>
      <c r="Z376" s="95"/>
      <c r="AA376" s="38"/>
      <c r="AB376" s="38"/>
      <c r="AC376" s="38"/>
      <c r="AD376" s="105"/>
      <c r="AE376" s="113"/>
      <c r="AF376" s="38"/>
      <c r="AG376" s="99"/>
      <c r="AH376" s="113"/>
      <c r="AI376" s="38"/>
      <c r="AJ376" s="38"/>
      <c r="AK376" s="38"/>
      <c r="AL376" s="105"/>
      <c r="AM376" s="95"/>
      <c r="AN376" s="38"/>
      <c r="AO376" s="99"/>
      <c r="AP376" s="95"/>
      <c r="AQ376" s="38"/>
      <c r="AR376" s="38"/>
      <c r="AS376" s="38"/>
      <c r="AT376" s="99"/>
      <c r="AU376" s="95"/>
      <c r="AV376" s="38"/>
      <c r="AW376" s="99"/>
      <c r="AX376" s="113"/>
      <c r="AY376" s="38"/>
      <c r="AZ376" s="38"/>
      <c r="BA376" s="38"/>
      <c r="BB376" s="105"/>
      <c r="BC376" s="112"/>
      <c r="BD376" s="59"/>
      <c r="BE376" s="36"/>
      <c r="BF376" s="38"/>
      <c r="BG376" s="99"/>
      <c r="BH376" s="113"/>
      <c r="BI376" s="38"/>
      <c r="BJ376" s="99"/>
    </row>
    <row r="377" spans="2:62" ht="38.25" customHeight="1" x14ac:dyDescent="0.25">
      <c r="B377" s="81">
        <f t="shared" si="12"/>
        <v>356</v>
      </c>
      <c r="C377" s="57"/>
      <c r="D377" s="38"/>
      <c r="E377" s="73"/>
      <c r="F377" s="37"/>
      <c r="G377" s="80"/>
      <c r="H377" s="77"/>
      <c r="I377" s="37"/>
      <c r="J377" s="37"/>
      <c r="K377" s="58"/>
      <c r="L377" s="38"/>
      <c r="M377" s="38"/>
      <c r="N377" s="38"/>
      <c r="O377" s="38"/>
      <c r="P377" s="57"/>
      <c r="Q377" s="36"/>
      <c r="R377" s="73"/>
      <c r="S377" s="73"/>
      <c r="T377" s="58"/>
      <c r="U377" s="36"/>
      <c r="V377" s="90" t="str">
        <f t="shared" si="11"/>
        <v/>
      </c>
      <c r="W377" s="113"/>
      <c r="X377" s="38"/>
      <c r="Y377" s="99"/>
      <c r="Z377" s="95"/>
      <c r="AA377" s="38"/>
      <c r="AB377" s="38"/>
      <c r="AC377" s="38"/>
      <c r="AD377" s="105"/>
      <c r="AE377" s="113"/>
      <c r="AF377" s="38"/>
      <c r="AG377" s="99"/>
      <c r="AH377" s="113"/>
      <c r="AI377" s="38"/>
      <c r="AJ377" s="38"/>
      <c r="AK377" s="38"/>
      <c r="AL377" s="105"/>
      <c r="AM377" s="95"/>
      <c r="AN377" s="38"/>
      <c r="AO377" s="99"/>
      <c r="AP377" s="95"/>
      <c r="AQ377" s="38"/>
      <c r="AR377" s="38"/>
      <c r="AS377" s="38"/>
      <c r="AT377" s="99"/>
      <c r="AU377" s="95"/>
      <c r="AV377" s="38"/>
      <c r="AW377" s="99"/>
      <c r="AX377" s="113"/>
      <c r="AY377" s="38"/>
      <c r="AZ377" s="38"/>
      <c r="BA377" s="38"/>
      <c r="BB377" s="105"/>
      <c r="BC377" s="112"/>
      <c r="BD377" s="59"/>
      <c r="BE377" s="36"/>
      <c r="BF377" s="38"/>
      <c r="BG377" s="99"/>
      <c r="BH377" s="113"/>
      <c r="BI377" s="38"/>
      <c r="BJ377" s="99"/>
    </row>
    <row r="378" spans="2:62" ht="38.25" customHeight="1" x14ac:dyDescent="0.25">
      <c r="B378" s="81">
        <f t="shared" si="12"/>
        <v>357</v>
      </c>
      <c r="C378" s="57"/>
      <c r="D378" s="38"/>
      <c r="E378" s="73"/>
      <c r="F378" s="37"/>
      <c r="G378" s="80"/>
      <c r="H378" s="77"/>
      <c r="I378" s="37"/>
      <c r="J378" s="37"/>
      <c r="K378" s="58"/>
      <c r="L378" s="38"/>
      <c r="M378" s="38"/>
      <c r="N378" s="38"/>
      <c r="O378" s="38"/>
      <c r="P378" s="57"/>
      <c r="Q378" s="36"/>
      <c r="R378" s="73"/>
      <c r="S378" s="73"/>
      <c r="T378" s="58"/>
      <c r="U378" s="36"/>
      <c r="V378" s="90" t="str">
        <f t="shared" si="11"/>
        <v/>
      </c>
      <c r="W378" s="113"/>
      <c r="X378" s="38"/>
      <c r="Y378" s="99"/>
      <c r="Z378" s="95"/>
      <c r="AA378" s="38"/>
      <c r="AB378" s="38"/>
      <c r="AC378" s="38"/>
      <c r="AD378" s="105"/>
      <c r="AE378" s="113"/>
      <c r="AF378" s="38"/>
      <c r="AG378" s="99"/>
      <c r="AH378" s="113"/>
      <c r="AI378" s="38"/>
      <c r="AJ378" s="38"/>
      <c r="AK378" s="38"/>
      <c r="AL378" s="105"/>
      <c r="AM378" s="95"/>
      <c r="AN378" s="38"/>
      <c r="AO378" s="99"/>
      <c r="AP378" s="95"/>
      <c r="AQ378" s="38"/>
      <c r="AR378" s="38"/>
      <c r="AS378" s="38"/>
      <c r="AT378" s="99"/>
      <c r="AU378" s="95"/>
      <c r="AV378" s="38"/>
      <c r="AW378" s="99"/>
      <c r="AX378" s="113"/>
      <c r="AY378" s="38"/>
      <c r="AZ378" s="38"/>
      <c r="BA378" s="38"/>
      <c r="BB378" s="105"/>
      <c r="BC378" s="112"/>
      <c r="BD378" s="59"/>
      <c r="BE378" s="36"/>
      <c r="BF378" s="38"/>
      <c r="BG378" s="99"/>
      <c r="BH378" s="113"/>
      <c r="BI378" s="38"/>
      <c r="BJ378" s="99"/>
    </row>
    <row r="379" spans="2:62" ht="38.25" customHeight="1" x14ac:dyDescent="0.25">
      <c r="B379" s="81">
        <f t="shared" si="12"/>
        <v>358</v>
      </c>
      <c r="C379" s="57"/>
      <c r="D379" s="38"/>
      <c r="E379" s="73"/>
      <c r="F379" s="37"/>
      <c r="G379" s="80"/>
      <c r="H379" s="77"/>
      <c r="I379" s="37"/>
      <c r="J379" s="37"/>
      <c r="K379" s="58"/>
      <c r="L379" s="38"/>
      <c r="M379" s="38"/>
      <c r="N379" s="38"/>
      <c r="O379" s="38"/>
      <c r="P379" s="57"/>
      <c r="Q379" s="36"/>
      <c r="R379" s="73"/>
      <c r="S379" s="73"/>
      <c r="T379" s="58"/>
      <c r="U379" s="36"/>
      <c r="V379" s="90" t="str">
        <f t="shared" si="11"/>
        <v/>
      </c>
      <c r="W379" s="113"/>
      <c r="X379" s="38"/>
      <c r="Y379" s="99"/>
      <c r="Z379" s="95"/>
      <c r="AA379" s="38"/>
      <c r="AB379" s="38"/>
      <c r="AC379" s="38"/>
      <c r="AD379" s="105"/>
      <c r="AE379" s="113"/>
      <c r="AF379" s="38"/>
      <c r="AG379" s="99"/>
      <c r="AH379" s="113"/>
      <c r="AI379" s="38"/>
      <c r="AJ379" s="38"/>
      <c r="AK379" s="38"/>
      <c r="AL379" s="105"/>
      <c r="AM379" s="95"/>
      <c r="AN379" s="38"/>
      <c r="AO379" s="99"/>
      <c r="AP379" s="95"/>
      <c r="AQ379" s="38"/>
      <c r="AR379" s="38"/>
      <c r="AS379" s="38"/>
      <c r="AT379" s="99"/>
      <c r="AU379" s="95"/>
      <c r="AV379" s="38"/>
      <c r="AW379" s="99"/>
      <c r="AX379" s="113"/>
      <c r="AY379" s="38"/>
      <c r="AZ379" s="38"/>
      <c r="BA379" s="38"/>
      <c r="BB379" s="105"/>
      <c r="BC379" s="112"/>
      <c r="BD379" s="59"/>
      <c r="BE379" s="36"/>
      <c r="BF379" s="38"/>
      <c r="BG379" s="99"/>
      <c r="BH379" s="113"/>
      <c r="BI379" s="38"/>
      <c r="BJ379" s="99"/>
    </row>
    <row r="380" spans="2:62" ht="38.25" customHeight="1" x14ac:dyDescent="0.25">
      <c r="B380" s="81">
        <f t="shared" si="12"/>
        <v>359</v>
      </c>
      <c r="C380" s="57"/>
      <c r="D380" s="38"/>
      <c r="E380" s="73"/>
      <c r="F380" s="37"/>
      <c r="G380" s="80"/>
      <c r="H380" s="77"/>
      <c r="I380" s="37"/>
      <c r="J380" s="37"/>
      <c r="K380" s="58"/>
      <c r="L380" s="38"/>
      <c r="M380" s="38"/>
      <c r="N380" s="38"/>
      <c r="O380" s="38"/>
      <c r="P380" s="57"/>
      <c r="Q380" s="36"/>
      <c r="R380" s="73"/>
      <c r="S380" s="73"/>
      <c r="T380" s="58"/>
      <c r="U380" s="36"/>
      <c r="V380" s="90" t="str">
        <f t="shared" si="11"/>
        <v/>
      </c>
      <c r="W380" s="113"/>
      <c r="X380" s="38"/>
      <c r="Y380" s="99"/>
      <c r="Z380" s="95"/>
      <c r="AA380" s="38"/>
      <c r="AB380" s="38"/>
      <c r="AC380" s="38"/>
      <c r="AD380" s="105"/>
      <c r="AE380" s="113"/>
      <c r="AF380" s="38"/>
      <c r="AG380" s="99"/>
      <c r="AH380" s="113"/>
      <c r="AI380" s="38"/>
      <c r="AJ380" s="38"/>
      <c r="AK380" s="38"/>
      <c r="AL380" s="105"/>
      <c r="AM380" s="95"/>
      <c r="AN380" s="38"/>
      <c r="AO380" s="99"/>
      <c r="AP380" s="95"/>
      <c r="AQ380" s="38"/>
      <c r="AR380" s="38"/>
      <c r="AS380" s="38"/>
      <c r="AT380" s="99"/>
      <c r="AU380" s="95"/>
      <c r="AV380" s="38"/>
      <c r="AW380" s="99"/>
      <c r="AX380" s="113"/>
      <c r="AY380" s="38"/>
      <c r="AZ380" s="38"/>
      <c r="BA380" s="38"/>
      <c r="BB380" s="105"/>
      <c r="BC380" s="112"/>
      <c r="BD380" s="59"/>
      <c r="BE380" s="36"/>
      <c r="BF380" s="38"/>
      <c r="BG380" s="99"/>
      <c r="BH380" s="113"/>
      <c r="BI380" s="38"/>
      <c r="BJ380" s="99"/>
    </row>
    <row r="381" spans="2:62" ht="38.25" customHeight="1" x14ac:dyDescent="0.25">
      <c r="B381" s="81">
        <f t="shared" si="12"/>
        <v>360</v>
      </c>
      <c r="C381" s="57"/>
      <c r="D381" s="38"/>
      <c r="E381" s="73"/>
      <c r="F381" s="37"/>
      <c r="G381" s="80"/>
      <c r="H381" s="77"/>
      <c r="I381" s="37"/>
      <c r="J381" s="37"/>
      <c r="K381" s="58"/>
      <c r="L381" s="38"/>
      <c r="M381" s="38"/>
      <c r="N381" s="38"/>
      <c r="O381" s="38"/>
      <c r="P381" s="57"/>
      <c r="Q381" s="36"/>
      <c r="R381" s="73"/>
      <c r="S381" s="73"/>
      <c r="T381" s="58"/>
      <c r="U381" s="36"/>
      <c r="V381" s="90" t="str">
        <f t="shared" si="11"/>
        <v/>
      </c>
      <c r="W381" s="113"/>
      <c r="X381" s="38"/>
      <c r="Y381" s="99"/>
      <c r="Z381" s="95"/>
      <c r="AA381" s="38"/>
      <c r="AB381" s="38"/>
      <c r="AC381" s="38"/>
      <c r="AD381" s="105"/>
      <c r="AE381" s="113"/>
      <c r="AF381" s="38"/>
      <c r="AG381" s="99"/>
      <c r="AH381" s="113"/>
      <c r="AI381" s="38"/>
      <c r="AJ381" s="38"/>
      <c r="AK381" s="38"/>
      <c r="AL381" s="105"/>
      <c r="AM381" s="95"/>
      <c r="AN381" s="38"/>
      <c r="AO381" s="99"/>
      <c r="AP381" s="95"/>
      <c r="AQ381" s="38"/>
      <c r="AR381" s="38"/>
      <c r="AS381" s="38"/>
      <c r="AT381" s="99"/>
      <c r="AU381" s="95"/>
      <c r="AV381" s="38"/>
      <c r="AW381" s="99"/>
      <c r="AX381" s="113"/>
      <c r="AY381" s="38"/>
      <c r="AZ381" s="38"/>
      <c r="BA381" s="38"/>
      <c r="BB381" s="105"/>
      <c r="BC381" s="112"/>
      <c r="BD381" s="59"/>
      <c r="BE381" s="36"/>
      <c r="BF381" s="38"/>
      <c r="BG381" s="99"/>
      <c r="BH381" s="113"/>
      <c r="BI381" s="38"/>
      <c r="BJ381" s="99"/>
    </row>
    <row r="382" spans="2:62" ht="38.25" customHeight="1" x14ac:dyDescent="0.25">
      <c r="B382" s="81">
        <f t="shared" si="12"/>
        <v>361</v>
      </c>
      <c r="C382" s="57"/>
      <c r="D382" s="38"/>
      <c r="E382" s="73"/>
      <c r="F382" s="37"/>
      <c r="G382" s="80"/>
      <c r="H382" s="77"/>
      <c r="I382" s="37"/>
      <c r="J382" s="37"/>
      <c r="K382" s="58"/>
      <c r="L382" s="38"/>
      <c r="M382" s="38"/>
      <c r="N382" s="38"/>
      <c r="O382" s="38"/>
      <c r="P382" s="57"/>
      <c r="Q382" s="36"/>
      <c r="R382" s="73"/>
      <c r="S382" s="73"/>
      <c r="T382" s="58"/>
      <c r="U382" s="36"/>
      <c r="V382" s="90" t="str">
        <f t="shared" si="11"/>
        <v/>
      </c>
      <c r="W382" s="113"/>
      <c r="X382" s="38"/>
      <c r="Y382" s="99"/>
      <c r="Z382" s="95"/>
      <c r="AA382" s="38"/>
      <c r="AB382" s="38"/>
      <c r="AC382" s="38"/>
      <c r="AD382" s="105"/>
      <c r="AE382" s="113"/>
      <c r="AF382" s="38"/>
      <c r="AG382" s="99"/>
      <c r="AH382" s="113"/>
      <c r="AI382" s="38"/>
      <c r="AJ382" s="38"/>
      <c r="AK382" s="38"/>
      <c r="AL382" s="105"/>
      <c r="AM382" s="95"/>
      <c r="AN382" s="38"/>
      <c r="AO382" s="99"/>
      <c r="AP382" s="95"/>
      <c r="AQ382" s="38"/>
      <c r="AR382" s="38"/>
      <c r="AS382" s="38"/>
      <c r="AT382" s="99"/>
      <c r="AU382" s="95"/>
      <c r="AV382" s="38"/>
      <c r="AW382" s="99"/>
      <c r="AX382" s="113"/>
      <c r="AY382" s="38"/>
      <c r="AZ382" s="38"/>
      <c r="BA382" s="38"/>
      <c r="BB382" s="105"/>
      <c r="BC382" s="112"/>
      <c r="BD382" s="59"/>
      <c r="BE382" s="36"/>
      <c r="BF382" s="38"/>
      <c r="BG382" s="99"/>
      <c r="BH382" s="113"/>
      <c r="BI382" s="38"/>
      <c r="BJ382" s="99"/>
    </row>
    <row r="383" spans="2:62" ht="38.25" customHeight="1" x14ac:dyDescent="0.25">
      <c r="B383" s="81">
        <f t="shared" si="12"/>
        <v>362</v>
      </c>
      <c r="C383" s="57"/>
      <c r="D383" s="38"/>
      <c r="E383" s="73"/>
      <c r="F383" s="37"/>
      <c r="G383" s="80"/>
      <c r="H383" s="77"/>
      <c r="I383" s="37"/>
      <c r="J383" s="37"/>
      <c r="K383" s="58"/>
      <c r="L383" s="38"/>
      <c r="M383" s="38"/>
      <c r="N383" s="38"/>
      <c r="O383" s="38"/>
      <c r="P383" s="57"/>
      <c r="Q383" s="36"/>
      <c r="R383" s="73"/>
      <c r="S383" s="73"/>
      <c r="T383" s="58"/>
      <c r="U383" s="36"/>
      <c r="V383" s="90" t="str">
        <f t="shared" si="11"/>
        <v/>
      </c>
      <c r="W383" s="113"/>
      <c r="X383" s="38"/>
      <c r="Y383" s="99"/>
      <c r="Z383" s="95"/>
      <c r="AA383" s="38"/>
      <c r="AB383" s="38"/>
      <c r="AC383" s="38"/>
      <c r="AD383" s="105"/>
      <c r="AE383" s="113"/>
      <c r="AF383" s="38"/>
      <c r="AG383" s="99"/>
      <c r="AH383" s="113"/>
      <c r="AI383" s="38"/>
      <c r="AJ383" s="38"/>
      <c r="AK383" s="38"/>
      <c r="AL383" s="105"/>
      <c r="AM383" s="95"/>
      <c r="AN383" s="38"/>
      <c r="AO383" s="99"/>
      <c r="AP383" s="95"/>
      <c r="AQ383" s="38"/>
      <c r="AR383" s="38"/>
      <c r="AS383" s="38"/>
      <c r="AT383" s="99"/>
      <c r="AU383" s="95"/>
      <c r="AV383" s="38"/>
      <c r="AW383" s="99"/>
      <c r="AX383" s="113"/>
      <c r="AY383" s="38"/>
      <c r="AZ383" s="38"/>
      <c r="BA383" s="38"/>
      <c r="BB383" s="105"/>
      <c r="BC383" s="112"/>
      <c r="BD383" s="59"/>
      <c r="BE383" s="36"/>
      <c r="BF383" s="38"/>
      <c r="BG383" s="99"/>
      <c r="BH383" s="113"/>
      <c r="BI383" s="38"/>
      <c r="BJ383" s="99"/>
    </row>
    <row r="384" spans="2:62" ht="38.25" customHeight="1" x14ac:dyDescent="0.25">
      <c r="B384" s="81">
        <f t="shared" si="12"/>
        <v>363</v>
      </c>
      <c r="C384" s="57"/>
      <c r="D384" s="38"/>
      <c r="E384" s="73"/>
      <c r="F384" s="37"/>
      <c r="G384" s="80"/>
      <c r="H384" s="77"/>
      <c r="I384" s="37"/>
      <c r="J384" s="37"/>
      <c r="K384" s="58"/>
      <c r="L384" s="38"/>
      <c r="M384" s="38"/>
      <c r="N384" s="38"/>
      <c r="O384" s="38"/>
      <c r="P384" s="57"/>
      <c r="Q384" s="36"/>
      <c r="R384" s="73"/>
      <c r="S384" s="73"/>
      <c r="T384" s="58"/>
      <c r="U384" s="36"/>
      <c r="V384" s="90" t="str">
        <f t="shared" si="11"/>
        <v/>
      </c>
      <c r="W384" s="113"/>
      <c r="X384" s="38"/>
      <c r="Y384" s="99"/>
      <c r="Z384" s="95"/>
      <c r="AA384" s="38"/>
      <c r="AB384" s="38"/>
      <c r="AC384" s="38"/>
      <c r="AD384" s="105"/>
      <c r="AE384" s="113"/>
      <c r="AF384" s="38"/>
      <c r="AG384" s="99"/>
      <c r="AH384" s="113"/>
      <c r="AI384" s="38"/>
      <c r="AJ384" s="38"/>
      <c r="AK384" s="38"/>
      <c r="AL384" s="105"/>
      <c r="AM384" s="95"/>
      <c r="AN384" s="38"/>
      <c r="AO384" s="99"/>
      <c r="AP384" s="95"/>
      <c r="AQ384" s="38"/>
      <c r="AR384" s="38"/>
      <c r="AS384" s="38"/>
      <c r="AT384" s="99"/>
      <c r="AU384" s="95"/>
      <c r="AV384" s="38"/>
      <c r="AW384" s="99"/>
      <c r="AX384" s="113"/>
      <c r="AY384" s="38"/>
      <c r="AZ384" s="38"/>
      <c r="BA384" s="38"/>
      <c r="BB384" s="105"/>
      <c r="BC384" s="112"/>
      <c r="BD384" s="59"/>
      <c r="BE384" s="36"/>
      <c r="BF384" s="38"/>
      <c r="BG384" s="99"/>
      <c r="BH384" s="113"/>
      <c r="BI384" s="38"/>
      <c r="BJ384" s="99"/>
    </row>
    <row r="385" spans="2:62" ht="38.25" customHeight="1" x14ac:dyDescent="0.25">
      <c r="B385" s="81">
        <f t="shared" si="12"/>
        <v>364</v>
      </c>
      <c r="C385" s="57"/>
      <c r="D385" s="38"/>
      <c r="E385" s="73"/>
      <c r="F385" s="37"/>
      <c r="G385" s="80"/>
      <c r="H385" s="77"/>
      <c r="I385" s="37"/>
      <c r="J385" s="37"/>
      <c r="K385" s="58"/>
      <c r="L385" s="38"/>
      <c r="M385" s="38"/>
      <c r="N385" s="38"/>
      <c r="O385" s="38"/>
      <c r="P385" s="57"/>
      <c r="Q385" s="36"/>
      <c r="R385" s="73"/>
      <c r="S385" s="73"/>
      <c r="T385" s="58"/>
      <c r="U385" s="36"/>
      <c r="V385" s="90" t="str">
        <f t="shared" si="11"/>
        <v/>
      </c>
      <c r="W385" s="113"/>
      <c r="X385" s="38"/>
      <c r="Y385" s="99"/>
      <c r="Z385" s="95"/>
      <c r="AA385" s="38"/>
      <c r="AB385" s="38"/>
      <c r="AC385" s="38"/>
      <c r="AD385" s="105"/>
      <c r="AE385" s="113"/>
      <c r="AF385" s="38"/>
      <c r="AG385" s="99"/>
      <c r="AH385" s="113"/>
      <c r="AI385" s="38"/>
      <c r="AJ385" s="38"/>
      <c r="AK385" s="38"/>
      <c r="AL385" s="105"/>
      <c r="AM385" s="95"/>
      <c r="AN385" s="38"/>
      <c r="AO385" s="99"/>
      <c r="AP385" s="95"/>
      <c r="AQ385" s="38"/>
      <c r="AR385" s="38"/>
      <c r="AS385" s="38"/>
      <c r="AT385" s="99"/>
      <c r="AU385" s="95"/>
      <c r="AV385" s="38"/>
      <c r="AW385" s="99"/>
      <c r="AX385" s="113"/>
      <c r="AY385" s="38"/>
      <c r="AZ385" s="38"/>
      <c r="BA385" s="38"/>
      <c r="BB385" s="105"/>
      <c r="BC385" s="112"/>
      <c r="BD385" s="59"/>
      <c r="BE385" s="36"/>
      <c r="BF385" s="38"/>
      <c r="BG385" s="99"/>
      <c r="BH385" s="113"/>
      <c r="BI385" s="38"/>
      <c r="BJ385" s="99"/>
    </row>
    <row r="386" spans="2:62" ht="38.25" customHeight="1" x14ac:dyDescent="0.25">
      <c r="B386" s="81">
        <f t="shared" si="12"/>
        <v>365</v>
      </c>
      <c r="C386" s="57"/>
      <c r="D386" s="38"/>
      <c r="E386" s="73"/>
      <c r="F386" s="37"/>
      <c r="G386" s="80"/>
      <c r="H386" s="77"/>
      <c r="I386" s="37"/>
      <c r="J386" s="37"/>
      <c r="K386" s="58"/>
      <c r="L386" s="38"/>
      <c r="M386" s="38"/>
      <c r="N386" s="38"/>
      <c r="O386" s="38"/>
      <c r="P386" s="57"/>
      <c r="Q386" s="36"/>
      <c r="R386" s="73"/>
      <c r="S386" s="73"/>
      <c r="T386" s="58"/>
      <c r="U386" s="36"/>
      <c r="V386" s="90" t="str">
        <f t="shared" si="11"/>
        <v/>
      </c>
      <c r="W386" s="113"/>
      <c r="X386" s="38"/>
      <c r="Y386" s="99"/>
      <c r="Z386" s="95"/>
      <c r="AA386" s="38"/>
      <c r="AB386" s="38"/>
      <c r="AC386" s="38"/>
      <c r="AD386" s="105"/>
      <c r="AE386" s="113"/>
      <c r="AF386" s="38"/>
      <c r="AG386" s="99"/>
      <c r="AH386" s="113"/>
      <c r="AI386" s="38"/>
      <c r="AJ386" s="38"/>
      <c r="AK386" s="38"/>
      <c r="AL386" s="105"/>
      <c r="AM386" s="95"/>
      <c r="AN386" s="38"/>
      <c r="AO386" s="99"/>
      <c r="AP386" s="95"/>
      <c r="AQ386" s="38"/>
      <c r="AR386" s="38"/>
      <c r="AS386" s="38"/>
      <c r="AT386" s="99"/>
      <c r="AU386" s="95"/>
      <c r="AV386" s="38"/>
      <c r="AW386" s="99"/>
      <c r="AX386" s="113"/>
      <c r="AY386" s="38"/>
      <c r="AZ386" s="38"/>
      <c r="BA386" s="38"/>
      <c r="BB386" s="105"/>
      <c r="BC386" s="112"/>
      <c r="BD386" s="59"/>
      <c r="BE386" s="36"/>
      <c r="BF386" s="38"/>
      <c r="BG386" s="99"/>
      <c r="BH386" s="113"/>
      <c r="BI386" s="38"/>
      <c r="BJ386" s="99"/>
    </row>
    <row r="387" spans="2:62" ht="38.25" customHeight="1" x14ac:dyDescent="0.25">
      <c r="B387" s="81">
        <f t="shared" si="12"/>
        <v>366</v>
      </c>
      <c r="C387" s="57"/>
      <c r="D387" s="38"/>
      <c r="E387" s="73"/>
      <c r="F387" s="37"/>
      <c r="G387" s="80"/>
      <c r="H387" s="77"/>
      <c r="I387" s="37"/>
      <c r="J387" s="37"/>
      <c r="K387" s="58"/>
      <c r="L387" s="38"/>
      <c r="M387" s="38"/>
      <c r="N387" s="38"/>
      <c r="O387" s="38"/>
      <c r="P387" s="57"/>
      <c r="Q387" s="36"/>
      <c r="R387" s="73"/>
      <c r="S387" s="73"/>
      <c r="T387" s="58"/>
      <c r="U387" s="36"/>
      <c r="V387" s="90" t="str">
        <f t="shared" si="11"/>
        <v/>
      </c>
      <c r="W387" s="113"/>
      <c r="X387" s="38"/>
      <c r="Y387" s="99"/>
      <c r="Z387" s="95"/>
      <c r="AA387" s="38"/>
      <c r="AB387" s="38"/>
      <c r="AC387" s="38"/>
      <c r="AD387" s="105"/>
      <c r="AE387" s="113"/>
      <c r="AF387" s="38"/>
      <c r="AG387" s="99"/>
      <c r="AH387" s="113"/>
      <c r="AI387" s="38"/>
      <c r="AJ387" s="38"/>
      <c r="AK387" s="38"/>
      <c r="AL387" s="105"/>
      <c r="AM387" s="95"/>
      <c r="AN387" s="38"/>
      <c r="AO387" s="99"/>
      <c r="AP387" s="95"/>
      <c r="AQ387" s="38"/>
      <c r="AR387" s="38"/>
      <c r="AS387" s="38"/>
      <c r="AT387" s="99"/>
      <c r="AU387" s="95"/>
      <c r="AV387" s="38"/>
      <c r="AW387" s="99"/>
      <c r="AX387" s="113"/>
      <c r="AY387" s="38"/>
      <c r="AZ387" s="38"/>
      <c r="BA387" s="38"/>
      <c r="BB387" s="105"/>
      <c r="BC387" s="112"/>
      <c r="BD387" s="59"/>
      <c r="BE387" s="36"/>
      <c r="BF387" s="38"/>
      <c r="BG387" s="99"/>
      <c r="BH387" s="113"/>
      <c r="BI387" s="38"/>
      <c r="BJ387" s="99"/>
    </row>
    <row r="388" spans="2:62" ht="38.25" customHeight="1" x14ac:dyDescent="0.25">
      <c r="B388" s="81">
        <f t="shared" si="12"/>
        <v>367</v>
      </c>
      <c r="C388" s="57"/>
      <c r="D388" s="38"/>
      <c r="E388" s="73"/>
      <c r="F388" s="37"/>
      <c r="G388" s="80"/>
      <c r="H388" s="77"/>
      <c r="I388" s="37"/>
      <c r="J388" s="37"/>
      <c r="K388" s="58"/>
      <c r="L388" s="38"/>
      <c r="M388" s="38"/>
      <c r="N388" s="38"/>
      <c r="O388" s="38"/>
      <c r="P388" s="57"/>
      <c r="Q388" s="36"/>
      <c r="R388" s="73"/>
      <c r="S388" s="73"/>
      <c r="T388" s="58"/>
      <c r="U388" s="36"/>
      <c r="V388" s="90" t="str">
        <f t="shared" si="11"/>
        <v/>
      </c>
      <c r="W388" s="113"/>
      <c r="X388" s="38"/>
      <c r="Y388" s="99"/>
      <c r="Z388" s="95"/>
      <c r="AA388" s="38"/>
      <c r="AB388" s="38"/>
      <c r="AC388" s="38"/>
      <c r="AD388" s="105"/>
      <c r="AE388" s="113"/>
      <c r="AF388" s="38"/>
      <c r="AG388" s="99"/>
      <c r="AH388" s="113"/>
      <c r="AI388" s="38"/>
      <c r="AJ388" s="38"/>
      <c r="AK388" s="38"/>
      <c r="AL388" s="105"/>
      <c r="AM388" s="95"/>
      <c r="AN388" s="38"/>
      <c r="AO388" s="99"/>
      <c r="AP388" s="95"/>
      <c r="AQ388" s="38"/>
      <c r="AR388" s="38"/>
      <c r="AS388" s="38"/>
      <c r="AT388" s="99"/>
      <c r="AU388" s="95"/>
      <c r="AV388" s="38"/>
      <c r="AW388" s="99"/>
      <c r="AX388" s="113"/>
      <c r="AY388" s="38"/>
      <c r="AZ388" s="38"/>
      <c r="BA388" s="38"/>
      <c r="BB388" s="105"/>
      <c r="BC388" s="112"/>
      <c r="BD388" s="59"/>
      <c r="BE388" s="36"/>
      <c r="BF388" s="38"/>
      <c r="BG388" s="99"/>
      <c r="BH388" s="113"/>
      <c r="BI388" s="38"/>
      <c r="BJ388" s="99"/>
    </row>
    <row r="389" spans="2:62" ht="38.25" customHeight="1" x14ac:dyDescent="0.25">
      <c r="B389" s="81">
        <f t="shared" si="12"/>
        <v>368</v>
      </c>
      <c r="C389" s="57"/>
      <c r="D389" s="38"/>
      <c r="E389" s="73"/>
      <c r="F389" s="37"/>
      <c r="G389" s="80"/>
      <c r="H389" s="77"/>
      <c r="I389" s="37"/>
      <c r="J389" s="37"/>
      <c r="K389" s="58"/>
      <c r="L389" s="38"/>
      <c r="M389" s="38"/>
      <c r="N389" s="38"/>
      <c r="O389" s="38"/>
      <c r="P389" s="57"/>
      <c r="Q389" s="36"/>
      <c r="R389" s="73"/>
      <c r="S389" s="73"/>
      <c r="T389" s="58"/>
      <c r="U389" s="36"/>
      <c r="V389" s="90" t="str">
        <f t="shared" si="11"/>
        <v/>
      </c>
      <c r="W389" s="113"/>
      <c r="X389" s="38"/>
      <c r="Y389" s="99"/>
      <c r="Z389" s="95"/>
      <c r="AA389" s="38"/>
      <c r="AB389" s="38"/>
      <c r="AC389" s="38"/>
      <c r="AD389" s="105"/>
      <c r="AE389" s="113"/>
      <c r="AF389" s="38"/>
      <c r="AG389" s="99"/>
      <c r="AH389" s="113"/>
      <c r="AI389" s="38"/>
      <c r="AJ389" s="38"/>
      <c r="AK389" s="38"/>
      <c r="AL389" s="105"/>
      <c r="AM389" s="95"/>
      <c r="AN389" s="38"/>
      <c r="AO389" s="99"/>
      <c r="AP389" s="95"/>
      <c r="AQ389" s="38"/>
      <c r="AR389" s="38"/>
      <c r="AS389" s="38"/>
      <c r="AT389" s="99"/>
      <c r="AU389" s="95"/>
      <c r="AV389" s="38"/>
      <c r="AW389" s="99"/>
      <c r="AX389" s="113"/>
      <c r="AY389" s="38"/>
      <c r="AZ389" s="38"/>
      <c r="BA389" s="38"/>
      <c r="BB389" s="105"/>
      <c r="BC389" s="112"/>
      <c r="BD389" s="59"/>
      <c r="BE389" s="36"/>
      <c r="BF389" s="38"/>
      <c r="BG389" s="99"/>
      <c r="BH389" s="113"/>
      <c r="BI389" s="38"/>
      <c r="BJ389" s="99"/>
    </row>
    <row r="390" spans="2:62" ht="38.25" customHeight="1" x14ac:dyDescent="0.25">
      <c r="B390" s="81">
        <f t="shared" si="12"/>
        <v>369</v>
      </c>
      <c r="C390" s="57"/>
      <c r="D390" s="38"/>
      <c r="E390" s="73"/>
      <c r="F390" s="37"/>
      <c r="G390" s="80"/>
      <c r="H390" s="77"/>
      <c r="I390" s="37"/>
      <c r="J390" s="37"/>
      <c r="K390" s="58"/>
      <c r="L390" s="38"/>
      <c r="M390" s="38"/>
      <c r="N390" s="38"/>
      <c r="O390" s="38"/>
      <c r="P390" s="57"/>
      <c r="Q390" s="36"/>
      <c r="R390" s="73"/>
      <c r="S390" s="73"/>
      <c r="T390" s="58"/>
      <c r="U390" s="36"/>
      <c r="V390" s="90" t="str">
        <f t="shared" si="11"/>
        <v/>
      </c>
      <c r="W390" s="113"/>
      <c r="X390" s="38"/>
      <c r="Y390" s="99"/>
      <c r="Z390" s="95"/>
      <c r="AA390" s="38"/>
      <c r="AB390" s="38"/>
      <c r="AC390" s="38"/>
      <c r="AD390" s="105"/>
      <c r="AE390" s="113"/>
      <c r="AF390" s="38"/>
      <c r="AG390" s="99"/>
      <c r="AH390" s="113"/>
      <c r="AI390" s="38"/>
      <c r="AJ390" s="38"/>
      <c r="AK390" s="38"/>
      <c r="AL390" s="105"/>
      <c r="AM390" s="95"/>
      <c r="AN390" s="38"/>
      <c r="AO390" s="99"/>
      <c r="AP390" s="95"/>
      <c r="AQ390" s="38"/>
      <c r="AR390" s="38"/>
      <c r="AS390" s="38"/>
      <c r="AT390" s="99"/>
      <c r="AU390" s="95"/>
      <c r="AV390" s="38"/>
      <c r="AW390" s="99"/>
      <c r="AX390" s="113"/>
      <c r="AY390" s="38"/>
      <c r="AZ390" s="38"/>
      <c r="BA390" s="38"/>
      <c r="BB390" s="105"/>
      <c r="BC390" s="112"/>
      <c r="BD390" s="59"/>
      <c r="BE390" s="36"/>
      <c r="BF390" s="38"/>
      <c r="BG390" s="99"/>
      <c r="BH390" s="113"/>
      <c r="BI390" s="38"/>
      <c r="BJ390" s="99"/>
    </row>
    <row r="391" spans="2:62" ht="38.25" customHeight="1" x14ac:dyDescent="0.25">
      <c r="B391" s="81">
        <f t="shared" si="12"/>
        <v>370</v>
      </c>
      <c r="C391" s="57"/>
      <c r="D391" s="38"/>
      <c r="E391" s="73"/>
      <c r="F391" s="37"/>
      <c r="G391" s="80"/>
      <c r="H391" s="77"/>
      <c r="I391" s="37"/>
      <c r="J391" s="37"/>
      <c r="K391" s="58"/>
      <c r="L391" s="38"/>
      <c r="M391" s="38"/>
      <c r="N391" s="38"/>
      <c r="O391" s="38"/>
      <c r="P391" s="57"/>
      <c r="Q391" s="36"/>
      <c r="R391" s="73"/>
      <c r="S391" s="73"/>
      <c r="T391" s="58"/>
      <c r="U391" s="36"/>
      <c r="V391" s="90" t="str">
        <f t="shared" si="11"/>
        <v/>
      </c>
      <c r="W391" s="113"/>
      <c r="X391" s="38"/>
      <c r="Y391" s="99"/>
      <c r="Z391" s="95"/>
      <c r="AA391" s="38"/>
      <c r="AB391" s="38"/>
      <c r="AC391" s="38"/>
      <c r="AD391" s="105"/>
      <c r="AE391" s="113"/>
      <c r="AF391" s="38"/>
      <c r="AG391" s="99"/>
      <c r="AH391" s="113"/>
      <c r="AI391" s="38"/>
      <c r="AJ391" s="38"/>
      <c r="AK391" s="38"/>
      <c r="AL391" s="105"/>
      <c r="AM391" s="95"/>
      <c r="AN391" s="38"/>
      <c r="AO391" s="99"/>
      <c r="AP391" s="95"/>
      <c r="AQ391" s="38"/>
      <c r="AR391" s="38"/>
      <c r="AS391" s="38"/>
      <c r="AT391" s="99"/>
      <c r="AU391" s="95"/>
      <c r="AV391" s="38"/>
      <c r="AW391" s="99"/>
      <c r="AX391" s="113"/>
      <c r="AY391" s="38"/>
      <c r="AZ391" s="38"/>
      <c r="BA391" s="38"/>
      <c r="BB391" s="105"/>
      <c r="BC391" s="112"/>
      <c r="BD391" s="59"/>
      <c r="BE391" s="36"/>
      <c r="BF391" s="38"/>
      <c r="BG391" s="99"/>
      <c r="BH391" s="113"/>
      <c r="BI391" s="38"/>
      <c r="BJ391" s="99"/>
    </row>
    <row r="392" spans="2:62" ht="38.25" customHeight="1" x14ac:dyDescent="0.25">
      <c r="B392" s="81">
        <f t="shared" si="12"/>
        <v>371</v>
      </c>
      <c r="C392" s="57"/>
      <c r="D392" s="38"/>
      <c r="E392" s="73"/>
      <c r="F392" s="37"/>
      <c r="G392" s="80"/>
      <c r="H392" s="77"/>
      <c r="I392" s="37"/>
      <c r="J392" s="37"/>
      <c r="K392" s="58"/>
      <c r="L392" s="38"/>
      <c r="M392" s="38"/>
      <c r="N392" s="38"/>
      <c r="O392" s="38"/>
      <c r="P392" s="57"/>
      <c r="Q392" s="36"/>
      <c r="R392" s="73"/>
      <c r="S392" s="73"/>
      <c r="T392" s="58"/>
      <c r="U392" s="36"/>
      <c r="V392" s="90" t="str">
        <f t="shared" si="11"/>
        <v/>
      </c>
      <c r="W392" s="113"/>
      <c r="X392" s="38"/>
      <c r="Y392" s="99"/>
      <c r="Z392" s="95"/>
      <c r="AA392" s="38"/>
      <c r="AB392" s="38"/>
      <c r="AC392" s="38"/>
      <c r="AD392" s="105"/>
      <c r="AE392" s="113"/>
      <c r="AF392" s="38"/>
      <c r="AG392" s="99"/>
      <c r="AH392" s="113"/>
      <c r="AI392" s="38"/>
      <c r="AJ392" s="38"/>
      <c r="AK392" s="38"/>
      <c r="AL392" s="105"/>
      <c r="AM392" s="95"/>
      <c r="AN392" s="38"/>
      <c r="AO392" s="99"/>
      <c r="AP392" s="95"/>
      <c r="AQ392" s="38"/>
      <c r="AR392" s="38"/>
      <c r="AS392" s="38"/>
      <c r="AT392" s="99"/>
      <c r="AU392" s="95"/>
      <c r="AV392" s="38"/>
      <c r="AW392" s="99"/>
      <c r="AX392" s="113"/>
      <c r="AY392" s="38"/>
      <c r="AZ392" s="38"/>
      <c r="BA392" s="38"/>
      <c r="BB392" s="105"/>
      <c r="BC392" s="112"/>
      <c r="BD392" s="59"/>
      <c r="BE392" s="36"/>
      <c r="BF392" s="38"/>
      <c r="BG392" s="99"/>
      <c r="BH392" s="113"/>
      <c r="BI392" s="38"/>
      <c r="BJ392" s="99"/>
    </row>
    <row r="393" spans="2:62" ht="38.25" customHeight="1" x14ac:dyDescent="0.25">
      <c r="B393" s="81">
        <f t="shared" si="12"/>
        <v>372</v>
      </c>
      <c r="C393" s="57"/>
      <c r="D393" s="38"/>
      <c r="E393" s="73"/>
      <c r="F393" s="37"/>
      <c r="G393" s="80"/>
      <c r="H393" s="77"/>
      <c r="I393" s="37"/>
      <c r="J393" s="37"/>
      <c r="K393" s="58"/>
      <c r="L393" s="38"/>
      <c r="M393" s="38"/>
      <c r="N393" s="38"/>
      <c r="O393" s="38"/>
      <c r="P393" s="57"/>
      <c r="Q393" s="36"/>
      <c r="R393" s="73"/>
      <c r="S393" s="73"/>
      <c r="T393" s="58"/>
      <c r="U393" s="36"/>
      <c r="V393" s="90" t="str">
        <f t="shared" si="11"/>
        <v/>
      </c>
      <c r="W393" s="113"/>
      <c r="X393" s="38"/>
      <c r="Y393" s="99"/>
      <c r="Z393" s="95"/>
      <c r="AA393" s="38"/>
      <c r="AB393" s="38"/>
      <c r="AC393" s="38"/>
      <c r="AD393" s="105"/>
      <c r="AE393" s="113"/>
      <c r="AF393" s="38"/>
      <c r="AG393" s="99"/>
      <c r="AH393" s="113"/>
      <c r="AI393" s="38"/>
      <c r="AJ393" s="38"/>
      <c r="AK393" s="38"/>
      <c r="AL393" s="105"/>
      <c r="AM393" s="95"/>
      <c r="AN393" s="38"/>
      <c r="AO393" s="99"/>
      <c r="AP393" s="95"/>
      <c r="AQ393" s="38"/>
      <c r="AR393" s="38"/>
      <c r="AS393" s="38"/>
      <c r="AT393" s="99"/>
      <c r="AU393" s="95"/>
      <c r="AV393" s="38"/>
      <c r="AW393" s="99"/>
      <c r="AX393" s="113"/>
      <c r="AY393" s="38"/>
      <c r="AZ393" s="38"/>
      <c r="BA393" s="38"/>
      <c r="BB393" s="105"/>
      <c r="BC393" s="112"/>
      <c r="BD393" s="59"/>
      <c r="BE393" s="36"/>
      <c r="BF393" s="38"/>
      <c r="BG393" s="99"/>
      <c r="BH393" s="113"/>
      <c r="BI393" s="38"/>
      <c r="BJ393" s="99"/>
    </row>
    <row r="394" spans="2:62" ht="38.25" customHeight="1" x14ac:dyDescent="0.25">
      <c r="B394" s="81">
        <f t="shared" si="12"/>
        <v>373</v>
      </c>
      <c r="C394" s="57"/>
      <c r="D394" s="38"/>
      <c r="E394" s="73"/>
      <c r="F394" s="37"/>
      <c r="G394" s="80"/>
      <c r="H394" s="77"/>
      <c r="I394" s="37"/>
      <c r="J394" s="37"/>
      <c r="K394" s="58"/>
      <c r="L394" s="38"/>
      <c r="M394" s="38"/>
      <c r="N394" s="38"/>
      <c r="O394" s="38"/>
      <c r="P394" s="57"/>
      <c r="Q394" s="36"/>
      <c r="R394" s="73"/>
      <c r="S394" s="73"/>
      <c r="T394" s="58"/>
      <c r="U394" s="36"/>
      <c r="V394" s="90" t="str">
        <f t="shared" si="11"/>
        <v/>
      </c>
      <c r="W394" s="113"/>
      <c r="X394" s="38"/>
      <c r="Y394" s="99"/>
      <c r="Z394" s="95"/>
      <c r="AA394" s="38"/>
      <c r="AB394" s="38"/>
      <c r="AC394" s="38"/>
      <c r="AD394" s="105"/>
      <c r="AE394" s="113"/>
      <c r="AF394" s="38"/>
      <c r="AG394" s="99"/>
      <c r="AH394" s="113"/>
      <c r="AI394" s="38"/>
      <c r="AJ394" s="38"/>
      <c r="AK394" s="38"/>
      <c r="AL394" s="105"/>
      <c r="AM394" s="95"/>
      <c r="AN394" s="38"/>
      <c r="AO394" s="99"/>
      <c r="AP394" s="95"/>
      <c r="AQ394" s="38"/>
      <c r="AR394" s="38"/>
      <c r="AS394" s="38"/>
      <c r="AT394" s="99"/>
      <c r="AU394" s="95"/>
      <c r="AV394" s="38"/>
      <c r="AW394" s="99"/>
      <c r="AX394" s="113"/>
      <c r="AY394" s="38"/>
      <c r="AZ394" s="38"/>
      <c r="BA394" s="38"/>
      <c r="BB394" s="105"/>
      <c r="BC394" s="112"/>
      <c r="BD394" s="59"/>
      <c r="BE394" s="36"/>
      <c r="BF394" s="38"/>
      <c r="BG394" s="99"/>
      <c r="BH394" s="113"/>
      <c r="BI394" s="38"/>
      <c r="BJ394" s="99"/>
    </row>
    <row r="395" spans="2:62" ht="38.25" customHeight="1" x14ac:dyDescent="0.25">
      <c r="B395" s="81">
        <f t="shared" si="12"/>
        <v>374</v>
      </c>
      <c r="C395" s="57"/>
      <c r="D395" s="38"/>
      <c r="E395" s="73"/>
      <c r="F395" s="37"/>
      <c r="G395" s="80"/>
      <c r="H395" s="77"/>
      <c r="I395" s="37"/>
      <c r="J395" s="37"/>
      <c r="K395" s="58"/>
      <c r="L395" s="38"/>
      <c r="M395" s="38"/>
      <c r="N395" s="38"/>
      <c r="O395" s="38"/>
      <c r="P395" s="57"/>
      <c r="Q395" s="36"/>
      <c r="R395" s="73"/>
      <c r="S395" s="73"/>
      <c r="T395" s="58"/>
      <c r="U395" s="36"/>
      <c r="V395" s="90" t="str">
        <f t="shared" si="11"/>
        <v/>
      </c>
      <c r="W395" s="113"/>
      <c r="X395" s="38"/>
      <c r="Y395" s="99"/>
      <c r="Z395" s="95"/>
      <c r="AA395" s="38"/>
      <c r="AB395" s="38"/>
      <c r="AC395" s="38"/>
      <c r="AD395" s="105"/>
      <c r="AE395" s="113"/>
      <c r="AF395" s="38"/>
      <c r="AG395" s="99"/>
      <c r="AH395" s="113"/>
      <c r="AI395" s="38"/>
      <c r="AJ395" s="38"/>
      <c r="AK395" s="38"/>
      <c r="AL395" s="105"/>
      <c r="AM395" s="95"/>
      <c r="AN395" s="38"/>
      <c r="AO395" s="99"/>
      <c r="AP395" s="95"/>
      <c r="AQ395" s="38"/>
      <c r="AR395" s="38"/>
      <c r="AS395" s="38"/>
      <c r="AT395" s="99"/>
      <c r="AU395" s="95"/>
      <c r="AV395" s="38"/>
      <c r="AW395" s="99"/>
      <c r="AX395" s="113"/>
      <c r="AY395" s="38"/>
      <c r="AZ395" s="38"/>
      <c r="BA395" s="38"/>
      <c r="BB395" s="105"/>
      <c r="BC395" s="112"/>
      <c r="BD395" s="59"/>
      <c r="BE395" s="36"/>
      <c r="BF395" s="38"/>
      <c r="BG395" s="99"/>
      <c r="BH395" s="113"/>
      <c r="BI395" s="38"/>
      <c r="BJ395" s="99"/>
    </row>
    <row r="396" spans="2:62" ht="38.25" customHeight="1" x14ac:dyDescent="0.25">
      <c r="B396" s="81">
        <f t="shared" si="12"/>
        <v>375</v>
      </c>
      <c r="C396" s="57"/>
      <c r="D396" s="38"/>
      <c r="E396" s="73"/>
      <c r="F396" s="37"/>
      <c r="G396" s="80"/>
      <c r="H396" s="77"/>
      <c r="I396" s="37"/>
      <c r="J396" s="37"/>
      <c r="K396" s="58"/>
      <c r="L396" s="38"/>
      <c r="M396" s="38"/>
      <c r="N396" s="38"/>
      <c r="O396" s="38"/>
      <c r="P396" s="57"/>
      <c r="Q396" s="36"/>
      <c r="R396" s="73"/>
      <c r="S396" s="73"/>
      <c r="T396" s="58"/>
      <c r="U396" s="36"/>
      <c r="V396" s="90" t="str">
        <f t="shared" si="11"/>
        <v/>
      </c>
      <c r="W396" s="113"/>
      <c r="X396" s="38"/>
      <c r="Y396" s="99"/>
      <c r="Z396" s="95"/>
      <c r="AA396" s="38"/>
      <c r="AB396" s="38"/>
      <c r="AC396" s="38"/>
      <c r="AD396" s="105"/>
      <c r="AE396" s="113"/>
      <c r="AF396" s="38"/>
      <c r="AG396" s="99"/>
      <c r="AH396" s="113"/>
      <c r="AI396" s="38"/>
      <c r="AJ396" s="38"/>
      <c r="AK396" s="38"/>
      <c r="AL396" s="105"/>
      <c r="AM396" s="95"/>
      <c r="AN396" s="38"/>
      <c r="AO396" s="99"/>
      <c r="AP396" s="95"/>
      <c r="AQ396" s="38"/>
      <c r="AR396" s="38"/>
      <c r="AS396" s="38"/>
      <c r="AT396" s="99"/>
      <c r="AU396" s="95"/>
      <c r="AV396" s="38"/>
      <c r="AW396" s="99"/>
      <c r="AX396" s="113"/>
      <c r="AY396" s="38"/>
      <c r="AZ396" s="38"/>
      <c r="BA396" s="38"/>
      <c r="BB396" s="105"/>
      <c r="BC396" s="112"/>
      <c r="BD396" s="59"/>
      <c r="BE396" s="36"/>
      <c r="BF396" s="38"/>
      <c r="BG396" s="99"/>
      <c r="BH396" s="113"/>
      <c r="BI396" s="38"/>
      <c r="BJ396" s="99"/>
    </row>
    <row r="397" spans="2:62" ht="38.25" customHeight="1" x14ac:dyDescent="0.25">
      <c r="B397" s="81">
        <f t="shared" si="12"/>
        <v>376</v>
      </c>
      <c r="C397" s="57"/>
      <c r="D397" s="38"/>
      <c r="E397" s="73"/>
      <c r="F397" s="37"/>
      <c r="G397" s="80"/>
      <c r="H397" s="77"/>
      <c r="I397" s="37"/>
      <c r="J397" s="37"/>
      <c r="K397" s="58"/>
      <c r="L397" s="38"/>
      <c r="M397" s="38"/>
      <c r="N397" s="38"/>
      <c r="O397" s="38"/>
      <c r="P397" s="57"/>
      <c r="Q397" s="36"/>
      <c r="R397" s="73"/>
      <c r="S397" s="73"/>
      <c r="T397" s="58"/>
      <c r="U397" s="36"/>
      <c r="V397" s="90" t="str">
        <f t="shared" si="11"/>
        <v/>
      </c>
      <c r="W397" s="113"/>
      <c r="X397" s="38"/>
      <c r="Y397" s="99"/>
      <c r="Z397" s="95"/>
      <c r="AA397" s="38"/>
      <c r="AB397" s="38"/>
      <c r="AC397" s="38"/>
      <c r="AD397" s="105"/>
      <c r="AE397" s="113"/>
      <c r="AF397" s="38"/>
      <c r="AG397" s="99"/>
      <c r="AH397" s="113"/>
      <c r="AI397" s="38"/>
      <c r="AJ397" s="38"/>
      <c r="AK397" s="38"/>
      <c r="AL397" s="105"/>
      <c r="AM397" s="95"/>
      <c r="AN397" s="38"/>
      <c r="AO397" s="99"/>
      <c r="AP397" s="95"/>
      <c r="AQ397" s="38"/>
      <c r="AR397" s="38"/>
      <c r="AS397" s="38"/>
      <c r="AT397" s="99"/>
      <c r="AU397" s="95"/>
      <c r="AV397" s="38"/>
      <c r="AW397" s="99"/>
      <c r="AX397" s="113"/>
      <c r="AY397" s="38"/>
      <c r="AZ397" s="38"/>
      <c r="BA397" s="38"/>
      <c r="BB397" s="105"/>
      <c r="BC397" s="112"/>
      <c r="BD397" s="59"/>
      <c r="BE397" s="36"/>
      <c r="BF397" s="38"/>
      <c r="BG397" s="99"/>
      <c r="BH397" s="113"/>
      <c r="BI397" s="38"/>
      <c r="BJ397" s="99"/>
    </row>
    <row r="398" spans="2:62" ht="38.25" customHeight="1" x14ac:dyDescent="0.25">
      <c r="B398" s="81">
        <f t="shared" si="12"/>
        <v>377</v>
      </c>
      <c r="C398" s="57"/>
      <c r="D398" s="38"/>
      <c r="E398" s="73"/>
      <c r="F398" s="37"/>
      <c r="G398" s="80"/>
      <c r="H398" s="77"/>
      <c r="I398" s="37"/>
      <c r="J398" s="37"/>
      <c r="K398" s="58"/>
      <c r="L398" s="38"/>
      <c r="M398" s="38"/>
      <c r="N398" s="38"/>
      <c r="O398" s="38"/>
      <c r="P398" s="57"/>
      <c r="Q398" s="36"/>
      <c r="R398" s="73"/>
      <c r="S398" s="73"/>
      <c r="T398" s="58"/>
      <c r="U398" s="36"/>
      <c r="V398" s="90" t="str">
        <f t="shared" si="11"/>
        <v/>
      </c>
      <c r="W398" s="113"/>
      <c r="X398" s="38"/>
      <c r="Y398" s="99"/>
      <c r="Z398" s="95"/>
      <c r="AA398" s="38"/>
      <c r="AB398" s="38"/>
      <c r="AC398" s="38"/>
      <c r="AD398" s="105"/>
      <c r="AE398" s="113"/>
      <c r="AF398" s="38"/>
      <c r="AG398" s="99"/>
      <c r="AH398" s="113"/>
      <c r="AI398" s="38"/>
      <c r="AJ398" s="38"/>
      <c r="AK398" s="38"/>
      <c r="AL398" s="105"/>
      <c r="AM398" s="95"/>
      <c r="AN398" s="38"/>
      <c r="AO398" s="99"/>
      <c r="AP398" s="95"/>
      <c r="AQ398" s="38"/>
      <c r="AR398" s="38"/>
      <c r="AS398" s="38"/>
      <c r="AT398" s="99"/>
      <c r="AU398" s="95"/>
      <c r="AV398" s="38"/>
      <c r="AW398" s="99"/>
      <c r="AX398" s="113"/>
      <c r="AY398" s="38"/>
      <c r="AZ398" s="38"/>
      <c r="BA398" s="38"/>
      <c r="BB398" s="105"/>
      <c r="BC398" s="112"/>
      <c r="BD398" s="59"/>
      <c r="BE398" s="36"/>
      <c r="BF398" s="38"/>
      <c r="BG398" s="99"/>
      <c r="BH398" s="113"/>
      <c r="BI398" s="38"/>
      <c r="BJ398" s="99"/>
    </row>
    <row r="399" spans="2:62" ht="38.25" customHeight="1" x14ac:dyDescent="0.25">
      <c r="B399" s="81">
        <f t="shared" si="12"/>
        <v>378</v>
      </c>
      <c r="C399" s="57"/>
      <c r="D399" s="38"/>
      <c r="E399" s="73"/>
      <c r="F399" s="37"/>
      <c r="G399" s="80"/>
      <c r="H399" s="77"/>
      <c r="I399" s="37"/>
      <c r="J399" s="37"/>
      <c r="K399" s="58"/>
      <c r="L399" s="38"/>
      <c r="M399" s="38"/>
      <c r="N399" s="38"/>
      <c r="O399" s="38"/>
      <c r="P399" s="57"/>
      <c r="Q399" s="36"/>
      <c r="R399" s="73"/>
      <c r="S399" s="73"/>
      <c r="T399" s="58"/>
      <c r="U399" s="36"/>
      <c r="V399" s="90" t="str">
        <f t="shared" si="11"/>
        <v/>
      </c>
      <c r="W399" s="113"/>
      <c r="X399" s="38"/>
      <c r="Y399" s="99"/>
      <c r="Z399" s="95"/>
      <c r="AA399" s="38"/>
      <c r="AB399" s="38"/>
      <c r="AC399" s="38"/>
      <c r="AD399" s="105"/>
      <c r="AE399" s="113"/>
      <c r="AF399" s="38"/>
      <c r="AG399" s="99"/>
      <c r="AH399" s="113"/>
      <c r="AI399" s="38"/>
      <c r="AJ399" s="38"/>
      <c r="AK399" s="38"/>
      <c r="AL399" s="105"/>
      <c r="AM399" s="95"/>
      <c r="AN399" s="38"/>
      <c r="AO399" s="99"/>
      <c r="AP399" s="95"/>
      <c r="AQ399" s="38"/>
      <c r="AR399" s="38"/>
      <c r="AS399" s="38"/>
      <c r="AT399" s="99"/>
      <c r="AU399" s="95"/>
      <c r="AV399" s="38"/>
      <c r="AW399" s="99"/>
      <c r="AX399" s="113"/>
      <c r="AY399" s="38"/>
      <c r="AZ399" s="38"/>
      <c r="BA399" s="38"/>
      <c r="BB399" s="105"/>
      <c r="BC399" s="112"/>
      <c r="BD399" s="59"/>
      <c r="BE399" s="36"/>
      <c r="BF399" s="38"/>
      <c r="BG399" s="99"/>
      <c r="BH399" s="113"/>
      <c r="BI399" s="38"/>
      <c r="BJ399" s="99"/>
    </row>
    <row r="400" spans="2:62" ht="38.25" customHeight="1" x14ac:dyDescent="0.25">
      <c r="B400" s="81">
        <f t="shared" si="12"/>
        <v>379</v>
      </c>
      <c r="C400" s="57"/>
      <c r="D400" s="38"/>
      <c r="E400" s="73"/>
      <c r="F400" s="37"/>
      <c r="G400" s="80"/>
      <c r="H400" s="77"/>
      <c r="I400" s="37"/>
      <c r="J400" s="37"/>
      <c r="K400" s="58"/>
      <c r="L400" s="38"/>
      <c r="M400" s="38"/>
      <c r="N400" s="38"/>
      <c r="O400" s="38"/>
      <c r="P400" s="57"/>
      <c r="Q400" s="36"/>
      <c r="R400" s="73"/>
      <c r="S400" s="73"/>
      <c r="T400" s="58"/>
      <c r="U400" s="36"/>
      <c r="V400" s="90" t="str">
        <f t="shared" si="11"/>
        <v/>
      </c>
      <c r="W400" s="113"/>
      <c r="X400" s="38"/>
      <c r="Y400" s="99"/>
      <c r="Z400" s="95"/>
      <c r="AA400" s="38"/>
      <c r="AB400" s="38"/>
      <c r="AC400" s="38"/>
      <c r="AD400" s="105"/>
      <c r="AE400" s="113"/>
      <c r="AF400" s="38"/>
      <c r="AG400" s="99"/>
      <c r="AH400" s="113"/>
      <c r="AI400" s="38"/>
      <c r="AJ400" s="38"/>
      <c r="AK400" s="38"/>
      <c r="AL400" s="105"/>
      <c r="AM400" s="95"/>
      <c r="AN400" s="38"/>
      <c r="AO400" s="99"/>
      <c r="AP400" s="95"/>
      <c r="AQ400" s="38"/>
      <c r="AR400" s="38"/>
      <c r="AS400" s="38"/>
      <c r="AT400" s="99"/>
      <c r="AU400" s="95"/>
      <c r="AV400" s="38"/>
      <c r="AW400" s="99"/>
      <c r="AX400" s="113"/>
      <c r="AY400" s="38"/>
      <c r="AZ400" s="38"/>
      <c r="BA400" s="38"/>
      <c r="BB400" s="105"/>
      <c r="BC400" s="112"/>
      <c r="BD400" s="59"/>
      <c r="BE400" s="36"/>
      <c r="BF400" s="38"/>
      <c r="BG400" s="99"/>
      <c r="BH400" s="113"/>
      <c r="BI400" s="38"/>
      <c r="BJ400" s="99"/>
    </row>
    <row r="401" spans="2:62" ht="38.25" customHeight="1" x14ac:dyDescent="0.25">
      <c r="B401" s="81">
        <f t="shared" si="12"/>
        <v>380</v>
      </c>
      <c r="C401" s="57"/>
      <c r="D401" s="38"/>
      <c r="E401" s="73"/>
      <c r="F401" s="37"/>
      <c r="G401" s="80"/>
      <c r="H401" s="77"/>
      <c r="I401" s="37"/>
      <c r="J401" s="37"/>
      <c r="K401" s="58"/>
      <c r="L401" s="38"/>
      <c r="M401" s="38"/>
      <c r="N401" s="38"/>
      <c r="O401" s="38"/>
      <c r="P401" s="57"/>
      <c r="Q401" s="36"/>
      <c r="R401" s="73"/>
      <c r="S401" s="73"/>
      <c r="T401" s="58"/>
      <c r="U401" s="36"/>
      <c r="V401" s="90" t="str">
        <f t="shared" si="11"/>
        <v/>
      </c>
      <c r="W401" s="113"/>
      <c r="X401" s="38"/>
      <c r="Y401" s="99"/>
      <c r="Z401" s="95"/>
      <c r="AA401" s="38"/>
      <c r="AB401" s="38"/>
      <c r="AC401" s="38"/>
      <c r="AD401" s="105"/>
      <c r="AE401" s="113"/>
      <c r="AF401" s="38"/>
      <c r="AG401" s="99"/>
      <c r="AH401" s="113"/>
      <c r="AI401" s="38"/>
      <c r="AJ401" s="38"/>
      <c r="AK401" s="38"/>
      <c r="AL401" s="105"/>
      <c r="AM401" s="95"/>
      <c r="AN401" s="38"/>
      <c r="AO401" s="99"/>
      <c r="AP401" s="95"/>
      <c r="AQ401" s="38"/>
      <c r="AR401" s="38"/>
      <c r="AS401" s="38"/>
      <c r="AT401" s="99"/>
      <c r="AU401" s="95"/>
      <c r="AV401" s="38"/>
      <c r="AW401" s="99"/>
      <c r="AX401" s="113"/>
      <c r="AY401" s="38"/>
      <c r="AZ401" s="38"/>
      <c r="BA401" s="38"/>
      <c r="BB401" s="105"/>
      <c r="BC401" s="112"/>
      <c r="BD401" s="59"/>
      <c r="BE401" s="36"/>
      <c r="BF401" s="38"/>
      <c r="BG401" s="99"/>
      <c r="BH401" s="113"/>
      <c r="BI401" s="38"/>
      <c r="BJ401" s="99"/>
    </row>
    <row r="402" spans="2:62" ht="38.25" customHeight="1" x14ac:dyDescent="0.25">
      <c r="B402" s="81">
        <f t="shared" si="12"/>
        <v>381</v>
      </c>
      <c r="C402" s="57"/>
      <c r="D402" s="38"/>
      <c r="E402" s="73"/>
      <c r="F402" s="37"/>
      <c r="G402" s="80"/>
      <c r="H402" s="77"/>
      <c r="I402" s="37"/>
      <c r="J402" s="37"/>
      <c r="K402" s="58"/>
      <c r="L402" s="38"/>
      <c r="M402" s="38"/>
      <c r="N402" s="38"/>
      <c r="O402" s="38"/>
      <c r="P402" s="57"/>
      <c r="Q402" s="36"/>
      <c r="R402" s="73"/>
      <c r="S402" s="73"/>
      <c r="T402" s="58"/>
      <c r="U402" s="36"/>
      <c r="V402" s="90" t="str">
        <f t="shared" si="11"/>
        <v/>
      </c>
      <c r="W402" s="113"/>
      <c r="X402" s="38"/>
      <c r="Y402" s="99"/>
      <c r="Z402" s="95"/>
      <c r="AA402" s="38"/>
      <c r="AB402" s="38"/>
      <c r="AC402" s="38"/>
      <c r="AD402" s="105"/>
      <c r="AE402" s="113"/>
      <c r="AF402" s="38"/>
      <c r="AG402" s="99"/>
      <c r="AH402" s="113"/>
      <c r="AI402" s="38"/>
      <c r="AJ402" s="38"/>
      <c r="AK402" s="38"/>
      <c r="AL402" s="105"/>
      <c r="AM402" s="95"/>
      <c r="AN402" s="38"/>
      <c r="AO402" s="99"/>
      <c r="AP402" s="95"/>
      <c r="AQ402" s="38"/>
      <c r="AR402" s="38"/>
      <c r="AS402" s="38"/>
      <c r="AT402" s="99"/>
      <c r="AU402" s="95"/>
      <c r="AV402" s="38"/>
      <c r="AW402" s="99"/>
      <c r="AX402" s="113"/>
      <c r="AY402" s="38"/>
      <c r="AZ402" s="38"/>
      <c r="BA402" s="38"/>
      <c r="BB402" s="105"/>
      <c r="BC402" s="112"/>
      <c r="BD402" s="59"/>
      <c r="BE402" s="36"/>
      <c r="BF402" s="38"/>
      <c r="BG402" s="99"/>
      <c r="BH402" s="113"/>
      <c r="BI402" s="38"/>
      <c r="BJ402" s="99"/>
    </row>
    <row r="403" spans="2:62" ht="38.25" customHeight="1" x14ac:dyDescent="0.25">
      <c r="B403" s="81">
        <f t="shared" si="12"/>
        <v>382</v>
      </c>
      <c r="C403" s="57"/>
      <c r="D403" s="38"/>
      <c r="E403" s="73"/>
      <c r="F403" s="37"/>
      <c r="G403" s="80"/>
      <c r="H403" s="77"/>
      <c r="I403" s="37"/>
      <c r="J403" s="37"/>
      <c r="K403" s="58"/>
      <c r="L403" s="38"/>
      <c r="M403" s="38"/>
      <c r="N403" s="38"/>
      <c r="O403" s="38"/>
      <c r="P403" s="57"/>
      <c r="Q403" s="36"/>
      <c r="R403" s="73"/>
      <c r="S403" s="73"/>
      <c r="T403" s="58"/>
      <c r="U403" s="36"/>
      <c r="V403" s="90" t="str">
        <f t="shared" si="11"/>
        <v/>
      </c>
      <c r="W403" s="113"/>
      <c r="X403" s="38"/>
      <c r="Y403" s="99"/>
      <c r="Z403" s="95"/>
      <c r="AA403" s="38"/>
      <c r="AB403" s="38"/>
      <c r="AC403" s="38"/>
      <c r="AD403" s="105"/>
      <c r="AE403" s="113"/>
      <c r="AF403" s="38"/>
      <c r="AG403" s="99"/>
      <c r="AH403" s="113"/>
      <c r="AI403" s="38"/>
      <c r="AJ403" s="38"/>
      <c r="AK403" s="38"/>
      <c r="AL403" s="105"/>
      <c r="AM403" s="95"/>
      <c r="AN403" s="38"/>
      <c r="AO403" s="99"/>
      <c r="AP403" s="95"/>
      <c r="AQ403" s="38"/>
      <c r="AR403" s="38"/>
      <c r="AS403" s="38"/>
      <c r="AT403" s="99"/>
      <c r="AU403" s="95"/>
      <c r="AV403" s="38"/>
      <c r="AW403" s="99"/>
      <c r="AX403" s="113"/>
      <c r="AY403" s="38"/>
      <c r="AZ403" s="38"/>
      <c r="BA403" s="38"/>
      <c r="BB403" s="105"/>
      <c r="BC403" s="112"/>
      <c r="BD403" s="59"/>
      <c r="BE403" s="36"/>
      <c r="BF403" s="38"/>
      <c r="BG403" s="99"/>
      <c r="BH403" s="113"/>
      <c r="BI403" s="38"/>
      <c r="BJ403" s="99"/>
    </row>
    <row r="404" spans="2:62" ht="38.25" customHeight="1" x14ac:dyDescent="0.25">
      <c r="B404" s="81">
        <f t="shared" si="12"/>
        <v>383</v>
      </c>
      <c r="C404" s="57"/>
      <c r="D404" s="38"/>
      <c r="E404" s="73"/>
      <c r="F404" s="37"/>
      <c r="G404" s="80"/>
      <c r="H404" s="77"/>
      <c r="I404" s="37"/>
      <c r="J404" s="37"/>
      <c r="K404" s="58"/>
      <c r="L404" s="38"/>
      <c r="M404" s="38"/>
      <c r="N404" s="38"/>
      <c r="O404" s="38"/>
      <c r="P404" s="57"/>
      <c r="Q404" s="36"/>
      <c r="R404" s="73"/>
      <c r="S404" s="73"/>
      <c r="T404" s="58"/>
      <c r="U404" s="36"/>
      <c r="V404" s="90" t="str">
        <f t="shared" si="11"/>
        <v/>
      </c>
      <c r="W404" s="113"/>
      <c r="X404" s="38"/>
      <c r="Y404" s="99"/>
      <c r="Z404" s="95"/>
      <c r="AA404" s="38"/>
      <c r="AB404" s="38"/>
      <c r="AC404" s="38"/>
      <c r="AD404" s="105"/>
      <c r="AE404" s="113"/>
      <c r="AF404" s="38"/>
      <c r="AG404" s="99"/>
      <c r="AH404" s="113"/>
      <c r="AI404" s="38"/>
      <c r="AJ404" s="38"/>
      <c r="AK404" s="38"/>
      <c r="AL404" s="105"/>
      <c r="AM404" s="95"/>
      <c r="AN404" s="38"/>
      <c r="AO404" s="99"/>
      <c r="AP404" s="95"/>
      <c r="AQ404" s="38"/>
      <c r="AR404" s="38"/>
      <c r="AS404" s="38"/>
      <c r="AT404" s="99"/>
      <c r="AU404" s="95"/>
      <c r="AV404" s="38"/>
      <c r="AW404" s="99"/>
      <c r="AX404" s="113"/>
      <c r="AY404" s="38"/>
      <c r="AZ404" s="38"/>
      <c r="BA404" s="38"/>
      <c r="BB404" s="105"/>
      <c r="BC404" s="112"/>
      <c r="BD404" s="59"/>
      <c r="BE404" s="36"/>
      <c r="BF404" s="38"/>
      <c r="BG404" s="99"/>
      <c r="BH404" s="113"/>
      <c r="BI404" s="38"/>
      <c r="BJ404" s="99"/>
    </row>
    <row r="405" spans="2:62" ht="38.25" customHeight="1" x14ac:dyDescent="0.25">
      <c r="B405" s="81">
        <f t="shared" si="12"/>
        <v>384</v>
      </c>
      <c r="C405" s="57"/>
      <c r="D405" s="38"/>
      <c r="E405" s="73"/>
      <c r="F405" s="37"/>
      <c r="G405" s="80"/>
      <c r="H405" s="77"/>
      <c r="I405" s="37"/>
      <c r="J405" s="37"/>
      <c r="K405" s="58"/>
      <c r="L405" s="38"/>
      <c r="M405" s="38"/>
      <c r="N405" s="38"/>
      <c r="O405" s="38"/>
      <c r="P405" s="57"/>
      <c r="Q405" s="36"/>
      <c r="R405" s="73"/>
      <c r="S405" s="73"/>
      <c r="T405" s="58"/>
      <c r="U405" s="36"/>
      <c r="V405" s="90" t="str">
        <f t="shared" si="11"/>
        <v/>
      </c>
      <c r="W405" s="113"/>
      <c r="X405" s="38"/>
      <c r="Y405" s="99"/>
      <c r="Z405" s="95"/>
      <c r="AA405" s="38"/>
      <c r="AB405" s="38"/>
      <c r="AC405" s="38"/>
      <c r="AD405" s="105"/>
      <c r="AE405" s="113"/>
      <c r="AF405" s="38"/>
      <c r="AG405" s="99"/>
      <c r="AH405" s="113"/>
      <c r="AI405" s="38"/>
      <c r="AJ405" s="38"/>
      <c r="AK405" s="38"/>
      <c r="AL405" s="105"/>
      <c r="AM405" s="95"/>
      <c r="AN405" s="38"/>
      <c r="AO405" s="99"/>
      <c r="AP405" s="95"/>
      <c r="AQ405" s="38"/>
      <c r="AR405" s="38"/>
      <c r="AS405" s="38"/>
      <c r="AT405" s="99"/>
      <c r="AU405" s="95"/>
      <c r="AV405" s="38"/>
      <c r="AW405" s="99"/>
      <c r="AX405" s="113"/>
      <c r="AY405" s="38"/>
      <c r="AZ405" s="38"/>
      <c r="BA405" s="38"/>
      <c r="BB405" s="105"/>
      <c r="BC405" s="112"/>
      <c r="BD405" s="59"/>
      <c r="BE405" s="36"/>
      <c r="BF405" s="38"/>
      <c r="BG405" s="99"/>
      <c r="BH405" s="113"/>
      <c r="BI405" s="38"/>
      <c r="BJ405" s="99"/>
    </row>
    <row r="406" spans="2:62" ht="38.25" customHeight="1" x14ac:dyDescent="0.25">
      <c r="B406" s="81">
        <f t="shared" si="12"/>
        <v>385</v>
      </c>
      <c r="C406" s="57"/>
      <c r="D406" s="38"/>
      <c r="E406" s="73"/>
      <c r="F406" s="37"/>
      <c r="G406" s="80"/>
      <c r="H406" s="77"/>
      <c r="I406" s="37"/>
      <c r="J406" s="37"/>
      <c r="K406" s="58"/>
      <c r="L406" s="38"/>
      <c r="M406" s="38"/>
      <c r="N406" s="38"/>
      <c r="O406" s="38"/>
      <c r="P406" s="57"/>
      <c r="Q406" s="36"/>
      <c r="R406" s="73"/>
      <c r="S406" s="73"/>
      <c r="T406" s="58"/>
      <c r="U406" s="36"/>
      <c r="V406" s="90" t="str">
        <f>IF(S406="","",(S406+U406))</f>
        <v/>
      </c>
      <c r="W406" s="113"/>
      <c r="X406" s="38"/>
      <c r="Y406" s="99"/>
      <c r="Z406" s="95"/>
      <c r="AA406" s="38"/>
      <c r="AB406" s="38"/>
      <c r="AC406" s="38"/>
      <c r="AD406" s="105"/>
      <c r="AE406" s="113"/>
      <c r="AF406" s="38"/>
      <c r="AG406" s="99"/>
      <c r="AH406" s="113"/>
      <c r="AI406" s="38"/>
      <c r="AJ406" s="38"/>
      <c r="AK406" s="38"/>
      <c r="AL406" s="105"/>
      <c r="AM406" s="95"/>
      <c r="AN406" s="38"/>
      <c r="AO406" s="99"/>
      <c r="AP406" s="95"/>
      <c r="AQ406" s="38"/>
      <c r="AR406" s="38"/>
      <c r="AS406" s="38"/>
      <c r="AT406" s="99"/>
      <c r="AU406" s="95"/>
      <c r="AV406" s="38"/>
      <c r="AW406" s="99"/>
      <c r="AX406" s="113"/>
      <c r="AY406" s="38"/>
      <c r="AZ406" s="38"/>
      <c r="BA406" s="38"/>
      <c r="BB406" s="105"/>
      <c r="BC406" s="112"/>
      <c r="BD406" s="59"/>
      <c r="BE406" s="36"/>
      <c r="BF406" s="38"/>
      <c r="BG406" s="99"/>
      <c r="BH406" s="113"/>
      <c r="BI406" s="38"/>
      <c r="BJ406" s="99"/>
    </row>
    <row r="407" spans="2:62" ht="38.25" customHeight="1" x14ac:dyDescent="0.25">
      <c r="B407" s="81">
        <f t="shared" si="12"/>
        <v>386</v>
      </c>
      <c r="C407" s="57"/>
      <c r="D407" s="38"/>
      <c r="E407" s="73"/>
      <c r="F407" s="37"/>
      <c r="G407" s="80"/>
      <c r="H407" s="77"/>
      <c r="I407" s="37"/>
      <c r="J407" s="37"/>
      <c r="K407" s="58"/>
      <c r="L407" s="38"/>
      <c r="M407" s="38"/>
      <c r="N407" s="38"/>
      <c r="O407" s="38"/>
      <c r="P407" s="57"/>
      <c r="Q407" s="36"/>
      <c r="R407" s="73"/>
      <c r="S407" s="73"/>
      <c r="T407" s="58"/>
      <c r="U407" s="36"/>
      <c r="V407" s="90" t="str">
        <f t="shared" ref="V407:V470" si="13">IF(S407="","",(S407+U407))</f>
        <v/>
      </c>
      <c r="W407" s="113"/>
      <c r="X407" s="38"/>
      <c r="Y407" s="99"/>
      <c r="Z407" s="95"/>
      <c r="AA407" s="38"/>
      <c r="AB407" s="38"/>
      <c r="AC407" s="38"/>
      <c r="AD407" s="105"/>
      <c r="AE407" s="113"/>
      <c r="AF407" s="38"/>
      <c r="AG407" s="99"/>
      <c r="AH407" s="113"/>
      <c r="AI407" s="38"/>
      <c r="AJ407" s="38"/>
      <c r="AK407" s="38"/>
      <c r="AL407" s="105"/>
      <c r="AM407" s="95"/>
      <c r="AN407" s="38"/>
      <c r="AO407" s="99"/>
      <c r="AP407" s="95"/>
      <c r="AQ407" s="38"/>
      <c r="AR407" s="38"/>
      <c r="AS407" s="38"/>
      <c r="AT407" s="99"/>
      <c r="AU407" s="95"/>
      <c r="AV407" s="38"/>
      <c r="AW407" s="99"/>
      <c r="AX407" s="113"/>
      <c r="AY407" s="38"/>
      <c r="AZ407" s="38"/>
      <c r="BA407" s="38"/>
      <c r="BB407" s="105"/>
      <c r="BC407" s="112"/>
      <c r="BD407" s="59"/>
      <c r="BE407" s="36"/>
      <c r="BF407" s="38"/>
      <c r="BG407" s="99"/>
      <c r="BH407" s="113"/>
      <c r="BI407" s="38"/>
      <c r="BJ407" s="99"/>
    </row>
    <row r="408" spans="2:62" ht="38.25" customHeight="1" x14ac:dyDescent="0.25">
      <c r="B408" s="81">
        <f t="shared" si="12"/>
        <v>387</v>
      </c>
      <c r="C408" s="57"/>
      <c r="D408" s="38"/>
      <c r="E408" s="73"/>
      <c r="F408" s="37"/>
      <c r="G408" s="80"/>
      <c r="H408" s="77"/>
      <c r="I408" s="37"/>
      <c r="J408" s="37"/>
      <c r="K408" s="58"/>
      <c r="L408" s="38"/>
      <c r="M408" s="38"/>
      <c r="N408" s="38"/>
      <c r="O408" s="38"/>
      <c r="P408" s="57"/>
      <c r="Q408" s="36"/>
      <c r="R408" s="73"/>
      <c r="S408" s="73"/>
      <c r="T408" s="58"/>
      <c r="U408" s="36"/>
      <c r="V408" s="90" t="str">
        <f t="shared" si="13"/>
        <v/>
      </c>
      <c r="W408" s="113"/>
      <c r="X408" s="38"/>
      <c r="Y408" s="99"/>
      <c r="Z408" s="95"/>
      <c r="AA408" s="38"/>
      <c r="AB408" s="38"/>
      <c r="AC408" s="38"/>
      <c r="AD408" s="105"/>
      <c r="AE408" s="113"/>
      <c r="AF408" s="38"/>
      <c r="AG408" s="99"/>
      <c r="AH408" s="113"/>
      <c r="AI408" s="38"/>
      <c r="AJ408" s="38"/>
      <c r="AK408" s="38"/>
      <c r="AL408" s="105"/>
      <c r="AM408" s="95"/>
      <c r="AN408" s="38"/>
      <c r="AO408" s="99"/>
      <c r="AP408" s="95"/>
      <c r="AQ408" s="38"/>
      <c r="AR408" s="38"/>
      <c r="AS408" s="38"/>
      <c r="AT408" s="99"/>
      <c r="AU408" s="95"/>
      <c r="AV408" s="38"/>
      <c r="AW408" s="99"/>
      <c r="AX408" s="113"/>
      <c r="AY408" s="38"/>
      <c r="AZ408" s="38"/>
      <c r="BA408" s="38"/>
      <c r="BB408" s="105"/>
      <c r="BC408" s="112"/>
      <c r="BD408" s="59"/>
      <c r="BE408" s="36"/>
      <c r="BF408" s="38"/>
      <c r="BG408" s="99"/>
      <c r="BH408" s="113"/>
      <c r="BI408" s="38"/>
      <c r="BJ408" s="99"/>
    </row>
    <row r="409" spans="2:62" ht="38.25" customHeight="1" x14ac:dyDescent="0.25">
      <c r="B409" s="81">
        <f t="shared" si="12"/>
        <v>388</v>
      </c>
      <c r="C409" s="57"/>
      <c r="D409" s="38"/>
      <c r="E409" s="73"/>
      <c r="F409" s="37"/>
      <c r="G409" s="80"/>
      <c r="H409" s="77"/>
      <c r="I409" s="37"/>
      <c r="J409" s="37"/>
      <c r="K409" s="58"/>
      <c r="L409" s="38"/>
      <c r="M409" s="38"/>
      <c r="N409" s="38"/>
      <c r="O409" s="38"/>
      <c r="P409" s="57"/>
      <c r="Q409" s="36"/>
      <c r="R409" s="73"/>
      <c r="S409" s="73"/>
      <c r="T409" s="58"/>
      <c r="U409" s="36"/>
      <c r="V409" s="90" t="str">
        <f t="shared" si="13"/>
        <v/>
      </c>
      <c r="W409" s="113"/>
      <c r="X409" s="38"/>
      <c r="Y409" s="99"/>
      <c r="Z409" s="95"/>
      <c r="AA409" s="38"/>
      <c r="AB409" s="38"/>
      <c r="AC409" s="38"/>
      <c r="AD409" s="105"/>
      <c r="AE409" s="113"/>
      <c r="AF409" s="38"/>
      <c r="AG409" s="99"/>
      <c r="AH409" s="113"/>
      <c r="AI409" s="38"/>
      <c r="AJ409" s="38"/>
      <c r="AK409" s="38"/>
      <c r="AL409" s="105"/>
      <c r="AM409" s="95"/>
      <c r="AN409" s="38"/>
      <c r="AO409" s="99"/>
      <c r="AP409" s="95"/>
      <c r="AQ409" s="38"/>
      <c r="AR409" s="38"/>
      <c r="AS409" s="38"/>
      <c r="AT409" s="99"/>
      <c r="AU409" s="95"/>
      <c r="AV409" s="38"/>
      <c r="AW409" s="99"/>
      <c r="AX409" s="113"/>
      <c r="AY409" s="38"/>
      <c r="AZ409" s="38"/>
      <c r="BA409" s="38"/>
      <c r="BB409" s="105"/>
      <c r="BC409" s="112"/>
      <c r="BD409" s="59"/>
      <c r="BE409" s="36"/>
      <c r="BF409" s="38"/>
      <c r="BG409" s="99"/>
      <c r="BH409" s="113"/>
      <c r="BI409" s="38"/>
      <c r="BJ409" s="99"/>
    </row>
    <row r="410" spans="2:62" ht="38.25" customHeight="1" x14ac:dyDescent="0.25">
      <c r="B410" s="81">
        <f t="shared" si="12"/>
        <v>389</v>
      </c>
      <c r="C410" s="57"/>
      <c r="D410" s="38"/>
      <c r="E410" s="73"/>
      <c r="F410" s="37"/>
      <c r="G410" s="80"/>
      <c r="H410" s="77"/>
      <c r="I410" s="37"/>
      <c r="J410" s="37"/>
      <c r="K410" s="58"/>
      <c r="L410" s="38"/>
      <c r="M410" s="38"/>
      <c r="N410" s="38"/>
      <c r="O410" s="38"/>
      <c r="P410" s="57"/>
      <c r="Q410" s="36"/>
      <c r="R410" s="73"/>
      <c r="S410" s="73"/>
      <c r="T410" s="58"/>
      <c r="U410" s="36"/>
      <c r="V410" s="90" t="str">
        <f t="shared" si="13"/>
        <v/>
      </c>
      <c r="W410" s="113"/>
      <c r="X410" s="38"/>
      <c r="Y410" s="99"/>
      <c r="Z410" s="95"/>
      <c r="AA410" s="38"/>
      <c r="AB410" s="38"/>
      <c r="AC410" s="38"/>
      <c r="AD410" s="105"/>
      <c r="AE410" s="113"/>
      <c r="AF410" s="38"/>
      <c r="AG410" s="99"/>
      <c r="AH410" s="113"/>
      <c r="AI410" s="38"/>
      <c r="AJ410" s="38"/>
      <c r="AK410" s="38"/>
      <c r="AL410" s="105"/>
      <c r="AM410" s="95"/>
      <c r="AN410" s="38"/>
      <c r="AO410" s="99"/>
      <c r="AP410" s="95"/>
      <c r="AQ410" s="38"/>
      <c r="AR410" s="38"/>
      <c r="AS410" s="38"/>
      <c r="AT410" s="99"/>
      <c r="AU410" s="95"/>
      <c r="AV410" s="38"/>
      <c r="AW410" s="99"/>
      <c r="AX410" s="113"/>
      <c r="AY410" s="38"/>
      <c r="AZ410" s="38"/>
      <c r="BA410" s="38"/>
      <c r="BB410" s="105"/>
      <c r="BC410" s="112"/>
      <c r="BD410" s="59"/>
      <c r="BE410" s="36"/>
      <c r="BF410" s="38"/>
      <c r="BG410" s="99"/>
      <c r="BH410" s="113"/>
      <c r="BI410" s="38"/>
      <c r="BJ410" s="99"/>
    </row>
    <row r="411" spans="2:62" ht="38.25" customHeight="1" x14ac:dyDescent="0.25">
      <c r="B411" s="81">
        <f t="shared" si="12"/>
        <v>390</v>
      </c>
      <c r="C411" s="57"/>
      <c r="D411" s="38"/>
      <c r="E411" s="73"/>
      <c r="F411" s="37"/>
      <c r="G411" s="80"/>
      <c r="H411" s="77"/>
      <c r="I411" s="37"/>
      <c r="J411" s="37"/>
      <c r="K411" s="58"/>
      <c r="L411" s="38"/>
      <c r="M411" s="38"/>
      <c r="N411" s="38"/>
      <c r="O411" s="38"/>
      <c r="P411" s="57"/>
      <c r="Q411" s="36"/>
      <c r="R411" s="73"/>
      <c r="S411" s="73"/>
      <c r="T411" s="58"/>
      <c r="U411" s="36"/>
      <c r="V411" s="90" t="str">
        <f t="shared" si="13"/>
        <v/>
      </c>
      <c r="W411" s="113"/>
      <c r="X411" s="38"/>
      <c r="Y411" s="99"/>
      <c r="Z411" s="95"/>
      <c r="AA411" s="38"/>
      <c r="AB411" s="38"/>
      <c r="AC411" s="38"/>
      <c r="AD411" s="105"/>
      <c r="AE411" s="113"/>
      <c r="AF411" s="38"/>
      <c r="AG411" s="99"/>
      <c r="AH411" s="113"/>
      <c r="AI411" s="38"/>
      <c r="AJ411" s="38"/>
      <c r="AK411" s="38"/>
      <c r="AL411" s="105"/>
      <c r="AM411" s="95"/>
      <c r="AN411" s="38"/>
      <c r="AO411" s="99"/>
      <c r="AP411" s="95"/>
      <c r="AQ411" s="38"/>
      <c r="AR411" s="38"/>
      <c r="AS411" s="38"/>
      <c r="AT411" s="99"/>
      <c r="AU411" s="95"/>
      <c r="AV411" s="38"/>
      <c r="AW411" s="99"/>
      <c r="AX411" s="113"/>
      <c r="AY411" s="38"/>
      <c r="AZ411" s="38"/>
      <c r="BA411" s="38"/>
      <c r="BB411" s="105"/>
      <c r="BC411" s="112"/>
      <c r="BD411" s="59"/>
      <c r="BE411" s="36"/>
      <c r="BF411" s="38"/>
      <c r="BG411" s="99"/>
      <c r="BH411" s="113"/>
      <c r="BI411" s="38"/>
      <c r="BJ411" s="99"/>
    </row>
    <row r="412" spans="2:62" ht="38.25" customHeight="1" x14ac:dyDescent="0.25">
      <c r="B412" s="81">
        <f t="shared" si="12"/>
        <v>391</v>
      </c>
      <c r="C412" s="57"/>
      <c r="D412" s="38"/>
      <c r="E412" s="73"/>
      <c r="F412" s="37"/>
      <c r="G412" s="80"/>
      <c r="H412" s="77"/>
      <c r="I412" s="37"/>
      <c r="J412" s="37"/>
      <c r="K412" s="58"/>
      <c r="L412" s="38"/>
      <c r="M412" s="38"/>
      <c r="N412" s="38"/>
      <c r="O412" s="38"/>
      <c r="P412" s="57"/>
      <c r="Q412" s="36"/>
      <c r="R412" s="73"/>
      <c r="S412" s="73"/>
      <c r="T412" s="58"/>
      <c r="U412" s="36"/>
      <c r="V412" s="90" t="str">
        <f t="shared" si="13"/>
        <v/>
      </c>
      <c r="W412" s="113"/>
      <c r="X412" s="38"/>
      <c r="Y412" s="99"/>
      <c r="Z412" s="95"/>
      <c r="AA412" s="38"/>
      <c r="AB412" s="38"/>
      <c r="AC412" s="38"/>
      <c r="AD412" s="105"/>
      <c r="AE412" s="113"/>
      <c r="AF412" s="38"/>
      <c r="AG412" s="99"/>
      <c r="AH412" s="113"/>
      <c r="AI412" s="38"/>
      <c r="AJ412" s="38"/>
      <c r="AK412" s="38"/>
      <c r="AL412" s="105"/>
      <c r="AM412" s="95"/>
      <c r="AN412" s="38"/>
      <c r="AO412" s="99"/>
      <c r="AP412" s="95"/>
      <c r="AQ412" s="38"/>
      <c r="AR412" s="38"/>
      <c r="AS412" s="38"/>
      <c r="AT412" s="99"/>
      <c r="AU412" s="95"/>
      <c r="AV412" s="38"/>
      <c r="AW412" s="99"/>
      <c r="AX412" s="113"/>
      <c r="AY412" s="38"/>
      <c r="AZ412" s="38"/>
      <c r="BA412" s="38"/>
      <c r="BB412" s="105"/>
      <c r="BC412" s="112"/>
      <c r="BD412" s="59"/>
      <c r="BE412" s="36"/>
      <c r="BF412" s="38"/>
      <c r="BG412" s="99"/>
      <c r="BH412" s="113"/>
      <c r="BI412" s="38"/>
      <c r="BJ412" s="99"/>
    </row>
    <row r="413" spans="2:62" ht="38.25" customHeight="1" x14ac:dyDescent="0.25">
      <c r="B413" s="81">
        <f t="shared" si="12"/>
        <v>392</v>
      </c>
      <c r="C413" s="57"/>
      <c r="D413" s="38"/>
      <c r="E413" s="73"/>
      <c r="F413" s="37"/>
      <c r="G413" s="80"/>
      <c r="H413" s="77"/>
      <c r="I413" s="37"/>
      <c r="J413" s="37"/>
      <c r="K413" s="58"/>
      <c r="L413" s="38"/>
      <c r="M413" s="38"/>
      <c r="N413" s="38"/>
      <c r="O413" s="38"/>
      <c r="P413" s="57"/>
      <c r="Q413" s="36"/>
      <c r="R413" s="73"/>
      <c r="S413" s="73"/>
      <c r="T413" s="58"/>
      <c r="U413" s="36"/>
      <c r="V413" s="90" t="str">
        <f t="shared" si="13"/>
        <v/>
      </c>
      <c r="W413" s="113"/>
      <c r="X413" s="38"/>
      <c r="Y413" s="99"/>
      <c r="Z413" s="95"/>
      <c r="AA413" s="38"/>
      <c r="AB413" s="38"/>
      <c r="AC413" s="38"/>
      <c r="AD413" s="105"/>
      <c r="AE413" s="113"/>
      <c r="AF413" s="38"/>
      <c r="AG413" s="99"/>
      <c r="AH413" s="113"/>
      <c r="AI413" s="38"/>
      <c r="AJ413" s="38"/>
      <c r="AK413" s="38"/>
      <c r="AL413" s="105"/>
      <c r="AM413" s="95"/>
      <c r="AN413" s="38"/>
      <c r="AO413" s="99"/>
      <c r="AP413" s="95"/>
      <c r="AQ413" s="38"/>
      <c r="AR413" s="38"/>
      <c r="AS413" s="38"/>
      <c r="AT413" s="99"/>
      <c r="AU413" s="95"/>
      <c r="AV413" s="38"/>
      <c r="AW413" s="99"/>
      <c r="AX413" s="113"/>
      <c r="AY413" s="38"/>
      <c r="AZ413" s="38"/>
      <c r="BA413" s="38"/>
      <c r="BB413" s="105"/>
      <c r="BC413" s="112"/>
      <c r="BD413" s="59"/>
      <c r="BE413" s="36"/>
      <c r="BF413" s="38"/>
      <c r="BG413" s="99"/>
      <c r="BH413" s="113"/>
      <c r="BI413" s="38"/>
      <c r="BJ413" s="99"/>
    </row>
    <row r="414" spans="2:62" ht="38.25" customHeight="1" x14ac:dyDescent="0.25">
      <c r="B414" s="81">
        <f t="shared" si="12"/>
        <v>393</v>
      </c>
      <c r="C414" s="57"/>
      <c r="D414" s="38"/>
      <c r="E414" s="73"/>
      <c r="F414" s="37"/>
      <c r="G414" s="80"/>
      <c r="H414" s="77"/>
      <c r="I414" s="37"/>
      <c r="J414" s="37"/>
      <c r="K414" s="58"/>
      <c r="L414" s="38"/>
      <c r="M414" s="38"/>
      <c r="N414" s="38"/>
      <c r="O414" s="38"/>
      <c r="P414" s="57"/>
      <c r="Q414" s="36"/>
      <c r="R414" s="73"/>
      <c r="S414" s="73"/>
      <c r="T414" s="58"/>
      <c r="U414" s="36"/>
      <c r="V414" s="90" t="str">
        <f t="shared" si="13"/>
        <v/>
      </c>
      <c r="W414" s="113"/>
      <c r="X414" s="38"/>
      <c r="Y414" s="99"/>
      <c r="Z414" s="95"/>
      <c r="AA414" s="38"/>
      <c r="AB414" s="38"/>
      <c r="AC414" s="38"/>
      <c r="AD414" s="105"/>
      <c r="AE414" s="113"/>
      <c r="AF414" s="38"/>
      <c r="AG414" s="99"/>
      <c r="AH414" s="113"/>
      <c r="AI414" s="38"/>
      <c r="AJ414" s="38"/>
      <c r="AK414" s="38"/>
      <c r="AL414" s="105"/>
      <c r="AM414" s="95"/>
      <c r="AN414" s="38"/>
      <c r="AO414" s="99"/>
      <c r="AP414" s="95"/>
      <c r="AQ414" s="38"/>
      <c r="AR414" s="38"/>
      <c r="AS414" s="38"/>
      <c r="AT414" s="99"/>
      <c r="AU414" s="95"/>
      <c r="AV414" s="38"/>
      <c r="AW414" s="99"/>
      <c r="AX414" s="113"/>
      <c r="AY414" s="38"/>
      <c r="AZ414" s="38"/>
      <c r="BA414" s="38"/>
      <c r="BB414" s="105"/>
      <c r="BC414" s="112"/>
      <c r="BD414" s="59"/>
      <c r="BE414" s="36"/>
      <c r="BF414" s="38"/>
      <c r="BG414" s="99"/>
      <c r="BH414" s="113"/>
      <c r="BI414" s="38"/>
      <c r="BJ414" s="99"/>
    </row>
    <row r="415" spans="2:62" ht="38.25" customHeight="1" x14ac:dyDescent="0.25">
      <c r="B415" s="81">
        <f t="shared" si="12"/>
        <v>394</v>
      </c>
      <c r="C415" s="57"/>
      <c r="D415" s="38"/>
      <c r="E415" s="73"/>
      <c r="F415" s="37"/>
      <c r="G415" s="80"/>
      <c r="H415" s="77"/>
      <c r="I415" s="37"/>
      <c r="J415" s="37"/>
      <c r="K415" s="58"/>
      <c r="L415" s="38"/>
      <c r="M415" s="38"/>
      <c r="N415" s="38"/>
      <c r="O415" s="38"/>
      <c r="P415" s="57"/>
      <c r="Q415" s="36"/>
      <c r="R415" s="73"/>
      <c r="S415" s="73"/>
      <c r="T415" s="58"/>
      <c r="U415" s="36"/>
      <c r="V415" s="90" t="str">
        <f t="shared" si="13"/>
        <v/>
      </c>
      <c r="W415" s="113"/>
      <c r="X415" s="38"/>
      <c r="Y415" s="99"/>
      <c r="Z415" s="95"/>
      <c r="AA415" s="38"/>
      <c r="AB415" s="38"/>
      <c r="AC415" s="38"/>
      <c r="AD415" s="105"/>
      <c r="AE415" s="113"/>
      <c r="AF415" s="38"/>
      <c r="AG415" s="99"/>
      <c r="AH415" s="113"/>
      <c r="AI415" s="38"/>
      <c r="AJ415" s="38"/>
      <c r="AK415" s="38"/>
      <c r="AL415" s="105"/>
      <c r="AM415" s="95"/>
      <c r="AN415" s="38"/>
      <c r="AO415" s="99"/>
      <c r="AP415" s="95"/>
      <c r="AQ415" s="38"/>
      <c r="AR415" s="38"/>
      <c r="AS415" s="38"/>
      <c r="AT415" s="99"/>
      <c r="AU415" s="95"/>
      <c r="AV415" s="38"/>
      <c r="AW415" s="99"/>
      <c r="AX415" s="113"/>
      <c r="AY415" s="38"/>
      <c r="AZ415" s="38"/>
      <c r="BA415" s="38"/>
      <c r="BB415" s="105"/>
      <c r="BC415" s="112"/>
      <c r="BD415" s="59"/>
      <c r="BE415" s="36"/>
      <c r="BF415" s="38"/>
      <c r="BG415" s="99"/>
      <c r="BH415" s="113"/>
      <c r="BI415" s="38"/>
      <c r="BJ415" s="99"/>
    </row>
    <row r="416" spans="2:62" ht="38.25" customHeight="1" x14ac:dyDescent="0.25">
      <c r="B416" s="81">
        <f t="shared" ref="B416:B479" si="14">1+B415</f>
        <v>395</v>
      </c>
      <c r="C416" s="57"/>
      <c r="D416" s="38"/>
      <c r="E416" s="73"/>
      <c r="F416" s="37"/>
      <c r="G416" s="80"/>
      <c r="H416" s="77"/>
      <c r="I416" s="37"/>
      <c r="J416" s="37"/>
      <c r="K416" s="58"/>
      <c r="L416" s="38"/>
      <c r="M416" s="38"/>
      <c r="N416" s="38"/>
      <c r="O416" s="38"/>
      <c r="P416" s="57"/>
      <c r="Q416" s="36"/>
      <c r="R416" s="73"/>
      <c r="S416" s="73"/>
      <c r="T416" s="58"/>
      <c r="U416" s="36"/>
      <c r="V416" s="90" t="str">
        <f t="shared" si="13"/>
        <v/>
      </c>
      <c r="W416" s="113"/>
      <c r="X416" s="38"/>
      <c r="Y416" s="99"/>
      <c r="Z416" s="95"/>
      <c r="AA416" s="38"/>
      <c r="AB416" s="38"/>
      <c r="AC416" s="38"/>
      <c r="AD416" s="105"/>
      <c r="AE416" s="113"/>
      <c r="AF416" s="38"/>
      <c r="AG416" s="99"/>
      <c r="AH416" s="113"/>
      <c r="AI416" s="38"/>
      <c r="AJ416" s="38"/>
      <c r="AK416" s="38"/>
      <c r="AL416" s="105"/>
      <c r="AM416" s="95"/>
      <c r="AN416" s="38"/>
      <c r="AO416" s="99"/>
      <c r="AP416" s="95"/>
      <c r="AQ416" s="38"/>
      <c r="AR416" s="38"/>
      <c r="AS416" s="38"/>
      <c r="AT416" s="99"/>
      <c r="AU416" s="95"/>
      <c r="AV416" s="38"/>
      <c r="AW416" s="99"/>
      <c r="AX416" s="113"/>
      <c r="AY416" s="38"/>
      <c r="AZ416" s="38"/>
      <c r="BA416" s="38"/>
      <c r="BB416" s="105"/>
      <c r="BC416" s="112"/>
      <c r="BD416" s="59"/>
      <c r="BE416" s="36"/>
      <c r="BF416" s="38"/>
      <c r="BG416" s="99"/>
      <c r="BH416" s="113"/>
      <c r="BI416" s="38"/>
      <c r="BJ416" s="99"/>
    </row>
    <row r="417" spans="2:62" ht="38.25" customHeight="1" x14ac:dyDescent="0.25">
      <c r="B417" s="81">
        <f t="shared" si="14"/>
        <v>396</v>
      </c>
      <c r="C417" s="57"/>
      <c r="D417" s="38"/>
      <c r="E417" s="73"/>
      <c r="F417" s="37"/>
      <c r="G417" s="80"/>
      <c r="H417" s="77"/>
      <c r="I417" s="37"/>
      <c r="J417" s="37"/>
      <c r="K417" s="58"/>
      <c r="L417" s="38"/>
      <c r="M417" s="38"/>
      <c r="N417" s="38"/>
      <c r="O417" s="38"/>
      <c r="P417" s="57"/>
      <c r="Q417" s="36"/>
      <c r="R417" s="73"/>
      <c r="S417" s="73"/>
      <c r="T417" s="58"/>
      <c r="U417" s="36"/>
      <c r="V417" s="90" t="str">
        <f t="shared" si="13"/>
        <v/>
      </c>
      <c r="W417" s="113"/>
      <c r="X417" s="38"/>
      <c r="Y417" s="99"/>
      <c r="Z417" s="95"/>
      <c r="AA417" s="38"/>
      <c r="AB417" s="38"/>
      <c r="AC417" s="38"/>
      <c r="AD417" s="105"/>
      <c r="AE417" s="113"/>
      <c r="AF417" s="38"/>
      <c r="AG417" s="99"/>
      <c r="AH417" s="113"/>
      <c r="AI417" s="38"/>
      <c r="AJ417" s="38"/>
      <c r="AK417" s="38"/>
      <c r="AL417" s="105"/>
      <c r="AM417" s="95"/>
      <c r="AN417" s="38"/>
      <c r="AO417" s="99"/>
      <c r="AP417" s="95"/>
      <c r="AQ417" s="38"/>
      <c r="AR417" s="38"/>
      <c r="AS417" s="38"/>
      <c r="AT417" s="99"/>
      <c r="AU417" s="95"/>
      <c r="AV417" s="38"/>
      <c r="AW417" s="99"/>
      <c r="AX417" s="113"/>
      <c r="AY417" s="38"/>
      <c r="AZ417" s="38"/>
      <c r="BA417" s="38"/>
      <c r="BB417" s="105"/>
      <c r="BC417" s="112"/>
      <c r="BD417" s="59"/>
      <c r="BE417" s="36"/>
      <c r="BF417" s="38"/>
      <c r="BG417" s="99"/>
      <c r="BH417" s="113"/>
      <c r="BI417" s="38"/>
      <c r="BJ417" s="99"/>
    </row>
    <row r="418" spans="2:62" ht="38.25" customHeight="1" x14ac:dyDescent="0.25">
      <c r="B418" s="81">
        <f t="shared" si="14"/>
        <v>397</v>
      </c>
      <c r="C418" s="57"/>
      <c r="D418" s="38"/>
      <c r="E418" s="73"/>
      <c r="F418" s="37"/>
      <c r="G418" s="80"/>
      <c r="H418" s="77"/>
      <c r="I418" s="37"/>
      <c r="J418" s="37"/>
      <c r="K418" s="58"/>
      <c r="L418" s="38"/>
      <c r="M418" s="38"/>
      <c r="N418" s="38"/>
      <c r="O418" s="38"/>
      <c r="P418" s="57"/>
      <c r="Q418" s="36"/>
      <c r="R418" s="73"/>
      <c r="S418" s="73"/>
      <c r="T418" s="58"/>
      <c r="U418" s="36"/>
      <c r="V418" s="90" t="str">
        <f t="shared" si="13"/>
        <v/>
      </c>
      <c r="W418" s="113"/>
      <c r="X418" s="38"/>
      <c r="Y418" s="99"/>
      <c r="Z418" s="95"/>
      <c r="AA418" s="38"/>
      <c r="AB418" s="38"/>
      <c r="AC418" s="38"/>
      <c r="AD418" s="105"/>
      <c r="AE418" s="113"/>
      <c r="AF418" s="38"/>
      <c r="AG418" s="99"/>
      <c r="AH418" s="113"/>
      <c r="AI418" s="38"/>
      <c r="AJ418" s="38"/>
      <c r="AK418" s="38"/>
      <c r="AL418" s="105"/>
      <c r="AM418" s="95"/>
      <c r="AN418" s="38"/>
      <c r="AO418" s="99"/>
      <c r="AP418" s="95"/>
      <c r="AQ418" s="38"/>
      <c r="AR418" s="38"/>
      <c r="AS418" s="38"/>
      <c r="AT418" s="99"/>
      <c r="AU418" s="95"/>
      <c r="AV418" s="38"/>
      <c r="AW418" s="99"/>
      <c r="AX418" s="113"/>
      <c r="AY418" s="38"/>
      <c r="AZ418" s="38"/>
      <c r="BA418" s="38"/>
      <c r="BB418" s="105"/>
      <c r="BC418" s="112"/>
      <c r="BD418" s="59"/>
      <c r="BE418" s="36"/>
      <c r="BF418" s="38"/>
      <c r="BG418" s="99"/>
      <c r="BH418" s="113"/>
      <c r="BI418" s="38"/>
      <c r="BJ418" s="99"/>
    </row>
    <row r="419" spans="2:62" ht="38.25" customHeight="1" x14ac:dyDescent="0.25">
      <c r="B419" s="81">
        <f t="shared" si="14"/>
        <v>398</v>
      </c>
      <c r="C419" s="57"/>
      <c r="D419" s="38"/>
      <c r="E419" s="73"/>
      <c r="F419" s="37"/>
      <c r="G419" s="80"/>
      <c r="H419" s="77"/>
      <c r="I419" s="37"/>
      <c r="J419" s="37"/>
      <c r="K419" s="58"/>
      <c r="L419" s="38"/>
      <c r="M419" s="38"/>
      <c r="N419" s="38"/>
      <c r="O419" s="38"/>
      <c r="P419" s="57"/>
      <c r="Q419" s="36"/>
      <c r="R419" s="73"/>
      <c r="S419" s="73"/>
      <c r="T419" s="58"/>
      <c r="U419" s="36"/>
      <c r="V419" s="90" t="str">
        <f t="shared" si="13"/>
        <v/>
      </c>
      <c r="W419" s="113"/>
      <c r="X419" s="38"/>
      <c r="Y419" s="99"/>
      <c r="Z419" s="95"/>
      <c r="AA419" s="38"/>
      <c r="AB419" s="38"/>
      <c r="AC419" s="38"/>
      <c r="AD419" s="105"/>
      <c r="AE419" s="113"/>
      <c r="AF419" s="38"/>
      <c r="AG419" s="99"/>
      <c r="AH419" s="113"/>
      <c r="AI419" s="38"/>
      <c r="AJ419" s="38"/>
      <c r="AK419" s="38"/>
      <c r="AL419" s="105"/>
      <c r="AM419" s="95"/>
      <c r="AN419" s="38"/>
      <c r="AO419" s="99"/>
      <c r="AP419" s="95"/>
      <c r="AQ419" s="38"/>
      <c r="AR419" s="38"/>
      <c r="AS419" s="38"/>
      <c r="AT419" s="99"/>
      <c r="AU419" s="95"/>
      <c r="AV419" s="38"/>
      <c r="AW419" s="99"/>
      <c r="AX419" s="113"/>
      <c r="AY419" s="38"/>
      <c r="AZ419" s="38"/>
      <c r="BA419" s="38"/>
      <c r="BB419" s="105"/>
      <c r="BC419" s="112"/>
      <c r="BD419" s="59"/>
      <c r="BE419" s="36"/>
      <c r="BF419" s="38"/>
      <c r="BG419" s="99"/>
      <c r="BH419" s="113"/>
      <c r="BI419" s="38"/>
      <c r="BJ419" s="99"/>
    </row>
    <row r="420" spans="2:62" ht="38.25" customHeight="1" x14ac:dyDescent="0.25">
      <c r="B420" s="81">
        <f t="shared" si="14"/>
        <v>399</v>
      </c>
      <c r="C420" s="57"/>
      <c r="D420" s="38"/>
      <c r="E420" s="73"/>
      <c r="F420" s="37"/>
      <c r="G420" s="80"/>
      <c r="H420" s="77"/>
      <c r="I420" s="37"/>
      <c r="J420" s="37"/>
      <c r="K420" s="58"/>
      <c r="L420" s="38"/>
      <c r="M420" s="38"/>
      <c r="N420" s="38"/>
      <c r="O420" s="38"/>
      <c r="P420" s="57"/>
      <c r="Q420" s="36"/>
      <c r="R420" s="73"/>
      <c r="S420" s="73"/>
      <c r="T420" s="58"/>
      <c r="U420" s="36"/>
      <c r="V420" s="90" t="str">
        <f t="shared" si="13"/>
        <v/>
      </c>
      <c r="W420" s="113"/>
      <c r="X420" s="38"/>
      <c r="Y420" s="99"/>
      <c r="Z420" s="95"/>
      <c r="AA420" s="38"/>
      <c r="AB420" s="38"/>
      <c r="AC420" s="38"/>
      <c r="AD420" s="105"/>
      <c r="AE420" s="113"/>
      <c r="AF420" s="38"/>
      <c r="AG420" s="99"/>
      <c r="AH420" s="113"/>
      <c r="AI420" s="38"/>
      <c r="AJ420" s="38"/>
      <c r="AK420" s="38"/>
      <c r="AL420" s="105"/>
      <c r="AM420" s="95"/>
      <c r="AN420" s="38"/>
      <c r="AO420" s="99"/>
      <c r="AP420" s="95"/>
      <c r="AQ420" s="38"/>
      <c r="AR420" s="38"/>
      <c r="AS420" s="38"/>
      <c r="AT420" s="99"/>
      <c r="AU420" s="95"/>
      <c r="AV420" s="38"/>
      <c r="AW420" s="99"/>
      <c r="AX420" s="113"/>
      <c r="AY420" s="38"/>
      <c r="AZ420" s="38"/>
      <c r="BA420" s="38"/>
      <c r="BB420" s="105"/>
      <c r="BC420" s="112"/>
      <c r="BD420" s="59"/>
      <c r="BE420" s="36"/>
      <c r="BF420" s="38"/>
      <c r="BG420" s="99"/>
      <c r="BH420" s="113"/>
      <c r="BI420" s="38"/>
      <c r="BJ420" s="99"/>
    </row>
    <row r="421" spans="2:62" ht="38.25" customHeight="1" x14ac:dyDescent="0.25">
      <c r="B421" s="81">
        <f t="shared" si="14"/>
        <v>400</v>
      </c>
      <c r="C421" s="57"/>
      <c r="D421" s="38"/>
      <c r="E421" s="73"/>
      <c r="F421" s="37"/>
      <c r="G421" s="80"/>
      <c r="H421" s="77"/>
      <c r="I421" s="37"/>
      <c r="J421" s="37"/>
      <c r="K421" s="58"/>
      <c r="L421" s="38"/>
      <c r="M421" s="38"/>
      <c r="N421" s="38"/>
      <c r="O421" s="38"/>
      <c r="P421" s="57"/>
      <c r="Q421" s="36"/>
      <c r="R421" s="73"/>
      <c r="S421" s="73"/>
      <c r="T421" s="58"/>
      <c r="U421" s="36"/>
      <c r="V421" s="90" t="str">
        <f t="shared" si="13"/>
        <v/>
      </c>
      <c r="W421" s="113"/>
      <c r="X421" s="38"/>
      <c r="Y421" s="99"/>
      <c r="Z421" s="95"/>
      <c r="AA421" s="38"/>
      <c r="AB421" s="38"/>
      <c r="AC421" s="38"/>
      <c r="AD421" s="105"/>
      <c r="AE421" s="113"/>
      <c r="AF421" s="38"/>
      <c r="AG421" s="99"/>
      <c r="AH421" s="113"/>
      <c r="AI421" s="38"/>
      <c r="AJ421" s="38"/>
      <c r="AK421" s="38"/>
      <c r="AL421" s="105"/>
      <c r="AM421" s="95"/>
      <c r="AN421" s="38"/>
      <c r="AO421" s="99"/>
      <c r="AP421" s="95"/>
      <c r="AQ421" s="38"/>
      <c r="AR421" s="38"/>
      <c r="AS421" s="38"/>
      <c r="AT421" s="99"/>
      <c r="AU421" s="95"/>
      <c r="AV421" s="38"/>
      <c r="AW421" s="99"/>
      <c r="AX421" s="113"/>
      <c r="AY421" s="38"/>
      <c r="AZ421" s="38"/>
      <c r="BA421" s="38"/>
      <c r="BB421" s="105"/>
      <c r="BC421" s="112"/>
      <c r="BD421" s="59"/>
      <c r="BE421" s="36"/>
      <c r="BF421" s="38"/>
      <c r="BG421" s="99"/>
      <c r="BH421" s="113"/>
      <c r="BI421" s="38"/>
      <c r="BJ421" s="99"/>
    </row>
    <row r="422" spans="2:62" ht="38.25" customHeight="1" x14ac:dyDescent="0.25">
      <c r="B422" s="81">
        <f t="shared" si="14"/>
        <v>401</v>
      </c>
      <c r="C422" s="57"/>
      <c r="D422" s="38"/>
      <c r="E422" s="73"/>
      <c r="F422" s="37"/>
      <c r="G422" s="80"/>
      <c r="H422" s="77"/>
      <c r="I422" s="37"/>
      <c r="J422" s="37"/>
      <c r="K422" s="58"/>
      <c r="L422" s="38"/>
      <c r="M422" s="38"/>
      <c r="N422" s="38"/>
      <c r="O422" s="38"/>
      <c r="P422" s="57"/>
      <c r="Q422" s="36"/>
      <c r="R422" s="73"/>
      <c r="S422" s="73"/>
      <c r="T422" s="58"/>
      <c r="U422" s="36"/>
      <c r="V422" s="90" t="str">
        <f t="shared" si="13"/>
        <v/>
      </c>
      <c r="W422" s="113"/>
      <c r="X422" s="38"/>
      <c r="Y422" s="99"/>
      <c r="Z422" s="95"/>
      <c r="AA422" s="38"/>
      <c r="AB422" s="38"/>
      <c r="AC422" s="38"/>
      <c r="AD422" s="105"/>
      <c r="AE422" s="113"/>
      <c r="AF422" s="38"/>
      <c r="AG422" s="99"/>
      <c r="AH422" s="113"/>
      <c r="AI422" s="38"/>
      <c r="AJ422" s="38"/>
      <c r="AK422" s="38"/>
      <c r="AL422" s="105"/>
      <c r="AM422" s="95"/>
      <c r="AN422" s="38"/>
      <c r="AO422" s="99"/>
      <c r="AP422" s="95"/>
      <c r="AQ422" s="38"/>
      <c r="AR422" s="38"/>
      <c r="AS422" s="38"/>
      <c r="AT422" s="99"/>
      <c r="AU422" s="95"/>
      <c r="AV422" s="38"/>
      <c r="AW422" s="99"/>
      <c r="AX422" s="113"/>
      <c r="AY422" s="38"/>
      <c r="AZ422" s="38"/>
      <c r="BA422" s="38"/>
      <c r="BB422" s="105"/>
      <c r="BC422" s="112"/>
      <c r="BD422" s="59"/>
      <c r="BE422" s="36"/>
      <c r="BF422" s="38"/>
      <c r="BG422" s="99"/>
      <c r="BH422" s="113"/>
      <c r="BI422" s="38"/>
      <c r="BJ422" s="99"/>
    </row>
    <row r="423" spans="2:62" ht="38.25" customHeight="1" x14ac:dyDescent="0.25">
      <c r="B423" s="81">
        <f t="shared" si="14"/>
        <v>402</v>
      </c>
      <c r="C423" s="57"/>
      <c r="D423" s="38"/>
      <c r="E423" s="73"/>
      <c r="F423" s="37"/>
      <c r="G423" s="80"/>
      <c r="H423" s="77"/>
      <c r="I423" s="37"/>
      <c r="J423" s="37"/>
      <c r="K423" s="58"/>
      <c r="L423" s="38"/>
      <c r="M423" s="38"/>
      <c r="N423" s="38"/>
      <c r="O423" s="38"/>
      <c r="P423" s="57"/>
      <c r="Q423" s="36"/>
      <c r="R423" s="73"/>
      <c r="S423" s="73"/>
      <c r="T423" s="58"/>
      <c r="U423" s="36"/>
      <c r="V423" s="90" t="str">
        <f t="shared" si="13"/>
        <v/>
      </c>
      <c r="W423" s="113"/>
      <c r="X423" s="38"/>
      <c r="Y423" s="99"/>
      <c r="Z423" s="95"/>
      <c r="AA423" s="38"/>
      <c r="AB423" s="38"/>
      <c r="AC423" s="38"/>
      <c r="AD423" s="105"/>
      <c r="AE423" s="113"/>
      <c r="AF423" s="38"/>
      <c r="AG423" s="99"/>
      <c r="AH423" s="113"/>
      <c r="AI423" s="38"/>
      <c r="AJ423" s="38"/>
      <c r="AK423" s="38"/>
      <c r="AL423" s="105"/>
      <c r="AM423" s="95"/>
      <c r="AN423" s="38"/>
      <c r="AO423" s="99"/>
      <c r="AP423" s="95"/>
      <c r="AQ423" s="38"/>
      <c r="AR423" s="38"/>
      <c r="AS423" s="38"/>
      <c r="AT423" s="99"/>
      <c r="AU423" s="95"/>
      <c r="AV423" s="38"/>
      <c r="AW423" s="99"/>
      <c r="AX423" s="113"/>
      <c r="AY423" s="38"/>
      <c r="AZ423" s="38"/>
      <c r="BA423" s="38"/>
      <c r="BB423" s="105"/>
      <c r="BC423" s="112"/>
      <c r="BD423" s="59"/>
      <c r="BE423" s="36"/>
      <c r="BF423" s="38"/>
      <c r="BG423" s="99"/>
      <c r="BH423" s="113"/>
      <c r="BI423" s="38"/>
      <c r="BJ423" s="99"/>
    </row>
    <row r="424" spans="2:62" ht="38.25" customHeight="1" x14ac:dyDescent="0.25">
      <c r="B424" s="81">
        <f t="shared" si="14"/>
        <v>403</v>
      </c>
      <c r="C424" s="57"/>
      <c r="D424" s="38"/>
      <c r="E424" s="73"/>
      <c r="F424" s="37"/>
      <c r="G424" s="80"/>
      <c r="H424" s="77"/>
      <c r="I424" s="37"/>
      <c r="J424" s="37"/>
      <c r="K424" s="58"/>
      <c r="L424" s="38"/>
      <c r="M424" s="38"/>
      <c r="N424" s="38"/>
      <c r="O424" s="38"/>
      <c r="P424" s="57"/>
      <c r="Q424" s="36"/>
      <c r="R424" s="73"/>
      <c r="S424" s="73"/>
      <c r="T424" s="58"/>
      <c r="U424" s="36"/>
      <c r="V424" s="90" t="str">
        <f t="shared" si="13"/>
        <v/>
      </c>
      <c r="W424" s="113"/>
      <c r="X424" s="38"/>
      <c r="Y424" s="99"/>
      <c r="Z424" s="95"/>
      <c r="AA424" s="38"/>
      <c r="AB424" s="38"/>
      <c r="AC424" s="38"/>
      <c r="AD424" s="105"/>
      <c r="AE424" s="113"/>
      <c r="AF424" s="38"/>
      <c r="AG424" s="99"/>
      <c r="AH424" s="113"/>
      <c r="AI424" s="38"/>
      <c r="AJ424" s="38"/>
      <c r="AK424" s="38"/>
      <c r="AL424" s="105"/>
      <c r="AM424" s="95"/>
      <c r="AN424" s="38"/>
      <c r="AO424" s="99"/>
      <c r="AP424" s="95"/>
      <c r="AQ424" s="38"/>
      <c r="AR424" s="38"/>
      <c r="AS424" s="38"/>
      <c r="AT424" s="99"/>
      <c r="AU424" s="95"/>
      <c r="AV424" s="38"/>
      <c r="AW424" s="99"/>
      <c r="AX424" s="113"/>
      <c r="AY424" s="38"/>
      <c r="AZ424" s="38"/>
      <c r="BA424" s="38"/>
      <c r="BB424" s="105"/>
      <c r="BC424" s="112"/>
      <c r="BD424" s="59"/>
      <c r="BE424" s="36"/>
      <c r="BF424" s="38"/>
      <c r="BG424" s="99"/>
      <c r="BH424" s="113"/>
      <c r="BI424" s="38"/>
      <c r="BJ424" s="99"/>
    </row>
    <row r="425" spans="2:62" ht="38.25" customHeight="1" x14ac:dyDescent="0.25">
      <c r="B425" s="81">
        <f t="shared" si="14"/>
        <v>404</v>
      </c>
      <c r="C425" s="57"/>
      <c r="D425" s="38"/>
      <c r="E425" s="73"/>
      <c r="F425" s="37"/>
      <c r="G425" s="80"/>
      <c r="H425" s="77"/>
      <c r="I425" s="37"/>
      <c r="J425" s="37"/>
      <c r="K425" s="58"/>
      <c r="L425" s="38"/>
      <c r="M425" s="38"/>
      <c r="N425" s="38"/>
      <c r="O425" s="38"/>
      <c r="P425" s="57"/>
      <c r="Q425" s="36"/>
      <c r="R425" s="73"/>
      <c r="S425" s="73"/>
      <c r="T425" s="58"/>
      <c r="U425" s="36"/>
      <c r="V425" s="90" t="str">
        <f t="shared" si="13"/>
        <v/>
      </c>
      <c r="W425" s="113"/>
      <c r="X425" s="38"/>
      <c r="Y425" s="99"/>
      <c r="Z425" s="95"/>
      <c r="AA425" s="38"/>
      <c r="AB425" s="38"/>
      <c r="AC425" s="38"/>
      <c r="AD425" s="105"/>
      <c r="AE425" s="113"/>
      <c r="AF425" s="38"/>
      <c r="AG425" s="99"/>
      <c r="AH425" s="113"/>
      <c r="AI425" s="38"/>
      <c r="AJ425" s="38"/>
      <c r="AK425" s="38"/>
      <c r="AL425" s="105"/>
      <c r="AM425" s="95"/>
      <c r="AN425" s="38"/>
      <c r="AO425" s="99"/>
      <c r="AP425" s="95"/>
      <c r="AQ425" s="38"/>
      <c r="AR425" s="38"/>
      <c r="AS425" s="38"/>
      <c r="AT425" s="99"/>
      <c r="AU425" s="95"/>
      <c r="AV425" s="38"/>
      <c r="AW425" s="99"/>
      <c r="AX425" s="113"/>
      <c r="AY425" s="38"/>
      <c r="AZ425" s="38"/>
      <c r="BA425" s="38"/>
      <c r="BB425" s="105"/>
      <c r="BC425" s="112"/>
      <c r="BD425" s="59"/>
      <c r="BE425" s="36"/>
      <c r="BF425" s="38"/>
      <c r="BG425" s="99"/>
      <c r="BH425" s="113"/>
      <c r="BI425" s="38"/>
      <c r="BJ425" s="99"/>
    </row>
    <row r="426" spans="2:62" ht="38.25" customHeight="1" x14ac:dyDescent="0.25">
      <c r="B426" s="81">
        <f t="shared" si="14"/>
        <v>405</v>
      </c>
      <c r="C426" s="57"/>
      <c r="D426" s="38"/>
      <c r="E426" s="73"/>
      <c r="F426" s="37"/>
      <c r="G426" s="80"/>
      <c r="H426" s="77"/>
      <c r="I426" s="37"/>
      <c r="J426" s="37"/>
      <c r="K426" s="58"/>
      <c r="L426" s="38"/>
      <c r="M426" s="38"/>
      <c r="N426" s="38"/>
      <c r="O426" s="38"/>
      <c r="P426" s="57"/>
      <c r="Q426" s="36"/>
      <c r="R426" s="73"/>
      <c r="S426" s="73"/>
      <c r="T426" s="58"/>
      <c r="U426" s="36"/>
      <c r="V426" s="90" t="str">
        <f t="shared" si="13"/>
        <v/>
      </c>
      <c r="W426" s="113"/>
      <c r="X426" s="38"/>
      <c r="Y426" s="99"/>
      <c r="Z426" s="95"/>
      <c r="AA426" s="38"/>
      <c r="AB426" s="38"/>
      <c r="AC426" s="38"/>
      <c r="AD426" s="105"/>
      <c r="AE426" s="113"/>
      <c r="AF426" s="38"/>
      <c r="AG426" s="99"/>
      <c r="AH426" s="113"/>
      <c r="AI426" s="38"/>
      <c r="AJ426" s="38"/>
      <c r="AK426" s="38"/>
      <c r="AL426" s="105"/>
      <c r="AM426" s="95"/>
      <c r="AN426" s="38"/>
      <c r="AO426" s="99"/>
      <c r="AP426" s="95"/>
      <c r="AQ426" s="38"/>
      <c r="AR426" s="38"/>
      <c r="AS426" s="38"/>
      <c r="AT426" s="99"/>
      <c r="AU426" s="95"/>
      <c r="AV426" s="38"/>
      <c r="AW426" s="99"/>
      <c r="AX426" s="113"/>
      <c r="AY426" s="38"/>
      <c r="AZ426" s="38"/>
      <c r="BA426" s="38"/>
      <c r="BB426" s="105"/>
      <c r="BC426" s="112"/>
      <c r="BD426" s="59"/>
      <c r="BE426" s="36"/>
      <c r="BF426" s="38"/>
      <c r="BG426" s="99"/>
      <c r="BH426" s="113"/>
      <c r="BI426" s="38"/>
      <c r="BJ426" s="99"/>
    </row>
    <row r="427" spans="2:62" ht="38.25" customHeight="1" x14ac:dyDescent="0.25">
      <c r="B427" s="81">
        <f t="shared" si="14"/>
        <v>406</v>
      </c>
      <c r="C427" s="57"/>
      <c r="D427" s="38"/>
      <c r="E427" s="73"/>
      <c r="F427" s="37"/>
      <c r="G427" s="80"/>
      <c r="H427" s="77"/>
      <c r="I427" s="37"/>
      <c r="J427" s="37"/>
      <c r="K427" s="58"/>
      <c r="L427" s="38"/>
      <c r="M427" s="38"/>
      <c r="N427" s="38"/>
      <c r="O427" s="38"/>
      <c r="P427" s="57"/>
      <c r="Q427" s="36"/>
      <c r="R427" s="73"/>
      <c r="S427" s="73"/>
      <c r="T427" s="58"/>
      <c r="U427" s="36"/>
      <c r="V427" s="90" t="str">
        <f t="shared" si="13"/>
        <v/>
      </c>
      <c r="W427" s="113"/>
      <c r="X427" s="38"/>
      <c r="Y427" s="99"/>
      <c r="Z427" s="95"/>
      <c r="AA427" s="38"/>
      <c r="AB427" s="38"/>
      <c r="AC427" s="38"/>
      <c r="AD427" s="105"/>
      <c r="AE427" s="113"/>
      <c r="AF427" s="38"/>
      <c r="AG427" s="99"/>
      <c r="AH427" s="113"/>
      <c r="AI427" s="38"/>
      <c r="AJ427" s="38"/>
      <c r="AK427" s="38"/>
      <c r="AL427" s="105"/>
      <c r="AM427" s="95"/>
      <c r="AN427" s="38"/>
      <c r="AO427" s="99"/>
      <c r="AP427" s="95"/>
      <c r="AQ427" s="38"/>
      <c r="AR427" s="38"/>
      <c r="AS427" s="38"/>
      <c r="AT427" s="99"/>
      <c r="AU427" s="95"/>
      <c r="AV427" s="38"/>
      <c r="AW427" s="99"/>
      <c r="AX427" s="113"/>
      <c r="AY427" s="38"/>
      <c r="AZ427" s="38"/>
      <c r="BA427" s="38"/>
      <c r="BB427" s="105"/>
      <c r="BC427" s="112"/>
      <c r="BD427" s="59"/>
      <c r="BE427" s="36"/>
      <c r="BF427" s="38"/>
      <c r="BG427" s="99"/>
      <c r="BH427" s="113"/>
      <c r="BI427" s="38"/>
      <c r="BJ427" s="99"/>
    </row>
    <row r="428" spans="2:62" ht="38.25" customHeight="1" x14ac:dyDescent="0.25">
      <c r="B428" s="81">
        <f t="shared" si="14"/>
        <v>407</v>
      </c>
      <c r="C428" s="57"/>
      <c r="D428" s="38"/>
      <c r="E428" s="73"/>
      <c r="F428" s="37"/>
      <c r="G428" s="80"/>
      <c r="H428" s="77"/>
      <c r="I428" s="37"/>
      <c r="J428" s="37"/>
      <c r="K428" s="58"/>
      <c r="L428" s="38"/>
      <c r="M428" s="38"/>
      <c r="N428" s="38"/>
      <c r="O428" s="38"/>
      <c r="P428" s="57"/>
      <c r="Q428" s="36"/>
      <c r="R428" s="73"/>
      <c r="S428" s="73"/>
      <c r="T428" s="58"/>
      <c r="U428" s="36"/>
      <c r="V428" s="90" t="str">
        <f t="shared" si="13"/>
        <v/>
      </c>
      <c r="W428" s="113"/>
      <c r="X428" s="38"/>
      <c r="Y428" s="99"/>
      <c r="Z428" s="95"/>
      <c r="AA428" s="38"/>
      <c r="AB428" s="38"/>
      <c r="AC428" s="38"/>
      <c r="AD428" s="105"/>
      <c r="AE428" s="113"/>
      <c r="AF428" s="38"/>
      <c r="AG428" s="99"/>
      <c r="AH428" s="113"/>
      <c r="AI428" s="38"/>
      <c r="AJ428" s="38"/>
      <c r="AK428" s="38"/>
      <c r="AL428" s="105"/>
      <c r="AM428" s="95"/>
      <c r="AN428" s="38"/>
      <c r="AO428" s="99"/>
      <c r="AP428" s="95"/>
      <c r="AQ428" s="38"/>
      <c r="AR428" s="38"/>
      <c r="AS428" s="38"/>
      <c r="AT428" s="99"/>
      <c r="AU428" s="95"/>
      <c r="AV428" s="38"/>
      <c r="AW428" s="99"/>
      <c r="AX428" s="113"/>
      <c r="AY428" s="38"/>
      <c r="AZ428" s="38"/>
      <c r="BA428" s="38"/>
      <c r="BB428" s="105"/>
      <c r="BC428" s="112"/>
      <c r="BD428" s="59"/>
      <c r="BE428" s="36"/>
      <c r="BF428" s="38"/>
      <c r="BG428" s="99"/>
      <c r="BH428" s="113"/>
      <c r="BI428" s="38"/>
      <c r="BJ428" s="99"/>
    </row>
    <row r="429" spans="2:62" ht="38.25" customHeight="1" x14ac:dyDescent="0.25">
      <c r="B429" s="81">
        <f t="shared" si="14"/>
        <v>408</v>
      </c>
      <c r="C429" s="57"/>
      <c r="D429" s="38"/>
      <c r="E429" s="73"/>
      <c r="F429" s="37"/>
      <c r="G429" s="80"/>
      <c r="H429" s="77"/>
      <c r="I429" s="37"/>
      <c r="J429" s="37"/>
      <c r="K429" s="58"/>
      <c r="L429" s="38"/>
      <c r="M429" s="38"/>
      <c r="N429" s="38"/>
      <c r="O429" s="38"/>
      <c r="P429" s="57"/>
      <c r="Q429" s="36"/>
      <c r="R429" s="73"/>
      <c r="S429" s="73"/>
      <c r="T429" s="58"/>
      <c r="U429" s="36"/>
      <c r="V429" s="90" t="str">
        <f t="shared" si="13"/>
        <v/>
      </c>
      <c r="W429" s="113"/>
      <c r="X429" s="38"/>
      <c r="Y429" s="99"/>
      <c r="Z429" s="95"/>
      <c r="AA429" s="38"/>
      <c r="AB429" s="38"/>
      <c r="AC429" s="38"/>
      <c r="AD429" s="105"/>
      <c r="AE429" s="113"/>
      <c r="AF429" s="38"/>
      <c r="AG429" s="99"/>
      <c r="AH429" s="113"/>
      <c r="AI429" s="38"/>
      <c r="AJ429" s="38"/>
      <c r="AK429" s="38"/>
      <c r="AL429" s="105"/>
      <c r="AM429" s="95"/>
      <c r="AN429" s="38"/>
      <c r="AO429" s="99"/>
      <c r="AP429" s="95"/>
      <c r="AQ429" s="38"/>
      <c r="AR429" s="38"/>
      <c r="AS429" s="38"/>
      <c r="AT429" s="99"/>
      <c r="AU429" s="95"/>
      <c r="AV429" s="38"/>
      <c r="AW429" s="99"/>
      <c r="AX429" s="113"/>
      <c r="AY429" s="38"/>
      <c r="AZ429" s="38"/>
      <c r="BA429" s="38"/>
      <c r="BB429" s="105"/>
      <c r="BC429" s="112"/>
      <c r="BD429" s="59"/>
      <c r="BE429" s="36"/>
      <c r="BF429" s="38"/>
      <c r="BG429" s="99"/>
      <c r="BH429" s="113"/>
      <c r="BI429" s="38"/>
      <c r="BJ429" s="99"/>
    </row>
    <row r="430" spans="2:62" ht="38.25" customHeight="1" x14ac:dyDescent="0.25">
      <c r="B430" s="81">
        <f t="shared" si="14"/>
        <v>409</v>
      </c>
      <c r="C430" s="57"/>
      <c r="D430" s="38"/>
      <c r="E430" s="73"/>
      <c r="F430" s="37"/>
      <c r="G430" s="80"/>
      <c r="H430" s="77"/>
      <c r="I430" s="37"/>
      <c r="J430" s="37"/>
      <c r="K430" s="58"/>
      <c r="L430" s="38"/>
      <c r="M430" s="38"/>
      <c r="N430" s="38"/>
      <c r="O430" s="38"/>
      <c r="P430" s="57"/>
      <c r="Q430" s="36"/>
      <c r="R430" s="73"/>
      <c r="S430" s="73"/>
      <c r="T430" s="58"/>
      <c r="U430" s="36"/>
      <c r="V430" s="90" t="str">
        <f t="shared" si="13"/>
        <v/>
      </c>
      <c r="W430" s="113"/>
      <c r="X430" s="38"/>
      <c r="Y430" s="99"/>
      <c r="Z430" s="95"/>
      <c r="AA430" s="38"/>
      <c r="AB430" s="38"/>
      <c r="AC430" s="38"/>
      <c r="AD430" s="105"/>
      <c r="AE430" s="113"/>
      <c r="AF430" s="38"/>
      <c r="AG430" s="99"/>
      <c r="AH430" s="113"/>
      <c r="AI430" s="38"/>
      <c r="AJ430" s="38"/>
      <c r="AK430" s="38"/>
      <c r="AL430" s="105"/>
      <c r="AM430" s="95"/>
      <c r="AN430" s="38"/>
      <c r="AO430" s="99"/>
      <c r="AP430" s="95"/>
      <c r="AQ430" s="38"/>
      <c r="AR430" s="38"/>
      <c r="AS430" s="38"/>
      <c r="AT430" s="99"/>
      <c r="AU430" s="95"/>
      <c r="AV430" s="38"/>
      <c r="AW430" s="99"/>
      <c r="AX430" s="113"/>
      <c r="AY430" s="38"/>
      <c r="AZ430" s="38"/>
      <c r="BA430" s="38"/>
      <c r="BB430" s="105"/>
      <c r="BC430" s="112"/>
      <c r="BD430" s="59"/>
      <c r="BE430" s="36"/>
      <c r="BF430" s="38"/>
      <c r="BG430" s="99"/>
      <c r="BH430" s="113"/>
      <c r="BI430" s="38"/>
      <c r="BJ430" s="99"/>
    </row>
    <row r="431" spans="2:62" ht="38.25" customHeight="1" x14ac:dyDescent="0.25">
      <c r="B431" s="81">
        <f t="shared" si="14"/>
        <v>410</v>
      </c>
      <c r="C431" s="57"/>
      <c r="D431" s="38"/>
      <c r="E431" s="73"/>
      <c r="F431" s="37"/>
      <c r="G431" s="80"/>
      <c r="H431" s="77"/>
      <c r="I431" s="37"/>
      <c r="J431" s="37"/>
      <c r="K431" s="58"/>
      <c r="L431" s="38"/>
      <c r="M431" s="38"/>
      <c r="N431" s="38"/>
      <c r="O431" s="38"/>
      <c r="P431" s="57"/>
      <c r="Q431" s="36"/>
      <c r="R431" s="73"/>
      <c r="S431" s="73"/>
      <c r="T431" s="58"/>
      <c r="U431" s="36"/>
      <c r="V431" s="90" t="str">
        <f t="shared" si="13"/>
        <v/>
      </c>
      <c r="W431" s="113"/>
      <c r="X431" s="38"/>
      <c r="Y431" s="99"/>
      <c r="Z431" s="95"/>
      <c r="AA431" s="38"/>
      <c r="AB431" s="38"/>
      <c r="AC431" s="38"/>
      <c r="AD431" s="105"/>
      <c r="AE431" s="113"/>
      <c r="AF431" s="38"/>
      <c r="AG431" s="99"/>
      <c r="AH431" s="113"/>
      <c r="AI431" s="38"/>
      <c r="AJ431" s="38"/>
      <c r="AK431" s="38"/>
      <c r="AL431" s="105"/>
      <c r="AM431" s="95"/>
      <c r="AN431" s="38"/>
      <c r="AO431" s="99"/>
      <c r="AP431" s="95"/>
      <c r="AQ431" s="38"/>
      <c r="AR431" s="38"/>
      <c r="AS431" s="38"/>
      <c r="AT431" s="99"/>
      <c r="AU431" s="95"/>
      <c r="AV431" s="38"/>
      <c r="AW431" s="99"/>
      <c r="AX431" s="113"/>
      <c r="AY431" s="38"/>
      <c r="AZ431" s="38"/>
      <c r="BA431" s="38"/>
      <c r="BB431" s="105"/>
      <c r="BC431" s="112"/>
      <c r="BD431" s="59"/>
      <c r="BE431" s="36"/>
      <c r="BF431" s="38"/>
      <c r="BG431" s="99"/>
      <c r="BH431" s="113"/>
      <c r="BI431" s="38"/>
      <c r="BJ431" s="99"/>
    </row>
    <row r="432" spans="2:62" ht="38.25" customHeight="1" x14ac:dyDescent="0.25">
      <c r="B432" s="81">
        <f t="shared" si="14"/>
        <v>411</v>
      </c>
      <c r="C432" s="57"/>
      <c r="D432" s="38"/>
      <c r="E432" s="73"/>
      <c r="F432" s="37"/>
      <c r="G432" s="80"/>
      <c r="H432" s="77"/>
      <c r="I432" s="37"/>
      <c r="J432" s="37"/>
      <c r="K432" s="58"/>
      <c r="L432" s="38"/>
      <c r="M432" s="38"/>
      <c r="N432" s="38"/>
      <c r="O432" s="38"/>
      <c r="P432" s="57"/>
      <c r="Q432" s="36"/>
      <c r="R432" s="73"/>
      <c r="S432" s="73"/>
      <c r="T432" s="58"/>
      <c r="U432" s="36"/>
      <c r="V432" s="90" t="str">
        <f t="shared" si="13"/>
        <v/>
      </c>
      <c r="W432" s="113"/>
      <c r="X432" s="38"/>
      <c r="Y432" s="99"/>
      <c r="Z432" s="95"/>
      <c r="AA432" s="38"/>
      <c r="AB432" s="38"/>
      <c r="AC432" s="38"/>
      <c r="AD432" s="105"/>
      <c r="AE432" s="113"/>
      <c r="AF432" s="38"/>
      <c r="AG432" s="99"/>
      <c r="AH432" s="113"/>
      <c r="AI432" s="38"/>
      <c r="AJ432" s="38"/>
      <c r="AK432" s="38"/>
      <c r="AL432" s="105"/>
      <c r="AM432" s="95"/>
      <c r="AN432" s="38"/>
      <c r="AO432" s="99"/>
      <c r="AP432" s="95"/>
      <c r="AQ432" s="38"/>
      <c r="AR432" s="38"/>
      <c r="AS432" s="38"/>
      <c r="AT432" s="99"/>
      <c r="AU432" s="95"/>
      <c r="AV432" s="38"/>
      <c r="AW432" s="99"/>
      <c r="AX432" s="113"/>
      <c r="AY432" s="38"/>
      <c r="AZ432" s="38"/>
      <c r="BA432" s="38"/>
      <c r="BB432" s="105"/>
      <c r="BC432" s="112"/>
      <c r="BD432" s="59"/>
      <c r="BE432" s="36"/>
      <c r="BF432" s="38"/>
      <c r="BG432" s="99"/>
      <c r="BH432" s="113"/>
      <c r="BI432" s="38"/>
      <c r="BJ432" s="99"/>
    </row>
    <row r="433" spans="2:62" ht="38.25" customHeight="1" x14ac:dyDescent="0.25">
      <c r="B433" s="81">
        <f t="shared" si="14"/>
        <v>412</v>
      </c>
      <c r="C433" s="57"/>
      <c r="D433" s="38"/>
      <c r="E433" s="73"/>
      <c r="F433" s="37"/>
      <c r="G433" s="80"/>
      <c r="H433" s="77"/>
      <c r="I433" s="37"/>
      <c r="J433" s="37"/>
      <c r="K433" s="58"/>
      <c r="L433" s="38"/>
      <c r="M433" s="38"/>
      <c r="N433" s="38"/>
      <c r="O433" s="38"/>
      <c r="P433" s="57"/>
      <c r="Q433" s="36"/>
      <c r="R433" s="73"/>
      <c r="S433" s="73"/>
      <c r="T433" s="58"/>
      <c r="U433" s="36"/>
      <c r="V433" s="90" t="str">
        <f t="shared" si="13"/>
        <v/>
      </c>
      <c r="W433" s="113"/>
      <c r="X433" s="38"/>
      <c r="Y433" s="99"/>
      <c r="Z433" s="95"/>
      <c r="AA433" s="38"/>
      <c r="AB433" s="38"/>
      <c r="AC433" s="38"/>
      <c r="AD433" s="105"/>
      <c r="AE433" s="113"/>
      <c r="AF433" s="38"/>
      <c r="AG433" s="99"/>
      <c r="AH433" s="113"/>
      <c r="AI433" s="38"/>
      <c r="AJ433" s="38"/>
      <c r="AK433" s="38"/>
      <c r="AL433" s="105"/>
      <c r="AM433" s="95"/>
      <c r="AN433" s="38"/>
      <c r="AO433" s="99"/>
      <c r="AP433" s="95"/>
      <c r="AQ433" s="38"/>
      <c r="AR433" s="38"/>
      <c r="AS433" s="38"/>
      <c r="AT433" s="99"/>
      <c r="AU433" s="95"/>
      <c r="AV433" s="38"/>
      <c r="AW433" s="99"/>
      <c r="AX433" s="113"/>
      <c r="AY433" s="38"/>
      <c r="AZ433" s="38"/>
      <c r="BA433" s="38"/>
      <c r="BB433" s="105"/>
      <c r="BC433" s="112"/>
      <c r="BD433" s="59"/>
      <c r="BE433" s="36"/>
      <c r="BF433" s="38"/>
      <c r="BG433" s="99"/>
      <c r="BH433" s="113"/>
      <c r="BI433" s="38"/>
      <c r="BJ433" s="99"/>
    </row>
    <row r="434" spans="2:62" ht="38.25" customHeight="1" x14ac:dyDescent="0.25">
      <c r="B434" s="81">
        <f t="shared" si="14"/>
        <v>413</v>
      </c>
      <c r="C434" s="57"/>
      <c r="D434" s="38"/>
      <c r="E434" s="73"/>
      <c r="F434" s="37"/>
      <c r="G434" s="80"/>
      <c r="H434" s="77"/>
      <c r="I434" s="37"/>
      <c r="J434" s="37"/>
      <c r="K434" s="58"/>
      <c r="L434" s="38"/>
      <c r="M434" s="38"/>
      <c r="N434" s="38"/>
      <c r="O434" s="38"/>
      <c r="P434" s="57"/>
      <c r="Q434" s="36"/>
      <c r="R434" s="73"/>
      <c r="S434" s="73"/>
      <c r="T434" s="58"/>
      <c r="U434" s="36"/>
      <c r="V434" s="90" t="str">
        <f t="shared" si="13"/>
        <v/>
      </c>
      <c r="W434" s="113"/>
      <c r="X434" s="38"/>
      <c r="Y434" s="99"/>
      <c r="Z434" s="95"/>
      <c r="AA434" s="38"/>
      <c r="AB434" s="38"/>
      <c r="AC434" s="38"/>
      <c r="AD434" s="105"/>
      <c r="AE434" s="113"/>
      <c r="AF434" s="38"/>
      <c r="AG434" s="99"/>
      <c r="AH434" s="113"/>
      <c r="AI434" s="38"/>
      <c r="AJ434" s="38"/>
      <c r="AK434" s="38"/>
      <c r="AL434" s="105"/>
      <c r="AM434" s="95"/>
      <c r="AN434" s="38"/>
      <c r="AO434" s="99"/>
      <c r="AP434" s="95"/>
      <c r="AQ434" s="38"/>
      <c r="AR434" s="38"/>
      <c r="AS434" s="38"/>
      <c r="AT434" s="99"/>
      <c r="AU434" s="95"/>
      <c r="AV434" s="38"/>
      <c r="AW434" s="99"/>
      <c r="AX434" s="113"/>
      <c r="AY434" s="38"/>
      <c r="AZ434" s="38"/>
      <c r="BA434" s="38"/>
      <c r="BB434" s="105"/>
      <c r="BC434" s="112"/>
      <c r="BD434" s="59"/>
      <c r="BE434" s="36"/>
      <c r="BF434" s="38"/>
      <c r="BG434" s="99"/>
      <c r="BH434" s="113"/>
      <c r="BI434" s="38"/>
      <c r="BJ434" s="99"/>
    </row>
    <row r="435" spans="2:62" ht="38.25" customHeight="1" x14ac:dyDescent="0.25">
      <c r="B435" s="81">
        <f t="shared" si="14"/>
        <v>414</v>
      </c>
      <c r="C435" s="57"/>
      <c r="D435" s="38"/>
      <c r="E435" s="73"/>
      <c r="F435" s="37"/>
      <c r="G435" s="80"/>
      <c r="H435" s="77"/>
      <c r="I435" s="37"/>
      <c r="J435" s="37"/>
      <c r="K435" s="58"/>
      <c r="L435" s="38"/>
      <c r="M435" s="38"/>
      <c r="N435" s="38"/>
      <c r="O435" s="38"/>
      <c r="P435" s="57"/>
      <c r="Q435" s="36"/>
      <c r="R435" s="73"/>
      <c r="S435" s="73"/>
      <c r="T435" s="58"/>
      <c r="U435" s="36"/>
      <c r="V435" s="90" t="str">
        <f t="shared" si="13"/>
        <v/>
      </c>
      <c r="W435" s="113"/>
      <c r="X435" s="38"/>
      <c r="Y435" s="99"/>
      <c r="Z435" s="95"/>
      <c r="AA435" s="38"/>
      <c r="AB435" s="38"/>
      <c r="AC435" s="38"/>
      <c r="AD435" s="105"/>
      <c r="AE435" s="113"/>
      <c r="AF435" s="38"/>
      <c r="AG435" s="99"/>
      <c r="AH435" s="113"/>
      <c r="AI435" s="38"/>
      <c r="AJ435" s="38"/>
      <c r="AK435" s="38"/>
      <c r="AL435" s="105"/>
      <c r="AM435" s="95"/>
      <c r="AN435" s="38"/>
      <c r="AO435" s="99"/>
      <c r="AP435" s="95"/>
      <c r="AQ435" s="38"/>
      <c r="AR435" s="38"/>
      <c r="AS435" s="38"/>
      <c r="AT435" s="99"/>
      <c r="AU435" s="95"/>
      <c r="AV435" s="38"/>
      <c r="AW435" s="99"/>
      <c r="AX435" s="113"/>
      <c r="AY435" s="38"/>
      <c r="AZ435" s="38"/>
      <c r="BA435" s="38"/>
      <c r="BB435" s="105"/>
      <c r="BC435" s="112"/>
      <c r="BD435" s="59"/>
      <c r="BE435" s="36"/>
      <c r="BF435" s="38"/>
      <c r="BG435" s="99"/>
      <c r="BH435" s="113"/>
      <c r="BI435" s="38"/>
      <c r="BJ435" s="99"/>
    </row>
    <row r="436" spans="2:62" ht="38.25" customHeight="1" x14ac:dyDescent="0.25">
      <c r="B436" s="81">
        <f t="shared" si="14"/>
        <v>415</v>
      </c>
      <c r="C436" s="57"/>
      <c r="D436" s="38"/>
      <c r="E436" s="73"/>
      <c r="F436" s="37"/>
      <c r="G436" s="80"/>
      <c r="H436" s="77"/>
      <c r="I436" s="37"/>
      <c r="J436" s="37"/>
      <c r="K436" s="58"/>
      <c r="L436" s="38"/>
      <c r="M436" s="38"/>
      <c r="N436" s="38"/>
      <c r="O436" s="38"/>
      <c r="P436" s="57"/>
      <c r="Q436" s="36"/>
      <c r="R436" s="73"/>
      <c r="S436" s="73"/>
      <c r="T436" s="58"/>
      <c r="U436" s="36"/>
      <c r="V436" s="90" t="str">
        <f t="shared" si="13"/>
        <v/>
      </c>
      <c r="W436" s="113"/>
      <c r="X436" s="38"/>
      <c r="Y436" s="99"/>
      <c r="Z436" s="95"/>
      <c r="AA436" s="38"/>
      <c r="AB436" s="38"/>
      <c r="AC436" s="38"/>
      <c r="AD436" s="105"/>
      <c r="AE436" s="113"/>
      <c r="AF436" s="38"/>
      <c r="AG436" s="99"/>
      <c r="AH436" s="113"/>
      <c r="AI436" s="38"/>
      <c r="AJ436" s="38"/>
      <c r="AK436" s="38"/>
      <c r="AL436" s="105"/>
      <c r="AM436" s="95"/>
      <c r="AN436" s="38"/>
      <c r="AO436" s="99"/>
      <c r="AP436" s="95"/>
      <c r="AQ436" s="38"/>
      <c r="AR436" s="38"/>
      <c r="AS436" s="38"/>
      <c r="AT436" s="99"/>
      <c r="AU436" s="95"/>
      <c r="AV436" s="38"/>
      <c r="AW436" s="99"/>
      <c r="AX436" s="113"/>
      <c r="AY436" s="38"/>
      <c r="AZ436" s="38"/>
      <c r="BA436" s="38"/>
      <c r="BB436" s="105"/>
      <c r="BC436" s="112"/>
      <c r="BD436" s="59"/>
      <c r="BE436" s="36"/>
      <c r="BF436" s="38"/>
      <c r="BG436" s="99"/>
      <c r="BH436" s="113"/>
      <c r="BI436" s="38"/>
      <c r="BJ436" s="99"/>
    </row>
    <row r="437" spans="2:62" ht="38.25" customHeight="1" x14ac:dyDescent="0.25">
      <c r="B437" s="81">
        <f t="shared" si="14"/>
        <v>416</v>
      </c>
      <c r="C437" s="57"/>
      <c r="D437" s="38"/>
      <c r="E437" s="73"/>
      <c r="F437" s="37"/>
      <c r="G437" s="80"/>
      <c r="H437" s="77"/>
      <c r="I437" s="37"/>
      <c r="J437" s="37"/>
      <c r="K437" s="58"/>
      <c r="L437" s="38"/>
      <c r="M437" s="38"/>
      <c r="N437" s="38"/>
      <c r="O437" s="38"/>
      <c r="P437" s="57"/>
      <c r="Q437" s="36"/>
      <c r="R437" s="73"/>
      <c r="S437" s="73"/>
      <c r="T437" s="58"/>
      <c r="U437" s="36"/>
      <c r="V437" s="90" t="str">
        <f t="shared" si="13"/>
        <v/>
      </c>
      <c r="W437" s="113"/>
      <c r="X437" s="38"/>
      <c r="Y437" s="99"/>
      <c r="Z437" s="95"/>
      <c r="AA437" s="38"/>
      <c r="AB437" s="38"/>
      <c r="AC437" s="38"/>
      <c r="AD437" s="105"/>
      <c r="AE437" s="113"/>
      <c r="AF437" s="38"/>
      <c r="AG437" s="99"/>
      <c r="AH437" s="113"/>
      <c r="AI437" s="38"/>
      <c r="AJ437" s="38"/>
      <c r="AK437" s="38"/>
      <c r="AL437" s="105"/>
      <c r="AM437" s="95"/>
      <c r="AN437" s="38"/>
      <c r="AO437" s="99"/>
      <c r="AP437" s="95"/>
      <c r="AQ437" s="38"/>
      <c r="AR437" s="38"/>
      <c r="AS437" s="38"/>
      <c r="AT437" s="99"/>
      <c r="AU437" s="95"/>
      <c r="AV437" s="38"/>
      <c r="AW437" s="99"/>
      <c r="AX437" s="113"/>
      <c r="AY437" s="38"/>
      <c r="AZ437" s="38"/>
      <c r="BA437" s="38"/>
      <c r="BB437" s="105"/>
      <c r="BC437" s="112"/>
      <c r="BD437" s="59"/>
      <c r="BE437" s="36"/>
      <c r="BF437" s="38"/>
      <c r="BG437" s="99"/>
      <c r="BH437" s="113"/>
      <c r="BI437" s="38"/>
      <c r="BJ437" s="99"/>
    </row>
    <row r="438" spans="2:62" ht="38.25" customHeight="1" x14ac:dyDescent="0.25">
      <c r="B438" s="81">
        <f t="shared" si="14"/>
        <v>417</v>
      </c>
      <c r="C438" s="57"/>
      <c r="D438" s="38"/>
      <c r="E438" s="73"/>
      <c r="F438" s="37"/>
      <c r="G438" s="80"/>
      <c r="H438" s="77"/>
      <c r="I438" s="37"/>
      <c r="J438" s="37"/>
      <c r="K438" s="58"/>
      <c r="L438" s="38"/>
      <c r="M438" s="38"/>
      <c r="N438" s="38"/>
      <c r="O438" s="38"/>
      <c r="P438" s="57"/>
      <c r="Q438" s="36"/>
      <c r="R438" s="73"/>
      <c r="S438" s="73"/>
      <c r="T438" s="58"/>
      <c r="U438" s="36"/>
      <c r="V438" s="90" t="str">
        <f t="shared" si="13"/>
        <v/>
      </c>
      <c r="W438" s="113"/>
      <c r="X438" s="38"/>
      <c r="Y438" s="99"/>
      <c r="Z438" s="95"/>
      <c r="AA438" s="38"/>
      <c r="AB438" s="38"/>
      <c r="AC438" s="38"/>
      <c r="AD438" s="105"/>
      <c r="AE438" s="113"/>
      <c r="AF438" s="38"/>
      <c r="AG438" s="99"/>
      <c r="AH438" s="113"/>
      <c r="AI438" s="38"/>
      <c r="AJ438" s="38"/>
      <c r="AK438" s="38"/>
      <c r="AL438" s="105"/>
      <c r="AM438" s="95"/>
      <c r="AN438" s="38"/>
      <c r="AO438" s="99"/>
      <c r="AP438" s="95"/>
      <c r="AQ438" s="38"/>
      <c r="AR438" s="38"/>
      <c r="AS438" s="38"/>
      <c r="AT438" s="99"/>
      <c r="AU438" s="95"/>
      <c r="AV438" s="38"/>
      <c r="AW438" s="99"/>
      <c r="AX438" s="113"/>
      <c r="AY438" s="38"/>
      <c r="AZ438" s="38"/>
      <c r="BA438" s="38"/>
      <c r="BB438" s="105"/>
      <c r="BC438" s="112"/>
      <c r="BD438" s="59"/>
      <c r="BE438" s="36"/>
      <c r="BF438" s="38"/>
      <c r="BG438" s="99"/>
      <c r="BH438" s="113"/>
      <c r="BI438" s="38"/>
      <c r="BJ438" s="99"/>
    </row>
    <row r="439" spans="2:62" ht="38.25" customHeight="1" x14ac:dyDescent="0.25">
      <c r="B439" s="81">
        <f t="shared" si="14"/>
        <v>418</v>
      </c>
      <c r="C439" s="57"/>
      <c r="D439" s="38"/>
      <c r="E439" s="73"/>
      <c r="F439" s="37"/>
      <c r="G439" s="80"/>
      <c r="H439" s="77"/>
      <c r="I439" s="37"/>
      <c r="J439" s="37"/>
      <c r="K439" s="58"/>
      <c r="L439" s="38"/>
      <c r="M439" s="38"/>
      <c r="N439" s="38"/>
      <c r="O439" s="38"/>
      <c r="P439" s="57"/>
      <c r="Q439" s="36"/>
      <c r="R439" s="73"/>
      <c r="S439" s="73"/>
      <c r="T439" s="58"/>
      <c r="U439" s="36"/>
      <c r="V439" s="90" t="str">
        <f t="shared" si="13"/>
        <v/>
      </c>
      <c r="W439" s="113"/>
      <c r="X439" s="38"/>
      <c r="Y439" s="99"/>
      <c r="Z439" s="95"/>
      <c r="AA439" s="38"/>
      <c r="AB439" s="38"/>
      <c r="AC439" s="38"/>
      <c r="AD439" s="105"/>
      <c r="AE439" s="113"/>
      <c r="AF439" s="38"/>
      <c r="AG439" s="99"/>
      <c r="AH439" s="113"/>
      <c r="AI439" s="38"/>
      <c r="AJ439" s="38"/>
      <c r="AK439" s="38"/>
      <c r="AL439" s="105"/>
      <c r="AM439" s="95"/>
      <c r="AN439" s="38"/>
      <c r="AO439" s="99"/>
      <c r="AP439" s="95"/>
      <c r="AQ439" s="38"/>
      <c r="AR439" s="38"/>
      <c r="AS439" s="38"/>
      <c r="AT439" s="99"/>
      <c r="AU439" s="95"/>
      <c r="AV439" s="38"/>
      <c r="AW439" s="99"/>
      <c r="AX439" s="113"/>
      <c r="AY439" s="38"/>
      <c r="AZ439" s="38"/>
      <c r="BA439" s="38"/>
      <c r="BB439" s="105"/>
      <c r="BC439" s="112"/>
      <c r="BD439" s="59"/>
      <c r="BE439" s="36"/>
      <c r="BF439" s="38"/>
      <c r="BG439" s="99"/>
      <c r="BH439" s="113"/>
      <c r="BI439" s="38"/>
      <c r="BJ439" s="99"/>
    </row>
    <row r="440" spans="2:62" ht="38.25" customHeight="1" x14ac:dyDescent="0.25">
      <c r="B440" s="81">
        <f t="shared" si="14"/>
        <v>419</v>
      </c>
      <c r="C440" s="57"/>
      <c r="D440" s="38"/>
      <c r="E440" s="73"/>
      <c r="F440" s="37"/>
      <c r="G440" s="80"/>
      <c r="H440" s="77"/>
      <c r="I440" s="37"/>
      <c r="J440" s="37"/>
      <c r="K440" s="58"/>
      <c r="L440" s="38"/>
      <c r="M440" s="38"/>
      <c r="N440" s="38"/>
      <c r="O440" s="38"/>
      <c r="P440" s="57"/>
      <c r="Q440" s="36"/>
      <c r="R440" s="73"/>
      <c r="S440" s="73"/>
      <c r="T440" s="58"/>
      <c r="U440" s="36"/>
      <c r="V440" s="90" t="str">
        <f t="shared" si="13"/>
        <v/>
      </c>
      <c r="W440" s="113"/>
      <c r="X440" s="38"/>
      <c r="Y440" s="99"/>
      <c r="Z440" s="95"/>
      <c r="AA440" s="38"/>
      <c r="AB440" s="38"/>
      <c r="AC440" s="38"/>
      <c r="AD440" s="105"/>
      <c r="AE440" s="113"/>
      <c r="AF440" s="38"/>
      <c r="AG440" s="99"/>
      <c r="AH440" s="113"/>
      <c r="AI440" s="38"/>
      <c r="AJ440" s="38"/>
      <c r="AK440" s="38"/>
      <c r="AL440" s="105"/>
      <c r="AM440" s="95"/>
      <c r="AN440" s="38"/>
      <c r="AO440" s="99"/>
      <c r="AP440" s="95"/>
      <c r="AQ440" s="38"/>
      <c r="AR440" s="38"/>
      <c r="AS440" s="38"/>
      <c r="AT440" s="99"/>
      <c r="AU440" s="95"/>
      <c r="AV440" s="38"/>
      <c r="AW440" s="99"/>
      <c r="AX440" s="113"/>
      <c r="AY440" s="38"/>
      <c r="AZ440" s="38"/>
      <c r="BA440" s="38"/>
      <c r="BB440" s="105"/>
      <c r="BC440" s="112"/>
      <c r="BD440" s="59"/>
      <c r="BE440" s="36"/>
      <c r="BF440" s="38"/>
      <c r="BG440" s="99"/>
      <c r="BH440" s="113"/>
      <c r="BI440" s="38"/>
      <c r="BJ440" s="99"/>
    </row>
    <row r="441" spans="2:62" ht="38.25" customHeight="1" x14ac:dyDescent="0.25">
      <c r="B441" s="81">
        <f t="shared" si="14"/>
        <v>420</v>
      </c>
      <c r="C441" s="57"/>
      <c r="D441" s="38"/>
      <c r="E441" s="73"/>
      <c r="F441" s="37"/>
      <c r="G441" s="80"/>
      <c r="H441" s="77"/>
      <c r="I441" s="37"/>
      <c r="J441" s="37"/>
      <c r="K441" s="58"/>
      <c r="L441" s="38"/>
      <c r="M441" s="38"/>
      <c r="N441" s="38"/>
      <c r="O441" s="38"/>
      <c r="P441" s="57"/>
      <c r="Q441" s="36"/>
      <c r="R441" s="73"/>
      <c r="S441" s="73"/>
      <c r="T441" s="58"/>
      <c r="U441" s="36"/>
      <c r="V441" s="90" t="str">
        <f t="shared" si="13"/>
        <v/>
      </c>
      <c r="W441" s="113"/>
      <c r="X441" s="38"/>
      <c r="Y441" s="99"/>
      <c r="Z441" s="95"/>
      <c r="AA441" s="38"/>
      <c r="AB441" s="38"/>
      <c r="AC441" s="38"/>
      <c r="AD441" s="105"/>
      <c r="AE441" s="113"/>
      <c r="AF441" s="38"/>
      <c r="AG441" s="99"/>
      <c r="AH441" s="113"/>
      <c r="AI441" s="38"/>
      <c r="AJ441" s="38"/>
      <c r="AK441" s="38"/>
      <c r="AL441" s="105"/>
      <c r="AM441" s="95"/>
      <c r="AN441" s="38"/>
      <c r="AO441" s="99"/>
      <c r="AP441" s="95"/>
      <c r="AQ441" s="38"/>
      <c r="AR441" s="38"/>
      <c r="AS441" s="38"/>
      <c r="AT441" s="99"/>
      <c r="AU441" s="95"/>
      <c r="AV441" s="38"/>
      <c r="AW441" s="99"/>
      <c r="AX441" s="113"/>
      <c r="AY441" s="38"/>
      <c r="AZ441" s="38"/>
      <c r="BA441" s="38"/>
      <c r="BB441" s="105"/>
      <c r="BC441" s="112"/>
      <c r="BD441" s="59"/>
      <c r="BE441" s="36"/>
      <c r="BF441" s="38"/>
      <c r="BG441" s="99"/>
      <c r="BH441" s="113"/>
      <c r="BI441" s="38"/>
      <c r="BJ441" s="99"/>
    </row>
    <row r="442" spans="2:62" ht="38.25" customHeight="1" x14ac:dyDescent="0.25">
      <c r="B442" s="81">
        <f t="shared" si="14"/>
        <v>421</v>
      </c>
      <c r="C442" s="57"/>
      <c r="D442" s="38"/>
      <c r="E442" s="73"/>
      <c r="F442" s="37"/>
      <c r="G442" s="80"/>
      <c r="H442" s="77"/>
      <c r="I442" s="37"/>
      <c r="J442" s="37"/>
      <c r="K442" s="58"/>
      <c r="L442" s="38"/>
      <c r="M442" s="38"/>
      <c r="N442" s="38"/>
      <c r="O442" s="38"/>
      <c r="P442" s="57"/>
      <c r="Q442" s="36"/>
      <c r="R442" s="73"/>
      <c r="S442" s="73"/>
      <c r="T442" s="58"/>
      <c r="U442" s="36"/>
      <c r="V442" s="90" t="str">
        <f t="shared" si="13"/>
        <v/>
      </c>
      <c r="W442" s="113"/>
      <c r="X442" s="38"/>
      <c r="Y442" s="99"/>
      <c r="Z442" s="95"/>
      <c r="AA442" s="38"/>
      <c r="AB442" s="38"/>
      <c r="AC442" s="38"/>
      <c r="AD442" s="105"/>
      <c r="AE442" s="113"/>
      <c r="AF442" s="38"/>
      <c r="AG442" s="99"/>
      <c r="AH442" s="113"/>
      <c r="AI442" s="38"/>
      <c r="AJ442" s="38"/>
      <c r="AK442" s="38"/>
      <c r="AL442" s="105"/>
      <c r="AM442" s="95"/>
      <c r="AN442" s="38"/>
      <c r="AO442" s="99"/>
      <c r="AP442" s="95"/>
      <c r="AQ442" s="38"/>
      <c r="AR442" s="38"/>
      <c r="AS442" s="38"/>
      <c r="AT442" s="99"/>
      <c r="AU442" s="95"/>
      <c r="AV442" s="38"/>
      <c r="AW442" s="99"/>
      <c r="AX442" s="113"/>
      <c r="AY442" s="38"/>
      <c r="AZ442" s="38"/>
      <c r="BA442" s="38"/>
      <c r="BB442" s="105"/>
      <c r="BC442" s="112"/>
      <c r="BD442" s="59"/>
      <c r="BE442" s="36"/>
      <c r="BF442" s="38"/>
      <c r="BG442" s="99"/>
      <c r="BH442" s="113"/>
      <c r="BI442" s="38"/>
      <c r="BJ442" s="99"/>
    </row>
    <row r="443" spans="2:62" ht="38.25" customHeight="1" x14ac:dyDescent="0.25">
      <c r="B443" s="81">
        <f t="shared" si="14"/>
        <v>422</v>
      </c>
      <c r="C443" s="57"/>
      <c r="D443" s="38"/>
      <c r="E443" s="73"/>
      <c r="F443" s="37"/>
      <c r="G443" s="80"/>
      <c r="H443" s="77"/>
      <c r="I443" s="37"/>
      <c r="J443" s="37"/>
      <c r="K443" s="58"/>
      <c r="L443" s="38"/>
      <c r="M443" s="38"/>
      <c r="N443" s="38"/>
      <c r="O443" s="38"/>
      <c r="P443" s="57"/>
      <c r="Q443" s="36"/>
      <c r="R443" s="73"/>
      <c r="S443" s="73"/>
      <c r="T443" s="58"/>
      <c r="U443" s="36"/>
      <c r="V443" s="90" t="str">
        <f t="shared" si="13"/>
        <v/>
      </c>
      <c r="W443" s="113"/>
      <c r="X443" s="38"/>
      <c r="Y443" s="99"/>
      <c r="Z443" s="95"/>
      <c r="AA443" s="38"/>
      <c r="AB443" s="38"/>
      <c r="AC443" s="38"/>
      <c r="AD443" s="105"/>
      <c r="AE443" s="113"/>
      <c r="AF443" s="38"/>
      <c r="AG443" s="99"/>
      <c r="AH443" s="113"/>
      <c r="AI443" s="38"/>
      <c r="AJ443" s="38"/>
      <c r="AK443" s="38"/>
      <c r="AL443" s="105"/>
      <c r="AM443" s="95"/>
      <c r="AN443" s="38"/>
      <c r="AO443" s="99"/>
      <c r="AP443" s="95"/>
      <c r="AQ443" s="38"/>
      <c r="AR443" s="38"/>
      <c r="AS443" s="38"/>
      <c r="AT443" s="99"/>
      <c r="AU443" s="95"/>
      <c r="AV443" s="38"/>
      <c r="AW443" s="99"/>
      <c r="AX443" s="113"/>
      <c r="AY443" s="38"/>
      <c r="AZ443" s="38"/>
      <c r="BA443" s="38"/>
      <c r="BB443" s="105"/>
      <c r="BC443" s="112"/>
      <c r="BD443" s="59"/>
      <c r="BE443" s="36"/>
      <c r="BF443" s="38"/>
      <c r="BG443" s="99"/>
      <c r="BH443" s="113"/>
      <c r="BI443" s="38"/>
      <c r="BJ443" s="99"/>
    </row>
    <row r="444" spans="2:62" ht="38.25" customHeight="1" x14ac:dyDescent="0.25">
      <c r="B444" s="81">
        <f t="shared" si="14"/>
        <v>423</v>
      </c>
      <c r="C444" s="57"/>
      <c r="D444" s="38"/>
      <c r="E444" s="73"/>
      <c r="F444" s="37"/>
      <c r="G444" s="80"/>
      <c r="H444" s="77"/>
      <c r="I444" s="37"/>
      <c r="J444" s="37"/>
      <c r="K444" s="58"/>
      <c r="L444" s="38"/>
      <c r="M444" s="38"/>
      <c r="N444" s="38"/>
      <c r="O444" s="38"/>
      <c r="P444" s="57"/>
      <c r="Q444" s="36"/>
      <c r="R444" s="73"/>
      <c r="S444" s="73"/>
      <c r="T444" s="58"/>
      <c r="U444" s="36"/>
      <c r="V444" s="90" t="str">
        <f t="shared" si="13"/>
        <v/>
      </c>
      <c r="W444" s="113"/>
      <c r="X444" s="38"/>
      <c r="Y444" s="99"/>
      <c r="Z444" s="95"/>
      <c r="AA444" s="38"/>
      <c r="AB444" s="38"/>
      <c r="AC444" s="38"/>
      <c r="AD444" s="105"/>
      <c r="AE444" s="113"/>
      <c r="AF444" s="38"/>
      <c r="AG444" s="99"/>
      <c r="AH444" s="113"/>
      <c r="AI444" s="38"/>
      <c r="AJ444" s="38"/>
      <c r="AK444" s="38"/>
      <c r="AL444" s="105"/>
      <c r="AM444" s="95"/>
      <c r="AN444" s="38"/>
      <c r="AO444" s="99"/>
      <c r="AP444" s="95"/>
      <c r="AQ444" s="38"/>
      <c r="AR444" s="38"/>
      <c r="AS444" s="38"/>
      <c r="AT444" s="99"/>
      <c r="AU444" s="95"/>
      <c r="AV444" s="38"/>
      <c r="AW444" s="99"/>
      <c r="AX444" s="113"/>
      <c r="AY444" s="38"/>
      <c r="AZ444" s="38"/>
      <c r="BA444" s="38"/>
      <c r="BB444" s="105"/>
      <c r="BC444" s="112"/>
      <c r="BD444" s="59"/>
      <c r="BE444" s="36"/>
      <c r="BF444" s="38"/>
      <c r="BG444" s="99"/>
      <c r="BH444" s="113"/>
      <c r="BI444" s="38"/>
      <c r="BJ444" s="99"/>
    </row>
    <row r="445" spans="2:62" ht="38.25" customHeight="1" x14ac:dyDescent="0.25">
      <c r="B445" s="81">
        <f t="shared" si="14"/>
        <v>424</v>
      </c>
      <c r="C445" s="57"/>
      <c r="D445" s="38"/>
      <c r="E445" s="73"/>
      <c r="F445" s="37"/>
      <c r="G445" s="80"/>
      <c r="H445" s="77"/>
      <c r="I445" s="37"/>
      <c r="J445" s="37"/>
      <c r="K445" s="58"/>
      <c r="L445" s="38"/>
      <c r="M445" s="38"/>
      <c r="N445" s="38"/>
      <c r="O445" s="38"/>
      <c r="P445" s="57"/>
      <c r="Q445" s="36"/>
      <c r="R445" s="73"/>
      <c r="S445" s="73"/>
      <c r="T445" s="58"/>
      <c r="U445" s="36"/>
      <c r="V445" s="90" t="str">
        <f t="shared" si="13"/>
        <v/>
      </c>
      <c r="W445" s="113"/>
      <c r="X445" s="38"/>
      <c r="Y445" s="99"/>
      <c r="Z445" s="95"/>
      <c r="AA445" s="38"/>
      <c r="AB445" s="38"/>
      <c r="AC445" s="38"/>
      <c r="AD445" s="105"/>
      <c r="AE445" s="113"/>
      <c r="AF445" s="38"/>
      <c r="AG445" s="99"/>
      <c r="AH445" s="113"/>
      <c r="AI445" s="38"/>
      <c r="AJ445" s="38"/>
      <c r="AK445" s="38"/>
      <c r="AL445" s="105"/>
      <c r="AM445" s="95"/>
      <c r="AN445" s="38"/>
      <c r="AO445" s="99"/>
      <c r="AP445" s="95"/>
      <c r="AQ445" s="38"/>
      <c r="AR445" s="38"/>
      <c r="AS445" s="38"/>
      <c r="AT445" s="99"/>
      <c r="AU445" s="95"/>
      <c r="AV445" s="38"/>
      <c r="AW445" s="99"/>
      <c r="AX445" s="113"/>
      <c r="AY445" s="38"/>
      <c r="AZ445" s="38"/>
      <c r="BA445" s="38"/>
      <c r="BB445" s="105"/>
      <c r="BC445" s="112"/>
      <c r="BD445" s="59"/>
      <c r="BE445" s="36"/>
      <c r="BF445" s="38"/>
      <c r="BG445" s="99"/>
      <c r="BH445" s="113"/>
      <c r="BI445" s="38"/>
      <c r="BJ445" s="99"/>
    </row>
    <row r="446" spans="2:62" ht="38.25" customHeight="1" x14ac:dyDescent="0.25">
      <c r="B446" s="81">
        <f t="shared" si="14"/>
        <v>425</v>
      </c>
      <c r="C446" s="57"/>
      <c r="D446" s="38"/>
      <c r="E446" s="73"/>
      <c r="F446" s="37"/>
      <c r="G446" s="80"/>
      <c r="H446" s="77"/>
      <c r="I446" s="37"/>
      <c r="J446" s="37"/>
      <c r="K446" s="58"/>
      <c r="L446" s="38"/>
      <c r="M446" s="38"/>
      <c r="N446" s="38"/>
      <c r="O446" s="38"/>
      <c r="P446" s="57"/>
      <c r="Q446" s="36"/>
      <c r="R446" s="73"/>
      <c r="S446" s="73"/>
      <c r="T446" s="58"/>
      <c r="U446" s="36"/>
      <c r="V446" s="90" t="str">
        <f t="shared" si="13"/>
        <v/>
      </c>
      <c r="W446" s="113"/>
      <c r="X446" s="38"/>
      <c r="Y446" s="99"/>
      <c r="Z446" s="95"/>
      <c r="AA446" s="38"/>
      <c r="AB446" s="38"/>
      <c r="AC446" s="38"/>
      <c r="AD446" s="105"/>
      <c r="AE446" s="113"/>
      <c r="AF446" s="38"/>
      <c r="AG446" s="99"/>
      <c r="AH446" s="113"/>
      <c r="AI446" s="38"/>
      <c r="AJ446" s="38"/>
      <c r="AK446" s="38"/>
      <c r="AL446" s="105"/>
      <c r="AM446" s="95"/>
      <c r="AN446" s="38"/>
      <c r="AO446" s="99"/>
      <c r="AP446" s="95"/>
      <c r="AQ446" s="38"/>
      <c r="AR446" s="38"/>
      <c r="AS446" s="38"/>
      <c r="AT446" s="99"/>
      <c r="AU446" s="95"/>
      <c r="AV446" s="38"/>
      <c r="AW446" s="99"/>
      <c r="AX446" s="113"/>
      <c r="AY446" s="38"/>
      <c r="AZ446" s="38"/>
      <c r="BA446" s="38"/>
      <c r="BB446" s="105"/>
      <c r="BC446" s="112"/>
      <c r="BD446" s="59"/>
      <c r="BE446" s="36"/>
      <c r="BF446" s="38"/>
      <c r="BG446" s="99"/>
      <c r="BH446" s="113"/>
      <c r="BI446" s="38"/>
      <c r="BJ446" s="99"/>
    </row>
    <row r="447" spans="2:62" ht="38.25" customHeight="1" x14ac:dyDescent="0.25">
      <c r="B447" s="81">
        <f t="shared" si="14"/>
        <v>426</v>
      </c>
      <c r="C447" s="57"/>
      <c r="D447" s="38"/>
      <c r="E447" s="73"/>
      <c r="F447" s="37"/>
      <c r="G447" s="80"/>
      <c r="H447" s="77"/>
      <c r="I447" s="37"/>
      <c r="J447" s="37"/>
      <c r="K447" s="58"/>
      <c r="L447" s="38"/>
      <c r="M447" s="38"/>
      <c r="N447" s="38"/>
      <c r="O447" s="38"/>
      <c r="P447" s="57"/>
      <c r="Q447" s="36"/>
      <c r="R447" s="73"/>
      <c r="S447" s="73"/>
      <c r="T447" s="58"/>
      <c r="U447" s="36"/>
      <c r="V447" s="90" t="str">
        <f t="shared" si="13"/>
        <v/>
      </c>
      <c r="W447" s="113"/>
      <c r="X447" s="38"/>
      <c r="Y447" s="99"/>
      <c r="Z447" s="95"/>
      <c r="AA447" s="38"/>
      <c r="AB447" s="38"/>
      <c r="AC447" s="38"/>
      <c r="AD447" s="105"/>
      <c r="AE447" s="113"/>
      <c r="AF447" s="38"/>
      <c r="AG447" s="99"/>
      <c r="AH447" s="113"/>
      <c r="AI447" s="38"/>
      <c r="AJ447" s="38"/>
      <c r="AK447" s="38"/>
      <c r="AL447" s="105"/>
      <c r="AM447" s="95"/>
      <c r="AN447" s="38"/>
      <c r="AO447" s="99"/>
      <c r="AP447" s="95"/>
      <c r="AQ447" s="38"/>
      <c r="AR447" s="38"/>
      <c r="AS447" s="38"/>
      <c r="AT447" s="99"/>
      <c r="AU447" s="95"/>
      <c r="AV447" s="38"/>
      <c r="AW447" s="99"/>
      <c r="AX447" s="113"/>
      <c r="AY447" s="38"/>
      <c r="AZ447" s="38"/>
      <c r="BA447" s="38"/>
      <c r="BB447" s="105"/>
      <c r="BC447" s="112"/>
      <c r="BD447" s="59"/>
      <c r="BE447" s="36"/>
      <c r="BF447" s="38"/>
      <c r="BG447" s="99"/>
      <c r="BH447" s="113"/>
      <c r="BI447" s="38"/>
      <c r="BJ447" s="99"/>
    </row>
    <row r="448" spans="2:62" ht="38.25" customHeight="1" x14ac:dyDescent="0.25">
      <c r="B448" s="81">
        <f t="shared" si="14"/>
        <v>427</v>
      </c>
      <c r="C448" s="57"/>
      <c r="D448" s="38"/>
      <c r="E448" s="73"/>
      <c r="F448" s="37"/>
      <c r="G448" s="80"/>
      <c r="H448" s="77"/>
      <c r="I448" s="37"/>
      <c r="J448" s="37"/>
      <c r="K448" s="58"/>
      <c r="L448" s="38"/>
      <c r="M448" s="38"/>
      <c r="N448" s="38"/>
      <c r="O448" s="38"/>
      <c r="P448" s="57"/>
      <c r="Q448" s="36"/>
      <c r="R448" s="73"/>
      <c r="S448" s="73"/>
      <c r="T448" s="58"/>
      <c r="U448" s="36"/>
      <c r="V448" s="90" t="str">
        <f t="shared" si="13"/>
        <v/>
      </c>
      <c r="W448" s="113"/>
      <c r="X448" s="38"/>
      <c r="Y448" s="99"/>
      <c r="Z448" s="95"/>
      <c r="AA448" s="38"/>
      <c r="AB448" s="38"/>
      <c r="AC448" s="38"/>
      <c r="AD448" s="105"/>
      <c r="AE448" s="113"/>
      <c r="AF448" s="38"/>
      <c r="AG448" s="99"/>
      <c r="AH448" s="113"/>
      <c r="AI448" s="38"/>
      <c r="AJ448" s="38"/>
      <c r="AK448" s="38"/>
      <c r="AL448" s="105"/>
      <c r="AM448" s="95"/>
      <c r="AN448" s="38"/>
      <c r="AO448" s="99"/>
      <c r="AP448" s="95"/>
      <c r="AQ448" s="38"/>
      <c r="AR448" s="38"/>
      <c r="AS448" s="38"/>
      <c r="AT448" s="99"/>
      <c r="AU448" s="95"/>
      <c r="AV448" s="38"/>
      <c r="AW448" s="99"/>
      <c r="AX448" s="113"/>
      <c r="AY448" s="38"/>
      <c r="AZ448" s="38"/>
      <c r="BA448" s="38"/>
      <c r="BB448" s="105"/>
      <c r="BC448" s="112"/>
      <c r="BD448" s="59"/>
      <c r="BE448" s="36"/>
      <c r="BF448" s="38"/>
      <c r="BG448" s="99"/>
      <c r="BH448" s="113"/>
      <c r="BI448" s="38"/>
      <c r="BJ448" s="99"/>
    </row>
    <row r="449" spans="2:62" ht="38.25" customHeight="1" x14ac:dyDescent="0.25">
      <c r="B449" s="81">
        <f t="shared" si="14"/>
        <v>428</v>
      </c>
      <c r="C449" s="57"/>
      <c r="D449" s="38"/>
      <c r="E449" s="73"/>
      <c r="F449" s="37"/>
      <c r="G449" s="80"/>
      <c r="H449" s="77"/>
      <c r="I449" s="37"/>
      <c r="J449" s="37"/>
      <c r="K449" s="58"/>
      <c r="L449" s="38"/>
      <c r="M449" s="38"/>
      <c r="N449" s="38"/>
      <c r="O449" s="38"/>
      <c r="P449" s="57"/>
      <c r="Q449" s="36"/>
      <c r="R449" s="73"/>
      <c r="S449" s="73"/>
      <c r="T449" s="58"/>
      <c r="U449" s="36"/>
      <c r="V449" s="90" t="str">
        <f t="shared" si="13"/>
        <v/>
      </c>
      <c r="W449" s="113"/>
      <c r="X449" s="38"/>
      <c r="Y449" s="99"/>
      <c r="Z449" s="95"/>
      <c r="AA449" s="38"/>
      <c r="AB449" s="38"/>
      <c r="AC449" s="38"/>
      <c r="AD449" s="105"/>
      <c r="AE449" s="113"/>
      <c r="AF449" s="38"/>
      <c r="AG449" s="99"/>
      <c r="AH449" s="113"/>
      <c r="AI449" s="38"/>
      <c r="AJ449" s="38"/>
      <c r="AK449" s="38"/>
      <c r="AL449" s="105"/>
      <c r="AM449" s="95"/>
      <c r="AN449" s="38"/>
      <c r="AO449" s="99"/>
      <c r="AP449" s="95"/>
      <c r="AQ449" s="38"/>
      <c r="AR449" s="38"/>
      <c r="AS449" s="38"/>
      <c r="AT449" s="99"/>
      <c r="AU449" s="95"/>
      <c r="AV449" s="38"/>
      <c r="AW449" s="99"/>
      <c r="AX449" s="113"/>
      <c r="AY449" s="38"/>
      <c r="AZ449" s="38"/>
      <c r="BA449" s="38"/>
      <c r="BB449" s="105"/>
      <c r="BC449" s="112"/>
      <c r="BD449" s="59"/>
      <c r="BE449" s="36"/>
      <c r="BF449" s="38"/>
      <c r="BG449" s="99"/>
      <c r="BH449" s="113"/>
      <c r="BI449" s="38"/>
      <c r="BJ449" s="99"/>
    </row>
    <row r="450" spans="2:62" ht="38.25" customHeight="1" x14ac:dyDescent="0.25">
      <c r="B450" s="81">
        <f t="shared" si="14"/>
        <v>429</v>
      </c>
      <c r="C450" s="57"/>
      <c r="D450" s="38"/>
      <c r="E450" s="73"/>
      <c r="F450" s="37"/>
      <c r="G450" s="80"/>
      <c r="H450" s="77"/>
      <c r="I450" s="37"/>
      <c r="J450" s="37"/>
      <c r="K450" s="58"/>
      <c r="L450" s="38"/>
      <c r="M450" s="38"/>
      <c r="N450" s="38"/>
      <c r="O450" s="38"/>
      <c r="P450" s="57"/>
      <c r="Q450" s="36"/>
      <c r="R450" s="73"/>
      <c r="S450" s="73"/>
      <c r="T450" s="58"/>
      <c r="U450" s="36"/>
      <c r="V450" s="90" t="str">
        <f t="shared" si="13"/>
        <v/>
      </c>
      <c r="W450" s="113"/>
      <c r="X450" s="38"/>
      <c r="Y450" s="99"/>
      <c r="Z450" s="95"/>
      <c r="AA450" s="38"/>
      <c r="AB450" s="38"/>
      <c r="AC450" s="38"/>
      <c r="AD450" s="105"/>
      <c r="AE450" s="113"/>
      <c r="AF450" s="38"/>
      <c r="AG450" s="99"/>
      <c r="AH450" s="113"/>
      <c r="AI450" s="38"/>
      <c r="AJ450" s="38"/>
      <c r="AK450" s="38"/>
      <c r="AL450" s="105"/>
      <c r="AM450" s="95"/>
      <c r="AN450" s="38"/>
      <c r="AO450" s="99"/>
      <c r="AP450" s="95"/>
      <c r="AQ450" s="38"/>
      <c r="AR450" s="38"/>
      <c r="AS450" s="38"/>
      <c r="AT450" s="99"/>
      <c r="AU450" s="95"/>
      <c r="AV450" s="38"/>
      <c r="AW450" s="99"/>
      <c r="AX450" s="113"/>
      <c r="AY450" s="38"/>
      <c r="AZ450" s="38"/>
      <c r="BA450" s="38"/>
      <c r="BB450" s="105"/>
      <c r="BC450" s="112"/>
      <c r="BD450" s="59"/>
      <c r="BE450" s="36"/>
      <c r="BF450" s="38"/>
      <c r="BG450" s="99"/>
      <c r="BH450" s="113"/>
      <c r="BI450" s="38"/>
      <c r="BJ450" s="99"/>
    </row>
    <row r="451" spans="2:62" ht="38.25" customHeight="1" x14ac:dyDescent="0.25">
      <c r="B451" s="81">
        <f t="shared" si="14"/>
        <v>430</v>
      </c>
      <c r="C451" s="57"/>
      <c r="D451" s="38"/>
      <c r="E451" s="73"/>
      <c r="F451" s="37"/>
      <c r="G451" s="80"/>
      <c r="H451" s="77"/>
      <c r="I451" s="37"/>
      <c r="J451" s="37"/>
      <c r="K451" s="58"/>
      <c r="L451" s="38"/>
      <c r="M451" s="38"/>
      <c r="N451" s="38"/>
      <c r="O451" s="38"/>
      <c r="P451" s="57"/>
      <c r="Q451" s="36"/>
      <c r="R451" s="73"/>
      <c r="S451" s="73"/>
      <c r="T451" s="58"/>
      <c r="U451" s="36"/>
      <c r="V451" s="90" t="str">
        <f t="shared" si="13"/>
        <v/>
      </c>
      <c r="W451" s="113"/>
      <c r="X451" s="38"/>
      <c r="Y451" s="99"/>
      <c r="Z451" s="95"/>
      <c r="AA451" s="38"/>
      <c r="AB451" s="38"/>
      <c r="AC451" s="38"/>
      <c r="AD451" s="105"/>
      <c r="AE451" s="113"/>
      <c r="AF451" s="38"/>
      <c r="AG451" s="99"/>
      <c r="AH451" s="113"/>
      <c r="AI451" s="38"/>
      <c r="AJ451" s="38"/>
      <c r="AK451" s="38"/>
      <c r="AL451" s="105"/>
      <c r="AM451" s="95"/>
      <c r="AN451" s="38"/>
      <c r="AO451" s="99"/>
      <c r="AP451" s="95"/>
      <c r="AQ451" s="38"/>
      <c r="AR451" s="38"/>
      <c r="AS451" s="38"/>
      <c r="AT451" s="99"/>
      <c r="AU451" s="95"/>
      <c r="AV451" s="38"/>
      <c r="AW451" s="99"/>
      <c r="AX451" s="113"/>
      <c r="AY451" s="38"/>
      <c r="AZ451" s="38"/>
      <c r="BA451" s="38"/>
      <c r="BB451" s="105"/>
      <c r="BC451" s="112"/>
      <c r="BD451" s="59"/>
      <c r="BE451" s="36"/>
      <c r="BF451" s="38"/>
      <c r="BG451" s="99"/>
      <c r="BH451" s="113"/>
      <c r="BI451" s="38"/>
      <c r="BJ451" s="99"/>
    </row>
    <row r="452" spans="2:62" ht="38.25" customHeight="1" x14ac:dyDescent="0.25">
      <c r="B452" s="81">
        <f t="shared" si="14"/>
        <v>431</v>
      </c>
      <c r="C452" s="57"/>
      <c r="D452" s="38"/>
      <c r="E452" s="73"/>
      <c r="F452" s="37"/>
      <c r="G452" s="80"/>
      <c r="H452" s="77"/>
      <c r="I452" s="37"/>
      <c r="J452" s="37"/>
      <c r="K452" s="58"/>
      <c r="L452" s="38"/>
      <c r="M452" s="38"/>
      <c r="N452" s="38"/>
      <c r="O452" s="38"/>
      <c r="P452" s="57"/>
      <c r="Q452" s="36"/>
      <c r="R452" s="73"/>
      <c r="S452" s="73"/>
      <c r="T452" s="58"/>
      <c r="U452" s="36"/>
      <c r="V452" s="90" t="str">
        <f t="shared" si="13"/>
        <v/>
      </c>
      <c r="W452" s="113"/>
      <c r="X452" s="38"/>
      <c r="Y452" s="99"/>
      <c r="Z452" s="95"/>
      <c r="AA452" s="38"/>
      <c r="AB452" s="38"/>
      <c r="AC452" s="38"/>
      <c r="AD452" s="105"/>
      <c r="AE452" s="113"/>
      <c r="AF452" s="38"/>
      <c r="AG452" s="99"/>
      <c r="AH452" s="113"/>
      <c r="AI452" s="38"/>
      <c r="AJ452" s="38"/>
      <c r="AK452" s="38"/>
      <c r="AL452" s="105"/>
      <c r="AM452" s="95"/>
      <c r="AN452" s="38"/>
      <c r="AO452" s="99"/>
      <c r="AP452" s="95"/>
      <c r="AQ452" s="38"/>
      <c r="AR452" s="38"/>
      <c r="AS452" s="38"/>
      <c r="AT452" s="99"/>
      <c r="AU452" s="95"/>
      <c r="AV452" s="38"/>
      <c r="AW452" s="99"/>
      <c r="AX452" s="113"/>
      <c r="AY452" s="38"/>
      <c r="AZ452" s="38"/>
      <c r="BA452" s="38"/>
      <c r="BB452" s="105"/>
      <c r="BC452" s="112"/>
      <c r="BD452" s="59"/>
      <c r="BE452" s="36"/>
      <c r="BF452" s="38"/>
      <c r="BG452" s="99"/>
      <c r="BH452" s="113"/>
      <c r="BI452" s="38"/>
      <c r="BJ452" s="99"/>
    </row>
    <row r="453" spans="2:62" ht="38.25" customHeight="1" x14ac:dyDescent="0.25">
      <c r="B453" s="81">
        <f t="shared" si="14"/>
        <v>432</v>
      </c>
      <c r="C453" s="57"/>
      <c r="D453" s="38"/>
      <c r="E453" s="73"/>
      <c r="F453" s="37"/>
      <c r="G453" s="80"/>
      <c r="H453" s="77"/>
      <c r="I453" s="37"/>
      <c r="J453" s="37"/>
      <c r="K453" s="58"/>
      <c r="L453" s="38"/>
      <c r="M453" s="38"/>
      <c r="N453" s="38"/>
      <c r="O453" s="38"/>
      <c r="P453" s="57"/>
      <c r="Q453" s="36"/>
      <c r="R453" s="73"/>
      <c r="S453" s="73"/>
      <c r="T453" s="58"/>
      <c r="U453" s="36"/>
      <c r="V453" s="90" t="str">
        <f t="shared" si="13"/>
        <v/>
      </c>
      <c r="W453" s="113"/>
      <c r="X453" s="38"/>
      <c r="Y453" s="99"/>
      <c r="Z453" s="95"/>
      <c r="AA453" s="38"/>
      <c r="AB453" s="38"/>
      <c r="AC453" s="38"/>
      <c r="AD453" s="105"/>
      <c r="AE453" s="113"/>
      <c r="AF453" s="38"/>
      <c r="AG453" s="99"/>
      <c r="AH453" s="113"/>
      <c r="AI453" s="38"/>
      <c r="AJ453" s="38"/>
      <c r="AK453" s="38"/>
      <c r="AL453" s="105"/>
      <c r="AM453" s="95"/>
      <c r="AN453" s="38"/>
      <c r="AO453" s="99"/>
      <c r="AP453" s="95"/>
      <c r="AQ453" s="38"/>
      <c r="AR453" s="38"/>
      <c r="AS453" s="38"/>
      <c r="AT453" s="99"/>
      <c r="AU453" s="95"/>
      <c r="AV453" s="38"/>
      <c r="AW453" s="99"/>
      <c r="AX453" s="113"/>
      <c r="AY453" s="38"/>
      <c r="AZ453" s="38"/>
      <c r="BA453" s="38"/>
      <c r="BB453" s="105"/>
      <c r="BC453" s="112"/>
      <c r="BD453" s="59"/>
      <c r="BE453" s="36"/>
      <c r="BF453" s="38"/>
      <c r="BG453" s="99"/>
      <c r="BH453" s="113"/>
      <c r="BI453" s="38"/>
      <c r="BJ453" s="99"/>
    </row>
    <row r="454" spans="2:62" ht="38.25" customHeight="1" x14ac:dyDescent="0.25">
      <c r="B454" s="81">
        <f t="shared" si="14"/>
        <v>433</v>
      </c>
      <c r="C454" s="57"/>
      <c r="D454" s="38"/>
      <c r="E454" s="73"/>
      <c r="F454" s="37"/>
      <c r="G454" s="80"/>
      <c r="H454" s="77"/>
      <c r="I454" s="37"/>
      <c r="J454" s="37"/>
      <c r="K454" s="58"/>
      <c r="L454" s="38"/>
      <c r="M454" s="38"/>
      <c r="N454" s="38"/>
      <c r="O454" s="38"/>
      <c r="P454" s="57"/>
      <c r="Q454" s="36"/>
      <c r="R454" s="73"/>
      <c r="S454" s="73"/>
      <c r="T454" s="58"/>
      <c r="U454" s="36"/>
      <c r="V454" s="90" t="str">
        <f t="shared" si="13"/>
        <v/>
      </c>
      <c r="W454" s="113"/>
      <c r="X454" s="38"/>
      <c r="Y454" s="99"/>
      <c r="Z454" s="95"/>
      <c r="AA454" s="38"/>
      <c r="AB454" s="38"/>
      <c r="AC454" s="38"/>
      <c r="AD454" s="105"/>
      <c r="AE454" s="113"/>
      <c r="AF454" s="38"/>
      <c r="AG454" s="99"/>
      <c r="AH454" s="113"/>
      <c r="AI454" s="38"/>
      <c r="AJ454" s="38"/>
      <c r="AK454" s="38"/>
      <c r="AL454" s="105"/>
      <c r="AM454" s="95"/>
      <c r="AN454" s="38"/>
      <c r="AO454" s="99"/>
      <c r="AP454" s="95"/>
      <c r="AQ454" s="38"/>
      <c r="AR454" s="38"/>
      <c r="AS454" s="38"/>
      <c r="AT454" s="99"/>
      <c r="AU454" s="95"/>
      <c r="AV454" s="38"/>
      <c r="AW454" s="99"/>
      <c r="AX454" s="113"/>
      <c r="AY454" s="38"/>
      <c r="AZ454" s="38"/>
      <c r="BA454" s="38"/>
      <c r="BB454" s="105"/>
      <c r="BC454" s="112"/>
      <c r="BD454" s="59"/>
      <c r="BE454" s="36"/>
      <c r="BF454" s="38"/>
      <c r="BG454" s="99"/>
      <c r="BH454" s="113"/>
      <c r="BI454" s="38"/>
      <c r="BJ454" s="99"/>
    </row>
    <row r="455" spans="2:62" ht="38.25" customHeight="1" x14ac:dyDescent="0.25">
      <c r="B455" s="81">
        <f t="shared" si="14"/>
        <v>434</v>
      </c>
      <c r="C455" s="57"/>
      <c r="D455" s="38"/>
      <c r="E455" s="73"/>
      <c r="F455" s="37"/>
      <c r="G455" s="80"/>
      <c r="H455" s="77"/>
      <c r="I455" s="37"/>
      <c r="J455" s="37"/>
      <c r="K455" s="58"/>
      <c r="L455" s="38"/>
      <c r="M455" s="38"/>
      <c r="N455" s="38"/>
      <c r="O455" s="38"/>
      <c r="P455" s="57"/>
      <c r="Q455" s="36"/>
      <c r="R455" s="73"/>
      <c r="S455" s="73"/>
      <c r="T455" s="58"/>
      <c r="U455" s="36"/>
      <c r="V455" s="90" t="str">
        <f t="shared" si="13"/>
        <v/>
      </c>
      <c r="W455" s="113"/>
      <c r="X455" s="38"/>
      <c r="Y455" s="99"/>
      <c r="Z455" s="95"/>
      <c r="AA455" s="38"/>
      <c r="AB455" s="38"/>
      <c r="AC455" s="38"/>
      <c r="AD455" s="105"/>
      <c r="AE455" s="113"/>
      <c r="AF455" s="38"/>
      <c r="AG455" s="99"/>
      <c r="AH455" s="113"/>
      <c r="AI455" s="38"/>
      <c r="AJ455" s="38"/>
      <c r="AK455" s="38"/>
      <c r="AL455" s="105"/>
      <c r="AM455" s="95"/>
      <c r="AN455" s="38"/>
      <c r="AO455" s="99"/>
      <c r="AP455" s="95"/>
      <c r="AQ455" s="38"/>
      <c r="AR455" s="38"/>
      <c r="AS455" s="38"/>
      <c r="AT455" s="99"/>
      <c r="AU455" s="95"/>
      <c r="AV455" s="38"/>
      <c r="AW455" s="99"/>
      <c r="AX455" s="113"/>
      <c r="AY455" s="38"/>
      <c r="AZ455" s="38"/>
      <c r="BA455" s="38"/>
      <c r="BB455" s="105"/>
      <c r="BC455" s="112"/>
      <c r="BD455" s="59"/>
      <c r="BE455" s="36"/>
      <c r="BF455" s="38"/>
      <c r="BG455" s="99"/>
      <c r="BH455" s="113"/>
      <c r="BI455" s="38"/>
      <c r="BJ455" s="99"/>
    </row>
    <row r="456" spans="2:62" ht="38.25" customHeight="1" x14ac:dyDescent="0.25">
      <c r="B456" s="81">
        <f t="shared" si="14"/>
        <v>435</v>
      </c>
      <c r="C456" s="57"/>
      <c r="D456" s="38"/>
      <c r="E456" s="73"/>
      <c r="F456" s="37"/>
      <c r="G456" s="80"/>
      <c r="H456" s="77"/>
      <c r="I456" s="37"/>
      <c r="J456" s="37"/>
      <c r="K456" s="58"/>
      <c r="L456" s="38"/>
      <c r="M456" s="38"/>
      <c r="N456" s="38"/>
      <c r="O456" s="38"/>
      <c r="P456" s="57"/>
      <c r="Q456" s="36"/>
      <c r="R456" s="73"/>
      <c r="S456" s="73"/>
      <c r="T456" s="58"/>
      <c r="U456" s="36"/>
      <c r="V456" s="90" t="str">
        <f t="shared" si="13"/>
        <v/>
      </c>
      <c r="W456" s="113"/>
      <c r="X456" s="38"/>
      <c r="Y456" s="99"/>
      <c r="Z456" s="95"/>
      <c r="AA456" s="38"/>
      <c r="AB456" s="38"/>
      <c r="AC456" s="38"/>
      <c r="AD456" s="105"/>
      <c r="AE456" s="113"/>
      <c r="AF456" s="38"/>
      <c r="AG456" s="99"/>
      <c r="AH456" s="113"/>
      <c r="AI456" s="38"/>
      <c r="AJ456" s="38"/>
      <c r="AK456" s="38"/>
      <c r="AL456" s="105"/>
      <c r="AM456" s="95"/>
      <c r="AN456" s="38"/>
      <c r="AO456" s="99"/>
      <c r="AP456" s="95"/>
      <c r="AQ456" s="38"/>
      <c r="AR456" s="38"/>
      <c r="AS456" s="38"/>
      <c r="AT456" s="99"/>
      <c r="AU456" s="95"/>
      <c r="AV456" s="38"/>
      <c r="AW456" s="99"/>
      <c r="AX456" s="113"/>
      <c r="AY456" s="38"/>
      <c r="AZ456" s="38"/>
      <c r="BA456" s="38"/>
      <c r="BB456" s="105"/>
      <c r="BC456" s="112"/>
      <c r="BD456" s="59"/>
      <c r="BE456" s="36"/>
      <c r="BF456" s="38"/>
      <c r="BG456" s="99"/>
      <c r="BH456" s="113"/>
      <c r="BI456" s="38"/>
      <c r="BJ456" s="99"/>
    </row>
    <row r="457" spans="2:62" ht="38.25" customHeight="1" x14ac:dyDescent="0.25">
      <c r="B457" s="81">
        <f t="shared" si="14"/>
        <v>436</v>
      </c>
      <c r="C457" s="57"/>
      <c r="D457" s="38"/>
      <c r="E457" s="73"/>
      <c r="F457" s="37"/>
      <c r="G457" s="80"/>
      <c r="H457" s="77"/>
      <c r="I457" s="37"/>
      <c r="J457" s="37"/>
      <c r="K457" s="58"/>
      <c r="L457" s="38"/>
      <c r="M457" s="38"/>
      <c r="N457" s="38"/>
      <c r="O457" s="38"/>
      <c r="P457" s="57"/>
      <c r="Q457" s="36"/>
      <c r="R457" s="73"/>
      <c r="S457" s="73"/>
      <c r="T457" s="58"/>
      <c r="U457" s="36"/>
      <c r="V457" s="90" t="str">
        <f t="shared" si="13"/>
        <v/>
      </c>
      <c r="W457" s="113"/>
      <c r="X457" s="38"/>
      <c r="Y457" s="99"/>
      <c r="Z457" s="95"/>
      <c r="AA457" s="38"/>
      <c r="AB457" s="38"/>
      <c r="AC457" s="38"/>
      <c r="AD457" s="105"/>
      <c r="AE457" s="113"/>
      <c r="AF457" s="38"/>
      <c r="AG457" s="99"/>
      <c r="AH457" s="113"/>
      <c r="AI457" s="38"/>
      <c r="AJ457" s="38"/>
      <c r="AK457" s="38"/>
      <c r="AL457" s="105"/>
      <c r="AM457" s="95"/>
      <c r="AN457" s="38"/>
      <c r="AO457" s="99"/>
      <c r="AP457" s="95"/>
      <c r="AQ457" s="38"/>
      <c r="AR457" s="38"/>
      <c r="AS457" s="38"/>
      <c r="AT457" s="99"/>
      <c r="AU457" s="95"/>
      <c r="AV457" s="38"/>
      <c r="AW457" s="99"/>
      <c r="AX457" s="113"/>
      <c r="AY457" s="38"/>
      <c r="AZ457" s="38"/>
      <c r="BA457" s="38"/>
      <c r="BB457" s="105"/>
      <c r="BC457" s="112"/>
      <c r="BD457" s="59"/>
      <c r="BE457" s="36"/>
      <c r="BF457" s="38"/>
      <c r="BG457" s="99"/>
      <c r="BH457" s="113"/>
      <c r="BI457" s="38"/>
      <c r="BJ457" s="99"/>
    </row>
    <row r="458" spans="2:62" ht="38.25" customHeight="1" x14ac:dyDescent="0.25">
      <c r="B458" s="81">
        <f t="shared" si="14"/>
        <v>437</v>
      </c>
      <c r="C458" s="57"/>
      <c r="D458" s="38"/>
      <c r="E458" s="73"/>
      <c r="F458" s="37"/>
      <c r="G458" s="80"/>
      <c r="H458" s="77"/>
      <c r="I458" s="37"/>
      <c r="J458" s="37"/>
      <c r="K458" s="58"/>
      <c r="L458" s="38"/>
      <c r="M458" s="38"/>
      <c r="N458" s="38"/>
      <c r="O458" s="38"/>
      <c r="P458" s="57"/>
      <c r="Q458" s="36"/>
      <c r="R458" s="73"/>
      <c r="S458" s="73"/>
      <c r="T458" s="58"/>
      <c r="U458" s="36"/>
      <c r="V458" s="90" t="str">
        <f t="shared" si="13"/>
        <v/>
      </c>
      <c r="W458" s="113"/>
      <c r="X458" s="38"/>
      <c r="Y458" s="99"/>
      <c r="Z458" s="95"/>
      <c r="AA458" s="38"/>
      <c r="AB458" s="38"/>
      <c r="AC458" s="38"/>
      <c r="AD458" s="105"/>
      <c r="AE458" s="113"/>
      <c r="AF458" s="38"/>
      <c r="AG458" s="99"/>
      <c r="AH458" s="113"/>
      <c r="AI458" s="38"/>
      <c r="AJ458" s="38"/>
      <c r="AK458" s="38"/>
      <c r="AL458" s="105"/>
      <c r="AM458" s="95"/>
      <c r="AN458" s="38"/>
      <c r="AO458" s="99"/>
      <c r="AP458" s="95"/>
      <c r="AQ458" s="38"/>
      <c r="AR458" s="38"/>
      <c r="AS458" s="38"/>
      <c r="AT458" s="99"/>
      <c r="AU458" s="95"/>
      <c r="AV458" s="38"/>
      <c r="AW458" s="99"/>
      <c r="AX458" s="113"/>
      <c r="AY458" s="38"/>
      <c r="AZ458" s="38"/>
      <c r="BA458" s="38"/>
      <c r="BB458" s="105"/>
      <c r="BC458" s="112"/>
      <c r="BD458" s="59"/>
      <c r="BE458" s="36"/>
      <c r="BF458" s="38"/>
      <c r="BG458" s="99"/>
      <c r="BH458" s="113"/>
      <c r="BI458" s="38"/>
      <c r="BJ458" s="99"/>
    </row>
    <row r="459" spans="2:62" ht="38.25" customHeight="1" x14ac:dyDescent="0.25">
      <c r="B459" s="81">
        <f t="shared" si="14"/>
        <v>438</v>
      </c>
      <c r="C459" s="57"/>
      <c r="D459" s="38"/>
      <c r="E459" s="73"/>
      <c r="F459" s="37"/>
      <c r="G459" s="80"/>
      <c r="H459" s="77"/>
      <c r="I459" s="37"/>
      <c r="J459" s="37"/>
      <c r="K459" s="58"/>
      <c r="L459" s="38"/>
      <c r="M459" s="38"/>
      <c r="N459" s="38"/>
      <c r="O459" s="38"/>
      <c r="P459" s="57"/>
      <c r="Q459" s="36"/>
      <c r="R459" s="73"/>
      <c r="S459" s="73"/>
      <c r="T459" s="58"/>
      <c r="U459" s="36"/>
      <c r="V459" s="90" t="str">
        <f t="shared" si="13"/>
        <v/>
      </c>
      <c r="W459" s="113"/>
      <c r="X459" s="38"/>
      <c r="Y459" s="99"/>
      <c r="Z459" s="95"/>
      <c r="AA459" s="38"/>
      <c r="AB459" s="38"/>
      <c r="AC459" s="38"/>
      <c r="AD459" s="105"/>
      <c r="AE459" s="113"/>
      <c r="AF459" s="38"/>
      <c r="AG459" s="99"/>
      <c r="AH459" s="113"/>
      <c r="AI459" s="38"/>
      <c r="AJ459" s="38"/>
      <c r="AK459" s="38"/>
      <c r="AL459" s="105"/>
      <c r="AM459" s="95"/>
      <c r="AN459" s="38"/>
      <c r="AO459" s="99"/>
      <c r="AP459" s="95"/>
      <c r="AQ459" s="38"/>
      <c r="AR459" s="38"/>
      <c r="AS459" s="38"/>
      <c r="AT459" s="99"/>
      <c r="AU459" s="95"/>
      <c r="AV459" s="38"/>
      <c r="AW459" s="99"/>
      <c r="AX459" s="113"/>
      <c r="AY459" s="38"/>
      <c r="AZ459" s="38"/>
      <c r="BA459" s="38"/>
      <c r="BB459" s="105"/>
      <c r="BC459" s="112"/>
      <c r="BD459" s="59"/>
      <c r="BE459" s="36"/>
      <c r="BF459" s="38"/>
      <c r="BG459" s="99"/>
      <c r="BH459" s="113"/>
      <c r="BI459" s="38"/>
      <c r="BJ459" s="99"/>
    </row>
    <row r="460" spans="2:62" ht="38.25" customHeight="1" x14ac:dyDescent="0.25">
      <c r="B460" s="81">
        <f t="shared" si="14"/>
        <v>439</v>
      </c>
      <c r="C460" s="57"/>
      <c r="D460" s="38"/>
      <c r="E460" s="73"/>
      <c r="F460" s="37"/>
      <c r="G460" s="80"/>
      <c r="H460" s="77"/>
      <c r="I460" s="37"/>
      <c r="J460" s="37"/>
      <c r="K460" s="58"/>
      <c r="L460" s="38"/>
      <c r="M460" s="38"/>
      <c r="N460" s="38"/>
      <c r="O460" s="38"/>
      <c r="P460" s="57"/>
      <c r="Q460" s="36"/>
      <c r="R460" s="73"/>
      <c r="S460" s="73"/>
      <c r="T460" s="58"/>
      <c r="U460" s="36"/>
      <c r="V460" s="90" t="str">
        <f t="shared" si="13"/>
        <v/>
      </c>
      <c r="W460" s="113"/>
      <c r="X460" s="38"/>
      <c r="Y460" s="99"/>
      <c r="Z460" s="95"/>
      <c r="AA460" s="38"/>
      <c r="AB460" s="38"/>
      <c r="AC460" s="38"/>
      <c r="AD460" s="105"/>
      <c r="AE460" s="113"/>
      <c r="AF460" s="38"/>
      <c r="AG460" s="99"/>
      <c r="AH460" s="113"/>
      <c r="AI460" s="38"/>
      <c r="AJ460" s="38"/>
      <c r="AK460" s="38"/>
      <c r="AL460" s="105"/>
      <c r="AM460" s="95"/>
      <c r="AN460" s="38"/>
      <c r="AO460" s="99"/>
      <c r="AP460" s="95"/>
      <c r="AQ460" s="38"/>
      <c r="AR460" s="38"/>
      <c r="AS460" s="38"/>
      <c r="AT460" s="99"/>
      <c r="AU460" s="95"/>
      <c r="AV460" s="38"/>
      <c r="AW460" s="99"/>
      <c r="AX460" s="113"/>
      <c r="AY460" s="38"/>
      <c r="AZ460" s="38"/>
      <c r="BA460" s="38"/>
      <c r="BB460" s="105"/>
      <c r="BC460" s="112"/>
      <c r="BD460" s="59"/>
      <c r="BE460" s="36"/>
      <c r="BF460" s="38"/>
      <c r="BG460" s="99"/>
      <c r="BH460" s="113"/>
      <c r="BI460" s="38"/>
      <c r="BJ460" s="99"/>
    </row>
    <row r="461" spans="2:62" ht="38.25" customHeight="1" x14ac:dyDescent="0.25">
      <c r="B461" s="81">
        <f t="shared" si="14"/>
        <v>440</v>
      </c>
      <c r="C461" s="57"/>
      <c r="D461" s="38"/>
      <c r="E461" s="73"/>
      <c r="F461" s="37"/>
      <c r="G461" s="80"/>
      <c r="H461" s="77"/>
      <c r="I461" s="37"/>
      <c r="J461" s="37"/>
      <c r="K461" s="58"/>
      <c r="L461" s="38"/>
      <c r="M461" s="38"/>
      <c r="N461" s="38"/>
      <c r="O461" s="38"/>
      <c r="P461" s="57"/>
      <c r="Q461" s="36"/>
      <c r="R461" s="73"/>
      <c r="S461" s="73"/>
      <c r="T461" s="58"/>
      <c r="U461" s="36"/>
      <c r="V461" s="90" t="str">
        <f t="shared" si="13"/>
        <v/>
      </c>
      <c r="W461" s="113"/>
      <c r="X461" s="38"/>
      <c r="Y461" s="99"/>
      <c r="Z461" s="95"/>
      <c r="AA461" s="38"/>
      <c r="AB461" s="38"/>
      <c r="AC461" s="38"/>
      <c r="AD461" s="105"/>
      <c r="AE461" s="113"/>
      <c r="AF461" s="38"/>
      <c r="AG461" s="99"/>
      <c r="AH461" s="113"/>
      <c r="AI461" s="38"/>
      <c r="AJ461" s="38"/>
      <c r="AK461" s="38"/>
      <c r="AL461" s="105"/>
      <c r="AM461" s="95"/>
      <c r="AN461" s="38"/>
      <c r="AO461" s="99"/>
      <c r="AP461" s="95"/>
      <c r="AQ461" s="38"/>
      <c r="AR461" s="38"/>
      <c r="AS461" s="38"/>
      <c r="AT461" s="99"/>
      <c r="AU461" s="95"/>
      <c r="AV461" s="38"/>
      <c r="AW461" s="99"/>
      <c r="AX461" s="113"/>
      <c r="AY461" s="38"/>
      <c r="AZ461" s="38"/>
      <c r="BA461" s="38"/>
      <c r="BB461" s="105"/>
      <c r="BC461" s="112"/>
      <c r="BD461" s="59"/>
      <c r="BE461" s="36"/>
      <c r="BF461" s="38"/>
      <c r="BG461" s="99"/>
      <c r="BH461" s="113"/>
      <c r="BI461" s="38"/>
      <c r="BJ461" s="99"/>
    </row>
    <row r="462" spans="2:62" ht="38.25" customHeight="1" x14ac:dyDescent="0.25">
      <c r="B462" s="81">
        <f t="shared" si="14"/>
        <v>441</v>
      </c>
      <c r="C462" s="57"/>
      <c r="D462" s="38"/>
      <c r="E462" s="73"/>
      <c r="F462" s="37"/>
      <c r="G462" s="80"/>
      <c r="H462" s="77"/>
      <c r="I462" s="37"/>
      <c r="J462" s="37"/>
      <c r="K462" s="58"/>
      <c r="L462" s="38"/>
      <c r="M462" s="38"/>
      <c r="N462" s="38"/>
      <c r="O462" s="38"/>
      <c r="P462" s="57"/>
      <c r="Q462" s="36"/>
      <c r="R462" s="73"/>
      <c r="S462" s="73"/>
      <c r="T462" s="58"/>
      <c r="U462" s="36"/>
      <c r="V462" s="90" t="str">
        <f t="shared" si="13"/>
        <v/>
      </c>
      <c r="W462" s="113"/>
      <c r="X462" s="38"/>
      <c r="Y462" s="99"/>
      <c r="Z462" s="95"/>
      <c r="AA462" s="38"/>
      <c r="AB462" s="38"/>
      <c r="AC462" s="38"/>
      <c r="AD462" s="105"/>
      <c r="AE462" s="113"/>
      <c r="AF462" s="38"/>
      <c r="AG462" s="99"/>
      <c r="AH462" s="113"/>
      <c r="AI462" s="38"/>
      <c r="AJ462" s="38"/>
      <c r="AK462" s="38"/>
      <c r="AL462" s="105"/>
      <c r="AM462" s="95"/>
      <c r="AN462" s="38"/>
      <c r="AO462" s="99"/>
      <c r="AP462" s="95"/>
      <c r="AQ462" s="38"/>
      <c r="AR462" s="38"/>
      <c r="AS462" s="38"/>
      <c r="AT462" s="99"/>
      <c r="AU462" s="95"/>
      <c r="AV462" s="38"/>
      <c r="AW462" s="99"/>
      <c r="AX462" s="113"/>
      <c r="AY462" s="38"/>
      <c r="AZ462" s="38"/>
      <c r="BA462" s="38"/>
      <c r="BB462" s="105"/>
      <c r="BC462" s="112"/>
      <c r="BD462" s="59"/>
      <c r="BE462" s="36"/>
      <c r="BF462" s="38"/>
      <c r="BG462" s="99"/>
      <c r="BH462" s="113"/>
      <c r="BI462" s="38"/>
      <c r="BJ462" s="99"/>
    </row>
    <row r="463" spans="2:62" ht="38.25" customHeight="1" x14ac:dyDescent="0.25">
      <c r="B463" s="81">
        <f t="shared" si="14"/>
        <v>442</v>
      </c>
      <c r="C463" s="57"/>
      <c r="D463" s="38"/>
      <c r="E463" s="73"/>
      <c r="F463" s="37"/>
      <c r="G463" s="80"/>
      <c r="H463" s="77"/>
      <c r="I463" s="37"/>
      <c r="J463" s="37"/>
      <c r="K463" s="58"/>
      <c r="L463" s="38"/>
      <c r="M463" s="38"/>
      <c r="N463" s="38"/>
      <c r="O463" s="38"/>
      <c r="P463" s="57"/>
      <c r="Q463" s="36"/>
      <c r="R463" s="73"/>
      <c r="S463" s="73"/>
      <c r="T463" s="58"/>
      <c r="U463" s="36"/>
      <c r="V463" s="90" t="str">
        <f t="shared" si="13"/>
        <v/>
      </c>
      <c r="W463" s="113"/>
      <c r="X463" s="38"/>
      <c r="Y463" s="99"/>
      <c r="Z463" s="95"/>
      <c r="AA463" s="38"/>
      <c r="AB463" s="38"/>
      <c r="AC463" s="38"/>
      <c r="AD463" s="105"/>
      <c r="AE463" s="113"/>
      <c r="AF463" s="38"/>
      <c r="AG463" s="99"/>
      <c r="AH463" s="113"/>
      <c r="AI463" s="38"/>
      <c r="AJ463" s="38"/>
      <c r="AK463" s="38"/>
      <c r="AL463" s="105"/>
      <c r="AM463" s="95"/>
      <c r="AN463" s="38"/>
      <c r="AO463" s="99"/>
      <c r="AP463" s="95"/>
      <c r="AQ463" s="38"/>
      <c r="AR463" s="38"/>
      <c r="AS463" s="38"/>
      <c r="AT463" s="99"/>
      <c r="AU463" s="95"/>
      <c r="AV463" s="38"/>
      <c r="AW463" s="99"/>
      <c r="AX463" s="113"/>
      <c r="AY463" s="38"/>
      <c r="AZ463" s="38"/>
      <c r="BA463" s="38"/>
      <c r="BB463" s="105"/>
      <c r="BC463" s="112"/>
      <c r="BD463" s="59"/>
      <c r="BE463" s="36"/>
      <c r="BF463" s="38"/>
      <c r="BG463" s="99"/>
      <c r="BH463" s="113"/>
      <c r="BI463" s="38"/>
      <c r="BJ463" s="99"/>
    </row>
    <row r="464" spans="2:62" ht="38.25" customHeight="1" x14ac:dyDescent="0.25">
      <c r="B464" s="81">
        <f t="shared" si="14"/>
        <v>443</v>
      </c>
      <c r="C464" s="57"/>
      <c r="D464" s="38"/>
      <c r="E464" s="73"/>
      <c r="F464" s="37"/>
      <c r="G464" s="80"/>
      <c r="H464" s="77"/>
      <c r="I464" s="37"/>
      <c r="J464" s="37"/>
      <c r="K464" s="58"/>
      <c r="L464" s="38"/>
      <c r="M464" s="38"/>
      <c r="N464" s="38"/>
      <c r="O464" s="38"/>
      <c r="P464" s="57"/>
      <c r="Q464" s="36"/>
      <c r="R464" s="73"/>
      <c r="S464" s="73"/>
      <c r="T464" s="58"/>
      <c r="U464" s="36"/>
      <c r="V464" s="90" t="str">
        <f t="shared" si="13"/>
        <v/>
      </c>
      <c r="W464" s="113"/>
      <c r="X464" s="38"/>
      <c r="Y464" s="99"/>
      <c r="Z464" s="95"/>
      <c r="AA464" s="38"/>
      <c r="AB464" s="38"/>
      <c r="AC464" s="38"/>
      <c r="AD464" s="105"/>
      <c r="AE464" s="113"/>
      <c r="AF464" s="38"/>
      <c r="AG464" s="99"/>
      <c r="AH464" s="113"/>
      <c r="AI464" s="38"/>
      <c r="AJ464" s="38"/>
      <c r="AK464" s="38"/>
      <c r="AL464" s="105"/>
      <c r="AM464" s="95"/>
      <c r="AN464" s="38"/>
      <c r="AO464" s="99"/>
      <c r="AP464" s="95"/>
      <c r="AQ464" s="38"/>
      <c r="AR464" s="38"/>
      <c r="AS464" s="38"/>
      <c r="AT464" s="99"/>
      <c r="AU464" s="95"/>
      <c r="AV464" s="38"/>
      <c r="AW464" s="99"/>
      <c r="AX464" s="113"/>
      <c r="AY464" s="38"/>
      <c r="AZ464" s="38"/>
      <c r="BA464" s="38"/>
      <c r="BB464" s="105"/>
      <c r="BC464" s="112"/>
      <c r="BD464" s="59"/>
      <c r="BE464" s="36"/>
      <c r="BF464" s="38"/>
      <c r="BG464" s="99"/>
      <c r="BH464" s="113"/>
      <c r="BI464" s="38"/>
      <c r="BJ464" s="99"/>
    </row>
    <row r="465" spans="2:62" ht="38.25" customHeight="1" x14ac:dyDescent="0.25">
      <c r="B465" s="81">
        <f t="shared" si="14"/>
        <v>444</v>
      </c>
      <c r="C465" s="57"/>
      <c r="D465" s="38"/>
      <c r="E465" s="73"/>
      <c r="F465" s="37"/>
      <c r="G465" s="80"/>
      <c r="H465" s="77"/>
      <c r="I465" s="37"/>
      <c r="J465" s="37"/>
      <c r="K465" s="58"/>
      <c r="L465" s="38"/>
      <c r="M465" s="38"/>
      <c r="N465" s="38"/>
      <c r="O465" s="38"/>
      <c r="P465" s="57"/>
      <c r="Q465" s="36"/>
      <c r="R465" s="73"/>
      <c r="S465" s="73"/>
      <c r="T465" s="58"/>
      <c r="U465" s="36"/>
      <c r="V465" s="90" t="str">
        <f t="shared" si="13"/>
        <v/>
      </c>
      <c r="W465" s="113"/>
      <c r="X465" s="38"/>
      <c r="Y465" s="99"/>
      <c r="Z465" s="95"/>
      <c r="AA465" s="38"/>
      <c r="AB465" s="38"/>
      <c r="AC465" s="38"/>
      <c r="AD465" s="105"/>
      <c r="AE465" s="113"/>
      <c r="AF465" s="38"/>
      <c r="AG465" s="99"/>
      <c r="AH465" s="113"/>
      <c r="AI465" s="38"/>
      <c r="AJ465" s="38"/>
      <c r="AK465" s="38"/>
      <c r="AL465" s="105"/>
      <c r="AM465" s="95"/>
      <c r="AN465" s="38"/>
      <c r="AO465" s="99"/>
      <c r="AP465" s="95"/>
      <c r="AQ465" s="38"/>
      <c r="AR465" s="38"/>
      <c r="AS465" s="38"/>
      <c r="AT465" s="99"/>
      <c r="AU465" s="95"/>
      <c r="AV465" s="38"/>
      <c r="AW465" s="99"/>
      <c r="AX465" s="113"/>
      <c r="AY465" s="38"/>
      <c r="AZ465" s="38"/>
      <c r="BA465" s="38"/>
      <c r="BB465" s="105"/>
      <c r="BC465" s="112"/>
      <c r="BD465" s="59"/>
      <c r="BE465" s="36"/>
      <c r="BF465" s="38"/>
      <c r="BG465" s="99"/>
      <c r="BH465" s="113"/>
      <c r="BI465" s="38"/>
      <c r="BJ465" s="99"/>
    </row>
    <row r="466" spans="2:62" ht="38.25" customHeight="1" x14ac:dyDescent="0.25">
      <c r="B466" s="81">
        <f t="shared" si="14"/>
        <v>445</v>
      </c>
      <c r="C466" s="57"/>
      <c r="D466" s="38"/>
      <c r="E466" s="73"/>
      <c r="F466" s="37"/>
      <c r="G466" s="80"/>
      <c r="H466" s="77"/>
      <c r="I466" s="37"/>
      <c r="J466" s="37"/>
      <c r="K466" s="58"/>
      <c r="L466" s="38"/>
      <c r="M466" s="38"/>
      <c r="N466" s="38"/>
      <c r="O466" s="38"/>
      <c r="P466" s="57"/>
      <c r="Q466" s="36"/>
      <c r="R466" s="73"/>
      <c r="S466" s="73"/>
      <c r="T466" s="58"/>
      <c r="U466" s="36"/>
      <c r="V466" s="90" t="str">
        <f t="shared" si="13"/>
        <v/>
      </c>
      <c r="W466" s="113"/>
      <c r="X466" s="38"/>
      <c r="Y466" s="99"/>
      <c r="Z466" s="95"/>
      <c r="AA466" s="38"/>
      <c r="AB466" s="38"/>
      <c r="AC466" s="38"/>
      <c r="AD466" s="105"/>
      <c r="AE466" s="113"/>
      <c r="AF466" s="38"/>
      <c r="AG466" s="99"/>
      <c r="AH466" s="113"/>
      <c r="AI466" s="38"/>
      <c r="AJ466" s="38"/>
      <c r="AK466" s="38"/>
      <c r="AL466" s="105"/>
      <c r="AM466" s="95"/>
      <c r="AN466" s="38"/>
      <c r="AO466" s="99"/>
      <c r="AP466" s="95"/>
      <c r="AQ466" s="38"/>
      <c r="AR466" s="38"/>
      <c r="AS466" s="38"/>
      <c r="AT466" s="99"/>
      <c r="AU466" s="95"/>
      <c r="AV466" s="38"/>
      <c r="AW466" s="99"/>
      <c r="AX466" s="113"/>
      <c r="AY466" s="38"/>
      <c r="AZ466" s="38"/>
      <c r="BA466" s="38"/>
      <c r="BB466" s="105"/>
      <c r="BC466" s="112"/>
      <c r="BD466" s="59"/>
      <c r="BE466" s="36"/>
      <c r="BF466" s="38"/>
      <c r="BG466" s="99"/>
      <c r="BH466" s="113"/>
      <c r="BI466" s="38"/>
      <c r="BJ466" s="99"/>
    </row>
    <row r="467" spans="2:62" ht="38.25" customHeight="1" x14ac:dyDescent="0.25">
      <c r="B467" s="81">
        <f t="shared" si="14"/>
        <v>446</v>
      </c>
      <c r="C467" s="57"/>
      <c r="D467" s="38"/>
      <c r="E467" s="73"/>
      <c r="F467" s="37"/>
      <c r="G467" s="80"/>
      <c r="H467" s="77"/>
      <c r="I467" s="37"/>
      <c r="J467" s="37"/>
      <c r="K467" s="58"/>
      <c r="L467" s="38"/>
      <c r="M467" s="38"/>
      <c r="N467" s="38"/>
      <c r="O467" s="38"/>
      <c r="P467" s="57"/>
      <c r="Q467" s="36"/>
      <c r="R467" s="73"/>
      <c r="S467" s="73"/>
      <c r="T467" s="58"/>
      <c r="U467" s="36"/>
      <c r="V467" s="90" t="str">
        <f t="shared" si="13"/>
        <v/>
      </c>
      <c r="W467" s="113"/>
      <c r="X467" s="38"/>
      <c r="Y467" s="99"/>
      <c r="Z467" s="95"/>
      <c r="AA467" s="38"/>
      <c r="AB467" s="38"/>
      <c r="AC467" s="38"/>
      <c r="AD467" s="105"/>
      <c r="AE467" s="113"/>
      <c r="AF467" s="38"/>
      <c r="AG467" s="99"/>
      <c r="AH467" s="113"/>
      <c r="AI467" s="38"/>
      <c r="AJ467" s="38"/>
      <c r="AK467" s="38"/>
      <c r="AL467" s="105"/>
      <c r="AM467" s="95"/>
      <c r="AN467" s="38"/>
      <c r="AO467" s="99"/>
      <c r="AP467" s="95"/>
      <c r="AQ467" s="38"/>
      <c r="AR467" s="38"/>
      <c r="AS467" s="38"/>
      <c r="AT467" s="99"/>
      <c r="AU467" s="95"/>
      <c r="AV467" s="38"/>
      <c r="AW467" s="99"/>
      <c r="AX467" s="113"/>
      <c r="AY467" s="38"/>
      <c r="AZ467" s="38"/>
      <c r="BA467" s="38"/>
      <c r="BB467" s="105"/>
      <c r="BC467" s="112"/>
      <c r="BD467" s="59"/>
      <c r="BE467" s="36"/>
      <c r="BF467" s="38"/>
      <c r="BG467" s="99"/>
      <c r="BH467" s="113"/>
      <c r="BI467" s="38"/>
      <c r="BJ467" s="99"/>
    </row>
    <row r="468" spans="2:62" ht="38.25" customHeight="1" x14ac:dyDescent="0.25">
      <c r="B468" s="81">
        <f t="shared" si="14"/>
        <v>447</v>
      </c>
      <c r="C468" s="57"/>
      <c r="D468" s="38"/>
      <c r="E468" s="73"/>
      <c r="F468" s="37"/>
      <c r="G468" s="80"/>
      <c r="H468" s="77"/>
      <c r="I468" s="37"/>
      <c r="J468" s="37"/>
      <c r="K468" s="58"/>
      <c r="L468" s="38"/>
      <c r="M468" s="38"/>
      <c r="N468" s="38"/>
      <c r="O468" s="38"/>
      <c r="P468" s="57"/>
      <c r="Q468" s="36"/>
      <c r="R468" s="73"/>
      <c r="S468" s="73"/>
      <c r="T468" s="58"/>
      <c r="U468" s="36"/>
      <c r="V468" s="90" t="str">
        <f t="shared" si="13"/>
        <v/>
      </c>
      <c r="W468" s="113"/>
      <c r="X468" s="38"/>
      <c r="Y468" s="99"/>
      <c r="Z468" s="95"/>
      <c r="AA468" s="38"/>
      <c r="AB468" s="38"/>
      <c r="AC468" s="38"/>
      <c r="AD468" s="105"/>
      <c r="AE468" s="113"/>
      <c r="AF468" s="38"/>
      <c r="AG468" s="99"/>
      <c r="AH468" s="113"/>
      <c r="AI468" s="38"/>
      <c r="AJ468" s="38"/>
      <c r="AK468" s="38"/>
      <c r="AL468" s="105"/>
      <c r="AM468" s="95"/>
      <c r="AN468" s="38"/>
      <c r="AO468" s="99"/>
      <c r="AP468" s="95"/>
      <c r="AQ468" s="38"/>
      <c r="AR468" s="38"/>
      <c r="AS468" s="38"/>
      <c r="AT468" s="99"/>
      <c r="AU468" s="95"/>
      <c r="AV468" s="38"/>
      <c r="AW468" s="99"/>
      <c r="AX468" s="113"/>
      <c r="AY468" s="38"/>
      <c r="AZ468" s="38"/>
      <c r="BA468" s="38"/>
      <c r="BB468" s="105"/>
      <c r="BC468" s="112"/>
      <c r="BD468" s="59"/>
      <c r="BE468" s="36"/>
      <c r="BF468" s="38"/>
      <c r="BG468" s="99"/>
      <c r="BH468" s="113"/>
      <c r="BI468" s="38"/>
      <c r="BJ468" s="99"/>
    </row>
    <row r="469" spans="2:62" ht="38.25" customHeight="1" x14ac:dyDescent="0.25">
      <c r="B469" s="81">
        <f t="shared" si="14"/>
        <v>448</v>
      </c>
      <c r="C469" s="57"/>
      <c r="D469" s="38"/>
      <c r="E469" s="73"/>
      <c r="F469" s="37"/>
      <c r="G469" s="80"/>
      <c r="H469" s="77"/>
      <c r="I469" s="37"/>
      <c r="J469" s="37"/>
      <c r="K469" s="58"/>
      <c r="L469" s="38"/>
      <c r="M469" s="38"/>
      <c r="N469" s="38"/>
      <c r="O469" s="38"/>
      <c r="P469" s="57"/>
      <c r="Q469" s="36"/>
      <c r="R469" s="73"/>
      <c r="S469" s="73"/>
      <c r="T469" s="58"/>
      <c r="U469" s="36"/>
      <c r="V469" s="90" t="str">
        <f t="shared" si="13"/>
        <v/>
      </c>
      <c r="W469" s="113"/>
      <c r="X469" s="38"/>
      <c r="Y469" s="99"/>
      <c r="Z469" s="95"/>
      <c r="AA469" s="38"/>
      <c r="AB469" s="38"/>
      <c r="AC469" s="38"/>
      <c r="AD469" s="105"/>
      <c r="AE469" s="113"/>
      <c r="AF469" s="38"/>
      <c r="AG469" s="99"/>
      <c r="AH469" s="113"/>
      <c r="AI469" s="38"/>
      <c r="AJ469" s="38"/>
      <c r="AK469" s="38"/>
      <c r="AL469" s="105"/>
      <c r="AM469" s="95"/>
      <c r="AN469" s="38"/>
      <c r="AO469" s="99"/>
      <c r="AP469" s="95"/>
      <c r="AQ469" s="38"/>
      <c r="AR469" s="38"/>
      <c r="AS469" s="38"/>
      <c r="AT469" s="99"/>
      <c r="AU469" s="95"/>
      <c r="AV469" s="38"/>
      <c r="AW469" s="99"/>
      <c r="AX469" s="113"/>
      <c r="AY469" s="38"/>
      <c r="AZ469" s="38"/>
      <c r="BA469" s="38"/>
      <c r="BB469" s="105"/>
      <c r="BC469" s="112"/>
      <c r="BD469" s="59"/>
      <c r="BE469" s="36"/>
      <c r="BF469" s="38"/>
      <c r="BG469" s="99"/>
      <c r="BH469" s="113"/>
      <c r="BI469" s="38"/>
      <c r="BJ469" s="99"/>
    </row>
    <row r="470" spans="2:62" ht="38.25" customHeight="1" x14ac:dyDescent="0.25">
      <c r="B470" s="81">
        <f t="shared" si="14"/>
        <v>449</v>
      </c>
      <c r="C470" s="57"/>
      <c r="D470" s="38"/>
      <c r="E470" s="73"/>
      <c r="F470" s="37"/>
      <c r="G470" s="80"/>
      <c r="H470" s="77"/>
      <c r="I470" s="37"/>
      <c r="J470" s="37"/>
      <c r="K470" s="58"/>
      <c r="L470" s="38"/>
      <c r="M470" s="38"/>
      <c r="N470" s="38"/>
      <c r="O470" s="38"/>
      <c r="P470" s="57"/>
      <c r="Q470" s="36"/>
      <c r="R470" s="73"/>
      <c r="S470" s="73"/>
      <c r="T470" s="58"/>
      <c r="U470" s="36"/>
      <c r="V470" s="90" t="str">
        <f t="shared" si="13"/>
        <v/>
      </c>
      <c r="W470" s="113"/>
      <c r="X470" s="38"/>
      <c r="Y470" s="99"/>
      <c r="Z470" s="95"/>
      <c r="AA470" s="38"/>
      <c r="AB470" s="38"/>
      <c r="AC470" s="38"/>
      <c r="AD470" s="105"/>
      <c r="AE470" s="113"/>
      <c r="AF470" s="38"/>
      <c r="AG470" s="99"/>
      <c r="AH470" s="113"/>
      <c r="AI470" s="38"/>
      <c r="AJ470" s="38"/>
      <c r="AK470" s="38"/>
      <c r="AL470" s="105"/>
      <c r="AM470" s="95"/>
      <c r="AN470" s="38"/>
      <c r="AO470" s="99"/>
      <c r="AP470" s="95"/>
      <c r="AQ470" s="38"/>
      <c r="AR470" s="38"/>
      <c r="AS470" s="38"/>
      <c r="AT470" s="99"/>
      <c r="AU470" s="95"/>
      <c r="AV470" s="38"/>
      <c r="AW470" s="99"/>
      <c r="AX470" s="113"/>
      <c r="AY470" s="38"/>
      <c r="AZ470" s="38"/>
      <c r="BA470" s="38"/>
      <c r="BB470" s="105"/>
      <c r="BC470" s="112"/>
      <c r="BD470" s="59"/>
      <c r="BE470" s="36"/>
      <c r="BF470" s="38"/>
      <c r="BG470" s="99"/>
      <c r="BH470" s="113"/>
      <c r="BI470" s="38"/>
      <c r="BJ470" s="99"/>
    </row>
    <row r="471" spans="2:62" ht="38.25" customHeight="1" x14ac:dyDescent="0.25">
      <c r="B471" s="81">
        <f t="shared" si="14"/>
        <v>450</v>
      </c>
      <c r="C471" s="57"/>
      <c r="D471" s="38"/>
      <c r="E471" s="73"/>
      <c r="F471" s="37"/>
      <c r="G471" s="80"/>
      <c r="H471" s="77"/>
      <c r="I471" s="37"/>
      <c r="J471" s="37"/>
      <c r="K471" s="58"/>
      <c r="L471" s="38"/>
      <c r="M471" s="38"/>
      <c r="N471" s="38"/>
      <c r="O471" s="38"/>
      <c r="P471" s="57"/>
      <c r="Q471" s="36"/>
      <c r="R471" s="73"/>
      <c r="S471" s="73"/>
      <c r="T471" s="58"/>
      <c r="U471" s="36"/>
      <c r="V471" s="90" t="str">
        <f t="shared" ref="V471:V521" si="15">IF(S471="","",(S471+U471))</f>
        <v/>
      </c>
      <c r="W471" s="113"/>
      <c r="X471" s="38"/>
      <c r="Y471" s="99"/>
      <c r="Z471" s="95"/>
      <c r="AA471" s="38"/>
      <c r="AB471" s="38"/>
      <c r="AC471" s="38"/>
      <c r="AD471" s="105"/>
      <c r="AE471" s="113"/>
      <c r="AF471" s="38"/>
      <c r="AG471" s="99"/>
      <c r="AH471" s="113"/>
      <c r="AI471" s="38"/>
      <c r="AJ471" s="38"/>
      <c r="AK471" s="38"/>
      <c r="AL471" s="105"/>
      <c r="AM471" s="95"/>
      <c r="AN471" s="38"/>
      <c r="AO471" s="99"/>
      <c r="AP471" s="95"/>
      <c r="AQ471" s="38"/>
      <c r="AR471" s="38"/>
      <c r="AS471" s="38"/>
      <c r="AT471" s="99"/>
      <c r="AU471" s="95"/>
      <c r="AV471" s="38"/>
      <c r="AW471" s="99"/>
      <c r="AX471" s="113"/>
      <c r="AY471" s="38"/>
      <c r="AZ471" s="38"/>
      <c r="BA471" s="38"/>
      <c r="BB471" s="105"/>
      <c r="BC471" s="112"/>
      <c r="BD471" s="59"/>
      <c r="BE471" s="36"/>
      <c r="BF471" s="38"/>
      <c r="BG471" s="99"/>
      <c r="BH471" s="113"/>
      <c r="BI471" s="38"/>
      <c r="BJ471" s="99"/>
    </row>
    <row r="472" spans="2:62" ht="38.25" customHeight="1" x14ac:dyDescent="0.25">
      <c r="B472" s="81">
        <f t="shared" si="14"/>
        <v>451</v>
      </c>
      <c r="C472" s="57"/>
      <c r="D472" s="38"/>
      <c r="E472" s="73"/>
      <c r="F472" s="37"/>
      <c r="G472" s="80"/>
      <c r="H472" s="77"/>
      <c r="I472" s="37"/>
      <c r="J472" s="37"/>
      <c r="K472" s="58"/>
      <c r="L472" s="38"/>
      <c r="M472" s="38"/>
      <c r="N472" s="38"/>
      <c r="O472" s="38"/>
      <c r="P472" s="57"/>
      <c r="Q472" s="36"/>
      <c r="R472" s="73"/>
      <c r="S472" s="73"/>
      <c r="T472" s="58"/>
      <c r="U472" s="36"/>
      <c r="V472" s="90" t="str">
        <f t="shared" si="15"/>
        <v/>
      </c>
      <c r="W472" s="113"/>
      <c r="X472" s="38"/>
      <c r="Y472" s="99"/>
      <c r="Z472" s="95"/>
      <c r="AA472" s="38"/>
      <c r="AB472" s="38"/>
      <c r="AC472" s="38"/>
      <c r="AD472" s="105"/>
      <c r="AE472" s="113"/>
      <c r="AF472" s="38"/>
      <c r="AG472" s="99"/>
      <c r="AH472" s="113"/>
      <c r="AI472" s="38"/>
      <c r="AJ472" s="38"/>
      <c r="AK472" s="38"/>
      <c r="AL472" s="105"/>
      <c r="AM472" s="95"/>
      <c r="AN472" s="38"/>
      <c r="AO472" s="99"/>
      <c r="AP472" s="95"/>
      <c r="AQ472" s="38"/>
      <c r="AR472" s="38"/>
      <c r="AS472" s="38"/>
      <c r="AT472" s="99"/>
      <c r="AU472" s="95"/>
      <c r="AV472" s="38"/>
      <c r="AW472" s="99"/>
      <c r="AX472" s="113"/>
      <c r="AY472" s="38"/>
      <c r="AZ472" s="38"/>
      <c r="BA472" s="38"/>
      <c r="BB472" s="105"/>
      <c r="BC472" s="112"/>
      <c r="BD472" s="59"/>
      <c r="BE472" s="36"/>
      <c r="BF472" s="38"/>
      <c r="BG472" s="99"/>
      <c r="BH472" s="113"/>
      <c r="BI472" s="38"/>
      <c r="BJ472" s="99"/>
    </row>
    <row r="473" spans="2:62" ht="38.25" customHeight="1" x14ac:dyDescent="0.25">
      <c r="B473" s="81">
        <f t="shared" si="14"/>
        <v>452</v>
      </c>
      <c r="C473" s="57"/>
      <c r="D473" s="38"/>
      <c r="E473" s="73"/>
      <c r="F473" s="37"/>
      <c r="G473" s="80"/>
      <c r="H473" s="77"/>
      <c r="I473" s="37"/>
      <c r="J473" s="37"/>
      <c r="K473" s="58"/>
      <c r="L473" s="38"/>
      <c r="M473" s="38"/>
      <c r="N473" s="38"/>
      <c r="O473" s="38"/>
      <c r="P473" s="57"/>
      <c r="Q473" s="36"/>
      <c r="R473" s="73"/>
      <c r="S473" s="73"/>
      <c r="T473" s="58"/>
      <c r="U473" s="36"/>
      <c r="V473" s="90" t="str">
        <f t="shared" si="15"/>
        <v/>
      </c>
      <c r="W473" s="113"/>
      <c r="X473" s="38"/>
      <c r="Y473" s="99"/>
      <c r="Z473" s="95"/>
      <c r="AA473" s="38"/>
      <c r="AB473" s="38"/>
      <c r="AC473" s="38"/>
      <c r="AD473" s="105"/>
      <c r="AE473" s="113"/>
      <c r="AF473" s="38"/>
      <c r="AG473" s="99"/>
      <c r="AH473" s="113"/>
      <c r="AI473" s="38"/>
      <c r="AJ473" s="38"/>
      <c r="AK473" s="38"/>
      <c r="AL473" s="105"/>
      <c r="AM473" s="95"/>
      <c r="AN473" s="38"/>
      <c r="AO473" s="99"/>
      <c r="AP473" s="95"/>
      <c r="AQ473" s="38"/>
      <c r="AR473" s="38"/>
      <c r="AS473" s="38"/>
      <c r="AT473" s="99"/>
      <c r="AU473" s="95"/>
      <c r="AV473" s="38"/>
      <c r="AW473" s="99"/>
      <c r="AX473" s="113"/>
      <c r="AY473" s="38"/>
      <c r="AZ473" s="38"/>
      <c r="BA473" s="38"/>
      <c r="BB473" s="105"/>
      <c r="BC473" s="112"/>
      <c r="BD473" s="59"/>
      <c r="BE473" s="36"/>
      <c r="BF473" s="38"/>
      <c r="BG473" s="99"/>
      <c r="BH473" s="113"/>
      <c r="BI473" s="38"/>
      <c r="BJ473" s="99"/>
    </row>
    <row r="474" spans="2:62" ht="38.25" customHeight="1" x14ac:dyDescent="0.25">
      <c r="B474" s="81">
        <f t="shared" si="14"/>
        <v>453</v>
      </c>
      <c r="C474" s="57"/>
      <c r="D474" s="38"/>
      <c r="E474" s="73"/>
      <c r="F474" s="37"/>
      <c r="G474" s="80"/>
      <c r="H474" s="77"/>
      <c r="I474" s="37"/>
      <c r="J474" s="37"/>
      <c r="K474" s="58"/>
      <c r="L474" s="38"/>
      <c r="M474" s="38"/>
      <c r="N474" s="38"/>
      <c r="O474" s="38"/>
      <c r="P474" s="57"/>
      <c r="Q474" s="36"/>
      <c r="R474" s="73"/>
      <c r="S474" s="73"/>
      <c r="T474" s="58"/>
      <c r="U474" s="36"/>
      <c r="V474" s="90" t="str">
        <f t="shared" si="15"/>
        <v/>
      </c>
      <c r="W474" s="113"/>
      <c r="X474" s="38"/>
      <c r="Y474" s="99"/>
      <c r="Z474" s="95"/>
      <c r="AA474" s="38"/>
      <c r="AB474" s="38"/>
      <c r="AC474" s="38"/>
      <c r="AD474" s="105"/>
      <c r="AE474" s="113"/>
      <c r="AF474" s="38"/>
      <c r="AG474" s="99"/>
      <c r="AH474" s="113"/>
      <c r="AI474" s="38"/>
      <c r="AJ474" s="38"/>
      <c r="AK474" s="38"/>
      <c r="AL474" s="105"/>
      <c r="AM474" s="95"/>
      <c r="AN474" s="38"/>
      <c r="AO474" s="99"/>
      <c r="AP474" s="95"/>
      <c r="AQ474" s="38"/>
      <c r="AR474" s="38"/>
      <c r="AS474" s="38"/>
      <c r="AT474" s="99"/>
      <c r="AU474" s="95"/>
      <c r="AV474" s="38"/>
      <c r="AW474" s="99"/>
      <c r="AX474" s="113"/>
      <c r="AY474" s="38"/>
      <c r="AZ474" s="38"/>
      <c r="BA474" s="38"/>
      <c r="BB474" s="105"/>
      <c r="BC474" s="112"/>
      <c r="BD474" s="59"/>
      <c r="BE474" s="36"/>
      <c r="BF474" s="38"/>
      <c r="BG474" s="99"/>
      <c r="BH474" s="113"/>
      <c r="BI474" s="38"/>
      <c r="BJ474" s="99"/>
    </row>
    <row r="475" spans="2:62" ht="38.25" customHeight="1" x14ac:dyDescent="0.25">
      <c r="B475" s="81">
        <f t="shared" si="14"/>
        <v>454</v>
      </c>
      <c r="C475" s="57"/>
      <c r="D475" s="38"/>
      <c r="E475" s="73"/>
      <c r="F475" s="37"/>
      <c r="G475" s="80"/>
      <c r="H475" s="77"/>
      <c r="I475" s="37"/>
      <c r="J475" s="37"/>
      <c r="K475" s="58"/>
      <c r="L475" s="38"/>
      <c r="M475" s="38"/>
      <c r="N475" s="38"/>
      <c r="O475" s="38"/>
      <c r="P475" s="57"/>
      <c r="Q475" s="36"/>
      <c r="R475" s="73"/>
      <c r="S475" s="73"/>
      <c r="T475" s="58"/>
      <c r="U475" s="36"/>
      <c r="V475" s="90" t="str">
        <f t="shared" si="15"/>
        <v/>
      </c>
      <c r="W475" s="113"/>
      <c r="X475" s="38"/>
      <c r="Y475" s="99"/>
      <c r="Z475" s="95"/>
      <c r="AA475" s="38"/>
      <c r="AB475" s="38"/>
      <c r="AC475" s="38"/>
      <c r="AD475" s="105"/>
      <c r="AE475" s="113"/>
      <c r="AF475" s="38"/>
      <c r="AG475" s="99"/>
      <c r="AH475" s="113"/>
      <c r="AI475" s="38"/>
      <c r="AJ475" s="38"/>
      <c r="AK475" s="38"/>
      <c r="AL475" s="105"/>
      <c r="AM475" s="95"/>
      <c r="AN475" s="38"/>
      <c r="AO475" s="99"/>
      <c r="AP475" s="95"/>
      <c r="AQ475" s="38"/>
      <c r="AR475" s="38"/>
      <c r="AS475" s="38"/>
      <c r="AT475" s="99"/>
      <c r="AU475" s="95"/>
      <c r="AV475" s="38"/>
      <c r="AW475" s="99"/>
      <c r="AX475" s="113"/>
      <c r="AY475" s="38"/>
      <c r="AZ475" s="38"/>
      <c r="BA475" s="38"/>
      <c r="BB475" s="105"/>
      <c r="BC475" s="112"/>
      <c r="BD475" s="59"/>
      <c r="BE475" s="36"/>
      <c r="BF475" s="38"/>
      <c r="BG475" s="99"/>
      <c r="BH475" s="113"/>
      <c r="BI475" s="38"/>
      <c r="BJ475" s="99"/>
    </row>
    <row r="476" spans="2:62" ht="38.25" customHeight="1" x14ac:dyDescent="0.25">
      <c r="B476" s="81">
        <f t="shared" si="14"/>
        <v>455</v>
      </c>
      <c r="C476" s="57"/>
      <c r="D476" s="38"/>
      <c r="E476" s="73"/>
      <c r="F476" s="37"/>
      <c r="G476" s="80"/>
      <c r="H476" s="77"/>
      <c r="I476" s="37"/>
      <c r="J476" s="37"/>
      <c r="K476" s="58"/>
      <c r="L476" s="38"/>
      <c r="M476" s="38"/>
      <c r="N476" s="38"/>
      <c r="O476" s="38"/>
      <c r="P476" s="57"/>
      <c r="Q476" s="36"/>
      <c r="R476" s="73"/>
      <c r="S476" s="73"/>
      <c r="T476" s="58"/>
      <c r="U476" s="36"/>
      <c r="V476" s="90" t="str">
        <f t="shared" si="15"/>
        <v/>
      </c>
      <c r="W476" s="113"/>
      <c r="X476" s="38"/>
      <c r="Y476" s="99"/>
      <c r="Z476" s="95"/>
      <c r="AA476" s="38"/>
      <c r="AB476" s="38"/>
      <c r="AC476" s="38"/>
      <c r="AD476" s="105"/>
      <c r="AE476" s="113"/>
      <c r="AF476" s="38"/>
      <c r="AG476" s="99"/>
      <c r="AH476" s="113"/>
      <c r="AI476" s="38"/>
      <c r="AJ476" s="38"/>
      <c r="AK476" s="38"/>
      <c r="AL476" s="105"/>
      <c r="AM476" s="95"/>
      <c r="AN476" s="38"/>
      <c r="AO476" s="99"/>
      <c r="AP476" s="95"/>
      <c r="AQ476" s="38"/>
      <c r="AR476" s="38"/>
      <c r="AS476" s="38"/>
      <c r="AT476" s="99"/>
      <c r="AU476" s="95"/>
      <c r="AV476" s="38"/>
      <c r="AW476" s="99"/>
      <c r="AX476" s="113"/>
      <c r="AY476" s="38"/>
      <c r="AZ476" s="38"/>
      <c r="BA476" s="38"/>
      <c r="BB476" s="105"/>
      <c r="BC476" s="112"/>
      <c r="BD476" s="59"/>
      <c r="BE476" s="36"/>
      <c r="BF476" s="38"/>
      <c r="BG476" s="99"/>
      <c r="BH476" s="113"/>
      <c r="BI476" s="38"/>
      <c r="BJ476" s="99"/>
    </row>
    <row r="477" spans="2:62" ht="38.25" customHeight="1" x14ac:dyDescent="0.25">
      <c r="B477" s="81">
        <f t="shared" si="14"/>
        <v>456</v>
      </c>
      <c r="C477" s="57"/>
      <c r="D477" s="38"/>
      <c r="E477" s="73"/>
      <c r="F477" s="37"/>
      <c r="G477" s="80"/>
      <c r="H477" s="77"/>
      <c r="I477" s="37"/>
      <c r="J477" s="37"/>
      <c r="K477" s="58"/>
      <c r="L477" s="38"/>
      <c r="M477" s="38"/>
      <c r="N477" s="38"/>
      <c r="O477" s="38"/>
      <c r="P477" s="57"/>
      <c r="Q477" s="36"/>
      <c r="R477" s="73"/>
      <c r="S477" s="73"/>
      <c r="T477" s="58"/>
      <c r="U477" s="36"/>
      <c r="V477" s="90" t="str">
        <f t="shared" si="15"/>
        <v/>
      </c>
      <c r="W477" s="113"/>
      <c r="X477" s="38"/>
      <c r="Y477" s="99"/>
      <c r="Z477" s="95"/>
      <c r="AA477" s="38"/>
      <c r="AB477" s="38"/>
      <c r="AC477" s="38"/>
      <c r="AD477" s="105"/>
      <c r="AE477" s="113"/>
      <c r="AF477" s="38"/>
      <c r="AG477" s="99"/>
      <c r="AH477" s="113"/>
      <c r="AI477" s="38"/>
      <c r="AJ477" s="38"/>
      <c r="AK477" s="38"/>
      <c r="AL477" s="105"/>
      <c r="AM477" s="95"/>
      <c r="AN477" s="38"/>
      <c r="AO477" s="99"/>
      <c r="AP477" s="95"/>
      <c r="AQ477" s="38"/>
      <c r="AR477" s="38"/>
      <c r="AS477" s="38"/>
      <c r="AT477" s="99"/>
      <c r="AU477" s="95"/>
      <c r="AV477" s="38"/>
      <c r="AW477" s="99"/>
      <c r="AX477" s="113"/>
      <c r="AY477" s="38"/>
      <c r="AZ477" s="38"/>
      <c r="BA477" s="38"/>
      <c r="BB477" s="105"/>
      <c r="BC477" s="112"/>
      <c r="BD477" s="59"/>
      <c r="BE477" s="36"/>
      <c r="BF477" s="38"/>
      <c r="BG477" s="99"/>
      <c r="BH477" s="113"/>
      <c r="BI477" s="38"/>
      <c r="BJ477" s="99"/>
    </row>
    <row r="478" spans="2:62" ht="38.25" customHeight="1" x14ac:dyDescent="0.25">
      <c r="B478" s="81">
        <f t="shared" si="14"/>
        <v>457</v>
      </c>
      <c r="C478" s="57"/>
      <c r="D478" s="38"/>
      <c r="E478" s="73"/>
      <c r="F478" s="37"/>
      <c r="G478" s="80"/>
      <c r="H478" s="77"/>
      <c r="I478" s="37"/>
      <c r="J478" s="37"/>
      <c r="K478" s="58"/>
      <c r="L478" s="38"/>
      <c r="M478" s="38"/>
      <c r="N478" s="38"/>
      <c r="O478" s="38"/>
      <c r="P478" s="57"/>
      <c r="Q478" s="36"/>
      <c r="R478" s="73"/>
      <c r="S478" s="73"/>
      <c r="T478" s="58"/>
      <c r="U478" s="36"/>
      <c r="V478" s="90" t="str">
        <f t="shared" si="15"/>
        <v/>
      </c>
      <c r="W478" s="113"/>
      <c r="X478" s="38"/>
      <c r="Y478" s="99"/>
      <c r="Z478" s="95"/>
      <c r="AA478" s="38"/>
      <c r="AB478" s="38"/>
      <c r="AC478" s="38"/>
      <c r="AD478" s="105"/>
      <c r="AE478" s="113"/>
      <c r="AF478" s="38"/>
      <c r="AG478" s="99"/>
      <c r="AH478" s="113"/>
      <c r="AI478" s="38"/>
      <c r="AJ478" s="38"/>
      <c r="AK478" s="38"/>
      <c r="AL478" s="105"/>
      <c r="AM478" s="95"/>
      <c r="AN478" s="38"/>
      <c r="AO478" s="99"/>
      <c r="AP478" s="95"/>
      <c r="AQ478" s="38"/>
      <c r="AR478" s="38"/>
      <c r="AS478" s="38"/>
      <c r="AT478" s="99"/>
      <c r="AU478" s="95"/>
      <c r="AV478" s="38"/>
      <c r="AW478" s="99"/>
      <c r="AX478" s="113"/>
      <c r="AY478" s="38"/>
      <c r="AZ478" s="38"/>
      <c r="BA478" s="38"/>
      <c r="BB478" s="105"/>
      <c r="BC478" s="112"/>
      <c r="BD478" s="59"/>
      <c r="BE478" s="36"/>
      <c r="BF478" s="38"/>
      <c r="BG478" s="99"/>
      <c r="BH478" s="113"/>
      <c r="BI478" s="38"/>
      <c r="BJ478" s="99"/>
    </row>
    <row r="479" spans="2:62" ht="38.25" customHeight="1" x14ac:dyDescent="0.25">
      <c r="B479" s="81">
        <f t="shared" si="14"/>
        <v>458</v>
      </c>
      <c r="C479" s="57"/>
      <c r="D479" s="38"/>
      <c r="E479" s="73"/>
      <c r="F479" s="37"/>
      <c r="G479" s="80"/>
      <c r="H479" s="77"/>
      <c r="I479" s="37"/>
      <c r="J479" s="37"/>
      <c r="K479" s="58"/>
      <c r="L479" s="38"/>
      <c r="M479" s="38"/>
      <c r="N479" s="38"/>
      <c r="O479" s="38"/>
      <c r="P479" s="57"/>
      <c r="Q479" s="36"/>
      <c r="R479" s="73"/>
      <c r="S479" s="73"/>
      <c r="T479" s="58"/>
      <c r="U479" s="36"/>
      <c r="V479" s="90" t="str">
        <f t="shared" si="15"/>
        <v/>
      </c>
      <c r="W479" s="113"/>
      <c r="X479" s="38"/>
      <c r="Y479" s="99"/>
      <c r="Z479" s="95"/>
      <c r="AA479" s="38"/>
      <c r="AB479" s="38"/>
      <c r="AC479" s="38"/>
      <c r="AD479" s="105"/>
      <c r="AE479" s="113"/>
      <c r="AF479" s="38"/>
      <c r="AG479" s="99"/>
      <c r="AH479" s="113"/>
      <c r="AI479" s="38"/>
      <c r="AJ479" s="38"/>
      <c r="AK479" s="38"/>
      <c r="AL479" s="105"/>
      <c r="AM479" s="95"/>
      <c r="AN479" s="38"/>
      <c r="AO479" s="99"/>
      <c r="AP479" s="95"/>
      <c r="AQ479" s="38"/>
      <c r="AR479" s="38"/>
      <c r="AS479" s="38"/>
      <c r="AT479" s="99"/>
      <c r="AU479" s="95"/>
      <c r="AV479" s="38"/>
      <c r="AW479" s="99"/>
      <c r="AX479" s="113"/>
      <c r="AY479" s="38"/>
      <c r="AZ479" s="38"/>
      <c r="BA479" s="38"/>
      <c r="BB479" s="105"/>
      <c r="BC479" s="112"/>
      <c r="BD479" s="59"/>
      <c r="BE479" s="36"/>
      <c r="BF479" s="38"/>
      <c r="BG479" s="99"/>
      <c r="BH479" s="113"/>
      <c r="BI479" s="38"/>
      <c r="BJ479" s="99"/>
    </row>
    <row r="480" spans="2:62" ht="38.25" customHeight="1" x14ac:dyDescent="0.25">
      <c r="B480" s="81">
        <f t="shared" ref="B480:B521" si="16">1+B479</f>
        <v>459</v>
      </c>
      <c r="C480" s="57"/>
      <c r="D480" s="38"/>
      <c r="E480" s="73"/>
      <c r="F480" s="37"/>
      <c r="G480" s="80"/>
      <c r="H480" s="77"/>
      <c r="I480" s="37"/>
      <c r="J480" s="37"/>
      <c r="K480" s="58"/>
      <c r="L480" s="38"/>
      <c r="M480" s="38"/>
      <c r="N480" s="38"/>
      <c r="O480" s="38"/>
      <c r="P480" s="57"/>
      <c r="Q480" s="36"/>
      <c r="R480" s="73"/>
      <c r="S480" s="73"/>
      <c r="T480" s="58"/>
      <c r="U480" s="36"/>
      <c r="V480" s="90" t="str">
        <f t="shared" si="15"/>
        <v/>
      </c>
      <c r="W480" s="113"/>
      <c r="X480" s="38"/>
      <c r="Y480" s="99"/>
      <c r="Z480" s="95"/>
      <c r="AA480" s="38"/>
      <c r="AB480" s="38"/>
      <c r="AC480" s="38"/>
      <c r="AD480" s="105"/>
      <c r="AE480" s="113"/>
      <c r="AF480" s="38"/>
      <c r="AG480" s="99"/>
      <c r="AH480" s="113"/>
      <c r="AI480" s="38"/>
      <c r="AJ480" s="38"/>
      <c r="AK480" s="38"/>
      <c r="AL480" s="105"/>
      <c r="AM480" s="95"/>
      <c r="AN480" s="38"/>
      <c r="AO480" s="99"/>
      <c r="AP480" s="95"/>
      <c r="AQ480" s="38"/>
      <c r="AR480" s="38"/>
      <c r="AS480" s="38"/>
      <c r="AT480" s="99"/>
      <c r="AU480" s="95"/>
      <c r="AV480" s="38"/>
      <c r="AW480" s="99"/>
      <c r="AX480" s="113"/>
      <c r="AY480" s="38"/>
      <c r="AZ480" s="38"/>
      <c r="BA480" s="38"/>
      <c r="BB480" s="105"/>
      <c r="BC480" s="112"/>
      <c r="BD480" s="59"/>
      <c r="BE480" s="36"/>
      <c r="BF480" s="38"/>
      <c r="BG480" s="99"/>
      <c r="BH480" s="113"/>
      <c r="BI480" s="38"/>
      <c r="BJ480" s="99"/>
    </row>
    <row r="481" spans="2:62" ht="38.25" customHeight="1" x14ac:dyDescent="0.25">
      <c r="B481" s="81">
        <f t="shared" si="16"/>
        <v>460</v>
      </c>
      <c r="C481" s="57"/>
      <c r="D481" s="38"/>
      <c r="E481" s="73"/>
      <c r="F481" s="37"/>
      <c r="G481" s="80"/>
      <c r="H481" s="77"/>
      <c r="I481" s="37"/>
      <c r="J481" s="37"/>
      <c r="K481" s="58"/>
      <c r="L481" s="38"/>
      <c r="M481" s="38"/>
      <c r="N481" s="38"/>
      <c r="O481" s="38"/>
      <c r="P481" s="57"/>
      <c r="Q481" s="36"/>
      <c r="R481" s="73"/>
      <c r="S481" s="73"/>
      <c r="T481" s="58"/>
      <c r="U481" s="36"/>
      <c r="V481" s="90" t="str">
        <f t="shared" si="15"/>
        <v/>
      </c>
      <c r="W481" s="113"/>
      <c r="X481" s="38"/>
      <c r="Y481" s="99"/>
      <c r="Z481" s="95"/>
      <c r="AA481" s="38"/>
      <c r="AB481" s="38"/>
      <c r="AC481" s="38"/>
      <c r="AD481" s="105"/>
      <c r="AE481" s="113"/>
      <c r="AF481" s="38"/>
      <c r="AG481" s="99"/>
      <c r="AH481" s="113"/>
      <c r="AI481" s="38"/>
      <c r="AJ481" s="38"/>
      <c r="AK481" s="38"/>
      <c r="AL481" s="105"/>
      <c r="AM481" s="95"/>
      <c r="AN481" s="38"/>
      <c r="AO481" s="99"/>
      <c r="AP481" s="95"/>
      <c r="AQ481" s="38"/>
      <c r="AR481" s="38"/>
      <c r="AS481" s="38"/>
      <c r="AT481" s="99"/>
      <c r="AU481" s="95"/>
      <c r="AV481" s="38"/>
      <c r="AW481" s="99"/>
      <c r="AX481" s="113"/>
      <c r="AY481" s="38"/>
      <c r="AZ481" s="38"/>
      <c r="BA481" s="38"/>
      <c r="BB481" s="105"/>
      <c r="BC481" s="112"/>
      <c r="BD481" s="59"/>
      <c r="BE481" s="36"/>
      <c r="BF481" s="38"/>
      <c r="BG481" s="99"/>
      <c r="BH481" s="113"/>
      <c r="BI481" s="38"/>
      <c r="BJ481" s="99"/>
    </row>
    <row r="482" spans="2:62" ht="38.25" customHeight="1" x14ac:dyDescent="0.25">
      <c r="B482" s="81">
        <f t="shared" si="16"/>
        <v>461</v>
      </c>
      <c r="C482" s="57"/>
      <c r="D482" s="38"/>
      <c r="E482" s="73"/>
      <c r="F482" s="37"/>
      <c r="G482" s="80"/>
      <c r="H482" s="77"/>
      <c r="I482" s="37"/>
      <c r="J482" s="37"/>
      <c r="K482" s="58"/>
      <c r="L482" s="38"/>
      <c r="M482" s="38"/>
      <c r="N482" s="38"/>
      <c r="O482" s="38"/>
      <c r="P482" s="57"/>
      <c r="Q482" s="36"/>
      <c r="R482" s="73"/>
      <c r="S482" s="73"/>
      <c r="T482" s="58"/>
      <c r="U482" s="36"/>
      <c r="V482" s="90" t="str">
        <f t="shared" si="15"/>
        <v/>
      </c>
      <c r="W482" s="113"/>
      <c r="X482" s="38"/>
      <c r="Y482" s="99"/>
      <c r="Z482" s="95"/>
      <c r="AA482" s="38"/>
      <c r="AB482" s="38"/>
      <c r="AC482" s="38"/>
      <c r="AD482" s="105"/>
      <c r="AE482" s="113"/>
      <c r="AF482" s="38"/>
      <c r="AG482" s="99"/>
      <c r="AH482" s="113"/>
      <c r="AI482" s="38"/>
      <c r="AJ482" s="38"/>
      <c r="AK482" s="38"/>
      <c r="AL482" s="105"/>
      <c r="AM482" s="95"/>
      <c r="AN482" s="38"/>
      <c r="AO482" s="99"/>
      <c r="AP482" s="95"/>
      <c r="AQ482" s="38"/>
      <c r="AR482" s="38"/>
      <c r="AS482" s="38"/>
      <c r="AT482" s="99"/>
      <c r="AU482" s="95"/>
      <c r="AV482" s="38"/>
      <c r="AW482" s="99"/>
      <c r="AX482" s="113"/>
      <c r="AY482" s="38"/>
      <c r="AZ482" s="38"/>
      <c r="BA482" s="38"/>
      <c r="BB482" s="105"/>
      <c r="BC482" s="112"/>
      <c r="BD482" s="59"/>
      <c r="BE482" s="36"/>
      <c r="BF482" s="38"/>
      <c r="BG482" s="99"/>
      <c r="BH482" s="113"/>
      <c r="BI482" s="38"/>
      <c r="BJ482" s="99"/>
    </row>
    <row r="483" spans="2:62" ht="38.25" customHeight="1" x14ac:dyDescent="0.25">
      <c r="B483" s="81">
        <f t="shared" si="16"/>
        <v>462</v>
      </c>
      <c r="C483" s="57"/>
      <c r="D483" s="38"/>
      <c r="E483" s="73"/>
      <c r="F483" s="37"/>
      <c r="G483" s="80"/>
      <c r="H483" s="77"/>
      <c r="I483" s="37"/>
      <c r="J483" s="37"/>
      <c r="K483" s="58"/>
      <c r="L483" s="38"/>
      <c r="M483" s="38"/>
      <c r="N483" s="38"/>
      <c r="O483" s="38"/>
      <c r="P483" s="57"/>
      <c r="Q483" s="36"/>
      <c r="R483" s="73"/>
      <c r="S483" s="73"/>
      <c r="T483" s="58"/>
      <c r="U483" s="36"/>
      <c r="V483" s="90" t="str">
        <f t="shared" si="15"/>
        <v/>
      </c>
      <c r="W483" s="113"/>
      <c r="X483" s="38"/>
      <c r="Y483" s="99"/>
      <c r="Z483" s="95"/>
      <c r="AA483" s="38"/>
      <c r="AB483" s="38"/>
      <c r="AC483" s="38"/>
      <c r="AD483" s="105"/>
      <c r="AE483" s="113"/>
      <c r="AF483" s="38"/>
      <c r="AG483" s="99"/>
      <c r="AH483" s="113"/>
      <c r="AI483" s="38"/>
      <c r="AJ483" s="38"/>
      <c r="AK483" s="38"/>
      <c r="AL483" s="105"/>
      <c r="AM483" s="95"/>
      <c r="AN483" s="38"/>
      <c r="AO483" s="99"/>
      <c r="AP483" s="95"/>
      <c r="AQ483" s="38"/>
      <c r="AR483" s="38"/>
      <c r="AS483" s="38"/>
      <c r="AT483" s="99"/>
      <c r="AU483" s="95"/>
      <c r="AV483" s="38"/>
      <c r="AW483" s="99"/>
      <c r="AX483" s="113"/>
      <c r="AY483" s="38"/>
      <c r="AZ483" s="38"/>
      <c r="BA483" s="38"/>
      <c r="BB483" s="105"/>
      <c r="BC483" s="112"/>
      <c r="BD483" s="59"/>
      <c r="BE483" s="36"/>
      <c r="BF483" s="38"/>
      <c r="BG483" s="99"/>
      <c r="BH483" s="113"/>
      <c r="BI483" s="38"/>
      <c r="BJ483" s="99"/>
    </row>
    <row r="484" spans="2:62" ht="38.25" customHeight="1" x14ac:dyDescent="0.25">
      <c r="B484" s="81">
        <f t="shared" si="16"/>
        <v>463</v>
      </c>
      <c r="C484" s="57"/>
      <c r="D484" s="38"/>
      <c r="E484" s="73"/>
      <c r="F484" s="37"/>
      <c r="G484" s="80"/>
      <c r="H484" s="77"/>
      <c r="I484" s="37"/>
      <c r="J484" s="37"/>
      <c r="K484" s="58"/>
      <c r="L484" s="38"/>
      <c r="M484" s="38"/>
      <c r="N484" s="38"/>
      <c r="O484" s="38"/>
      <c r="P484" s="57"/>
      <c r="Q484" s="36"/>
      <c r="R484" s="73"/>
      <c r="S484" s="73"/>
      <c r="T484" s="58"/>
      <c r="U484" s="36"/>
      <c r="V484" s="90" t="str">
        <f t="shared" si="15"/>
        <v/>
      </c>
      <c r="W484" s="113"/>
      <c r="X484" s="38"/>
      <c r="Y484" s="99"/>
      <c r="Z484" s="95"/>
      <c r="AA484" s="38"/>
      <c r="AB484" s="38"/>
      <c r="AC484" s="38"/>
      <c r="AD484" s="105"/>
      <c r="AE484" s="113"/>
      <c r="AF484" s="38"/>
      <c r="AG484" s="99"/>
      <c r="AH484" s="113"/>
      <c r="AI484" s="38"/>
      <c r="AJ484" s="38"/>
      <c r="AK484" s="38"/>
      <c r="AL484" s="105"/>
      <c r="AM484" s="95"/>
      <c r="AN484" s="38"/>
      <c r="AO484" s="99"/>
      <c r="AP484" s="95"/>
      <c r="AQ484" s="38"/>
      <c r="AR484" s="38"/>
      <c r="AS484" s="38"/>
      <c r="AT484" s="99"/>
      <c r="AU484" s="95"/>
      <c r="AV484" s="38"/>
      <c r="AW484" s="99"/>
      <c r="AX484" s="113"/>
      <c r="AY484" s="38"/>
      <c r="AZ484" s="38"/>
      <c r="BA484" s="38"/>
      <c r="BB484" s="105"/>
      <c r="BC484" s="112"/>
      <c r="BD484" s="59"/>
      <c r="BE484" s="36"/>
      <c r="BF484" s="38"/>
      <c r="BG484" s="99"/>
      <c r="BH484" s="113"/>
      <c r="BI484" s="38"/>
      <c r="BJ484" s="99"/>
    </row>
    <row r="485" spans="2:62" ht="38.25" customHeight="1" x14ac:dyDescent="0.25">
      <c r="B485" s="81">
        <f t="shared" si="16"/>
        <v>464</v>
      </c>
      <c r="C485" s="57"/>
      <c r="D485" s="38"/>
      <c r="E485" s="73"/>
      <c r="F485" s="37"/>
      <c r="G485" s="80"/>
      <c r="H485" s="77"/>
      <c r="I485" s="37"/>
      <c r="J485" s="37"/>
      <c r="K485" s="58"/>
      <c r="L485" s="38"/>
      <c r="M485" s="38"/>
      <c r="N485" s="38"/>
      <c r="O485" s="38"/>
      <c r="P485" s="57"/>
      <c r="Q485" s="36"/>
      <c r="R485" s="73"/>
      <c r="S485" s="73"/>
      <c r="T485" s="58"/>
      <c r="U485" s="36"/>
      <c r="V485" s="90" t="str">
        <f t="shared" si="15"/>
        <v/>
      </c>
      <c r="W485" s="113"/>
      <c r="X485" s="38"/>
      <c r="Y485" s="99"/>
      <c r="Z485" s="95"/>
      <c r="AA485" s="38"/>
      <c r="AB485" s="38"/>
      <c r="AC485" s="38"/>
      <c r="AD485" s="105"/>
      <c r="AE485" s="113"/>
      <c r="AF485" s="38"/>
      <c r="AG485" s="99"/>
      <c r="AH485" s="113"/>
      <c r="AI485" s="38"/>
      <c r="AJ485" s="38"/>
      <c r="AK485" s="38"/>
      <c r="AL485" s="105"/>
      <c r="AM485" s="95"/>
      <c r="AN485" s="38"/>
      <c r="AO485" s="99"/>
      <c r="AP485" s="95"/>
      <c r="AQ485" s="38"/>
      <c r="AR485" s="38"/>
      <c r="AS485" s="38"/>
      <c r="AT485" s="99"/>
      <c r="AU485" s="95"/>
      <c r="AV485" s="38"/>
      <c r="AW485" s="99"/>
      <c r="AX485" s="113"/>
      <c r="AY485" s="38"/>
      <c r="AZ485" s="38"/>
      <c r="BA485" s="38"/>
      <c r="BB485" s="105"/>
      <c r="BC485" s="112"/>
      <c r="BD485" s="59"/>
      <c r="BE485" s="36"/>
      <c r="BF485" s="38"/>
      <c r="BG485" s="99"/>
      <c r="BH485" s="113"/>
      <c r="BI485" s="38"/>
      <c r="BJ485" s="99"/>
    </row>
    <row r="486" spans="2:62" ht="38.25" customHeight="1" x14ac:dyDescent="0.25">
      <c r="B486" s="81">
        <f t="shared" si="16"/>
        <v>465</v>
      </c>
      <c r="C486" s="57"/>
      <c r="D486" s="38"/>
      <c r="E486" s="73"/>
      <c r="F486" s="37"/>
      <c r="G486" s="80"/>
      <c r="H486" s="77"/>
      <c r="I486" s="37"/>
      <c r="J486" s="37"/>
      <c r="K486" s="58"/>
      <c r="L486" s="38"/>
      <c r="M486" s="38"/>
      <c r="N486" s="38"/>
      <c r="O486" s="38"/>
      <c r="P486" s="57"/>
      <c r="Q486" s="36"/>
      <c r="R486" s="73"/>
      <c r="S486" s="73"/>
      <c r="T486" s="58"/>
      <c r="U486" s="36"/>
      <c r="V486" s="90" t="str">
        <f t="shared" si="15"/>
        <v/>
      </c>
      <c r="W486" s="113"/>
      <c r="X486" s="38"/>
      <c r="Y486" s="99"/>
      <c r="Z486" s="95"/>
      <c r="AA486" s="38"/>
      <c r="AB486" s="38"/>
      <c r="AC486" s="38"/>
      <c r="AD486" s="105"/>
      <c r="AE486" s="113"/>
      <c r="AF486" s="38"/>
      <c r="AG486" s="99"/>
      <c r="AH486" s="113"/>
      <c r="AI486" s="38"/>
      <c r="AJ486" s="38"/>
      <c r="AK486" s="38"/>
      <c r="AL486" s="105"/>
      <c r="AM486" s="95"/>
      <c r="AN486" s="38"/>
      <c r="AO486" s="99"/>
      <c r="AP486" s="95"/>
      <c r="AQ486" s="38"/>
      <c r="AR486" s="38"/>
      <c r="AS486" s="38"/>
      <c r="AT486" s="99"/>
      <c r="AU486" s="95"/>
      <c r="AV486" s="38"/>
      <c r="AW486" s="99"/>
      <c r="AX486" s="113"/>
      <c r="AY486" s="38"/>
      <c r="AZ486" s="38"/>
      <c r="BA486" s="38"/>
      <c r="BB486" s="105"/>
      <c r="BC486" s="112"/>
      <c r="BD486" s="59"/>
      <c r="BE486" s="36"/>
      <c r="BF486" s="38"/>
      <c r="BG486" s="99"/>
      <c r="BH486" s="113"/>
      <c r="BI486" s="38"/>
      <c r="BJ486" s="99"/>
    </row>
    <row r="487" spans="2:62" ht="38.25" customHeight="1" x14ac:dyDescent="0.25">
      <c r="B487" s="81">
        <f t="shared" si="16"/>
        <v>466</v>
      </c>
      <c r="C487" s="57"/>
      <c r="D487" s="38"/>
      <c r="E487" s="73"/>
      <c r="F487" s="37"/>
      <c r="G487" s="80"/>
      <c r="H487" s="77"/>
      <c r="I487" s="37"/>
      <c r="J487" s="37"/>
      <c r="K487" s="58"/>
      <c r="L487" s="38"/>
      <c r="M487" s="38"/>
      <c r="N487" s="38"/>
      <c r="O487" s="38"/>
      <c r="P487" s="57"/>
      <c r="Q487" s="36"/>
      <c r="R487" s="73"/>
      <c r="S487" s="73"/>
      <c r="T487" s="58"/>
      <c r="U487" s="36"/>
      <c r="V487" s="90" t="str">
        <f t="shared" si="15"/>
        <v/>
      </c>
      <c r="W487" s="113"/>
      <c r="X487" s="38"/>
      <c r="Y487" s="99"/>
      <c r="Z487" s="95"/>
      <c r="AA487" s="38"/>
      <c r="AB487" s="38"/>
      <c r="AC487" s="38"/>
      <c r="AD487" s="105"/>
      <c r="AE487" s="113"/>
      <c r="AF487" s="38"/>
      <c r="AG487" s="99"/>
      <c r="AH487" s="113"/>
      <c r="AI487" s="38"/>
      <c r="AJ487" s="38"/>
      <c r="AK487" s="38"/>
      <c r="AL487" s="105"/>
      <c r="AM487" s="95"/>
      <c r="AN487" s="38"/>
      <c r="AO487" s="99"/>
      <c r="AP487" s="95"/>
      <c r="AQ487" s="38"/>
      <c r="AR487" s="38"/>
      <c r="AS487" s="38"/>
      <c r="AT487" s="99"/>
      <c r="AU487" s="95"/>
      <c r="AV487" s="38"/>
      <c r="AW487" s="99"/>
      <c r="AX487" s="113"/>
      <c r="AY487" s="38"/>
      <c r="AZ487" s="38"/>
      <c r="BA487" s="38"/>
      <c r="BB487" s="105"/>
      <c r="BC487" s="112"/>
      <c r="BD487" s="59"/>
      <c r="BE487" s="36"/>
      <c r="BF487" s="38"/>
      <c r="BG487" s="99"/>
      <c r="BH487" s="113"/>
      <c r="BI487" s="38"/>
      <c r="BJ487" s="99"/>
    </row>
    <row r="488" spans="2:62" ht="38.25" customHeight="1" x14ac:dyDescent="0.25">
      <c r="B488" s="81">
        <f t="shared" si="16"/>
        <v>467</v>
      </c>
      <c r="C488" s="57"/>
      <c r="D488" s="38"/>
      <c r="E488" s="73"/>
      <c r="F488" s="37"/>
      <c r="G488" s="80"/>
      <c r="H488" s="77"/>
      <c r="I488" s="37"/>
      <c r="J488" s="37"/>
      <c r="K488" s="58"/>
      <c r="L488" s="38"/>
      <c r="M488" s="38"/>
      <c r="N488" s="38"/>
      <c r="O488" s="38"/>
      <c r="P488" s="57"/>
      <c r="Q488" s="36"/>
      <c r="R488" s="73"/>
      <c r="S488" s="73"/>
      <c r="T488" s="58"/>
      <c r="U488" s="36"/>
      <c r="V488" s="90" t="str">
        <f t="shared" si="15"/>
        <v/>
      </c>
      <c r="W488" s="113"/>
      <c r="X488" s="38"/>
      <c r="Y488" s="99"/>
      <c r="Z488" s="95"/>
      <c r="AA488" s="38"/>
      <c r="AB488" s="38"/>
      <c r="AC488" s="38"/>
      <c r="AD488" s="105"/>
      <c r="AE488" s="113"/>
      <c r="AF488" s="38"/>
      <c r="AG488" s="99"/>
      <c r="AH488" s="113"/>
      <c r="AI488" s="38"/>
      <c r="AJ488" s="38"/>
      <c r="AK488" s="38"/>
      <c r="AL488" s="105"/>
      <c r="AM488" s="95"/>
      <c r="AN488" s="38"/>
      <c r="AO488" s="99"/>
      <c r="AP488" s="95"/>
      <c r="AQ488" s="38"/>
      <c r="AR488" s="38"/>
      <c r="AS488" s="38"/>
      <c r="AT488" s="99"/>
      <c r="AU488" s="95"/>
      <c r="AV488" s="38"/>
      <c r="AW488" s="99"/>
      <c r="AX488" s="113"/>
      <c r="AY488" s="38"/>
      <c r="AZ488" s="38"/>
      <c r="BA488" s="38"/>
      <c r="BB488" s="105"/>
      <c r="BC488" s="112"/>
      <c r="BD488" s="59"/>
      <c r="BE488" s="36"/>
      <c r="BF488" s="38"/>
      <c r="BG488" s="99"/>
      <c r="BH488" s="113"/>
      <c r="BI488" s="38"/>
      <c r="BJ488" s="99"/>
    </row>
    <row r="489" spans="2:62" ht="38.25" customHeight="1" x14ac:dyDescent="0.25">
      <c r="B489" s="81">
        <f t="shared" si="16"/>
        <v>468</v>
      </c>
      <c r="C489" s="57"/>
      <c r="D489" s="38"/>
      <c r="E489" s="73"/>
      <c r="F489" s="37"/>
      <c r="G489" s="80"/>
      <c r="H489" s="77"/>
      <c r="I489" s="37"/>
      <c r="J489" s="37"/>
      <c r="K489" s="58"/>
      <c r="L489" s="38"/>
      <c r="M489" s="38"/>
      <c r="N489" s="38"/>
      <c r="O489" s="38"/>
      <c r="P489" s="57"/>
      <c r="Q489" s="36"/>
      <c r="R489" s="73"/>
      <c r="S489" s="73"/>
      <c r="T489" s="58"/>
      <c r="U489" s="36"/>
      <c r="V489" s="90" t="str">
        <f t="shared" si="15"/>
        <v/>
      </c>
      <c r="W489" s="113"/>
      <c r="X489" s="38"/>
      <c r="Y489" s="99"/>
      <c r="Z489" s="95"/>
      <c r="AA489" s="38"/>
      <c r="AB489" s="38"/>
      <c r="AC489" s="38"/>
      <c r="AD489" s="105"/>
      <c r="AE489" s="113"/>
      <c r="AF489" s="38"/>
      <c r="AG489" s="99"/>
      <c r="AH489" s="113"/>
      <c r="AI489" s="38"/>
      <c r="AJ489" s="38"/>
      <c r="AK489" s="38"/>
      <c r="AL489" s="105"/>
      <c r="AM489" s="95"/>
      <c r="AN489" s="38"/>
      <c r="AO489" s="99"/>
      <c r="AP489" s="95"/>
      <c r="AQ489" s="38"/>
      <c r="AR489" s="38"/>
      <c r="AS489" s="38"/>
      <c r="AT489" s="99"/>
      <c r="AU489" s="95"/>
      <c r="AV489" s="38"/>
      <c r="AW489" s="99"/>
      <c r="AX489" s="113"/>
      <c r="AY489" s="38"/>
      <c r="AZ489" s="38"/>
      <c r="BA489" s="38"/>
      <c r="BB489" s="105"/>
      <c r="BC489" s="112"/>
      <c r="BD489" s="59"/>
      <c r="BE489" s="36"/>
      <c r="BF489" s="38"/>
      <c r="BG489" s="99"/>
      <c r="BH489" s="113"/>
      <c r="BI489" s="38"/>
      <c r="BJ489" s="99"/>
    </row>
    <row r="490" spans="2:62" ht="38.25" customHeight="1" x14ac:dyDescent="0.25">
      <c r="B490" s="81">
        <f t="shared" si="16"/>
        <v>469</v>
      </c>
      <c r="C490" s="57"/>
      <c r="D490" s="38"/>
      <c r="E490" s="73"/>
      <c r="F490" s="37"/>
      <c r="G490" s="80"/>
      <c r="H490" s="77"/>
      <c r="I490" s="37"/>
      <c r="J490" s="37"/>
      <c r="K490" s="58"/>
      <c r="L490" s="38"/>
      <c r="M490" s="38"/>
      <c r="N490" s="38"/>
      <c r="O490" s="38"/>
      <c r="P490" s="57"/>
      <c r="Q490" s="36"/>
      <c r="R490" s="73"/>
      <c r="S490" s="73"/>
      <c r="T490" s="58"/>
      <c r="U490" s="36"/>
      <c r="V490" s="90" t="str">
        <f t="shared" si="15"/>
        <v/>
      </c>
      <c r="W490" s="113"/>
      <c r="X490" s="38"/>
      <c r="Y490" s="99"/>
      <c r="Z490" s="95"/>
      <c r="AA490" s="38"/>
      <c r="AB490" s="38"/>
      <c r="AC490" s="38"/>
      <c r="AD490" s="105"/>
      <c r="AE490" s="113"/>
      <c r="AF490" s="38"/>
      <c r="AG490" s="99"/>
      <c r="AH490" s="113"/>
      <c r="AI490" s="38"/>
      <c r="AJ490" s="38"/>
      <c r="AK490" s="38"/>
      <c r="AL490" s="105"/>
      <c r="AM490" s="95"/>
      <c r="AN490" s="38"/>
      <c r="AO490" s="99"/>
      <c r="AP490" s="95"/>
      <c r="AQ490" s="38"/>
      <c r="AR490" s="38"/>
      <c r="AS490" s="38"/>
      <c r="AT490" s="99"/>
      <c r="AU490" s="95"/>
      <c r="AV490" s="38"/>
      <c r="AW490" s="99"/>
      <c r="AX490" s="113"/>
      <c r="AY490" s="38"/>
      <c r="AZ490" s="38"/>
      <c r="BA490" s="38"/>
      <c r="BB490" s="105"/>
      <c r="BC490" s="112"/>
      <c r="BD490" s="59"/>
      <c r="BE490" s="36"/>
      <c r="BF490" s="38"/>
      <c r="BG490" s="99"/>
      <c r="BH490" s="113"/>
      <c r="BI490" s="38"/>
      <c r="BJ490" s="99"/>
    </row>
    <row r="491" spans="2:62" ht="38.25" customHeight="1" x14ac:dyDescent="0.25">
      <c r="B491" s="81">
        <f t="shared" si="16"/>
        <v>470</v>
      </c>
      <c r="C491" s="57"/>
      <c r="D491" s="38"/>
      <c r="E491" s="73"/>
      <c r="F491" s="37"/>
      <c r="G491" s="80"/>
      <c r="H491" s="77"/>
      <c r="I491" s="37"/>
      <c r="J491" s="37"/>
      <c r="K491" s="58"/>
      <c r="L491" s="38"/>
      <c r="M491" s="38"/>
      <c r="N491" s="38"/>
      <c r="O491" s="38"/>
      <c r="P491" s="57"/>
      <c r="Q491" s="36"/>
      <c r="R491" s="73"/>
      <c r="S491" s="73"/>
      <c r="T491" s="58"/>
      <c r="U491" s="36"/>
      <c r="V491" s="90" t="str">
        <f t="shared" si="15"/>
        <v/>
      </c>
      <c r="W491" s="113"/>
      <c r="X491" s="38"/>
      <c r="Y491" s="99"/>
      <c r="Z491" s="95"/>
      <c r="AA491" s="38"/>
      <c r="AB491" s="38"/>
      <c r="AC491" s="38"/>
      <c r="AD491" s="105"/>
      <c r="AE491" s="113"/>
      <c r="AF491" s="38"/>
      <c r="AG491" s="99"/>
      <c r="AH491" s="113"/>
      <c r="AI491" s="38"/>
      <c r="AJ491" s="38"/>
      <c r="AK491" s="38"/>
      <c r="AL491" s="105"/>
      <c r="AM491" s="95"/>
      <c r="AN491" s="38"/>
      <c r="AO491" s="99"/>
      <c r="AP491" s="95"/>
      <c r="AQ491" s="38"/>
      <c r="AR491" s="38"/>
      <c r="AS491" s="38"/>
      <c r="AT491" s="99"/>
      <c r="AU491" s="95"/>
      <c r="AV491" s="38"/>
      <c r="AW491" s="99"/>
      <c r="AX491" s="113"/>
      <c r="AY491" s="38"/>
      <c r="AZ491" s="38"/>
      <c r="BA491" s="38"/>
      <c r="BB491" s="105"/>
      <c r="BC491" s="112"/>
      <c r="BD491" s="59"/>
      <c r="BE491" s="36"/>
      <c r="BF491" s="38"/>
      <c r="BG491" s="99"/>
      <c r="BH491" s="113"/>
      <c r="BI491" s="38"/>
      <c r="BJ491" s="99"/>
    </row>
    <row r="492" spans="2:62" ht="38.25" customHeight="1" x14ac:dyDescent="0.25">
      <c r="B492" s="81">
        <f t="shared" si="16"/>
        <v>471</v>
      </c>
      <c r="C492" s="57"/>
      <c r="D492" s="38"/>
      <c r="E492" s="73"/>
      <c r="F492" s="37"/>
      <c r="G492" s="80"/>
      <c r="H492" s="77"/>
      <c r="I492" s="37"/>
      <c r="J492" s="37"/>
      <c r="K492" s="58"/>
      <c r="L492" s="38"/>
      <c r="M492" s="38"/>
      <c r="N492" s="38"/>
      <c r="O492" s="38"/>
      <c r="P492" s="57"/>
      <c r="Q492" s="36"/>
      <c r="R492" s="73"/>
      <c r="S492" s="73"/>
      <c r="T492" s="58"/>
      <c r="U492" s="36"/>
      <c r="V492" s="90" t="str">
        <f t="shared" si="15"/>
        <v/>
      </c>
      <c r="W492" s="113"/>
      <c r="X492" s="38"/>
      <c r="Y492" s="99"/>
      <c r="Z492" s="95"/>
      <c r="AA492" s="38"/>
      <c r="AB492" s="38"/>
      <c r="AC492" s="38"/>
      <c r="AD492" s="105"/>
      <c r="AE492" s="113"/>
      <c r="AF492" s="38"/>
      <c r="AG492" s="99"/>
      <c r="AH492" s="113"/>
      <c r="AI492" s="38"/>
      <c r="AJ492" s="38"/>
      <c r="AK492" s="38"/>
      <c r="AL492" s="105"/>
      <c r="AM492" s="95"/>
      <c r="AN492" s="38"/>
      <c r="AO492" s="99"/>
      <c r="AP492" s="95"/>
      <c r="AQ492" s="38"/>
      <c r="AR492" s="38"/>
      <c r="AS492" s="38"/>
      <c r="AT492" s="99"/>
      <c r="AU492" s="95"/>
      <c r="AV492" s="38"/>
      <c r="AW492" s="99"/>
      <c r="AX492" s="113"/>
      <c r="AY492" s="38"/>
      <c r="AZ492" s="38"/>
      <c r="BA492" s="38"/>
      <c r="BB492" s="105"/>
      <c r="BC492" s="112"/>
      <c r="BD492" s="59"/>
      <c r="BE492" s="36"/>
      <c r="BF492" s="38"/>
      <c r="BG492" s="99"/>
      <c r="BH492" s="113"/>
      <c r="BI492" s="38"/>
      <c r="BJ492" s="99"/>
    </row>
    <row r="493" spans="2:62" ht="38.25" customHeight="1" x14ac:dyDescent="0.25">
      <c r="B493" s="81">
        <f t="shared" si="16"/>
        <v>472</v>
      </c>
      <c r="C493" s="57"/>
      <c r="D493" s="38"/>
      <c r="E493" s="73"/>
      <c r="F493" s="37"/>
      <c r="G493" s="80"/>
      <c r="H493" s="77"/>
      <c r="I493" s="37"/>
      <c r="J493" s="37"/>
      <c r="K493" s="58"/>
      <c r="L493" s="38"/>
      <c r="M493" s="38"/>
      <c r="N493" s="38"/>
      <c r="O493" s="38"/>
      <c r="P493" s="57"/>
      <c r="Q493" s="36"/>
      <c r="R493" s="73"/>
      <c r="S493" s="73"/>
      <c r="T493" s="58"/>
      <c r="U493" s="36"/>
      <c r="V493" s="90" t="str">
        <f t="shared" si="15"/>
        <v/>
      </c>
      <c r="W493" s="113"/>
      <c r="X493" s="38"/>
      <c r="Y493" s="99"/>
      <c r="Z493" s="95"/>
      <c r="AA493" s="38"/>
      <c r="AB493" s="38"/>
      <c r="AC493" s="38"/>
      <c r="AD493" s="105"/>
      <c r="AE493" s="113"/>
      <c r="AF493" s="38"/>
      <c r="AG493" s="99"/>
      <c r="AH493" s="113"/>
      <c r="AI493" s="38"/>
      <c r="AJ493" s="38"/>
      <c r="AK493" s="38"/>
      <c r="AL493" s="105"/>
      <c r="AM493" s="95"/>
      <c r="AN493" s="38"/>
      <c r="AO493" s="99"/>
      <c r="AP493" s="95"/>
      <c r="AQ493" s="38"/>
      <c r="AR493" s="38"/>
      <c r="AS493" s="38"/>
      <c r="AT493" s="99"/>
      <c r="AU493" s="95"/>
      <c r="AV493" s="38"/>
      <c r="AW493" s="99"/>
      <c r="AX493" s="113"/>
      <c r="AY493" s="38"/>
      <c r="AZ493" s="38"/>
      <c r="BA493" s="38"/>
      <c r="BB493" s="105"/>
      <c r="BC493" s="112"/>
      <c r="BD493" s="59"/>
      <c r="BE493" s="36"/>
      <c r="BF493" s="38"/>
      <c r="BG493" s="99"/>
      <c r="BH493" s="113"/>
      <c r="BI493" s="38"/>
      <c r="BJ493" s="99"/>
    </row>
    <row r="494" spans="2:62" ht="38.25" customHeight="1" x14ac:dyDescent="0.25">
      <c r="B494" s="81">
        <f t="shared" si="16"/>
        <v>473</v>
      </c>
      <c r="C494" s="57"/>
      <c r="D494" s="38"/>
      <c r="E494" s="73"/>
      <c r="F494" s="37"/>
      <c r="G494" s="80"/>
      <c r="H494" s="77"/>
      <c r="I494" s="37"/>
      <c r="J494" s="37"/>
      <c r="K494" s="58"/>
      <c r="L494" s="38"/>
      <c r="M494" s="38"/>
      <c r="N494" s="38"/>
      <c r="O494" s="38"/>
      <c r="P494" s="57"/>
      <c r="Q494" s="36"/>
      <c r="R494" s="73"/>
      <c r="S494" s="73"/>
      <c r="T494" s="58"/>
      <c r="U494" s="36"/>
      <c r="V494" s="90" t="str">
        <f t="shared" si="15"/>
        <v/>
      </c>
      <c r="W494" s="113"/>
      <c r="X494" s="38"/>
      <c r="Y494" s="99"/>
      <c r="Z494" s="95"/>
      <c r="AA494" s="38"/>
      <c r="AB494" s="38"/>
      <c r="AC494" s="38"/>
      <c r="AD494" s="105"/>
      <c r="AE494" s="113"/>
      <c r="AF494" s="38"/>
      <c r="AG494" s="99"/>
      <c r="AH494" s="113"/>
      <c r="AI494" s="38"/>
      <c r="AJ494" s="38"/>
      <c r="AK494" s="38"/>
      <c r="AL494" s="105"/>
      <c r="AM494" s="95"/>
      <c r="AN494" s="38"/>
      <c r="AO494" s="99"/>
      <c r="AP494" s="95"/>
      <c r="AQ494" s="38"/>
      <c r="AR494" s="38"/>
      <c r="AS494" s="38"/>
      <c r="AT494" s="99"/>
      <c r="AU494" s="95"/>
      <c r="AV494" s="38"/>
      <c r="AW494" s="99"/>
      <c r="AX494" s="113"/>
      <c r="AY494" s="38"/>
      <c r="AZ494" s="38"/>
      <c r="BA494" s="38"/>
      <c r="BB494" s="105"/>
      <c r="BC494" s="112"/>
      <c r="BD494" s="59"/>
      <c r="BE494" s="36"/>
      <c r="BF494" s="38"/>
      <c r="BG494" s="99"/>
      <c r="BH494" s="113"/>
      <c r="BI494" s="38"/>
      <c r="BJ494" s="99"/>
    </row>
    <row r="495" spans="2:62" ht="38.25" customHeight="1" x14ac:dyDescent="0.25">
      <c r="B495" s="81">
        <f t="shared" si="16"/>
        <v>474</v>
      </c>
      <c r="C495" s="57"/>
      <c r="D495" s="38"/>
      <c r="E495" s="73"/>
      <c r="F495" s="37"/>
      <c r="G495" s="80"/>
      <c r="H495" s="77"/>
      <c r="I495" s="37"/>
      <c r="J495" s="37"/>
      <c r="K495" s="58"/>
      <c r="L495" s="38"/>
      <c r="M495" s="38"/>
      <c r="N495" s="38"/>
      <c r="O495" s="38"/>
      <c r="P495" s="57"/>
      <c r="Q495" s="36"/>
      <c r="R495" s="73"/>
      <c r="S495" s="73"/>
      <c r="T495" s="58"/>
      <c r="U495" s="36"/>
      <c r="V495" s="90" t="str">
        <f t="shared" si="15"/>
        <v/>
      </c>
      <c r="W495" s="113"/>
      <c r="X495" s="38"/>
      <c r="Y495" s="99"/>
      <c r="Z495" s="95"/>
      <c r="AA495" s="38"/>
      <c r="AB495" s="38"/>
      <c r="AC495" s="38"/>
      <c r="AD495" s="105"/>
      <c r="AE495" s="113"/>
      <c r="AF495" s="38"/>
      <c r="AG495" s="99"/>
      <c r="AH495" s="113"/>
      <c r="AI495" s="38"/>
      <c r="AJ495" s="38"/>
      <c r="AK495" s="38"/>
      <c r="AL495" s="105"/>
      <c r="AM495" s="95"/>
      <c r="AN495" s="38"/>
      <c r="AO495" s="99"/>
      <c r="AP495" s="95"/>
      <c r="AQ495" s="38"/>
      <c r="AR495" s="38"/>
      <c r="AS495" s="38"/>
      <c r="AT495" s="99"/>
      <c r="AU495" s="95"/>
      <c r="AV495" s="38"/>
      <c r="AW495" s="99"/>
      <c r="AX495" s="113"/>
      <c r="AY495" s="38"/>
      <c r="AZ495" s="38"/>
      <c r="BA495" s="38"/>
      <c r="BB495" s="105"/>
      <c r="BC495" s="112"/>
      <c r="BD495" s="59"/>
      <c r="BE495" s="36"/>
      <c r="BF495" s="38"/>
      <c r="BG495" s="99"/>
      <c r="BH495" s="113"/>
      <c r="BI495" s="38"/>
      <c r="BJ495" s="99"/>
    </row>
    <row r="496" spans="2:62" ht="38.25" customHeight="1" x14ac:dyDescent="0.25">
      <c r="B496" s="81">
        <f t="shared" si="16"/>
        <v>475</v>
      </c>
      <c r="C496" s="57"/>
      <c r="D496" s="38"/>
      <c r="E496" s="73"/>
      <c r="F496" s="37"/>
      <c r="G496" s="80"/>
      <c r="H496" s="77"/>
      <c r="I496" s="37"/>
      <c r="J496" s="37"/>
      <c r="K496" s="58"/>
      <c r="L496" s="38"/>
      <c r="M496" s="38"/>
      <c r="N496" s="38"/>
      <c r="O496" s="38"/>
      <c r="P496" s="57"/>
      <c r="Q496" s="36"/>
      <c r="R496" s="73"/>
      <c r="S496" s="73"/>
      <c r="T496" s="58"/>
      <c r="U496" s="36"/>
      <c r="V496" s="90" t="str">
        <f t="shared" si="15"/>
        <v/>
      </c>
      <c r="W496" s="113"/>
      <c r="X496" s="38"/>
      <c r="Y496" s="99"/>
      <c r="Z496" s="95"/>
      <c r="AA496" s="38"/>
      <c r="AB496" s="38"/>
      <c r="AC496" s="38"/>
      <c r="AD496" s="105"/>
      <c r="AE496" s="113"/>
      <c r="AF496" s="38"/>
      <c r="AG496" s="99"/>
      <c r="AH496" s="113"/>
      <c r="AI496" s="38"/>
      <c r="AJ496" s="38"/>
      <c r="AK496" s="38"/>
      <c r="AL496" s="105"/>
      <c r="AM496" s="95"/>
      <c r="AN496" s="38"/>
      <c r="AO496" s="99"/>
      <c r="AP496" s="95"/>
      <c r="AQ496" s="38"/>
      <c r="AR496" s="38"/>
      <c r="AS496" s="38"/>
      <c r="AT496" s="99"/>
      <c r="AU496" s="95"/>
      <c r="AV496" s="38"/>
      <c r="AW496" s="99"/>
      <c r="AX496" s="113"/>
      <c r="AY496" s="38"/>
      <c r="AZ496" s="38"/>
      <c r="BA496" s="38"/>
      <c r="BB496" s="105"/>
      <c r="BC496" s="112"/>
      <c r="BD496" s="59"/>
      <c r="BE496" s="36"/>
      <c r="BF496" s="38"/>
      <c r="BG496" s="99"/>
      <c r="BH496" s="113"/>
      <c r="BI496" s="38"/>
      <c r="BJ496" s="99"/>
    </row>
    <row r="497" spans="2:62" ht="38.25" customHeight="1" x14ac:dyDescent="0.25">
      <c r="B497" s="81">
        <f t="shared" si="16"/>
        <v>476</v>
      </c>
      <c r="C497" s="57"/>
      <c r="D497" s="38"/>
      <c r="E497" s="73"/>
      <c r="F497" s="37"/>
      <c r="G497" s="80"/>
      <c r="H497" s="77"/>
      <c r="I497" s="37"/>
      <c r="J497" s="37"/>
      <c r="K497" s="58"/>
      <c r="L497" s="38"/>
      <c r="M497" s="38"/>
      <c r="N497" s="38"/>
      <c r="O497" s="38"/>
      <c r="P497" s="57"/>
      <c r="Q497" s="36"/>
      <c r="R497" s="73"/>
      <c r="S497" s="73"/>
      <c r="T497" s="58"/>
      <c r="U497" s="36"/>
      <c r="V497" s="90" t="str">
        <f t="shared" si="15"/>
        <v/>
      </c>
      <c r="W497" s="113"/>
      <c r="X497" s="38"/>
      <c r="Y497" s="99"/>
      <c r="Z497" s="95"/>
      <c r="AA497" s="38"/>
      <c r="AB497" s="38"/>
      <c r="AC497" s="38"/>
      <c r="AD497" s="105"/>
      <c r="AE497" s="113"/>
      <c r="AF497" s="38"/>
      <c r="AG497" s="99"/>
      <c r="AH497" s="113"/>
      <c r="AI497" s="38"/>
      <c r="AJ497" s="38"/>
      <c r="AK497" s="38"/>
      <c r="AL497" s="105"/>
      <c r="AM497" s="95"/>
      <c r="AN497" s="38"/>
      <c r="AO497" s="99"/>
      <c r="AP497" s="95"/>
      <c r="AQ497" s="38"/>
      <c r="AR497" s="38"/>
      <c r="AS497" s="38"/>
      <c r="AT497" s="99"/>
      <c r="AU497" s="95"/>
      <c r="AV497" s="38"/>
      <c r="AW497" s="99"/>
      <c r="AX497" s="113"/>
      <c r="AY497" s="38"/>
      <c r="AZ497" s="38"/>
      <c r="BA497" s="38"/>
      <c r="BB497" s="105"/>
      <c r="BC497" s="112"/>
      <c r="BD497" s="59"/>
      <c r="BE497" s="36"/>
      <c r="BF497" s="38"/>
      <c r="BG497" s="99"/>
      <c r="BH497" s="113"/>
      <c r="BI497" s="38"/>
      <c r="BJ497" s="99"/>
    </row>
    <row r="498" spans="2:62" ht="38.25" customHeight="1" x14ac:dyDescent="0.25">
      <c r="B498" s="81">
        <f t="shared" si="16"/>
        <v>477</v>
      </c>
      <c r="C498" s="57"/>
      <c r="D498" s="38"/>
      <c r="E498" s="73"/>
      <c r="F498" s="37"/>
      <c r="G498" s="80"/>
      <c r="H498" s="77"/>
      <c r="I498" s="37"/>
      <c r="J498" s="37"/>
      <c r="K498" s="58"/>
      <c r="L498" s="38"/>
      <c r="M498" s="38"/>
      <c r="N498" s="38"/>
      <c r="O498" s="38"/>
      <c r="P498" s="57"/>
      <c r="Q498" s="36"/>
      <c r="R498" s="73"/>
      <c r="S498" s="73"/>
      <c r="T498" s="58"/>
      <c r="U498" s="36"/>
      <c r="V498" s="90" t="str">
        <f t="shared" si="15"/>
        <v/>
      </c>
      <c r="W498" s="113"/>
      <c r="X498" s="38"/>
      <c r="Y498" s="99"/>
      <c r="Z498" s="95"/>
      <c r="AA498" s="38"/>
      <c r="AB498" s="38"/>
      <c r="AC498" s="38"/>
      <c r="AD498" s="105"/>
      <c r="AE498" s="113"/>
      <c r="AF498" s="38"/>
      <c r="AG498" s="99"/>
      <c r="AH498" s="113"/>
      <c r="AI498" s="38"/>
      <c r="AJ498" s="38"/>
      <c r="AK498" s="38"/>
      <c r="AL498" s="105"/>
      <c r="AM498" s="95"/>
      <c r="AN498" s="38"/>
      <c r="AO498" s="99"/>
      <c r="AP498" s="95"/>
      <c r="AQ498" s="38"/>
      <c r="AR498" s="38"/>
      <c r="AS498" s="38"/>
      <c r="AT498" s="99"/>
      <c r="AU498" s="95"/>
      <c r="AV498" s="38"/>
      <c r="AW498" s="99"/>
      <c r="AX498" s="113"/>
      <c r="AY498" s="38"/>
      <c r="AZ498" s="38"/>
      <c r="BA498" s="38"/>
      <c r="BB498" s="105"/>
      <c r="BC498" s="112"/>
      <c r="BD498" s="59"/>
      <c r="BE498" s="36"/>
      <c r="BF498" s="38"/>
      <c r="BG498" s="99"/>
      <c r="BH498" s="113"/>
      <c r="BI498" s="38"/>
      <c r="BJ498" s="99"/>
    </row>
    <row r="499" spans="2:62" ht="38.25" customHeight="1" x14ac:dyDescent="0.25">
      <c r="B499" s="81">
        <f t="shared" si="16"/>
        <v>478</v>
      </c>
      <c r="C499" s="57"/>
      <c r="D499" s="38"/>
      <c r="E499" s="73"/>
      <c r="F499" s="37"/>
      <c r="G499" s="80"/>
      <c r="H499" s="77"/>
      <c r="I499" s="37"/>
      <c r="J499" s="37"/>
      <c r="K499" s="58"/>
      <c r="L499" s="38"/>
      <c r="M499" s="38"/>
      <c r="N499" s="38"/>
      <c r="O499" s="38"/>
      <c r="P499" s="57"/>
      <c r="Q499" s="36"/>
      <c r="R499" s="73"/>
      <c r="S499" s="73"/>
      <c r="T499" s="58"/>
      <c r="U499" s="36"/>
      <c r="V499" s="90" t="str">
        <f t="shared" si="15"/>
        <v/>
      </c>
      <c r="W499" s="113"/>
      <c r="X499" s="38"/>
      <c r="Y499" s="99"/>
      <c r="Z499" s="95"/>
      <c r="AA499" s="38"/>
      <c r="AB499" s="38"/>
      <c r="AC499" s="38"/>
      <c r="AD499" s="105"/>
      <c r="AE499" s="113"/>
      <c r="AF499" s="38"/>
      <c r="AG499" s="99"/>
      <c r="AH499" s="113"/>
      <c r="AI499" s="38"/>
      <c r="AJ499" s="38"/>
      <c r="AK499" s="38"/>
      <c r="AL499" s="105"/>
      <c r="AM499" s="95"/>
      <c r="AN499" s="38"/>
      <c r="AO499" s="99"/>
      <c r="AP499" s="95"/>
      <c r="AQ499" s="38"/>
      <c r="AR499" s="38"/>
      <c r="AS499" s="38"/>
      <c r="AT499" s="99"/>
      <c r="AU499" s="95"/>
      <c r="AV499" s="38"/>
      <c r="AW499" s="99"/>
      <c r="AX499" s="113"/>
      <c r="AY499" s="38"/>
      <c r="AZ499" s="38"/>
      <c r="BA499" s="38"/>
      <c r="BB499" s="105"/>
      <c r="BC499" s="112"/>
      <c r="BD499" s="59"/>
      <c r="BE499" s="36"/>
      <c r="BF499" s="38"/>
      <c r="BG499" s="99"/>
      <c r="BH499" s="113"/>
      <c r="BI499" s="38"/>
      <c r="BJ499" s="99"/>
    </row>
    <row r="500" spans="2:62" ht="38.25" customHeight="1" x14ac:dyDescent="0.25">
      <c r="B500" s="81">
        <f t="shared" si="16"/>
        <v>479</v>
      </c>
      <c r="C500" s="57"/>
      <c r="D500" s="38"/>
      <c r="E500" s="73"/>
      <c r="F500" s="37"/>
      <c r="G500" s="80"/>
      <c r="H500" s="77"/>
      <c r="I500" s="37"/>
      <c r="J500" s="37"/>
      <c r="K500" s="58"/>
      <c r="L500" s="38"/>
      <c r="M500" s="38"/>
      <c r="N500" s="38"/>
      <c r="O500" s="38"/>
      <c r="P500" s="57"/>
      <c r="Q500" s="36"/>
      <c r="R500" s="73"/>
      <c r="S500" s="73"/>
      <c r="T500" s="58"/>
      <c r="U500" s="36"/>
      <c r="V500" s="90" t="str">
        <f t="shared" si="15"/>
        <v/>
      </c>
      <c r="W500" s="113"/>
      <c r="X500" s="38"/>
      <c r="Y500" s="99"/>
      <c r="Z500" s="95"/>
      <c r="AA500" s="38"/>
      <c r="AB500" s="38"/>
      <c r="AC500" s="38"/>
      <c r="AD500" s="105"/>
      <c r="AE500" s="113"/>
      <c r="AF500" s="38"/>
      <c r="AG500" s="99"/>
      <c r="AH500" s="113"/>
      <c r="AI500" s="38"/>
      <c r="AJ500" s="38"/>
      <c r="AK500" s="38"/>
      <c r="AL500" s="105"/>
      <c r="AM500" s="95"/>
      <c r="AN500" s="38"/>
      <c r="AO500" s="99"/>
      <c r="AP500" s="95"/>
      <c r="AQ500" s="38"/>
      <c r="AR500" s="38"/>
      <c r="AS500" s="38"/>
      <c r="AT500" s="99"/>
      <c r="AU500" s="95"/>
      <c r="AV500" s="38"/>
      <c r="AW500" s="99"/>
      <c r="AX500" s="113"/>
      <c r="AY500" s="38"/>
      <c r="AZ500" s="38"/>
      <c r="BA500" s="38"/>
      <c r="BB500" s="105"/>
      <c r="BC500" s="112"/>
      <c r="BD500" s="59"/>
      <c r="BE500" s="36"/>
      <c r="BF500" s="38"/>
      <c r="BG500" s="99"/>
      <c r="BH500" s="113"/>
      <c r="BI500" s="38"/>
      <c r="BJ500" s="99"/>
    </row>
    <row r="501" spans="2:62" ht="38.25" customHeight="1" x14ac:dyDescent="0.25">
      <c r="B501" s="81">
        <f t="shared" si="16"/>
        <v>480</v>
      </c>
      <c r="C501" s="57"/>
      <c r="D501" s="38"/>
      <c r="E501" s="73"/>
      <c r="F501" s="37"/>
      <c r="G501" s="80"/>
      <c r="H501" s="77"/>
      <c r="I501" s="37"/>
      <c r="J501" s="37"/>
      <c r="K501" s="58"/>
      <c r="L501" s="38"/>
      <c r="M501" s="38"/>
      <c r="N501" s="38"/>
      <c r="O501" s="38"/>
      <c r="P501" s="57"/>
      <c r="Q501" s="36"/>
      <c r="R501" s="73"/>
      <c r="S501" s="73"/>
      <c r="T501" s="58"/>
      <c r="U501" s="36"/>
      <c r="V501" s="90" t="str">
        <f t="shared" si="15"/>
        <v/>
      </c>
      <c r="W501" s="113"/>
      <c r="X501" s="38"/>
      <c r="Y501" s="99"/>
      <c r="Z501" s="95"/>
      <c r="AA501" s="38"/>
      <c r="AB501" s="38"/>
      <c r="AC501" s="38"/>
      <c r="AD501" s="105"/>
      <c r="AE501" s="113"/>
      <c r="AF501" s="38"/>
      <c r="AG501" s="99"/>
      <c r="AH501" s="113"/>
      <c r="AI501" s="38"/>
      <c r="AJ501" s="38"/>
      <c r="AK501" s="38"/>
      <c r="AL501" s="105"/>
      <c r="AM501" s="95"/>
      <c r="AN501" s="38"/>
      <c r="AO501" s="99"/>
      <c r="AP501" s="95"/>
      <c r="AQ501" s="38"/>
      <c r="AR501" s="38"/>
      <c r="AS501" s="38"/>
      <c r="AT501" s="99"/>
      <c r="AU501" s="95"/>
      <c r="AV501" s="38"/>
      <c r="AW501" s="99"/>
      <c r="AX501" s="113"/>
      <c r="AY501" s="38"/>
      <c r="AZ501" s="38"/>
      <c r="BA501" s="38"/>
      <c r="BB501" s="105"/>
      <c r="BC501" s="112"/>
      <c r="BD501" s="59"/>
      <c r="BE501" s="36"/>
      <c r="BF501" s="38"/>
      <c r="BG501" s="99"/>
      <c r="BH501" s="113"/>
      <c r="BI501" s="38"/>
      <c r="BJ501" s="99"/>
    </row>
    <row r="502" spans="2:62" ht="38.25" customHeight="1" x14ac:dyDescent="0.25">
      <c r="B502" s="81">
        <f t="shared" si="16"/>
        <v>481</v>
      </c>
      <c r="C502" s="57"/>
      <c r="D502" s="38"/>
      <c r="E502" s="73"/>
      <c r="F502" s="37"/>
      <c r="G502" s="80"/>
      <c r="H502" s="77"/>
      <c r="I502" s="37"/>
      <c r="J502" s="37"/>
      <c r="K502" s="58"/>
      <c r="L502" s="38"/>
      <c r="M502" s="38"/>
      <c r="N502" s="38"/>
      <c r="O502" s="38"/>
      <c r="P502" s="57"/>
      <c r="Q502" s="36"/>
      <c r="R502" s="73"/>
      <c r="S502" s="73"/>
      <c r="T502" s="58"/>
      <c r="U502" s="36"/>
      <c r="V502" s="90" t="str">
        <f t="shared" si="15"/>
        <v/>
      </c>
      <c r="W502" s="113"/>
      <c r="X502" s="38"/>
      <c r="Y502" s="99"/>
      <c r="Z502" s="95"/>
      <c r="AA502" s="38"/>
      <c r="AB502" s="38"/>
      <c r="AC502" s="38"/>
      <c r="AD502" s="105"/>
      <c r="AE502" s="113"/>
      <c r="AF502" s="38"/>
      <c r="AG502" s="99"/>
      <c r="AH502" s="113"/>
      <c r="AI502" s="38"/>
      <c r="AJ502" s="38"/>
      <c r="AK502" s="38"/>
      <c r="AL502" s="105"/>
      <c r="AM502" s="95"/>
      <c r="AN502" s="38"/>
      <c r="AO502" s="99"/>
      <c r="AP502" s="95"/>
      <c r="AQ502" s="38"/>
      <c r="AR502" s="38"/>
      <c r="AS502" s="38"/>
      <c r="AT502" s="99"/>
      <c r="AU502" s="95"/>
      <c r="AV502" s="38"/>
      <c r="AW502" s="99"/>
      <c r="AX502" s="113"/>
      <c r="AY502" s="38"/>
      <c r="AZ502" s="38"/>
      <c r="BA502" s="38"/>
      <c r="BB502" s="105"/>
      <c r="BC502" s="112"/>
      <c r="BD502" s="59"/>
      <c r="BE502" s="36"/>
      <c r="BF502" s="38"/>
      <c r="BG502" s="99"/>
      <c r="BH502" s="113"/>
      <c r="BI502" s="38"/>
      <c r="BJ502" s="99"/>
    </row>
    <row r="503" spans="2:62" ht="38.25" customHeight="1" x14ac:dyDescent="0.25">
      <c r="B503" s="81">
        <f t="shared" si="16"/>
        <v>482</v>
      </c>
      <c r="C503" s="57"/>
      <c r="D503" s="38"/>
      <c r="E503" s="73"/>
      <c r="F503" s="37"/>
      <c r="G503" s="80"/>
      <c r="H503" s="77"/>
      <c r="I503" s="37"/>
      <c r="J503" s="37"/>
      <c r="K503" s="58"/>
      <c r="L503" s="38"/>
      <c r="M503" s="38"/>
      <c r="N503" s="38"/>
      <c r="O503" s="38"/>
      <c r="P503" s="57"/>
      <c r="Q503" s="36"/>
      <c r="R503" s="73"/>
      <c r="S503" s="73"/>
      <c r="T503" s="58"/>
      <c r="U503" s="36"/>
      <c r="V503" s="90" t="str">
        <f t="shared" si="15"/>
        <v/>
      </c>
      <c r="W503" s="113"/>
      <c r="X503" s="38"/>
      <c r="Y503" s="99"/>
      <c r="Z503" s="95"/>
      <c r="AA503" s="38"/>
      <c r="AB503" s="38"/>
      <c r="AC503" s="38"/>
      <c r="AD503" s="105"/>
      <c r="AE503" s="113"/>
      <c r="AF503" s="38"/>
      <c r="AG503" s="99"/>
      <c r="AH503" s="113"/>
      <c r="AI503" s="38"/>
      <c r="AJ503" s="38"/>
      <c r="AK503" s="38"/>
      <c r="AL503" s="105"/>
      <c r="AM503" s="95"/>
      <c r="AN503" s="38"/>
      <c r="AO503" s="99"/>
      <c r="AP503" s="95"/>
      <c r="AQ503" s="38"/>
      <c r="AR503" s="38"/>
      <c r="AS503" s="38"/>
      <c r="AT503" s="99"/>
      <c r="AU503" s="95"/>
      <c r="AV503" s="38"/>
      <c r="AW503" s="99"/>
      <c r="AX503" s="113"/>
      <c r="AY503" s="38"/>
      <c r="AZ503" s="38"/>
      <c r="BA503" s="38"/>
      <c r="BB503" s="105"/>
      <c r="BC503" s="112"/>
      <c r="BD503" s="59"/>
      <c r="BE503" s="36"/>
      <c r="BF503" s="38"/>
      <c r="BG503" s="99"/>
      <c r="BH503" s="113"/>
      <c r="BI503" s="38"/>
      <c r="BJ503" s="99"/>
    </row>
    <row r="504" spans="2:62" ht="38.25" customHeight="1" x14ac:dyDescent="0.25">
      <c r="B504" s="81">
        <f t="shared" si="16"/>
        <v>483</v>
      </c>
      <c r="C504" s="57"/>
      <c r="D504" s="38"/>
      <c r="E504" s="73"/>
      <c r="F504" s="37"/>
      <c r="G504" s="80"/>
      <c r="H504" s="77"/>
      <c r="I504" s="37"/>
      <c r="J504" s="37"/>
      <c r="K504" s="58"/>
      <c r="L504" s="38"/>
      <c r="M504" s="38"/>
      <c r="N504" s="38"/>
      <c r="O504" s="38"/>
      <c r="P504" s="57"/>
      <c r="Q504" s="36"/>
      <c r="R504" s="73"/>
      <c r="S504" s="73"/>
      <c r="T504" s="58"/>
      <c r="U504" s="36"/>
      <c r="V504" s="90" t="str">
        <f t="shared" si="15"/>
        <v/>
      </c>
      <c r="W504" s="113"/>
      <c r="X504" s="38"/>
      <c r="Y504" s="99"/>
      <c r="Z504" s="95"/>
      <c r="AA504" s="38"/>
      <c r="AB504" s="38"/>
      <c r="AC504" s="38"/>
      <c r="AD504" s="105"/>
      <c r="AE504" s="113"/>
      <c r="AF504" s="38"/>
      <c r="AG504" s="99"/>
      <c r="AH504" s="113"/>
      <c r="AI504" s="38"/>
      <c r="AJ504" s="38"/>
      <c r="AK504" s="38"/>
      <c r="AL504" s="105"/>
      <c r="AM504" s="95"/>
      <c r="AN504" s="38"/>
      <c r="AO504" s="99"/>
      <c r="AP504" s="95"/>
      <c r="AQ504" s="38"/>
      <c r="AR504" s="38"/>
      <c r="AS504" s="38"/>
      <c r="AT504" s="99"/>
      <c r="AU504" s="95"/>
      <c r="AV504" s="38"/>
      <c r="AW504" s="99"/>
      <c r="AX504" s="113"/>
      <c r="AY504" s="38"/>
      <c r="AZ504" s="38"/>
      <c r="BA504" s="38"/>
      <c r="BB504" s="105"/>
      <c r="BC504" s="112"/>
      <c r="BD504" s="59"/>
      <c r="BE504" s="36"/>
      <c r="BF504" s="38"/>
      <c r="BG504" s="99"/>
      <c r="BH504" s="113"/>
      <c r="BI504" s="38"/>
      <c r="BJ504" s="99"/>
    </row>
    <row r="505" spans="2:62" ht="38.25" customHeight="1" x14ac:dyDescent="0.25">
      <c r="B505" s="81">
        <f t="shared" si="16"/>
        <v>484</v>
      </c>
      <c r="C505" s="57"/>
      <c r="D505" s="38"/>
      <c r="E505" s="73"/>
      <c r="F505" s="37"/>
      <c r="G505" s="80"/>
      <c r="H505" s="77"/>
      <c r="I505" s="37"/>
      <c r="J505" s="37"/>
      <c r="K505" s="58"/>
      <c r="L505" s="38"/>
      <c r="M505" s="38"/>
      <c r="N505" s="38"/>
      <c r="O505" s="38"/>
      <c r="P505" s="57"/>
      <c r="Q505" s="36"/>
      <c r="R505" s="73"/>
      <c r="S505" s="73"/>
      <c r="T505" s="58"/>
      <c r="U505" s="36"/>
      <c r="V505" s="90" t="str">
        <f t="shared" si="15"/>
        <v/>
      </c>
      <c r="W505" s="113"/>
      <c r="X505" s="38"/>
      <c r="Y505" s="99"/>
      <c r="Z505" s="95"/>
      <c r="AA505" s="38"/>
      <c r="AB505" s="38"/>
      <c r="AC505" s="38"/>
      <c r="AD505" s="105"/>
      <c r="AE505" s="113"/>
      <c r="AF505" s="38"/>
      <c r="AG505" s="99"/>
      <c r="AH505" s="113"/>
      <c r="AI505" s="38"/>
      <c r="AJ505" s="38"/>
      <c r="AK505" s="38"/>
      <c r="AL505" s="105"/>
      <c r="AM505" s="95"/>
      <c r="AN505" s="38"/>
      <c r="AO505" s="99"/>
      <c r="AP505" s="95"/>
      <c r="AQ505" s="38"/>
      <c r="AR505" s="38"/>
      <c r="AS505" s="38"/>
      <c r="AT505" s="99"/>
      <c r="AU505" s="95"/>
      <c r="AV505" s="38"/>
      <c r="AW505" s="99"/>
      <c r="AX505" s="113"/>
      <c r="AY505" s="38"/>
      <c r="AZ505" s="38"/>
      <c r="BA505" s="38"/>
      <c r="BB505" s="105"/>
      <c r="BC505" s="112"/>
      <c r="BD505" s="59"/>
      <c r="BE505" s="36"/>
      <c r="BF505" s="38"/>
      <c r="BG505" s="99"/>
      <c r="BH505" s="113"/>
      <c r="BI505" s="38"/>
      <c r="BJ505" s="99"/>
    </row>
    <row r="506" spans="2:62" ht="38.25" customHeight="1" x14ac:dyDescent="0.25">
      <c r="B506" s="81">
        <f t="shared" si="16"/>
        <v>485</v>
      </c>
      <c r="C506" s="57"/>
      <c r="D506" s="38"/>
      <c r="E506" s="73"/>
      <c r="F506" s="37"/>
      <c r="G506" s="80"/>
      <c r="H506" s="77"/>
      <c r="I506" s="37"/>
      <c r="J506" s="37"/>
      <c r="K506" s="58"/>
      <c r="L506" s="38"/>
      <c r="M506" s="38"/>
      <c r="N506" s="38"/>
      <c r="O506" s="38"/>
      <c r="P506" s="57"/>
      <c r="Q506" s="36"/>
      <c r="R506" s="73"/>
      <c r="S506" s="73"/>
      <c r="T506" s="58"/>
      <c r="U506" s="36"/>
      <c r="V506" s="90" t="str">
        <f t="shared" si="15"/>
        <v/>
      </c>
      <c r="W506" s="113"/>
      <c r="X506" s="38"/>
      <c r="Y506" s="99"/>
      <c r="Z506" s="95"/>
      <c r="AA506" s="38"/>
      <c r="AB506" s="38"/>
      <c r="AC506" s="38"/>
      <c r="AD506" s="105"/>
      <c r="AE506" s="113"/>
      <c r="AF506" s="38"/>
      <c r="AG506" s="99"/>
      <c r="AH506" s="113"/>
      <c r="AI506" s="38"/>
      <c r="AJ506" s="38"/>
      <c r="AK506" s="38"/>
      <c r="AL506" s="105"/>
      <c r="AM506" s="95"/>
      <c r="AN506" s="38"/>
      <c r="AO506" s="99"/>
      <c r="AP506" s="95"/>
      <c r="AQ506" s="38"/>
      <c r="AR506" s="38"/>
      <c r="AS506" s="38"/>
      <c r="AT506" s="99"/>
      <c r="AU506" s="95"/>
      <c r="AV506" s="38"/>
      <c r="AW506" s="99"/>
      <c r="AX506" s="113"/>
      <c r="AY506" s="38"/>
      <c r="AZ506" s="38"/>
      <c r="BA506" s="38"/>
      <c r="BB506" s="105"/>
      <c r="BC506" s="112"/>
      <c r="BD506" s="59"/>
      <c r="BE506" s="36"/>
      <c r="BF506" s="38"/>
      <c r="BG506" s="99"/>
      <c r="BH506" s="113"/>
      <c r="BI506" s="38"/>
      <c r="BJ506" s="99"/>
    </row>
    <row r="507" spans="2:62" ht="38.25" customHeight="1" x14ac:dyDescent="0.25">
      <c r="B507" s="81">
        <f t="shared" si="16"/>
        <v>486</v>
      </c>
      <c r="C507" s="57"/>
      <c r="D507" s="38"/>
      <c r="E507" s="73"/>
      <c r="F507" s="37"/>
      <c r="G507" s="80"/>
      <c r="H507" s="77"/>
      <c r="I507" s="37"/>
      <c r="J507" s="37"/>
      <c r="K507" s="58"/>
      <c r="L507" s="38"/>
      <c r="M507" s="38"/>
      <c r="N507" s="38"/>
      <c r="O507" s="38"/>
      <c r="P507" s="57"/>
      <c r="Q507" s="36"/>
      <c r="R507" s="73"/>
      <c r="S507" s="73"/>
      <c r="T507" s="58"/>
      <c r="U507" s="36"/>
      <c r="V507" s="90" t="str">
        <f t="shared" si="15"/>
        <v/>
      </c>
      <c r="W507" s="113"/>
      <c r="X507" s="38"/>
      <c r="Y507" s="99"/>
      <c r="Z507" s="95"/>
      <c r="AA507" s="38"/>
      <c r="AB507" s="38"/>
      <c r="AC507" s="38"/>
      <c r="AD507" s="105"/>
      <c r="AE507" s="113"/>
      <c r="AF507" s="38"/>
      <c r="AG507" s="99"/>
      <c r="AH507" s="113"/>
      <c r="AI507" s="38"/>
      <c r="AJ507" s="38"/>
      <c r="AK507" s="38"/>
      <c r="AL507" s="105"/>
      <c r="AM507" s="95"/>
      <c r="AN507" s="38"/>
      <c r="AO507" s="99"/>
      <c r="AP507" s="95"/>
      <c r="AQ507" s="38"/>
      <c r="AR507" s="38"/>
      <c r="AS507" s="38"/>
      <c r="AT507" s="99"/>
      <c r="AU507" s="95"/>
      <c r="AV507" s="38"/>
      <c r="AW507" s="99"/>
      <c r="AX507" s="113"/>
      <c r="AY507" s="38"/>
      <c r="AZ507" s="38"/>
      <c r="BA507" s="38"/>
      <c r="BB507" s="105"/>
      <c r="BC507" s="112"/>
      <c r="BD507" s="59"/>
      <c r="BE507" s="36"/>
      <c r="BF507" s="38"/>
      <c r="BG507" s="99"/>
      <c r="BH507" s="113"/>
      <c r="BI507" s="38"/>
      <c r="BJ507" s="99"/>
    </row>
    <row r="508" spans="2:62" ht="38.25" customHeight="1" x14ac:dyDescent="0.25">
      <c r="B508" s="81">
        <f t="shared" si="16"/>
        <v>487</v>
      </c>
      <c r="C508" s="57"/>
      <c r="D508" s="38"/>
      <c r="E508" s="73"/>
      <c r="F508" s="37"/>
      <c r="G508" s="80"/>
      <c r="H508" s="77"/>
      <c r="I508" s="37"/>
      <c r="J508" s="37"/>
      <c r="K508" s="58"/>
      <c r="L508" s="38"/>
      <c r="M508" s="38"/>
      <c r="N508" s="38"/>
      <c r="O508" s="38"/>
      <c r="P508" s="57"/>
      <c r="Q508" s="36"/>
      <c r="R508" s="73"/>
      <c r="S508" s="73"/>
      <c r="T508" s="58"/>
      <c r="U508" s="36"/>
      <c r="V508" s="90" t="str">
        <f t="shared" si="15"/>
        <v/>
      </c>
      <c r="W508" s="113"/>
      <c r="X508" s="38"/>
      <c r="Y508" s="99"/>
      <c r="Z508" s="95"/>
      <c r="AA508" s="38"/>
      <c r="AB508" s="38"/>
      <c r="AC508" s="38"/>
      <c r="AD508" s="105"/>
      <c r="AE508" s="113"/>
      <c r="AF508" s="38"/>
      <c r="AG508" s="99"/>
      <c r="AH508" s="113"/>
      <c r="AI508" s="38"/>
      <c r="AJ508" s="38"/>
      <c r="AK508" s="38"/>
      <c r="AL508" s="105"/>
      <c r="AM508" s="95"/>
      <c r="AN508" s="38"/>
      <c r="AO508" s="99"/>
      <c r="AP508" s="95"/>
      <c r="AQ508" s="38"/>
      <c r="AR508" s="38"/>
      <c r="AS508" s="38"/>
      <c r="AT508" s="99"/>
      <c r="AU508" s="95"/>
      <c r="AV508" s="38"/>
      <c r="AW508" s="99"/>
      <c r="AX508" s="113"/>
      <c r="AY508" s="38"/>
      <c r="AZ508" s="38"/>
      <c r="BA508" s="38"/>
      <c r="BB508" s="105"/>
      <c r="BC508" s="112"/>
      <c r="BD508" s="59"/>
      <c r="BE508" s="36"/>
      <c r="BF508" s="38"/>
      <c r="BG508" s="99"/>
      <c r="BH508" s="113"/>
      <c r="BI508" s="38"/>
      <c r="BJ508" s="99"/>
    </row>
    <row r="509" spans="2:62" ht="38.25" customHeight="1" x14ac:dyDescent="0.25">
      <c r="B509" s="81">
        <f t="shared" si="16"/>
        <v>488</v>
      </c>
      <c r="C509" s="57"/>
      <c r="D509" s="38"/>
      <c r="E509" s="73"/>
      <c r="F509" s="37"/>
      <c r="G509" s="80"/>
      <c r="H509" s="77"/>
      <c r="I509" s="37"/>
      <c r="J509" s="37"/>
      <c r="K509" s="58"/>
      <c r="L509" s="38"/>
      <c r="M509" s="38"/>
      <c r="N509" s="38"/>
      <c r="O509" s="38"/>
      <c r="P509" s="57"/>
      <c r="Q509" s="36"/>
      <c r="R509" s="73"/>
      <c r="S509" s="73"/>
      <c r="T509" s="58"/>
      <c r="U509" s="36"/>
      <c r="V509" s="90" t="str">
        <f t="shared" si="15"/>
        <v/>
      </c>
      <c r="W509" s="113"/>
      <c r="X509" s="38"/>
      <c r="Y509" s="99"/>
      <c r="Z509" s="95"/>
      <c r="AA509" s="38"/>
      <c r="AB509" s="38"/>
      <c r="AC509" s="38"/>
      <c r="AD509" s="105"/>
      <c r="AE509" s="113"/>
      <c r="AF509" s="38"/>
      <c r="AG509" s="99"/>
      <c r="AH509" s="113"/>
      <c r="AI509" s="38"/>
      <c r="AJ509" s="38"/>
      <c r="AK509" s="38"/>
      <c r="AL509" s="105"/>
      <c r="AM509" s="95"/>
      <c r="AN509" s="38"/>
      <c r="AO509" s="99"/>
      <c r="AP509" s="95"/>
      <c r="AQ509" s="38"/>
      <c r="AR509" s="38"/>
      <c r="AS509" s="38"/>
      <c r="AT509" s="99"/>
      <c r="AU509" s="95"/>
      <c r="AV509" s="38"/>
      <c r="AW509" s="99"/>
      <c r="AX509" s="113"/>
      <c r="AY509" s="38"/>
      <c r="AZ509" s="38"/>
      <c r="BA509" s="38"/>
      <c r="BB509" s="105"/>
      <c r="BC509" s="112"/>
      <c r="BD509" s="59"/>
      <c r="BE509" s="36"/>
      <c r="BF509" s="38"/>
      <c r="BG509" s="99"/>
      <c r="BH509" s="113"/>
      <c r="BI509" s="38"/>
      <c r="BJ509" s="99"/>
    </row>
    <row r="510" spans="2:62" ht="38.25" customHeight="1" x14ac:dyDescent="0.25">
      <c r="B510" s="81">
        <f t="shared" si="16"/>
        <v>489</v>
      </c>
      <c r="C510" s="57"/>
      <c r="D510" s="38"/>
      <c r="E510" s="73"/>
      <c r="F510" s="37"/>
      <c r="G510" s="80"/>
      <c r="H510" s="77"/>
      <c r="I510" s="37"/>
      <c r="J510" s="37"/>
      <c r="K510" s="58"/>
      <c r="L510" s="38"/>
      <c r="M510" s="38"/>
      <c r="N510" s="38"/>
      <c r="O510" s="38"/>
      <c r="P510" s="57"/>
      <c r="Q510" s="36"/>
      <c r="R510" s="73"/>
      <c r="S510" s="73"/>
      <c r="T510" s="58"/>
      <c r="U510" s="36"/>
      <c r="V510" s="90" t="str">
        <f t="shared" si="15"/>
        <v/>
      </c>
      <c r="W510" s="113"/>
      <c r="X510" s="38"/>
      <c r="Y510" s="99"/>
      <c r="Z510" s="95"/>
      <c r="AA510" s="38"/>
      <c r="AB510" s="38"/>
      <c r="AC510" s="38"/>
      <c r="AD510" s="105"/>
      <c r="AE510" s="113"/>
      <c r="AF510" s="38"/>
      <c r="AG510" s="99"/>
      <c r="AH510" s="113"/>
      <c r="AI510" s="38"/>
      <c r="AJ510" s="38"/>
      <c r="AK510" s="38"/>
      <c r="AL510" s="105"/>
      <c r="AM510" s="95"/>
      <c r="AN510" s="38"/>
      <c r="AO510" s="99"/>
      <c r="AP510" s="95"/>
      <c r="AQ510" s="38"/>
      <c r="AR510" s="38"/>
      <c r="AS510" s="38"/>
      <c r="AT510" s="99"/>
      <c r="AU510" s="95"/>
      <c r="AV510" s="38"/>
      <c r="AW510" s="99"/>
      <c r="AX510" s="113"/>
      <c r="AY510" s="38"/>
      <c r="AZ510" s="38"/>
      <c r="BA510" s="38"/>
      <c r="BB510" s="105"/>
      <c r="BC510" s="112"/>
      <c r="BD510" s="59"/>
      <c r="BE510" s="36"/>
      <c r="BF510" s="38"/>
      <c r="BG510" s="99"/>
      <c r="BH510" s="113"/>
      <c r="BI510" s="38"/>
      <c r="BJ510" s="99"/>
    </row>
    <row r="511" spans="2:62" ht="38.25" customHeight="1" x14ac:dyDescent="0.25">
      <c r="B511" s="81">
        <f t="shared" si="16"/>
        <v>490</v>
      </c>
      <c r="C511" s="57"/>
      <c r="D511" s="38"/>
      <c r="E511" s="73"/>
      <c r="F511" s="37"/>
      <c r="G511" s="80"/>
      <c r="H511" s="77"/>
      <c r="I511" s="37"/>
      <c r="J511" s="37"/>
      <c r="K511" s="58"/>
      <c r="L511" s="38"/>
      <c r="M511" s="38"/>
      <c r="N511" s="38"/>
      <c r="O511" s="38"/>
      <c r="P511" s="57"/>
      <c r="Q511" s="36"/>
      <c r="R511" s="73"/>
      <c r="S511" s="73"/>
      <c r="T511" s="58"/>
      <c r="U511" s="36"/>
      <c r="V511" s="90" t="str">
        <f t="shared" si="15"/>
        <v/>
      </c>
      <c r="W511" s="113"/>
      <c r="X511" s="38"/>
      <c r="Y511" s="99"/>
      <c r="Z511" s="95"/>
      <c r="AA511" s="38"/>
      <c r="AB511" s="38"/>
      <c r="AC511" s="38"/>
      <c r="AD511" s="105"/>
      <c r="AE511" s="113"/>
      <c r="AF511" s="38"/>
      <c r="AG511" s="99"/>
      <c r="AH511" s="113"/>
      <c r="AI511" s="38"/>
      <c r="AJ511" s="38"/>
      <c r="AK511" s="38"/>
      <c r="AL511" s="105"/>
      <c r="AM511" s="95"/>
      <c r="AN511" s="38"/>
      <c r="AO511" s="99"/>
      <c r="AP511" s="95"/>
      <c r="AQ511" s="38"/>
      <c r="AR511" s="38"/>
      <c r="AS511" s="38"/>
      <c r="AT511" s="99"/>
      <c r="AU511" s="95"/>
      <c r="AV511" s="38"/>
      <c r="AW511" s="99"/>
      <c r="AX511" s="113"/>
      <c r="AY511" s="38"/>
      <c r="AZ511" s="38"/>
      <c r="BA511" s="38"/>
      <c r="BB511" s="105"/>
      <c r="BC511" s="112"/>
      <c r="BD511" s="59"/>
      <c r="BE511" s="36"/>
      <c r="BF511" s="38"/>
      <c r="BG511" s="99"/>
      <c r="BH511" s="113"/>
      <c r="BI511" s="38"/>
      <c r="BJ511" s="99"/>
    </row>
    <row r="512" spans="2:62" ht="38.25" customHeight="1" x14ac:dyDescent="0.25">
      <c r="B512" s="81">
        <f t="shared" si="16"/>
        <v>491</v>
      </c>
      <c r="C512" s="57"/>
      <c r="D512" s="38"/>
      <c r="E512" s="73"/>
      <c r="F512" s="37"/>
      <c r="G512" s="80"/>
      <c r="H512" s="77"/>
      <c r="I512" s="37"/>
      <c r="J512" s="37"/>
      <c r="K512" s="58"/>
      <c r="L512" s="38"/>
      <c r="M512" s="38"/>
      <c r="N512" s="38"/>
      <c r="O512" s="38"/>
      <c r="P512" s="57"/>
      <c r="Q512" s="36"/>
      <c r="R512" s="73"/>
      <c r="S512" s="73"/>
      <c r="T512" s="58"/>
      <c r="U512" s="36"/>
      <c r="V512" s="90" t="str">
        <f t="shared" si="15"/>
        <v/>
      </c>
      <c r="W512" s="113"/>
      <c r="X512" s="38"/>
      <c r="Y512" s="99"/>
      <c r="Z512" s="95"/>
      <c r="AA512" s="38"/>
      <c r="AB512" s="38"/>
      <c r="AC512" s="38"/>
      <c r="AD512" s="105"/>
      <c r="AE512" s="113"/>
      <c r="AF512" s="38"/>
      <c r="AG512" s="99"/>
      <c r="AH512" s="113"/>
      <c r="AI512" s="38"/>
      <c r="AJ512" s="38"/>
      <c r="AK512" s="38"/>
      <c r="AL512" s="105"/>
      <c r="AM512" s="95"/>
      <c r="AN512" s="38"/>
      <c r="AO512" s="99"/>
      <c r="AP512" s="95"/>
      <c r="AQ512" s="38"/>
      <c r="AR512" s="38"/>
      <c r="AS512" s="38"/>
      <c r="AT512" s="99"/>
      <c r="AU512" s="95"/>
      <c r="AV512" s="38"/>
      <c r="AW512" s="99"/>
      <c r="AX512" s="113"/>
      <c r="AY512" s="38"/>
      <c r="AZ512" s="38"/>
      <c r="BA512" s="38"/>
      <c r="BB512" s="105"/>
      <c r="BC512" s="112"/>
      <c r="BD512" s="59"/>
      <c r="BE512" s="36"/>
      <c r="BF512" s="38"/>
      <c r="BG512" s="99"/>
      <c r="BH512" s="113"/>
      <c r="BI512" s="38"/>
      <c r="BJ512" s="99"/>
    </row>
    <row r="513" spans="2:62" ht="38.25" customHeight="1" x14ac:dyDescent="0.25">
      <c r="B513" s="81">
        <f t="shared" si="16"/>
        <v>492</v>
      </c>
      <c r="C513" s="57"/>
      <c r="D513" s="38"/>
      <c r="E513" s="73"/>
      <c r="F513" s="37"/>
      <c r="G513" s="80"/>
      <c r="H513" s="77"/>
      <c r="I513" s="37"/>
      <c r="J513" s="37"/>
      <c r="K513" s="58"/>
      <c r="L513" s="38"/>
      <c r="M513" s="38"/>
      <c r="N513" s="38"/>
      <c r="O513" s="38"/>
      <c r="P513" s="57"/>
      <c r="Q513" s="36"/>
      <c r="R513" s="73"/>
      <c r="S513" s="73"/>
      <c r="T513" s="58"/>
      <c r="U513" s="36"/>
      <c r="V513" s="90" t="str">
        <f t="shared" si="15"/>
        <v/>
      </c>
      <c r="W513" s="113"/>
      <c r="X513" s="38"/>
      <c r="Y513" s="99"/>
      <c r="Z513" s="95"/>
      <c r="AA513" s="38"/>
      <c r="AB513" s="38"/>
      <c r="AC513" s="38"/>
      <c r="AD513" s="105"/>
      <c r="AE513" s="113"/>
      <c r="AF513" s="38"/>
      <c r="AG513" s="99"/>
      <c r="AH513" s="113"/>
      <c r="AI513" s="38"/>
      <c r="AJ513" s="38"/>
      <c r="AK513" s="38"/>
      <c r="AL513" s="105"/>
      <c r="AM513" s="95"/>
      <c r="AN513" s="38"/>
      <c r="AO513" s="99"/>
      <c r="AP513" s="95"/>
      <c r="AQ513" s="38"/>
      <c r="AR513" s="38"/>
      <c r="AS513" s="38"/>
      <c r="AT513" s="99"/>
      <c r="AU513" s="95"/>
      <c r="AV513" s="38"/>
      <c r="AW513" s="99"/>
      <c r="AX513" s="113"/>
      <c r="AY513" s="38"/>
      <c r="AZ513" s="38"/>
      <c r="BA513" s="38"/>
      <c r="BB513" s="105"/>
      <c r="BC513" s="112"/>
      <c r="BD513" s="59"/>
      <c r="BE513" s="36"/>
      <c r="BF513" s="38"/>
      <c r="BG513" s="99"/>
      <c r="BH513" s="113"/>
      <c r="BI513" s="38"/>
      <c r="BJ513" s="99"/>
    </row>
    <row r="514" spans="2:62" ht="38.25" customHeight="1" x14ac:dyDescent="0.25">
      <c r="B514" s="81">
        <f t="shared" si="16"/>
        <v>493</v>
      </c>
      <c r="C514" s="57"/>
      <c r="D514" s="38"/>
      <c r="E514" s="73"/>
      <c r="F514" s="37"/>
      <c r="G514" s="80"/>
      <c r="H514" s="77"/>
      <c r="I514" s="37"/>
      <c r="J514" s="37"/>
      <c r="K514" s="58"/>
      <c r="L514" s="38"/>
      <c r="M514" s="38"/>
      <c r="N514" s="38"/>
      <c r="O514" s="38"/>
      <c r="P514" s="57"/>
      <c r="Q514" s="36"/>
      <c r="R514" s="73"/>
      <c r="S514" s="73"/>
      <c r="T514" s="58"/>
      <c r="U514" s="36"/>
      <c r="V514" s="90" t="str">
        <f t="shared" si="15"/>
        <v/>
      </c>
      <c r="W514" s="113"/>
      <c r="X514" s="38"/>
      <c r="Y514" s="99"/>
      <c r="Z514" s="95"/>
      <c r="AA514" s="38"/>
      <c r="AB514" s="38"/>
      <c r="AC514" s="38"/>
      <c r="AD514" s="105"/>
      <c r="AE514" s="113"/>
      <c r="AF514" s="38"/>
      <c r="AG514" s="99"/>
      <c r="AH514" s="113"/>
      <c r="AI514" s="38"/>
      <c r="AJ514" s="38"/>
      <c r="AK514" s="38"/>
      <c r="AL514" s="105"/>
      <c r="AM514" s="95"/>
      <c r="AN514" s="38"/>
      <c r="AO514" s="99"/>
      <c r="AP514" s="95"/>
      <c r="AQ514" s="38"/>
      <c r="AR514" s="38"/>
      <c r="AS514" s="38"/>
      <c r="AT514" s="99"/>
      <c r="AU514" s="95"/>
      <c r="AV514" s="38"/>
      <c r="AW514" s="99"/>
      <c r="AX514" s="113"/>
      <c r="AY514" s="38"/>
      <c r="AZ514" s="38"/>
      <c r="BA514" s="38"/>
      <c r="BB514" s="105"/>
      <c r="BC514" s="112"/>
      <c r="BD514" s="59"/>
      <c r="BE514" s="36"/>
      <c r="BF514" s="38"/>
      <c r="BG514" s="99"/>
      <c r="BH514" s="113"/>
      <c r="BI514" s="38"/>
      <c r="BJ514" s="99"/>
    </row>
    <row r="515" spans="2:62" ht="38.25" customHeight="1" x14ac:dyDescent="0.25">
      <c r="B515" s="81">
        <f t="shared" si="16"/>
        <v>494</v>
      </c>
      <c r="C515" s="57"/>
      <c r="D515" s="38"/>
      <c r="E515" s="73"/>
      <c r="F515" s="37"/>
      <c r="G515" s="80"/>
      <c r="H515" s="77"/>
      <c r="I515" s="37"/>
      <c r="J515" s="37"/>
      <c r="K515" s="58"/>
      <c r="L515" s="38"/>
      <c r="M515" s="38"/>
      <c r="N515" s="38"/>
      <c r="O515" s="38"/>
      <c r="P515" s="57"/>
      <c r="Q515" s="36"/>
      <c r="R515" s="73"/>
      <c r="S515" s="73"/>
      <c r="T515" s="58"/>
      <c r="U515" s="36"/>
      <c r="V515" s="90" t="str">
        <f t="shared" si="15"/>
        <v/>
      </c>
      <c r="W515" s="113"/>
      <c r="X515" s="38"/>
      <c r="Y515" s="99"/>
      <c r="Z515" s="95"/>
      <c r="AA515" s="38"/>
      <c r="AB515" s="38"/>
      <c r="AC515" s="38"/>
      <c r="AD515" s="105"/>
      <c r="AE515" s="113"/>
      <c r="AF515" s="38"/>
      <c r="AG515" s="99"/>
      <c r="AH515" s="113"/>
      <c r="AI515" s="38"/>
      <c r="AJ515" s="38"/>
      <c r="AK515" s="38"/>
      <c r="AL515" s="105"/>
      <c r="AM515" s="95"/>
      <c r="AN515" s="38"/>
      <c r="AO515" s="99"/>
      <c r="AP515" s="95"/>
      <c r="AQ515" s="38"/>
      <c r="AR515" s="38"/>
      <c r="AS515" s="38"/>
      <c r="AT515" s="99"/>
      <c r="AU515" s="95"/>
      <c r="AV515" s="38"/>
      <c r="AW515" s="99"/>
      <c r="AX515" s="113"/>
      <c r="AY515" s="38"/>
      <c r="AZ515" s="38"/>
      <c r="BA515" s="38"/>
      <c r="BB515" s="105"/>
      <c r="BC515" s="112"/>
      <c r="BD515" s="59"/>
      <c r="BE515" s="36"/>
      <c r="BF515" s="38"/>
      <c r="BG515" s="99"/>
      <c r="BH515" s="113"/>
      <c r="BI515" s="38"/>
      <c r="BJ515" s="99"/>
    </row>
    <row r="516" spans="2:62" ht="38.25" customHeight="1" x14ac:dyDescent="0.25">
      <c r="B516" s="81">
        <f t="shared" si="16"/>
        <v>495</v>
      </c>
      <c r="C516" s="57"/>
      <c r="D516" s="38"/>
      <c r="E516" s="73"/>
      <c r="F516" s="37"/>
      <c r="G516" s="80"/>
      <c r="H516" s="77"/>
      <c r="I516" s="37"/>
      <c r="J516" s="37"/>
      <c r="K516" s="58"/>
      <c r="L516" s="38"/>
      <c r="M516" s="38"/>
      <c r="N516" s="38"/>
      <c r="O516" s="38"/>
      <c r="P516" s="57"/>
      <c r="Q516" s="36"/>
      <c r="R516" s="73"/>
      <c r="S516" s="73"/>
      <c r="T516" s="58"/>
      <c r="U516" s="36"/>
      <c r="V516" s="90" t="str">
        <f t="shared" si="15"/>
        <v/>
      </c>
      <c r="W516" s="113"/>
      <c r="X516" s="38"/>
      <c r="Y516" s="99"/>
      <c r="Z516" s="95"/>
      <c r="AA516" s="38"/>
      <c r="AB516" s="38"/>
      <c r="AC516" s="38"/>
      <c r="AD516" s="105"/>
      <c r="AE516" s="113"/>
      <c r="AF516" s="38"/>
      <c r="AG516" s="99"/>
      <c r="AH516" s="113"/>
      <c r="AI516" s="38"/>
      <c r="AJ516" s="38"/>
      <c r="AK516" s="38"/>
      <c r="AL516" s="105"/>
      <c r="AM516" s="95"/>
      <c r="AN516" s="38"/>
      <c r="AO516" s="99"/>
      <c r="AP516" s="95"/>
      <c r="AQ516" s="38"/>
      <c r="AR516" s="38"/>
      <c r="AS516" s="38"/>
      <c r="AT516" s="99"/>
      <c r="AU516" s="95"/>
      <c r="AV516" s="38"/>
      <c r="AW516" s="99"/>
      <c r="AX516" s="113"/>
      <c r="AY516" s="38"/>
      <c r="AZ516" s="38"/>
      <c r="BA516" s="38"/>
      <c r="BB516" s="105"/>
      <c r="BC516" s="112"/>
      <c r="BD516" s="59"/>
      <c r="BE516" s="36"/>
      <c r="BF516" s="38"/>
      <c r="BG516" s="99"/>
      <c r="BH516" s="113"/>
      <c r="BI516" s="38"/>
      <c r="BJ516" s="99"/>
    </row>
    <row r="517" spans="2:62" ht="38.25" customHeight="1" x14ac:dyDescent="0.25">
      <c r="B517" s="81">
        <f t="shared" si="16"/>
        <v>496</v>
      </c>
      <c r="C517" s="57"/>
      <c r="D517" s="38"/>
      <c r="E517" s="73"/>
      <c r="F517" s="37"/>
      <c r="G517" s="80"/>
      <c r="H517" s="77"/>
      <c r="I517" s="37"/>
      <c r="J517" s="37"/>
      <c r="K517" s="58"/>
      <c r="L517" s="38"/>
      <c r="M517" s="38"/>
      <c r="N517" s="38"/>
      <c r="O517" s="38"/>
      <c r="P517" s="57"/>
      <c r="Q517" s="36"/>
      <c r="R517" s="73"/>
      <c r="S517" s="73"/>
      <c r="T517" s="58"/>
      <c r="U517" s="36"/>
      <c r="V517" s="90" t="str">
        <f t="shared" si="15"/>
        <v/>
      </c>
      <c r="W517" s="113"/>
      <c r="X517" s="38"/>
      <c r="Y517" s="99"/>
      <c r="Z517" s="95"/>
      <c r="AA517" s="38"/>
      <c r="AB517" s="38"/>
      <c r="AC517" s="38"/>
      <c r="AD517" s="105"/>
      <c r="AE517" s="113"/>
      <c r="AF517" s="38"/>
      <c r="AG517" s="99"/>
      <c r="AH517" s="113"/>
      <c r="AI517" s="38"/>
      <c r="AJ517" s="38"/>
      <c r="AK517" s="38"/>
      <c r="AL517" s="105"/>
      <c r="AM517" s="95"/>
      <c r="AN517" s="38"/>
      <c r="AO517" s="99"/>
      <c r="AP517" s="95"/>
      <c r="AQ517" s="38"/>
      <c r="AR517" s="38"/>
      <c r="AS517" s="38"/>
      <c r="AT517" s="99"/>
      <c r="AU517" s="95"/>
      <c r="AV517" s="38"/>
      <c r="AW517" s="99"/>
      <c r="AX517" s="113"/>
      <c r="AY517" s="38"/>
      <c r="AZ517" s="38"/>
      <c r="BA517" s="38"/>
      <c r="BB517" s="105"/>
      <c r="BC517" s="112"/>
      <c r="BD517" s="59"/>
      <c r="BE517" s="36"/>
      <c r="BF517" s="38"/>
      <c r="BG517" s="99"/>
      <c r="BH517" s="113"/>
      <c r="BI517" s="38"/>
      <c r="BJ517" s="99"/>
    </row>
    <row r="518" spans="2:62" ht="38.25" customHeight="1" x14ac:dyDescent="0.25">
      <c r="B518" s="81">
        <f t="shared" si="16"/>
        <v>497</v>
      </c>
      <c r="C518" s="57"/>
      <c r="D518" s="38"/>
      <c r="E518" s="73"/>
      <c r="F518" s="37"/>
      <c r="G518" s="80"/>
      <c r="H518" s="77"/>
      <c r="I518" s="37"/>
      <c r="J518" s="37"/>
      <c r="K518" s="58"/>
      <c r="L518" s="38"/>
      <c r="M518" s="38"/>
      <c r="N518" s="38"/>
      <c r="O518" s="38"/>
      <c r="P518" s="57"/>
      <c r="Q518" s="36"/>
      <c r="R518" s="73"/>
      <c r="S518" s="73"/>
      <c r="T518" s="58"/>
      <c r="U518" s="36"/>
      <c r="V518" s="90" t="str">
        <f t="shared" si="15"/>
        <v/>
      </c>
      <c r="W518" s="113"/>
      <c r="X518" s="38"/>
      <c r="Y518" s="99"/>
      <c r="Z518" s="95"/>
      <c r="AA518" s="38"/>
      <c r="AB518" s="38"/>
      <c r="AC518" s="38"/>
      <c r="AD518" s="105"/>
      <c r="AE518" s="113"/>
      <c r="AF518" s="38"/>
      <c r="AG518" s="99"/>
      <c r="AH518" s="113"/>
      <c r="AI518" s="38"/>
      <c r="AJ518" s="38"/>
      <c r="AK518" s="38"/>
      <c r="AL518" s="105"/>
      <c r="AM518" s="95"/>
      <c r="AN518" s="38"/>
      <c r="AO518" s="99"/>
      <c r="AP518" s="95"/>
      <c r="AQ518" s="38"/>
      <c r="AR518" s="38"/>
      <c r="AS518" s="38"/>
      <c r="AT518" s="99"/>
      <c r="AU518" s="95"/>
      <c r="AV518" s="38"/>
      <c r="AW518" s="99"/>
      <c r="AX518" s="113"/>
      <c r="AY518" s="38"/>
      <c r="AZ518" s="38"/>
      <c r="BA518" s="38"/>
      <c r="BB518" s="105"/>
      <c r="BC518" s="112"/>
      <c r="BD518" s="59"/>
      <c r="BE518" s="36"/>
      <c r="BF518" s="38"/>
      <c r="BG518" s="99"/>
      <c r="BH518" s="113"/>
      <c r="BI518" s="38"/>
      <c r="BJ518" s="99"/>
    </row>
    <row r="519" spans="2:62" ht="38.25" customHeight="1" x14ac:dyDescent="0.25">
      <c r="B519" s="81">
        <f t="shared" si="16"/>
        <v>498</v>
      </c>
      <c r="C519" s="57"/>
      <c r="D519" s="38"/>
      <c r="E519" s="73"/>
      <c r="F519" s="37"/>
      <c r="G519" s="80"/>
      <c r="H519" s="77"/>
      <c r="I519" s="37"/>
      <c r="J519" s="37"/>
      <c r="K519" s="58"/>
      <c r="L519" s="38"/>
      <c r="M519" s="38"/>
      <c r="N519" s="38"/>
      <c r="O519" s="38"/>
      <c r="P519" s="57"/>
      <c r="Q519" s="36"/>
      <c r="R519" s="73"/>
      <c r="S519" s="73"/>
      <c r="T519" s="58"/>
      <c r="U519" s="36"/>
      <c r="V519" s="90" t="str">
        <f t="shared" si="15"/>
        <v/>
      </c>
      <c r="W519" s="113"/>
      <c r="X519" s="38"/>
      <c r="Y519" s="99"/>
      <c r="Z519" s="95"/>
      <c r="AA519" s="38"/>
      <c r="AB519" s="38"/>
      <c r="AC519" s="38"/>
      <c r="AD519" s="105"/>
      <c r="AE519" s="113"/>
      <c r="AF519" s="38"/>
      <c r="AG519" s="99"/>
      <c r="AH519" s="113"/>
      <c r="AI519" s="38"/>
      <c r="AJ519" s="38"/>
      <c r="AK519" s="38"/>
      <c r="AL519" s="105"/>
      <c r="AM519" s="95"/>
      <c r="AN519" s="38"/>
      <c r="AO519" s="99"/>
      <c r="AP519" s="95"/>
      <c r="AQ519" s="38"/>
      <c r="AR519" s="38"/>
      <c r="AS519" s="38"/>
      <c r="AT519" s="99"/>
      <c r="AU519" s="95"/>
      <c r="AV519" s="38"/>
      <c r="AW519" s="99"/>
      <c r="AX519" s="113"/>
      <c r="AY519" s="38"/>
      <c r="AZ519" s="38"/>
      <c r="BA519" s="38"/>
      <c r="BB519" s="105"/>
      <c r="BC519" s="112"/>
      <c r="BD519" s="59"/>
      <c r="BE519" s="36"/>
      <c r="BF519" s="38"/>
      <c r="BG519" s="99"/>
      <c r="BH519" s="113"/>
      <c r="BI519" s="38"/>
      <c r="BJ519" s="99"/>
    </row>
    <row r="520" spans="2:62" ht="38.25" customHeight="1" x14ac:dyDescent="0.25">
      <c r="B520" s="81">
        <f t="shared" si="16"/>
        <v>499</v>
      </c>
      <c r="C520" s="57"/>
      <c r="D520" s="38"/>
      <c r="E520" s="73"/>
      <c r="F520" s="37"/>
      <c r="G520" s="80"/>
      <c r="H520" s="77"/>
      <c r="I520" s="37"/>
      <c r="J520" s="37"/>
      <c r="K520" s="58"/>
      <c r="L520" s="38"/>
      <c r="M520" s="38"/>
      <c r="N520" s="38"/>
      <c r="O520" s="38"/>
      <c r="P520" s="57"/>
      <c r="Q520" s="36"/>
      <c r="R520" s="73"/>
      <c r="S520" s="73"/>
      <c r="T520" s="58"/>
      <c r="U520" s="36"/>
      <c r="V520" s="90" t="str">
        <f t="shared" si="15"/>
        <v/>
      </c>
      <c r="W520" s="113"/>
      <c r="X520" s="38"/>
      <c r="Y520" s="99"/>
      <c r="Z520" s="95"/>
      <c r="AA520" s="38"/>
      <c r="AB520" s="38"/>
      <c r="AC520" s="38"/>
      <c r="AD520" s="105"/>
      <c r="AE520" s="113"/>
      <c r="AF520" s="38"/>
      <c r="AG520" s="99"/>
      <c r="AH520" s="113"/>
      <c r="AI520" s="38"/>
      <c r="AJ520" s="38"/>
      <c r="AK520" s="38"/>
      <c r="AL520" s="105"/>
      <c r="AM520" s="95"/>
      <c r="AN520" s="38"/>
      <c r="AO520" s="99"/>
      <c r="AP520" s="95"/>
      <c r="AQ520" s="38"/>
      <c r="AR520" s="38"/>
      <c r="AS520" s="38"/>
      <c r="AT520" s="99"/>
      <c r="AU520" s="95"/>
      <c r="AV520" s="38"/>
      <c r="AW520" s="99"/>
      <c r="AX520" s="113"/>
      <c r="AY520" s="38"/>
      <c r="AZ520" s="38"/>
      <c r="BA520" s="38"/>
      <c r="BB520" s="105"/>
      <c r="BC520" s="112"/>
      <c r="BD520" s="59"/>
      <c r="BE520" s="36"/>
      <c r="BF520" s="38"/>
      <c r="BG520" s="99"/>
      <c r="BH520" s="113"/>
      <c r="BI520" s="38"/>
      <c r="BJ520" s="99"/>
    </row>
    <row r="521" spans="2:62" ht="38.25" customHeight="1" thickBot="1" x14ac:dyDescent="0.3">
      <c r="B521" s="82">
        <f t="shared" si="16"/>
        <v>500</v>
      </c>
      <c r="C521" s="83"/>
      <c r="D521" s="84"/>
      <c r="E521" s="121"/>
      <c r="F521" s="85"/>
      <c r="G521" s="86"/>
      <c r="H521" s="91"/>
      <c r="I521" s="85"/>
      <c r="J521" s="85"/>
      <c r="K521" s="92"/>
      <c r="L521" s="84"/>
      <c r="M521" s="84"/>
      <c r="N521" s="84"/>
      <c r="O521" s="84"/>
      <c r="P521" s="83"/>
      <c r="Q521" s="122"/>
      <c r="R521" s="121"/>
      <c r="S521" s="121"/>
      <c r="T521" s="92"/>
      <c r="U521" s="122"/>
      <c r="V521" s="93" t="str">
        <f t="shared" si="15"/>
        <v/>
      </c>
      <c r="W521" s="123"/>
      <c r="X521" s="84"/>
      <c r="Y521" s="100"/>
      <c r="Z521" s="106"/>
      <c r="AA521" s="84"/>
      <c r="AB521" s="84"/>
      <c r="AC521" s="84"/>
      <c r="AD521" s="107"/>
      <c r="AE521" s="123"/>
      <c r="AF521" s="84"/>
      <c r="AG521" s="100"/>
      <c r="AH521" s="123"/>
      <c r="AI521" s="84"/>
      <c r="AJ521" s="84"/>
      <c r="AK521" s="84"/>
      <c r="AL521" s="107"/>
      <c r="AM521" s="106"/>
      <c r="AN521" s="84"/>
      <c r="AO521" s="100"/>
      <c r="AP521" s="106"/>
      <c r="AQ521" s="84"/>
      <c r="AR521" s="84"/>
      <c r="AS521" s="84"/>
      <c r="AT521" s="100"/>
      <c r="AU521" s="106"/>
      <c r="AV521" s="84"/>
      <c r="AW521" s="100"/>
      <c r="AX521" s="123"/>
      <c r="AY521" s="84"/>
      <c r="AZ521" s="84"/>
      <c r="BA521" s="84"/>
      <c r="BB521" s="107"/>
      <c r="BC521" s="115"/>
      <c r="BD521" s="116"/>
      <c r="BE521" s="122"/>
      <c r="BF521" s="84"/>
      <c r="BG521" s="100"/>
      <c r="BH521" s="123"/>
      <c r="BI521" s="84"/>
      <c r="BJ521" s="100"/>
    </row>
    <row r="522" spans="2:62" ht="38.25" customHeight="1" x14ac:dyDescent="0.25">
      <c r="AE522" s="124"/>
      <c r="AH522" s="124"/>
      <c r="AM522" s="72"/>
      <c r="AP522" s="72"/>
      <c r="AU522" s="72"/>
      <c r="AX522" s="124"/>
      <c r="BH522" s="124"/>
    </row>
    <row r="523" spans="2:62" ht="38.25" customHeight="1" x14ac:dyDescent="0.25">
      <c r="AE523" s="124"/>
      <c r="AH523" s="124"/>
      <c r="AM523" s="72"/>
      <c r="AP523" s="72"/>
      <c r="AU523" s="72"/>
      <c r="AX523" s="124"/>
      <c r="BH523" s="124"/>
    </row>
    <row r="524" spans="2:62" ht="38.25" customHeight="1" x14ac:dyDescent="0.25">
      <c r="AE524" s="124"/>
      <c r="AH524" s="124"/>
      <c r="AM524" s="72"/>
      <c r="AP524" s="72"/>
      <c r="AU524" s="72"/>
      <c r="AX524" s="124"/>
      <c r="BH524" s="124"/>
    </row>
    <row r="525" spans="2:62" ht="38.25" customHeight="1" x14ac:dyDescent="0.25">
      <c r="AE525" s="124"/>
      <c r="AH525" s="124"/>
      <c r="AM525" s="72"/>
      <c r="AP525" s="72"/>
      <c r="AU525" s="72"/>
      <c r="AX525" s="124"/>
      <c r="BH525" s="124"/>
    </row>
    <row r="526" spans="2:62" ht="38.25" customHeight="1" x14ac:dyDescent="0.25">
      <c r="AE526" s="124"/>
      <c r="AH526" s="124"/>
      <c r="AM526" s="72"/>
      <c r="AP526" s="72"/>
      <c r="AU526" s="72"/>
      <c r="AX526" s="124"/>
      <c r="BH526" s="124"/>
    </row>
    <row r="527" spans="2:62" ht="38.25" customHeight="1" x14ac:dyDescent="0.25">
      <c r="AE527" s="124"/>
      <c r="AH527" s="124"/>
      <c r="AM527" s="72"/>
      <c r="AP527" s="72"/>
      <c r="AU527" s="72"/>
      <c r="AX527" s="124"/>
      <c r="BH527" s="124"/>
    </row>
    <row r="528" spans="2:62" ht="38.25" customHeight="1" x14ac:dyDescent="0.25">
      <c r="AE528" s="124"/>
      <c r="AH528" s="124"/>
      <c r="AM528" s="72"/>
      <c r="AP528" s="72"/>
      <c r="AU528" s="72"/>
      <c r="AX528" s="124"/>
      <c r="BH528" s="124"/>
    </row>
    <row r="529" spans="31:60" ht="38.25" customHeight="1" x14ac:dyDescent="0.25">
      <c r="AE529" s="124"/>
      <c r="AH529" s="124"/>
      <c r="AM529" s="72"/>
      <c r="AP529" s="72"/>
      <c r="AU529" s="72"/>
      <c r="AX529" s="124"/>
      <c r="BH529" s="124"/>
    </row>
    <row r="530" spans="31:60" ht="38.25" customHeight="1" x14ac:dyDescent="0.25">
      <c r="AE530" s="124"/>
      <c r="AH530" s="124"/>
      <c r="AM530" s="72"/>
      <c r="AP530" s="72"/>
      <c r="AU530" s="72"/>
      <c r="AX530" s="124"/>
      <c r="BH530" s="124"/>
    </row>
    <row r="531" spans="31:60" ht="38.25" customHeight="1" x14ac:dyDescent="0.25">
      <c r="AE531" s="124"/>
      <c r="AH531" s="124"/>
      <c r="AM531" s="72"/>
      <c r="AP531" s="72"/>
      <c r="AU531" s="72"/>
      <c r="AX531" s="124"/>
      <c r="BH531" s="124"/>
    </row>
    <row r="532" spans="31:60" ht="38.25" customHeight="1" x14ac:dyDescent="0.25">
      <c r="AE532" s="124"/>
      <c r="AH532" s="124"/>
      <c r="AM532" s="72"/>
      <c r="AP532" s="72"/>
      <c r="AU532" s="72"/>
      <c r="AX532" s="124"/>
      <c r="BH532" s="124"/>
    </row>
    <row r="533" spans="31:60" ht="38.25" customHeight="1" x14ac:dyDescent="0.25">
      <c r="AE533" s="124"/>
      <c r="AH533" s="124"/>
      <c r="AM533" s="72"/>
      <c r="AP533" s="72"/>
      <c r="AU533" s="72"/>
      <c r="AX533" s="124"/>
      <c r="BH533" s="124"/>
    </row>
    <row r="534" spans="31:60" ht="38.25" customHeight="1" x14ac:dyDescent="0.25">
      <c r="AE534" s="124"/>
      <c r="AH534" s="124"/>
      <c r="AM534" s="72"/>
      <c r="AP534" s="72"/>
      <c r="AU534" s="72"/>
      <c r="AX534" s="124"/>
      <c r="BH534" s="124"/>
    </row>
    <row r="535" spans="31:60" ht="38.25" customHeight="1" x14ac:dyDescent="0.25">
      <c r="AE535" s="124"/>
      <c r="AH535" s="124"/>
      <c r="AM535" s="72"/>
      <c r="AP535" s="72"/>
      <c r="AU535" s="72"/>
      <c r="AX535" s="124"/>
      <c r="BH535" s="124"/>
    </row>
    <row r="536" spans="31:60" ht="38.25" customHeight="1" x14ac:dyDescent="0.25">
      <c r="AE536" s="124"/>
      <c r="AH536" s="124"/>
      <c r="AM536" s="72"/>
      <c r="AP536" s="72"/>
      <c r="AU536" s="72"/>
      <c r="AX536" s="124"/>
      <c r="BH536" s="124"/>
    </row>
    <row r="537" spans="31:60" ht="38.25" customHeight="1" x14ac:dyDescent="0.25">
      <c r="AE537" s="124"/>
      <c r="AH537" s="124"/>
      <c r="AM537" s="72"/>
      <c r="AP537" s="72"/>
      <c r="AU537" s="72"/>
      <c r="AX537" s="124"/>
      <c r="BH537" s="124"/>
    </row>
    <row r="538" spans="31:60" ht="38.25" customHeight="1" x14ac:dyDescent="0.25">
      <c r="AE538" s="124"/>
      <c r="AH538" s="124"/>
      <c r="AM538" s="72"/>
      <c r="AP538" s="72"/>
      <c r="AU538" s="72"/>
      <c r="AX538" s="124"/>
      <c r="BH538" s="124"/>
    </row>
    <row r="539" spans="31:60" ht="38.25" customHeight="1" x14ac:dyDescent="0.25">
      <c r="AE539" s="124"/>
      <c r="AH539" s="124"/>
      <c r="AM539" s="72"/>
      <c r="AP539" s="72"/>
      <c r="AU539" s="72"/>
      <c r="AX539" s="124"/>
      <c r="BH539" s="124"/>
    </row>
    <row r="540" spans="31:60" ht="38.25" customHeight="1" x14ac:dyDescent="0.25">
      <c r="AE540" s="124"/>
      <c r="AH540" s="124"/>
      <c r="AM540" s="72"/>
      <c r="AP540" s="72"/>
      <c r="AU540" s="72"/>
      <c r="AX540" s="124"/>
      <c r="BH540" s="124"/>
    </row>
    <row r="541" spans="31:60" ht="38.25" customHeight="1" x14ac:dyDescent="0.25">
      <c r="AE541" s="124"/>
      <c r="AH541" s="124"/>
      <c r="AM541" s="72"/>
      <c r="AP541" s="72"/>
      <c r="AU541" s="72"/>
      <c r="AX541" s="124"/>
      <c r="BH541" s="124"/>
    </row>
    <row r="542" spans="31:60" ht="38.25" customHeight="1" x14ac:dyDescent="0.25">
      <c r="AE542" s="124"/>
      <c r="AH542" s="124"/>
      <c r="AM542" s="72"/>
      <c r="AP542" s="72"/>
      <c r="AU542" s="72"/>
      <c r="AX542" s="124"/>
      <c r="BH542" s="124"/>
    </row>
    <row r="543" spans="31:60" ht="38.25" customHeight="1" x14ac:dyDescent="0.25">
      <c r="AE543" s="124"/>
      <c r="AH543" s="124"/>
      <c r="AM543" s="72"/>
      <c r="AP543" s="72"/>
      <c r="AU543" s="72"/>
      <c r="AX543" s="124"/>
      <c r="BH543" s="124"/>
    </row>
    <row r="544" spans="31:60" ht="38.25" customHeight="1" x14ac:dyDescent="0.25">
      <c r="AE544" s="124"/>
      <c r="AH544" s="124"/>
      <c r="AM544" s="72"/>
      <c r="AP544" s="72"/>
      <c r="AU544" s="72"/>
      <c r="AX544" s="124"/>
      <c r="BH544" s="124"/>
    </row>
    <row r="545" spans="31:60" ht="38.25" customHeight="1" x14ac:dyDescent="0.25">
      <c r="AE545" s="124"/>
      <c r="AH545" s="124"/>
      <c r="AM545" s="72"/>
      <c r="AP545" s="72"/>
      <c r="AU545" s="72"/>
      <c r="AX545" s="124"/>
      <c r="BH545" s="124"/>
    </row>
    <row r="546" spans="31:60" ht="38.25" customHeight="1" x14ac:dyDescent="0.25">
      <c r="AE546" s="124"/>
      <c r="AH546" s="124"/>
      <c r="AM546" s="72"/>
      <c r="AP546" s="72"/>
      <c r="AU546" s="72"/>
      <c r="AX546" s="124"/>
      <c r="BH546" s="124"/>
    </row>
    <row r="547" spans="31:60" ht="38.25" customHeight="1" x14ac:dyDescent="0.25">
      <c r="AE547" s="124"/>
      <c r="AH547" s="124"/>
      <c r="AM547" s="72"/>
      <c r="AP547" s="72"/>
      <c r="AU547" s="72"/>
      <c r="AX547" s="124"/>
      <c r="BH547" s="124"/>
    </row>
    <row r="548" spans="31:60" ht="38.25" customHeight="1" x14ac:dyDescent="0.25">
      <c r="AE548" s="124"/>
      <c r="AH548" s="124"/>
      <c r="AM548" s="72"/>
      <c r="AP548" s="72"/>
      <c r="AU548" s="72"/>
      <c r="AX548" s="124"/>
      <c r="BH548" s="124"/>
    </row>
    <row r="549" spans="31:60" ht="38.25" customHeight="1" x14ac:dyDescent="0.25">
      <c r="AE549" s="124"/>
      <c r="AH549" s="124"/>
      <c r="AM549" s="72"/>
      <c r="AP549" s="72"/>
      <c r="AU549" s="72"/>
      <c r="AX549" s="124"/>
      <c r="BH549" s="124"/>
    </row>
    <row r="550" spans="31:60" ht="38.25" customHeight="1" x14ac:dyDescent="0.25">
      <c r="AE550" s="124"/>
      <c r="AH550" s="124"/>
      <c r="AM550" s="72"/>
      <c r="AP550" s="72"/>
      <c r="AU550" s="72"/>
      <c r="AX550" s="124"/>
      <c r="BH550" s="124"/>
    </row>
    <row r="551" spans="31:60" ht="38.25" customHeight="1" x14ac:dyDescent="0.25">
      <c r="AE551" s="124"/>
      <c r="AH551" s="124"/>
      <c r="AM551" s="72"/>
      <c r="AP551" s="72"/>
      <c r="AU551" s="72"/>
      <c r="AX551" s="124"/>
      <c r="BH551" s="124"/>
    </row>
    <row r="552" spans="31:60" ht="38.25" customHeight="1" x14ac:dyDescent="0.25">
      <c r="AE552" s="124"/>
      <c r="AH552" s="124"/>
      <c r="AM552" s="72"/>
      <c r="AP552" s="72"/>
      <c r="AU552" s="72"/>
      <c r="AX552" s="124"/>
      <c r="BH552" s="124"/>
    </row>
    <row r="553" spans="31:60" ht="38.25" customHeight="1" x14ac:dyDescent="0.25">
      <c r="AE553" s="124"/>
      <c r="AH553" s="124"/>
      <c r="AM553" s="72"/>
      <c r="AP553" s="72"/>
      <c r="AU553" s="72"/>
      <c r="AX553" s="124"/>
      <c r="BH553" s="124"/>
    </row>
    <row r="554" spans="31:60" ht="38.25" customHeight="1" x14ac:dyDescent="0.25">
      <c r="AE554" s="124"/>
      <c r="AH554" s="124"/>
      <c r="AM554" s="72"/>
      <c r="AP554" s="72"/>
      <c r="AU554" s="72"/>
      <c r="AX554" s="124"/>
      <c r="BH554" s="124"/>
    </row>
    <row r="555" spans="31:60" ht="38.25" customHeight="1" x14ac:dyDescent="0.25">
      <c r="AE555" s="124"/>
      <c r="AH555" s="124"/>
      <c r="AM555" s="72"/>
      <c r="AP555" s="72"/>
      <c r="AU555" s="72"/>
      <c r="AX555" s="124"/>
      <c r="BH555" s="124"/>
    </row>
    <row r="556" spans="31:60" ht="38.25" customHeight="1" x14ac:dyDescent="0.25">
      <c r="AE556" s="124"/>
      <c r="AH556" s="124"/>
      <c r="AM556" s="72"/>
      <c r="AP556" s="72"/>
      <c r="AU556" s="72"/>
      <c r="AX556" s="124"/>
      <c r="BH556" s="124"/>
    </row>
    <row r="557" spans="31:60" ht="38.25" customHeight="1" x14ac:dyDescent="0.25">
      <c r="AE557" s="124"/>
      <c r="AH557" s="124"/>
      <c r="AM557" s="72"/>
      <c r="AU557" s="72"/>
      <c r="AX557" s="124"/>
      <c r="BH557" s="124"/>
    </row>
    <row r="558" spans="31:60" ht="38.25" customHeight="1" x14ac:dyDescent="0.25">
      <c r="AE558" s="124"/>
      <c r="AH558" s="125"/>
      <c r="AM558" s="72"/>
      <c r="AU558" s="72"/>
      <c r="AX558" s="124"/>
      <c r="BH558" s="124"/>
    </row>
    <row r="559" spans="31:60" ht="38.25" customHeight="1" x14ac:dyDescent="0.25">
      <c r="AE559" s="124"/>
      <c r="AH559" s="125"/>
      <c r="AM559" s="72"/>
      <c r="AU559" s="72"/>
      <c r="AX559" s="124"/>
      <c r="BH559" s="124"/>
    </row>
    <row r="560" spans="31:60" ht="38.25" customHeight="1" x14ac:dyDescent="0.25">
      <c r="AE560" s="124"/>
      <c r="AH560" s="125"/>
      <c r="AM560" s="72"/>
      <c r="AU560" s="72"/>
      <c r="AX560" s="124"/>
      <c r="BH560" s="124"/>
    </row>
    <row r="561" spans="31:60" ht="38.25" customHeight="1" x14ac:dyDescent="0.25">
      <c r="AE561" s="124"/>
      <c r="AM561" s="72"/>
      <c r="AU561" s="72"/>
      <c r="AX561" s="124"/>
      <c r="BH561" s="124"/>
    </row>
    <row r="562" spans="31:60" ht="38.25" customHeight="1" x14ac:dyDescent="0.25">
      <c r="AE562" s="124"/>
      <c r="AM562" s="72"/>
      <c r="AU562" s="72"/>
      <c r="AX562" s="124"/>
      <c r="BH562" s="124"/>
    </row>
    <row r="563" spans="31:60" ht="38.25" customHeight="1" x14ac:dyDescent="0.25">
      <c r="AE563" s="124"/>
      <c r="AM563" s="72"/>
      <c r="AU563" s="72"/>
      <c r="AX563" s="124"/>
      <c r="BH563" s="124"/>
    </row>
    <row r="564" spans="31:60" ht="38.25" customHeight="1" x14ac:dyDescent="0.25">
      <c r="AE564" s="124"/>
      <c r="AM564" s="72"/>
      <c r="AU564" s="72"/>
      <c r="AX564" s="124"/>
      <c r="BH564" s="124"/>
    </row>
    <row r="565" spans="31:60" ht="38.25" customHeight="1" x14ac:dyDescent="0.25">
      <c r="AE565" s="124"/>
      <c r="AM565" s="72"/>
      <c r="AU565" s="72"/>
      <c r="AX565" s="124"/>
      <c r="BH565" s="124"/>
    </row>
    <row r="566" spans="31:60" ht="38.25" customHeight="1" x14ac:dyDescent="0.25">
      <c r="AE566" s="124"/>
      <c r="AM566" s="72"/>
      <c r="AU566" s="72"/>
      <c r="AX566" s="124"/>
      <c r="BH566" s="124"/>
    </row>
    <row r="567" spans="31:60" ht="38.25" customHeight="1" x14ac:dyDescent="0.25">
      <c r="AE567" s="124"/>
      <c r="AM567" s="72"/>
      <c r="AU567" s="72"/>
      <c r="AX567" s="124"/>
      <c r="BH567" s="124"/>
    </row>
    <row r="568" spans="31:60" ht="38.25" customHeight="1" x14ac:dyDescent="0.25">
      <c r="AE568" s="124"/>
      <c r="AM568" s="72"/>
      <c r="AU568" s="72"/>
      <c r="AX568" s="124"/>
      <c r="BH568" s="124"/>
    </row>
    <row r="569" spans="31:60" ht="38.25" customHeight="1" x14ac:dyDescent="0.25">
      <c r="AE569" s="124"/>
      <c r="AM569" s="72"/>
      <c r="AU569" s="72"/>
      <c r="AX569" s="124"/>
      <c r="BH569" s="124"/>
    </row>
    <row r="570" spans="31:60" ht="38.25" customHeight="1" x14ac:dyDescent="0.25">
      <c r="AE570" s="124"/>
      <c r="AM570" s="72"/>
      <c r="AU570" s="72"/>
      <c r="AX570" s="124"/>
      <c r="BH570" s="124"/>
    </row>
    <row r="571" spans="31:60" ht="38.25" customHeight="1" x14ac:dyDescent="0.25">
      <c r="AE571" s="124"/>
      <c r="AM571" s="72"/>
      <c r="AU571" s="72"/>
      <c r="AX571" s="124"/>
      <c r="BH571" s="124"/>
    </row>
    <row r="572" spans="31:60" ht="38.25" customHeight="1" x14ac:dyDescent="0.25">
      <c r="AE572" s="124"/>
      <c r="AM572" s="72"/>
      <c r="AU572" s="72"/>
      <c r="AX572" s="124"/>
      <c r="BH572" s="124"/>
    </row>
    <row r="573" spans="31:60" ht="38.25" customHeight="1" x14ac:dyDescent="0.25">
      <c r="AE573" s="124"/>
      <c r="AM573" s="72"/>
      <c r="AU573" s="72"/>
      <c r="AX573" s="124"/>
      <c r="BH573" s="124"/>
    </row>
    <row r="574" spans="31:60" ht="38.25" customHeight="1" x14ac:dyDescent="0.25">
      <c r="AE574" s="124"/>
      <c r="AM574" s="72"/>
      <c r="AU574" s="72"/>
      <c r="AX574" s="124"/>
      <c r="BH574" s="124"/>
    </row>
    <row r="575" spans="31:60" ht="38.25" customHeight="1" x14ac:dyDescent="0.25">
      <c r="AE575" s="124"/>
      <c r="AM575" s="72"/>
      <c r="AU575" s="72"/>
      <c r="AX575" s="124"/>
      <c r="BH575" s="124"/>
    </row>
    <row r="576" spans="31:60" ht="38.25" customHeight="1" x14ac:dyDescent="0.25">
      <c r="AE576" s="124"/>
      <c r="AM576" s="72"/>
      <c r="AU576" s="72"/>
      <c r="AX576" s="124"/>
      <c r="BH576" s="124"/>
    </row>
    <row r="577" spans="31:60" ht="38.25" customHeight="1" x14ac:dyDescent="0.25">
      <c r="AE577" s="124"/>
      <c r="AM577" s="72"/>
      <c r="AU577" s="72"/>
      <c r="AX577" s="124"/>
      <c r="BH577" s="124"/>
    </row>
    <row r="578" spans="31:60" ht="38.25" customHeight="1" x14ac:dyDescent="0.25">
      <c r="AE578" s="124"/>
      <c r="AM578" s="72"/>
      <c r="AU578" s="72"/>
      <c r="AX578" s="124"/>
      <c r="BH578" s="124"/>
    </row>
    <row r="579" spans="31:60" ht="38.25" customHeight="1" x14ac:dyDescent="0.25">
      <c r="AE579" s="124"/>
      <c r="AM579" s="72"/>
      <c r="AU579" s="72"/>
      <c r="AX579" s="124"/>
      <c r="BH579" s="124"/>
    </row>
    <row r="580" spans="31:60" ht="38.25" customHeight="1" x14ac:dyDescent="0.25">
      <c r="AE580" s="124"/>
      <c r="AM580" s="72"/>
      <c r="AU580" s="72"/>
      <c r="AX580" s="124"/>
      <c r="BH580" s="124"/>
    </row>
    <row r="581" spans="31:60" ht="38.25" customHeight="1" x14ac:dyDescent="0.25">
      <c r="AE581" s="124"/>
      <c r="AM581" s="72"/>
      <c r="AU581" s="72"/>
      <c r="AX581" s="124"/>
      <c r="BH581" s="124"/>
    </row>
    <row r="582" spans="31:60" ht="38.25" customHeight="1" x14ac:dyDescent="0.25">
      <c r="AE582" s="124"/>
      <c r="AM582" s="72"/>
      <c r="AU582" s="72"/>
      <c r="AX582" s="124"/>
      <c r="BH582" s="124"/>
    </row>
    <row r="583" spans="31:60" ht="38.25" customHeight="1" x14ac:dyDescent="0.25">
      <c r="AE583" s="124"/>
      <c r="AM583" s="72"/>
      <c r="AU583" s="72"/>
      <c r="AX583" s="124"/>
      <c r="BH583" s="124"/>
    </row>
    <row r="584" spans="31:60" ht="38.25" customHeight="1" x14ac:dyDescent="0.25">
      <c r="AE584" s="124"/>
      <c r="AM584" s="72"/>
      <c r="AU584" s="72"/>
      <c r="AX584" s="124"/>
      <c r="BH584" s="124"/>
    </row>
    <row r="585" spans="31:60" ht="38.25" customHeight="1" x14ac:dyDescent="0.25">
      <c r="AE585" s="124"/>
      <c r="AM585" s="72"/>
      <c r="AU585" s="72"/>
      <c r="AX585" s="124"/>
      <c r="BH585" s="124"/>
    </row>
    <row r="586" spans="31:60" ht="38.25" customHeight="1" x14ac:dyDescent="0.25">
      <c r="AE586" s="124"/>
      <c r="AM586" s="72"/>
      <c r="AU586" s="72"/>
      <c r="AX586" s="124"/>
      <c r="BH586" s="124"/>
    </row>
    <row r="587" spans="31:60" ht="38.25" customHeight="1" x14ac:dyDescent="0.25">
      <c r="AE587" s="124"/>
      <c r="AM587" s="72"/>
      <c r="AU587" s="72"/>
      <c r="AX587" s="124"/>
      <c r="BH587" s="124"/>
    </row>
    <row r="588" spans="31:60" ht="38.25" customHeight="1" x14ac:dyDescent="0.25">
      <c r="AE588" s="124"/>
      <c r="AM588" s="72"/>
      <c r="AU588" s="72"/>
      <c r="AX588" s="124"/>
      <c r="BH588" s="124"/>
    </row>
    <row r="589" spans="31:60" ht="38.25" customHeight="1" x14ac:dyDescent="0.25">
      <c r="AE589" s="124"/>
      <c r="AM589" s="72"/>
      <c r="AU589" s="72"/>
      <c r="AX589" s="124"/>
      <c r="BH589" s="124"/>
    </row>
    <row r="590" spans="31:60" ht="38.25" customHeight="1" x14ac:dyDescent="0.25">
      <c r="AE590" s="124"/>
      <c r="AM590" s="72"/>
      <c r="AU590" s="72"/>
      <c r="AX590" s="124"/>
      <c r="BH590" s="124"/>
    </row>
    <row r="591" spans="31:60" ht="38.25" customHeight="1" x14ac:dyDescent="0.25">
      <c r="AE591" s="124"/>
      <c r="AM591" s="72"/>
      <c r="AU591" s="72"/>
      <c r="AX591" s="124"/>
      <c r="BH591" s="124"/>
    </row>
    <row r="592" spans="31:60" ht="38.25" customHeight="1" x14ac:dyDescent="0.25">
      <c r="AE592" s="124"/>
      <c r="AM592" s="72"/>
      <c r="AU592" s="72"/>
      <c r="AX592" s="124"/>
      <c r="BH592" s="124"/>
    </row>
    <row r="593" spans="31:60" ht="38.25" customHeight="1" x14ac:dyDescent="0.25">
      <c r="AE593" s="124"/>
      <c r="AM593" s="72"/>
      <c r="AU593" s="72"/>
      <c r="BH593" s="124"/>
    </row>
    <row r="594" spans="31:60" ht="38.25" customHeight="1" x14ac:dyDescent="0.25">
      <c r="AE594" s="124"/>
      <c r="AM594" s="72"/>
      <c r="AU594" s="72"/>
      <c r="BH594" s="124"/>
    </row>
    <row r="595" spans="31:60" ht="38.25" customHeight="1" x14ac:dyDescent="0.25">
      <c r="AE595" s="124"/>
      <c r="AM595" s="72"/>
      <c r="AU595" s="72"/>
      <c r="BH595" s="124"/>
    </row>
    <row r="596" spans="31:60" ht="38.25" customHeight="1" x14ac:dyDescent="0.25">
      <c r="AE596" s="124"/>
      <c r="AM596" s="72"/>
      <c r="AU596" s="72"/>
      <c r="BH596" s="124"/>
    </row>
    <row r="597" spans="31:60" ht="38.25" customHeight="1" x14ac:dyDescent="0.25">
      <c r="AE597" s="124"/>
      <c r="AM597" s="72"/>
      <c r="AU597" s="72"/>
      <c r="BH597" s="124"/>
    </row>
    <row r="598" spans="31:60" ht="38.25" customHeight="1" x14ac:dyDescent="0.25">
      <c r="AE598" s="124"/>
      <c r="AM598" s="72"/>
      <c r="AU598" s="72"/>
      <c r="BH598" s="124"/>
    </row>
    <row r="599" spans="31:60" ht="38.25" customHeight="1" x14ac:dyDescent="0.25">
      <c r="AE599" s="124"/>
      <c r="AM599" s="72"/>
      <c r="AU599" s="72"/>
      <c r="BH599" s="124"/>
    </row>
    <row r="600" spans="31:60" ht="38.25" customHeight="1" x14ac:dyDescent="0.25">
      <c r="AE600" s="124"/>
      <c r="AM600" s="72"/>
      <c r="BH600" s="124"/>
    </row>
    <row r="601" spans="31:60" ht="38.25" customHeight="1" x14ac:dyDescent="0.25">
      <c r="AE601" s="124"/>
      <c r="AM601" s="72"/>
      <c r="BH601" s="124"/>
    </row>
    <row r="602" spans="31:60" ht="38.25" customHeight="1" x14ac:dyDescent="0.25">
      <c r="AE602" s="124"/>
      <c r="AM602" s="72"/>
      <c r="BH602" s="124"/>
    </row>
    <row r="603" spans="31:60" ht="38.25" customHeight="1" x14ac:dyDescent="0.25">
      <c r="AE603" s="124"/>
      <c r="AM603" s="72"/>
      <c r="BH603" s="124"/>
    </row>
    <row r="604" spans="31:60" ht="38.25" customHeight="1" x14ac:dyDescent="0.25">
      <c r="AE604" s="124"/>
      <c r="AM604" s="72"/>
      <c r="BH604" s="124"/>
    </row>
    <row r="605" spans="31:60" ht="38.25" customHeight="1" x14ac:dyDescent="0.25">
      <c r="AE605" s="124"/>
      <c r="AM605" s="72"/>
      <c r="BH605" s="124"/>
    </row>
    <row r="606" spans="31:60" ht="38.25" customHeight="1" x14ac:dyDescent="0.25">
      <c r="AE606" s="124"/>
      <c r="AM606" s="72"/>
      <c r="BH606" s="124"/>
    </row>
    <row r="607" spans="31:60" ht="38.25" customHeight="1" x14ac:dyDescent="0.25">
      <c r="AE607" s="124"/>
      <c r="AM607" s="72"/>
      <c r="BH607" s="124"/>
    </row>
    <row r="608" spans="31:60" ht="38.25" customHeight="1" x14ac:dyDescent="0.25">
      <c r="AE608" s="124"/>
      <c r="AM608" s="72"/>
      <c r="BH608" s="124"/>
    </row>
    <row r="609" spans="31:60" ht="38.25" customHeight="1" x14ac:dyDescent="0.25">
      <c r="AE609" s="124"/>
      <c r="AM609" s="72"/>
      <c r="BH609" s="124"/>
    </row>
    <row r="610" spans="31:60" ht="38.25" customHeight="1" x14ac:dyDescent="0.25">
      <c r="AE610" s="124"/>
      <c r="AM610" s="72"/>
      <c r="BH610" s="124"/>
    </row>
    <row r="611" spans="31:60" ht="38.25" customHeight="1" x14ac:dyDescent="0.25">
      <c r="AE611" s="124"/>
      <c r="AM611" s="72"/>
      <c r="BH611" s="124"/>
    </row>
    <row r="612" spans="31:60" ht="38.25" customHeight="1" x14ac:dyDescent="0.25">
      <c r="AE612" s="124"/>
      <c r="AM612" s="72"/>
      <c r="BH612" s="124"/>
    </row>
    <row r="613" spans="31:60" ht="38.25" customHeight="1" x14ac:dyDescent="0.25">
      <c r="AE613" s="124"/>
      <c r="AM613" s="72"/>
      <c r="BH613" s="124"/>
    </row>
    <row r="614" spans="31:60" ht="38.25" customHeight="1" x14ac:dyDescent="0.25">
      <c r="AE614" s="124"/>
      <c r="AM614" s="72"/>
      <c r="BH614" s="124"/>
    </row>
    <row r="615" spans="31:60" ht="38.25" customHeight="1" x14ac:dyDescent="0.25">
      <c r="AE615" s="124"/>
      <c r="AM615" s="72"/>
      <c r="BH615" s="124"/>
    </row>
    <row r="616" spans="31:60" ht="38.25" customHeight="1" x14ac:dyDescent="0.25">
      <c r="AE616" s="124"/>
      <c r="AM616" s="72"/>
      <c r="BH616" s="124"/>
    </row>
    <row r="617" spans="31:60" ht="38.25" customHeight="1" x14ac:dyDescent="0.25">
      <c r="AE617" s="124"/>
      <c r="AM617" s="72"/>
      <c r="BH617" s="124"/>
    </row>
    <row r="618" spans="31:60" ht="38.25" customHeight="1" x14ac:dyDescent="0.25">
      <c r="AE618" s="124"/>
      <c r="AM618" s="72"/>
      <c r="BH618" s="124"/>
    </row>
    <row r="619" spans="31:60" ht="38.25" customHeight="1" x14ac:dyDescent="0.25">
      <c r="AE619" s="124"/>
      <c r="AM619" s="72"/>
      <c r="BH619" s="124"/>
    </row>
    <row r="620" spans="31:60" ht="38.25" customHeight="1" x14ac:dyDescent="0.25">
      <c r="AE620" s="124"/>
      <c r="AM620" s="72"/>
      <c r="BH620" s="124"/>
    </row>
    <row r="621" spans="31:60" ht="38.25" customHeight="1" x14ac:dyDescent="0.25">
      <c r="AE621" s="124"/>
      <c r="AM621" s="72"/>
      <c r="BH621" s="124"/>
    </row>
    <row r="622" spans="31:60" ht="38.25" customHeight="1" x14ac:dyDescent="0.25">
      <c r="AE622" s="124"/>
      <c r="AM622" s="72"/>
      <c r="BH622" s="124"/>
    </row>
    <row r="623" spans="31:60" ht="38.25" customHeight="1" x14ac:dyDescent="0.25">
      <c r="AE623" s="124"/>
      <c r="AM623" s="72"/>
      <c r="BH623" s="124"/>
    </row>
    <row r="624" spans="31:60" ht="38.25" customHeight="1" x14ac:dyDescent="0.25">
      <c r="AE624" s="124"/>
      <c r="AM624" s="72"/>
      <c r="BH624" s="124"/>
    </row>
    <row r="625" spans="31:60" ht="38.25" customHeight="1" x14ac:dyDescent="0.25">
      <c r="AE625" s="124"/>
      <c r="AM625" s="72"/>
      <c r="BH625" s="124"/>
    </row>
    <row r="626" spans="31:60" ht="38.25" customHeight="1" x14ac:dyDescent="0.25">
      <c r="AE626" s="124"/>
      <c r="AM626" s="72"/>
      <c r="BH626" s="124"/>
    </row>
    <row r="627" spans="31:60" ht="38.25" customHeight="1" x14ac:dyDescent="0.25">
      <c r="AE627" s="124"/>
      <c r="AM627" s="72"/>
      <c r="BH627" s="124"/>
    </row>
    <row r="628" spans="31:60" ht="38.25" customHeight="1" x14ac:dyDescent="0.25">
      <c r="AE628" s="124"/>
      <c r="AM628" s="72"/>
      <c r="BH628" s="124"/>
    </row>
    <row r="629" spans="31:60" ht="38.25" customHeight="1" x14ac:dyDescent="0.25">
      <c r="AE629" s="124"/>
      <c r="AM629" s="72"/>
      <c r="BH629" s="124"/>
    </row>
    <row r="630" spans="31:60" ht="38.25" customHeight="1" x14ac:dyDescent="0.25">
      <c r="AE630" s="124"/>
      <c r="AM630" s="72"/>
      <c r="BH630" s="124"/>
    </row>
    <row r="631" spans="31:60" ht="38.25" customHeight="1" x14ac:dyDescent="0.25">
      <c r="AE631" s="124"/>
      <c r="AM631" s="72"/>
      <c r="BH631" s="124"/>
    </row>
    <row r="632" spans="31:60" ht="38.25" customHeight="1" x14ac:dyDescent="0.25">
      <c r="AE632" s="124"/>
      <c r="AM632" s="72"/>
      <c r="BH632" s="124"/>
    </row>
    <row r="633" spans="31:60" ht="38.25" customHeight="1" x14ac:dyDescent="0.25">
      <c r="AE633" s="124"/>
      <c r="AM633" s="72"/>
      <c r="BH633" s="124"/>
    </row>
    <row r="634" spans="31:60" ht="38.25" customHeight="1" x14ac:dyDescent="0.25">
      <c r="AE634" s="124"/>
      <c r="AM634" s="72"/>
      <c r="BH634" s="124"/>
    </row>
    <row r="635" spans="31:60" ht="38.25" customHeight="1" x14ac:dyDescent="0.25">
      <c r="AE635" s="124"/>
      <c r="AM635" s="72"/>
      <c r="BH635" s="124"/>
    </row>
    <row r="636" spans="31:60" ht="38.25" customHeight="1" x14ac:dyDescent="0.25">
      <c r="AE636" s="124"/>
      <c r="BH636" s="124"/>
    </row>
    <row r="637" spans="31:60" ht="38.25" customHeight="1" x14ac:dyDescent="0.25">
      <c r="AE637" s="124"/>
      <c r="BH637" s="124"/>
    </row>
    <row r="638" spans="31:60" ht="38.25" customHeight="1" x14ac:dyDescent="0.25">
      <c r="AE638" s="124"/>
      <c r="BH638" s="124"/>
    </row>
    <row r="639" spans="31:60" ht="38.25" customHeight="1" x14ac:dyDescent="0.25">
      <c r="AE639" s="124"/>
      <c r="BH639" s="124"/>
    </row>
    <row r="640" spans="31:60" ht="38.25" customHeight="1" x14ac:dyDescent="0.25">
      <c r="AE640" s="124"/>
      <c r="BH640" s="124"/>
    </row>
    <row r="641" spans="31:60" ht="38.25" customHeight="1" x14ac:dyDescent="0.25">
      <c r="AE641" s="124"/>
      <c r="BH641" s="124"/>
    </row>
    <row r="642" spans="31:60" ht="38.25" customHeight="1" x14ac:dyDescent="0.25">
      <c r="AE642" s="124"/>
      <c r="BH642" s="124"/>
    </row>
    <row r="643" spans="31:60" ht="38.25" customHeight="1" x14ac:dyDescent="0.25">
      <c r="AE643" s="124"/>
      <c r="BH643" s="124"/>
    </row>
    <row r="644" spans="31:60" ht="38.25" customHeight="1" x14ac:dyDescent="0.25">
      <c r="AE644" s="124"/>
      <c r="BH644" s="124"/>
    </row>
    <row r="645" spans="31:60" ht="38.25" customHeight="1" x14ac:dyDescent="0.25">
      <c r="AE645" s="124"/>
      <c r="BH645" s="124"/>
    </row>
    <row r="646" spans="31:60" ht="38.25" customHeight="1" x14ac:dyDescent="0.25">
      <c r="AE646" s="124"/>
      <c r="BH646" s="124"/>
    </row>
    <row r="647" spans="31:60" ht="38.25" customHeight="1" x14ac:dyDescent="0.25">
      <c r="AE647" s="124"/>
      <c r="BH647" s="124"/>
    </row>
    <row r="648" spans="31:60" ht="38.25" customHeight="1" x14ac:dyDescent="0.25">
      <c r="AE648" s="124"/>
      <c r="BH648" s="124"/>
    </row>
    <row r="649" spans="31:60" ht="38.25" customHeight="1" x14ac:dyDescent="0.25">
      <c r="AE649" s="124"/>
      <c r="BH649" s="124"/>
    </row>
    <row r="650" spans="31:60" ht="38.25" customHeight="1" x14ac:dyDescent="0.25">
      <c r="AE650" s="124"/>
      <c r="BH650" s="124"/>
    </row>
    <row r="651" spans="31:60" ht="38.25" customHeight="1" x14ac:dyDescent="0.25">
      <c r="AE651" s="124"/>
      <c r="BH651" s="124"/>
    </row>
    <row r="652" spans="31:60" ht="38.25" customHeight="1" x14ac:dyDescent="0.25">
      <c r="AE652" s="124"/>
      <c r="BH652" s="124"/>
    </row>
    <row r="653" spans="31:60" ht="38.25" customHeight="1" x14ac:dyDescent="0.25">
      <c r="AE653" s="124"/>
      <c r="BH653" s="124"/>
    </row>
    <row r="654" spans="31:60" ht="38.25" customHeight="1" x14ac:dyDescent="0.25">
      <c r="AE654" s="124"/>
      <c r="BH654" s="124"/>
    </row>
    <row r="655" spans="31:60" ht="38.25" customHeight="1" x14ac:dyDescent="0.25">
      <c r="AE655" s="124"/>
      <c r="BH655" s="124"/>
    </row>
    <row r="656" spans="31:60" ht="38.25" customHeight="1" x14ac:dyDescent="0.25">
      <c r="AE656" s="124"/>
      <c r="BH656" s="124"/>
    </row>
    <row r="657" spans="31:60" ht="38.25" customHeight="1" x14ac:dyDescent="0.25">
      <c r="AE657" s="124"/>
      <c r="BH657" s="124"/>
    </row>
    <row r="658" spans="31:60" ht="38.25" customHeight="1" x14ac:dyDescent="0.25">
      <c r="AE658" s="124"/>
      <c r="BH658" s="124"/>
    </row>
    <row r="659" spans="31:60" ht="38.25" customHeight="1" x14ac:dyDescent="0.25">
      <c r="AE659" s="124"/>
      <c r="BH659" s="124"/>
    </row>
    <row r="660" spans="31:60" ht="38.25" customHeight="1" x14ac:dyDescent="0.25">
      <c r="AE660" s="124"/>
      <c r="BH660" s="124"/>
    </row>
    <row r="661" spans="31:60" ht="38.25" customHeight="1" x14ac:dyDescent="0.25">
      <c r="AE661" s="124"/>
      <c r="BH661" s="124"/>
    </row>
    <row r="662" spans="31:60" ht="38.25" customHeight="1" x14ac:dyDescent="0.25">
      <c r="AE662" s="124"/>
      <c r="BH662" s="124"/>
    </row>
    <row r="663" spans="31:60" ht="38.25" customHeight="1" x14ac:dyDescent="0.25">
      <c r="AE663" s="124"/>
      <c r="BH663" s="124"/>
    </row>
    <row r="664" spans="31:60" ht="38.25" customHeight="1" x14ac:dyDescent="0.25">
      <c r="AE664" s="124"/>
      <c r="BH664" s="124"/>
    </row>
    <row r="665" spans="31:60" ht="38.25" customHeight="1" x14ac:dyDescent="0.25">
      <c r="AE665" s="124"/>
      <c r="BH665" s="124"/>
    </row>
    <row r="666" spans="31:60" ht="38.25" customHeight="1" x14ac:dyDescent="0.25">
      <c r="AE666" s="124"/>
      <c r="BH666" s="124"/>
    </row>
    <row r="667" spans="31:60" ht="38.25" customHeight="1" x14ac:dyDescent="0.25">
      <c r="AE667" s="124"/>
      <c r="BH667" s="124"/>
    </row>
    <row r="668" spans="31:60" ht="38.25" customHeight="1" x14ac:dyDescent="0.25">
      <c r="AE668" s="124"/>
      <c r="BH668" s="124"/>
    </row>
    <row r="669" spans="31:60" ht="38.25" customHeight="1" x14ac:dyDescent="0.25">
      <c r="AE669" s="124"/>
      <c r="BH669" s="124"/>
    </row>
    <row r="670" spans="31:60" ht="38.25" customHeight="1" x14ac:dyDescent="0.25">
      <c r="AE670" s="124"/>
      <c r="BH670" s="124"/>
    </row>
    <row r="671" spans="31:60" ht="38.25" customHeight="1" x14ac:dyDescent="0.25">
      <c r="AE671" s="124"/>
      <c r="BH671" s="124"/>
    </row>
    <row r="672" spans="31:60" ht="38.25" customHeight="1" x14ac:dyDescent="0.25">
      <c r="AE672" s="124"/>
      <c r="BH672" s="124"/>
    </row>
    <row r="673" spans="31:60" ht="38.25" customHeight="1" x14ac:dyDescent="0.25">
      <c r="AE673" s="124"/>
      <c r="BH673" s="124"/>
    </row>
    <row r="674" spans="31:60" ht="38.25" customHeight="1" x14ac:dyDescent="0.25">
      <c r="AE674" s="124"/>
      <c r="BH674" s="124"/>
    </row>
    <row r="675" spans="31:60" ht="38.25" customHeight="1" x14ac:dyDescent="0.25">
      <c r="AE675" s="124"/>
      <c r="BH675" s="124"/>
    </row>
    <row r="676" spans="31:60" ht="38.25" customHeight="1" x14ac:dyDescent="0.25">
      <c r="AE676" s="124"/>
      <c r="BH676" s="124"/>
    </row>
    <row r="677" spans="31:60" ht="38.25" customHeight="1" x14ac:dyDescent="0.25">
      <c r="AE677" s="124"/>
      <c r="BH677" s="124"/>
    </row>
    <row r="678" spans="31:60" ht="38.25" customHeight="1" x14ac:dyDescent="0.25">
      <c r="AE678" s="124"/>
      <c r="BH678" s="124"/>
    </row>
    <row r="679" spans="31:60" ht="38.25" customHeight="1" x14ac:dyDescent="0.25">
      <c r="AE679" s="124"/>
      <c r="BH679" s="124"/>
    </row>
    <row r="680" spans="31:60" ht="38.25" customHeight="1" x14ac:dyDescent="0.25">
      <c r="AE680" s="124"/>
      <c r="BH680" s="124"/>
    </row>
    <row r="681" spans="31:60" ht="38.25" customHeight="1" x14ac:dyDescent="0.25">
      <c r="AE681" s="124"/>
      <c r="BH681" s="124"/>
    </row>
    <row r="682" spans="31:60" ht="38.25" customHeight="1" x14ac:dyDescent="0.25">
      <c r="AE682" s="124"/>
      <c r="BH682" s="124"/>
    </row>
    <row r="683" spans="31:60" ht="38.25" customHeight="1" x14ac:dyDescent="0.25">
      <c r="AE683" s="124"/>
      <c r="BH683" s="124"/>
    </row>
    <row r="684" spans="31:60" ht="38.25" customHeight="1" x14ac:dyDescent="0.25">
      <c r="AE684" s="124"/>
      <c r="BH684" s="124"/>
    </row>
    <row r="685" spans="31:60" ht="38.25" customHeight="1" x14ac:dyDescent="0.25">
      <c r="AE685" s="124"/>
      <c r="BH685" s="124"/>
    </row>
    <row r="686" spans="31:60" ht="38.25" customHeight="1" x14ac:dyDescent="0.25">
      <c r="AE686" s="124"/>
      <c r="BH686" s="124"/>
    </row>
    <row r="687" spans="31:60" ht="38.25" customHeight="1" x14ac:dyDescent="0.25">
      <c r="AE687" s="124"/>
      <c r="BH687" s="124"/>
    </row>
    <row r="688" spans="31:60" ht="38.25" customHeight="1" x14ac:dyDescent="0.25">
      <c r="AE688" s="124"/>
      <c r="BH688" s="124"/>
    </row>
    <row r="689" spans="31:60" ht="38.25" customHeight="1" x14ac:dyDescent="0.25">
      <c r="AE689" s="124"/>
      <c r="BH689" s="124"/>
    </row>
    <row r="690" spans="31:60" ht="38.25" customHeight="1" x14ac:dyDescent="0.25">
      <c r="AE690" s="124"/>
      <c r="BH690" s="124"/>
    </row>
    <row r="691" spans="31:60" ht="38.25" customHeight="1" x14ac:dyDescent="0.25">
      <c r="AE691" s="124"/>
      <c r="BH691" s="124"/>
    </row>
    <row r="692" spans="31:60" ht="38.25" customHeight="1" x14ac:dyDescent="0.25">
      <c r="AE692" s="124"/>
      <c r="BH692" s="124"/>
    </row>
    <row r="693" spans="31:60" ht="38.25" customHeight="1" x14ac:dyDescent="0.25">
      <c r="AE693" s="124"/>
      <c r="BH693" s="124"/>
    </row>
    <row r="694" spans="31:60" ht="38.25" customHeight="1" x14ac:dyDescent="0.25">
      <c r="AE694" s="124"/>
      <c r="BH694" s="124"/>
    </row>
    <row r="695" spans="31:60" ht="38.25" customHeight="1" x14ac:dyDescent="0.25">
      <c r="AE695" s="124"/>
      <c r="BH695" s="124"/>
    </row>
    <row r="696" spans="31:60" ht="38.25" customHeight="1" x14ac:dyDescent="0.25">
      <c r="AE696" s="124"/>
      <c r="BH696" s="124"/>
    </row>
    <row r="697" spans="31:60" ht="38.25" customHeight="1" x14ac:dyDescent="0.25">
      <c r="AE697" s="124"/>
      <c r="BH697" s="124"/>
    </row>
    <row r="698" spans="31:60" ht="38.25" customHeight="1" x14ac:dyDescent="0.25">
      <c r="AE698" s="124"/>
      <c r="BH698" s="124"/>
    </row>
    <row r="699" spans="31:60" ht="38.25" customHeight="1" x14ac:dyDescent="0.25">
      <c r="AE699" s="124"/>
      <c r="BH699" s="124"/>
    </row>
    <row r="700" spans="31:60" ht="38.25" customHeight="1" x14ac:dyDescent="0.25">
      <c r="AE700" s="124"/>
      <c r="BH700" s="124"/>
    </row>
    <row r="701" spans="31:60" ht="38.25" customHeight="1" x14ac:dyDescent="0.25">
      <c r="AE701" s="124"/>
      <c r="BH701" s="124"/>
    </row>
    <row r="702" spans="31:60" ht="38.25" customHeight="1" x14ac:dyDescent="0.25">
      <c r="AE702" s="124"/>
      <c r="BH702" s="124"/>
    </row>
    <row r="703" spans="31:60" ht="38.25" customHeight="1" x14ac:dyDescent="0.25">
      <c r="AE703" s="124"/>
      <c r="BH703" s="124"/>
    </row>
    <row r="704" spans="31:60" ht="38.25" customHeight="1" x14ac:dyDescent="0.25">
      <c r="AE704" s="124"/>
      <c r="BH704" s="124"/>
    </row>
    <row r="705" spans="31:60" ht="38.25" customHeight="1" x14ac:dyDescent="0.25">
      <c r="AE705" s="124"/>
      <c r="BH705" s="124"/>
    </row>
    <row r="706" spans="31:60" ht="38.25" customHeight="1" x14ac:dyDescent="0.25">
      <c r="AE706" s="124"/>
      <c r="BH706" s="124"/>
    </row>
    <row r="707" spans="31:60" ht="38.25" customHeight="1" x14ac:dyDescent="0.25">
      <c r="AE707" s="124"/>
      <c r="BH707" s="124"/>
    </row>
    <row r="708" spans="31:60" ht="38.25" customHeight="1" x14ac:dyDescent="0.25">
      <c r="AE708" s="124"/>
      <c r="BH708" s="124"/>
    </row>
    <row r="709" spans="31:60" ht="38.25" customHeight="1" x14ac:dyDescent="0.25">
      <c r="AE709" s="124"/>
      <c r="BH709" s="124"/>
    </row>
    <row r="710" spans="31:60" ht="38.25" customHeight="1" x14ac:dyDescent="0.25">
      <c r="AE710" s="124"/>
    </row>
    <row r="711" spans="31:60" ht="38.25" customHeight="1" x14ac:dyDescent="0.25">
      <c r="AE711" s="124"/>
    </row>
    <row r="712" spans="31:60" ht="38.25" customHeight="1" x14ac:dyDescent="0.25">
      <c r="AE712" s="124"/>
    </row>
    <row r="713" spans="31:60" ht="38.25" customHeight="1" x14ac:dyDescent="0.25">
      <c r="AE713" s="124"/>
    </row>
    <row r="714" spans="31:60" ht="38.25" customHeight="1" x14ac:dyDescent="0.25">
      <c r="AE714" s="124"/>
    </row>
    <row r="715" spans="31:60" ht="38.25" customHeight="1" x14ac:dyDescent="0.25">
      <c r="AE715" s="124"/>
    </row>
    <row r="716" spans="31:60" ht="38.25" customHeight="1" x14ac:dyDescent="0.25">
      <c r="AE716" s="124"/>
    </row>
    <row r="717" spans="31:60" ht="38.25" customHeight="1" x14ac:dyDescent="0.25">
      <c r="AE717" s="124"/>
    </row>
    <row r="718" spans="31:60" ht="38.25" customHeight="1" x14ac:dyDescent="0.25">
      <c r="AE718" s="124"/>
    </row>
    <row r="719" spans="31:60" ht="38.25" customHeight="1" x14ac:dyDescent="0.25">
      <c r="AE719" s="124"/>
    </row>
    <row r="720" spans="31:60" ht="38.25" customHeight="1" x14ac:dyDescent="0.25">
      <c r="AE720" s="124"/>
    </row>
    <row r="721" spans="31:31" ht="38.25" customHeight="1" x14ac:dyDescent="0.25">
      <c r="AE721" s="124"/>
    </row>
    <row r="722" spans="31:31" ht="38.25" customHeight="1" x14ac:dyDescent="0.25">
      <c r="AE722" s="124"/>
    </row>
    <row r="723" spans="31:31" ht="38.25" customHeight="1" x14ac:dyDescent="0.25">
      <c r="AE723" s="124"/>
    </row>
    <row r="724" spans="31:31" ht="38.25" customHeight="1" x14ac:dyDescent="0.25">
      <c r="AE724" s="124"/>
    </row>
    <row r="725" spans="31:31" ht="38.25" customHeight="1" x14ac:dyDescent="0.25">
      <c r="AE725" s="124"/>
    </row>
    <row r="726" spans="31:31" ht="38.25" customHeight="1" x14ac:dyDescent="0.25">
      <c r="AE726" s="124"/>
    </row>
    <row r="727" spans="31:31" ht="38.25" customHeight="1" x14ac:dyDescent="0.25">
      <c r="AE727" s="124"/>
    </row>
    <row r="728" spans="31:31" ht="38.25" customHeight="1" x14ac:dyDescent="0.25">
      <c r="AE728" s="124"/>
    </row>
    <row r="729" spans="31:31" ht="38.25" customHeight="1" x14ac:dyDescent="0.25">
      <c r="AE729" s="124"/>
    </row>
    <row r="730" spans="31:31" ht="38.25" customHeight="1" x14ac:dyDescent="0.25">
      <c r="AE730" s="124"/>
    </row>
    <row r="731" spans="31:31" ht="38.25" customHeight="1" x14ac:dyDescent="0.25">
      <c r="AE731" s="124"/>
    </row>
    <row r="732" spans="31:31" ht="38.25" customHeight="1" x14ac:dyDescent="0.25">
      <c r="AE732" s="124"/>
    </row>
    <row r="733" spans="31:31" ht="38.25" customHeight="1" x14ac:dyDescent="0.25">
      <c r="AE733" s="124"/>
    </row>
    <row r="734" spans="31:31" ht="38.25" customHeight="1" x14ac:dyDescent="0.25">
      <c r="AE734" s="124"/>
    </row>
    <row r="735" spans="31:31" ht="38.25" customHeight="1" x14ac:dyDescent="0.25">
      <c r="AE735" s="124"/>
    </row>
    <row r="736" spans="31:31" ht="38.25" customHeight="1" x14ac:dyDescent="0.25">
      <c r="AE736" s="124"/>
    </row>
    <row r="737" spans="31:31" ht="38.25" customHeight="1" x14ac:dyDescent="0.25">
      <c r="AE737" s="124"/>
    </row>
    <row r="738" spans="31:31" ht="38.25" customHeight="1" x14ac:dyDescent="0.25">
      <c r="AE738" s="124"/>
    </row>
    <row r="739" spans="31:31" ht="38.25" customHeight="1" x14ac:dyDescent="0.25">
      <c r="AE739" s="124"/>
    </row>
    <row r="740" spans="31:31" ht="38.25" customHeight="1" x14ac:dyDescent="0.25">
      <c r="AE740" s="124"/>
    </row>
    <row r="741" spans="31:31" ht="38.25" customHeight="1" x14ac:dyDescent="0.25">
      <c r="AE741" s="124"/>
    </row>
    <row r="742" spans="31:31" ht="38.25" customHeight="1" x14ac:dyDescent="0.25">
      <c r="AE742" s="124"/>
    </row>
    <row r="743" spans="31:31" ht="38.25" customHeight="1" x14ac:dyDescent="0.25">
      <c r="AE743" s="124"/>
    </row>
    <row r="744" spans="31:31" ht="38.25" customHeight="1" x14ac:dyDescent="0.25">
      <c r="AE744" s="124"/>
    </row>
    <row r="745" spans="31:31" ht="38.25" customHeight="1" x14ac:dyDescent="0.25">
      <c r="AE745" s="124"/>
    </row>
    <row r="746" spans="31:31" ht="38.25" customHeight="1" x14ac:dyDescent="0.25">
      <c r="AE746" s="124"/>
    </row>
    <row r="747" spans="31:31" ht="38.25" customHeight="1" x14ac:dyDescent="0.25">
      <c r="AE747" s="124"/>
    </row>
    <row r="748" spans="31:31" ht="38.25" customHeight="1" x14ac:dyDescent="0.25">
      <c r="AE748" s="124"/>
    </row>
    <row r="749" spans="31:31" ht="38.25" customHeight="1" x14ac:dyDescent="0.25">
      <c r="AE749" s="124"/>
    </row>
    <row r="750" spans="31:31" ht="38.25" customHeight="1" x14ac:dyDescent="0.25">
      <c r="AE750" s="124"/>
    </row>
    <row r="751" spans="31:31" ht="38.25" customHeight="1" x14ac:dyDescent="0.25">
      <c r="AE751" s="124"/>
    </row>
    <row r="752" spans="31:31" ht="38.25" customHeight="1" x14ac:dyDescent="0.25">
      <c r="AE752" s="124"/>
    </row>
    <row r="753" spans="31:31" ht="38.25" customHeight="1" x14ac:dyDescent="0.25">
      <c r="AE753" s="124"/>
    </row>
    <row r="754" spans="31:31" ht="38.25" customHeight="1" x14ac:dyDescent="0.25">
      <c r="AE754" s="124"/>
    </row>
    <row r="755" spans="31:31" ht="38.25" customHeight="1" x14ac:dyDescent="0.25">
      <c r="AE755" s="124"/>
    </row>
    <row r="756" spans="31:31" ht="38.25" customHeight="1" x14ac:dyDescent="0.25">
      <c r="AE756" s="124"/>
    </row>
    <row r="757" spans="31:31" ht="38.25" customHeight="1" x14ac:dyDescent="0.25">
      <c r="AE757" s="124"/>
    </row>
    <row r="758" spans="31:31" ht="38.25" customHeight="1" x14ac:dyDescent="0.25">
      <c r="AE758" s="124"/>
    </row>
    <row r="759" spans="31:31" ht="38.25" customHeight="1" x14ac:dyDescent="0.25">
      <c r="AE759" s="124"/>
    </row>
    <row r="760" spans="31:31" ht="38.25" customHeight="1" x14ac:dyDescent="0.25">
      <c r="AE760" s="124"/>
    </row>
    <row r="761" spans="31:31" ht="38.25" customHeight="1" x14ac:dyDescent="0.25">
      <c r="AE761" s="124"/>
    </row>
    <row r="762" spans="31:31" ht="38.25" customHeight="1" x14ac:dyDescent="0.25">
      <c r="AE762" s="124"/>
    </row>
    <row r="763" spans="31:31" ht="38.25" customHeight="1" x14ac:dyDescent="0.25">
      <c r="AE763" s="124"/>
    </row>
    <row r="764" spans="31:31" ht="38.25" customHeight="1" x14ac:dyDescent="0.25">
      <c r="AE764" s="124"/>
    </row>
    <row r="765" spans="31:31" ht="38.25" customHeight="1" x14ac:dyDescent="0.25">
      <c r="AE765" s="124"/>
    </row>
    <row r="766" spans="31:31" ht="38.25" customHeight="1" x14ac:dyDescent="0.25">
      <c r="AE766" s="124"/>
    </row>
    <row r="767" spans="31:31" ht="38.25" customHeight="1" x14ac:dyDescent="0.25">
      <c r="AE767" s="124"/>
    </row>
    <row r="768" spans="31:31" ht="38.25" customHeight="1" x14ac:dyDescent="0.25">
      <c r="AE768" s="124"/>
    </row>
    <row r="769" spans="31:31" ht="38.25" customHeight="1" x14ac:dyDescent="0.25">
      <c r="AE769" s="124"/>
    </row>
    <row r="770" spans="31:31" ht="38.25" customHeight="1" x14ac:dyDescent="0.25">
      <c r="AE770" s="124"/>
    </row>
    <row r="771" spans="31:31" ht="38.25" customHeight="1" x14ac:dyDescent="0.25">
      <c r="AE771" s="124"/>
    </row>
    <row r="772" spans="31:31" ht="38.25" customHeight="1" x14ac:dyDescent="0.25">
      <c r="AE772" s="124"/>
    </row>
    <row r="773" spans="31:31" ht="38.25" customHeight="1" x14ac:dyDescent="0.25">
      <c r="AE773" s="124"/>
    </row>
    <row r="774" spans="31:31" ht="38.25" customHeight="1" x14ac:dyDescent="0.25">
      <c r="AE774" s="124"/>
    </row>
    <row r="775" spans="31:31" ht="38.25" customHeight="1" x14ac:dyDescent="0.25">
      <c r="AE775" s="124"/>
    </row>
    <row r="776" spans="31:31" ht="38.25" customHeight="1" x14ac:dyDescent="0.25">
      <c r="AE776" s="124"/>
    </row>
    <row r="777" spans="31:31" ht="38.25" customHeight="1" x14ac:dyDescent="0.25">
      <c r="AE777" s="124"/>
    </row>
    <row r="778" spans="31:31" ht="38.25" customHeight="1" x14ac:dyDescent="0.25">
      <c r="AE778" s="124"/>
    </row>
    <row r="779" spans="31:31" ht="38.25" customHeight="1" x14ac:dyDescent="0.25">
      <c r="AE779" s="124"/>
    </row>
    <row r="780" spans="31:31" ht="38.25" customHeight="1" x14ac:dyDescent="0.25">
      <c r="AE780" s="124"/>
    </row>
    <row r="781" spans="31:31" ht="38.25" customHeight="1" x14ac:dyDescent="0.25">
      <c r="AE781" s="124"/>
    </row>
    <row r="782" spans="31:31" ht="38.25" customHeight="1" x14ac:dyDescent="0.25">
      <c r="AE782" s="124"/>
    </row>
    <row r="783" spans="31:31" ht="38.25" customHeight="1" x14ac:dyDescent="0.25">
      <c r="AE783" s="124"/>
    </row>
    <row r="784" spans="31:31" ht="38.25" customHeight="1" x14ac:dyDescent="0.25">
      <c r="AE784" s="124"/>
    </row>
    <row r="785" spans="31:31" ht="38.25" customHeight="1" x14ac:dyDescent="0.25">
      <c r="AE785" s="124"/>
    </row>
    <row r="786" spans="31:31" ht="38.25" customHeight="1" x14ac:dyDescent="0.25">
      <c r="AE786" s="124"/>
    </row>
    <row r="787" spans="31:31" ht="38.25" customHeight="1" x14ac:dyDescent="0.25">
      <c r="AE787" s="124"/>
    </row>
    <row r="788" spans="31:31" ht="38.25" customHeight="1" x14ac:dyDescent="0.25">
      <c r="AE788" s="124"/>
    </row>
    <row r="789" spans="31:31" ht="38.25" customHeight="1" x14ac:dyDescent="0.25">
      <c r="AE789" s="124"/>
    </row>
    <row r="790" spans="31:31" ht="38.25" customHeight="1" x14ac:dyDescent="0.25">
      <c r="AE790" s="124"/>
    </row>
    <row r="791" spans="31:31" ht="38.25" customHeight="1" x14ac:dyDescent="0.25">
      <c r="AE791" s="124"/>
    </row>
    <row r="792" spans="31:31" ht="38.25" customHeight="1" x14ac:dyDescent="0.25">
      <c r="AE792" s="124"/>
    </row>
    <row r="793" spans="31:31" ht="38.25" customHeight="1" x14ac:dyDescent="0.25">
      <c r="AE793" s="124"/>
    </row>
    <row r="794" spans="31:31" ht="38.25" customHeight="1" x14ac:dyDescent="0.25">
      <c r="AE794" s="124"/>
    </row>
    <row r="795" spans="31:31" ht="38.25" customHeight="1" x14ac:dyDescent="0.25">
      <c r="AE795" s="124"/>
    </row>
    <row r="796" spans="31:31" ht="38.25" customHeight="1" x14ac:dyDescent="0.25">
      <c r="AE796" s="124"/>
    </row>
    <row r="797" spans="31:31" ht="38.25" customHeight="1" x14ac:dyDescent="0.25">
      <c r="AE797" s="124"/>
    </row>
  </sheetData>
  <mergeCells count="25">
    <mergeCell ref="J1:S3"/>
    <mergeCell ref="J4:S6"/>
    <mergeCell ref="A8:G8"/>
    <mergeCell ref="H8:V8"/>
    <mergeCell ref="A10:G10"/>
    <mergeCell ref="H10:V10"/>
    <mergeCell ref="Z20:AD20"/>
    <mergeCell ref="A13:G13"/>
    <mergeCell ref="H13:N13"/>
    <mergeCell ref="O13:R13"/>
    <mergeCell ref="S13:V13"/>
    <mergeCell ref="A15:G15"/>
    <mergeCell ref="H15:V15"/>
    <mergeCell ref="A17:G17"/>
    <mergeCell ref="H17:V17"/>
    <mergeCell ref="B20:G20"/>
    <mergeCell ref="H20:V20"/>
    <mergeCell ref="W20:Y20"/>
    <mergeCell ref="BC20:BG20"/>
    <mergeCell ref="AE20:AG20"/>
    <mergeCell ref="AH20:AL20"/>
    <mergeCell ref="AM20:AO20"/>
    <mergeCell ref="AP20:AT20"/>
    <mergeCell ref="AU20:AW20"/>
    <mergeCell ref="AX20:BB20"/>
  </mergeCells>
  <conditionalFormatting sqref="AD21">
    <cfRule type="cellIs" dxfId="35" priority="34" stopIfTrue="1" operator="equal">
      <formula>"ROJO"</formula>
    </cfRule>
    <cfRule type="cellIs" dxfId="34" priority="35" stopIfTrue="1" operator="equal">
      <formula>"AMARILLO"</formula>
    </cfRule>
    <cfRule type="cellIs" dxfId="33" priority="36" stopIfTrue="1" operator="equal">
      <formula>"OK"</formula>
    </cfRule>
  </conditionalFormatting>
  <conditionalFormatting sqref="AL21">
    <cfRule type="cellIs" dxfId="32" priority="31" stopIfTrue="1" operator="equal">
      <formula>"ROJO"</formula>
    </cfRule>
    <cfRule type="cellIs" dxfId="31" priority="32" stopIfTrue="1" operator="equal">
      <formula>"AMARILLO"</formula>
    </cfRule>
    <cfRule type="cellIs" dxfId="30" priority="33" stopIfTrue="1" operator="equal">
      <formula>"OK"</formula>
    </cfRule>
  </conditionalFormatting>
  <conditionalFormatting sqref="AT21">
    <cfRule type="cellIs" dxfId="29" priority="28" stopIfTrue="1" operator="equal">
      <formula>"ROJO"</formula>
    </cfRule>
    <cfRule type="cellIs" dxfId="28" priority="29" stopIfTrue="1" operator="equal">
      <formula>"AMARILLO"</formula>
    </cfRule>
    <cfRule type="cellIs" dxfId="27" priority="30" stopIfTrue="1" operator="equal">
      <formula>"OK"</formula>
    </cfRule>
  </conditionalFormatting>
  <conditionalFormatting sqref="BB21">
    <cfRule type="cellIs" dxfId="26" priority="25" stopIfTrue="1" operator="equal">
      <formula>"ROJO"</formula>
    </cfRule>
    <cfRule type="cellIs" dxfId="25" priority="26" stopIfTrue="1" operator="equal">
      <formula>"AMARILLO"</formula>
    </cfRule>
    <cfRule type="cellIs" dxfId="24" priority="27" stopIfTrue="1" operator="equal">
      <formula>"OK"</formula>
    </cfRule>
  </conditionalFormatting>
  <conditionalFormatting sqref="AD22:AD26 AL22:AL31 AT22:AT31 BB22:BB31">
    <cfRule type="cellIs" dxfId="23" priority="21" operator="equal">
      <formula>"Sin iniciar"</formula>
    </cfRule>
    <cfRule type="cellIs" dxfId="22" priority="22" operator="equal">
      <formula>"Vencida"</formula>
    </cfRule>
    <cfRule type="cellIs" dxfId="21" priority="23" operator="equal">
      <formula>"En avance"</formula>
    </cfRule>
    <cfRule type="cellIs" dxfId="20" priority="24" operator="equal">
      <formula>"Cumplida"</formula>
    </cfRule>
  </conditionalFormatting>
  <conditionalFormatting sqref="BE22:BE31">
    <cfRule type="cellIs" dxfId="19" priority="19" operator="equal">
      <formula>"Cerrado"</formula>
    </cfRule>
    <cfRule type="cellIs" dxfId="18" priority="20" operator="equal">
      <formula>"Abierto"</formula>
    </cfRule>
  </conditionalFormatting>
  <conditionalFormatting sqref="AD27:AD521">
    <cfRule type="cellIs" dxfId="17" priority="15" operator="equal">
      <formula>"Sin iniciar"</formula>
    </cfRule>
    <cfRule type="cellIs" dxfId="16" priority="16" operator="equal">
      <formula>"Vencida"</formula>
    </cfRule>
    <cfRule type="cellIs" dxfId="15" priority="17" operator="equal">
      <formula>"En avance"</formula>
    </cfRule>
    <cfRule type="cellIs" dxfId="14" priority="18" operator="equal">
      <formula>"Cumplida"</formula>
    </cfRule>
  </conditionalFormatting>
  <conditionalFormatting sqref="AL32:AL521">
    <cfRule type="cellIs" dxfId="13" priority="11" operator="equal">
      <formula>"Sin iniciar"</formula>
    </cfRule>
    <cfRule type="cellIs" dxfId="12" priority="12" operator="equal">
      <formula>"Vencida"</formula>
    </cfRule>
    <cfRule type="cellIs" dxfId="11" priority="13" operator="equal">
      <formula>"En avance"</formula>
    </cfRule>
    <cfRule type="cellIs" dxfId="10" priority="14" operator="equal">
      <formula>"Cumplida"</formula>
    </cfRule>
  </conditionalFormatting>
  <conditionalFormatting sqref="AT32:AT521">
    <cfRule type="cellIs" dxfId="9" priority="7" operator="equal">
      <formula>"Sin iniciar"</formula>
    </cfRule>
    <cfRule type="cellIs" dxfId="8" priority="8" operator="equal">
      <formula>"Vencida"</formula>
    </cfRule>
    <cfRule type="cellIs" dxfId="7" priority="9" operator="equal">
      <formula>"En avance"</formula>
    </cfRule>
    <cfRule type="cellIs" dxfId="6" priority="10" operator="equal">
      <formula>"Cumplida"</formula>
    </cfRule>
  </conditionalFormatting>
  <conditionalFormatting sqref="BB32:BB521">
    <cfRule type="cellIs" dxfId="5" priority="3" operator="equal">
      <formula>"Sin iniciar"</formula>
    </cfRule>
    <cfRule type="cellIs" dxfId="4" priority="4" operator="equal">
      <formula>"Vencida"</formula>
    </cfRule>
    <cfRule type="cellIs" dxfId="3" priority="5" operator="equal">
      <formula>"En avance"</formula>
    </cfRule>
    <cfRule type="cellIs" dxfId="2" priority="6" operator="equal">
      <formula>"Cumplida"</formula>
    </cfRule>
  </conditionalFormatting>
  <conditionalFormatting sqref="BE32:BE521">
    <cfRule type="cellIs" dxfId="1" priority="1" operator="equal">
      <formula>"Cerrado"</formula>
    </cfRule>
    <cfRule type="cellIs" dxfId="0" priority="2" operator="equal">
      <formula>"Abierto"</formula>
    </cfRule>
  </conditionalFormatting>
  <dataValidations count="11">
    <dataValidation type="list" allowBlank="1" showInputMessage="1" showErrorMessage="1" sqref="T22:T521">
      <formula1>modifica</formula1>
    </dataValidation>
    <dataValidation type="list" allowBlank="1" showInputMessage="1" showErrorMessage="1" sqref="BC22:BD521">
      <formula1>eficacia</formula1>
    </dataValidation>
    <dataValidation type="list" allowBlank="1" showInputMessage="1" showErrorMessage="1" sqref="BE22:BE521">
      <formula1>ehallazgo</formula1>
    </dataValidation>
    <dataValidation type="list" allowBlank="1" showInputMessage="1" showErrorMessage="1" sqref="BB22:BB521 AL22:AL521 AT22:AT521 AD22:AD521">
      <formula1>estadoaccion</formula1>
    </dataValidation>
    <dataValidation type="list" allowBlank="1" showInputMessage="1" showErrorMessage="1" sqref="P22:P521">
      <formula1>proceso</formula1>
    </dataValidation>
    <dataValidation type="list" allowBlank="1" showInputMessage="1" showErrorMessage="1" sqref="K22:K521">
      <formula1>accion</formula1>
    </dataValidation>
    <dataValidation type="list" allowBlank="1" showInputMessage="1" showErrorMessage="1" sqref="C22:C521">
      <formula1>Origen</formula1>
    </dataValidation>
    <dataValidation type="list" allowBlank="1" showInputMessage="1" showErrorMessage="1" sqref="G22:G521">
      <formula1>hallazgo</formula1>
    </dataValidation>
    <dataValidation allowBlank="1" showInputMessage="1" showErrorMessage="1" promptTitle="AUDITOR:" prompt="Relacione en esta columna el análisis de los soportes suministrados, cada vez que se efectúa seguimiento: incluya la forma cómo se comunica al auditado, del cierre o no de las desviaciones (orfeos, correos, fechas, etc.)" sqref="BJ20:BJ21"/>
    <dataValidation allowBlank="1" showInputMessage="1" showErrorMessage="1" promptTitle="AUDITOR:" prompt="¿SE REQUIERE NUEVA ACCIÓN?._x000a_Si la corrección y acciones no fue eficaz, se debe implementar nuevas actividades en pro de subsanar las desviaciones encontradas." sqref="BI20"/>
    <dataValidation allowBlank="1" showInputMessage="1" showErrorMessage="1" promptTitle="AUDITOR:" prompt="FECHA DE CIERRE._x000a_Registre la fecha de cierre de la acción una vez se haya verificado la eficacia." sqref="BH20:BH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Hallazgos</vt:lpstr>
      <vt:lpstr>Hoja3</vt:lpstr>
      <vt:lpstr>PLAN DE MEJORAMIENTO</vt:lpstr>
      <vt:lpstr>BBDD</vt:lpstr>
      <vt:lpstr>PRIMER SEG.</vt:lpstr>
      <vt:lpstr>SEGUNDO SEG. PR</vt:lpstr>
      <vt:lpstr>ANÁLISIS</vt:lpstr>
      <vt:lpstr>SEGUNDO SEG.</vt:lpstr>
      <vt:lpstr>TERCER SEG.</vt:lpstr>
      <vt:lpstr>CUARTO SEG.</vt:lpstr>
      <vt:lpstr>CERRADOS</vt:lpstr>
      <vt:lpstr>accion</vt:lpstr>
      <vt:lpstr>eficacia</vt:lpstr>
      <vt:lpstr>ehallazgo</vt:lpstr>
      <vt:lpstr>estadoaccion</vt:lpstr>
      <vt:lpstr>hallazgo</vt:lpstr>
      <vt:lpstr>modifica</vt:lpstr>
      <vt:lpstr>Origen</vt:lpstr>
      <vt:lpstr>proceso</vt:lpstr>
      <vt:lpstr>'PLAN DE MEJORAMIENTO'!Títulos_a_imprimir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Adriana Moreno</cp:lastModifiedBy>
  <dcterms:created xsi:type="dcterms:W3CDTF">2019-08-13T15:35:23Z</dcterms:created>
  <dcterms:modified xsi:type="dcterms:W3CDTF">2020-04-07T17:37:59Z</dcterms:modified>
</cp:coreProperties>
</file>