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dnbcgovco-my.sharepoint.com/personal/adriana_moreno_dnbc_gov_co/Documents/Documentos/DNBC/2022/ITA/PE/"/>
    </mc:Choice>
  </mc:AlternateContent>
  <xr:revisionPtr revIDLastSave="3" documentId="8_{A07A2ADC-B103-4257-9FA7-87DCCF785256}" xr6:coauthVersionLast="47" xr6:coauthVersionMax="47" xr10:uidLastSave="{8C7D2735-3962-4E91-8D41-32D8D7F9726C}"/>
  <bookViews>
    <workbookView xWindow="-120" yWindow="-120" windowWidth="29040" windowHeight="15840" xr2:uid="{00000000-000D-0000-FFFF-FFFF00000000}"/>
  </bookViews>
  <sheets>
    <sheet name="Formato" sheetId="1" r:id="rId1"/>
    <sheet name="Cumplimiento " sheetId="2" state="hidden" r:id="rId2"/>
  </sheets>
  <externalReferences>
    <externalReference r:id="rId3"/>
    <externalReference r:id="rId4"/>
    <externalReference r:id="rId5"/>
  </externalReferences>
  <definedNames>
    <definedName name="_xlnm._FilterDatabase" localSheetId="0" hidden="1">Formato!$A$18:$G$116</definedName>
    <definedName name="_xlnm.Print_Area" localSheetId="1">'Cumplimiento '!$A$1:$R$130</definedName>
    <definedName name="_xlnm.Print_Area" localSheetId="0">Formato!$A$1:$AB$128</definedName>
    <definedName name="CICLO">#REF!</definedName>
    <definedName name="CICLOS">[1]VALIDACION!$M$2:$M$7</definedName>
    <definedName name="CIIU">[1]VALIDACION!$C$2:$C$847</definedName>
    <definedName name="CLASE">[1]VALIDACION!$L$2:$L$4</definedName>
    <definedName name="COMPONENTE2">[1]VALIDACION!$K$2:$K$25</definedName>
    <definedName name="EMPRESASPREAD">'[2]Hoja 1'!$B$2:$B$106</definedName>
    <definedName name="LOCALIDAD1">[1]VALIDACION!$F$2:$F$21</definedName>
    <definedName name="PUNTOS">[1]VALIDACION!$N$2:$N$6</definedName>
    <definedName name="TAMAÑO">[1]VALIDACION!$G$2:$G$5</definedName>
    <definedName name="TIPO">[1]VALIDACION!$J$2:$J$4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8" i="2" l="1"/>
  <c r="C126" i="2"/>
  <c r="C124" i="2"/>
  <c r="C122" i="2"/>
  <c r="C120" i="2"/>
  <c r="C118" i="2"/>
  <c r="C116" i="2"/>
  <c r="C114" i="2"/>
  <c r="C112" i="2"/>
  <c r="C110" i="2"/>
  <c r="C108" i="2"/>
  <c r="C106" i="2"/>
  <c r="C104" i="2"/>
  <c r="C102" i="2"/>
  <c r="C100" i="2"/>
  <c r="C98" i="2"/>
  <c r="C96" i="2"/>
  <c r="C94" i="2"/>
  <c r="C92" i="2"/>
  <c r="C90" i="2"/>
  <c r="C88" i="2"/>
  <c r="C86" i="2"/>
  <c r="C84" i="2"/>
  <c r="C82" i="2"/>
  <c r="C80" i="2"/>
  <c r="C78" i="2"/>
  <c r="C76" i="2"/>
  <c r="C74" i="2"/>
  <c r="C72" i="2"/>
  <c r="C70" i="2"/>
  <c r="C68" i="2"/>
  <c r="C66" i="2"/>
  <c r="C64" i="2"/>
  <c r="C62" i="2"/>
  <c r="C60" i="2"/>
  <c r="C58" i="2"/>
  <c r="C56" i="2"/>
  <c r="C54" i="2"/>
  <c r="C52" i="2"/>
  <c r="C50" i="2"/>
  <c r="C48" i="2"/>
  <c r="C46" i="2"/>
  <c r="C44" i="2"/>
  <c r="C42" i="2"/>
  <c r="C40" i="2"/>
  <c r="C38" i="2"/>
  <c r="C36" i="2"/>
  <c r="C34" i="2"/>
  <c r="C127" i="2"/>
  <c r="C125" i="2"/>
  <c r="C123" i="2"/>
  <c r="C121" i="2"/>
  <c r="C119" i="2"/>
  <c r="C117" i="2"/>
  <c r="C115" i="2"/>
  <c r="C113" i="2"/>
  <c r="C111" i="2"/>
  <c r="C109" i="2"/>
  <c r="C107" i="2"/>
  <c r="C105" i="2"/>
  <c r="C103" i="2"/>
  <c r="C101" i="2"/>
  <c r="C99" i="2"/>
  <c r="C97" i="2"/>
  <c r="C95" i="2"/>
  <c r="C93" i="2"/>
  <c r="C91" i="2"/>
  <c r="C89" i="2"/>
  <c r="C87" i="2"/>
  <c r="C85" i="2"/>
  <c r="C83" i="2"/>
  <c r="C81" i="2"/>
  <c r="C79" i="2"/>
  <c r="C77" i="2"/>
  <c r="C75" i="2"/>
  <c r="C73" i="2"/>
  <c r="C71" i="2"/>
  <c r="C69" i="2"/>
  <c r="C67" i="2"/>
  <c r="C65" i="2"/>
  <c r="C63" i="2"/>
  <c r="C61" i="2"/>
  <c r="C59" i="2"/>
  <c r="C57" i="2"/>
  <c r="C55" i="2"/>
  <c r="C53" i="2"/>
  <c r="C51" i="2"/>
  <c r="C49" i="2"/>
  <c r="C47" i="2"/>
  <c r="C45" i="2"/>
  <c r="C43" i="2"/>
  <c r="C41" i="2"/>
  <c r="C39" i="2"/>
  <c r="C37" i="2"/>
  <c r="C35" i="2"/>
  <c r="C33" i="2"/>
  <c r="T115" i="1"/>
  <c r="T109" i="1" l="1"/>
  <c r="T103" i="1" l="1"/>
  <c r="T99" i="1"/>
  <c r="T95" i="1" l="1"/>
  <c r="T49" i="1" l="1"/>
  <c r="T39" i="1"/>
  <c r="T61" i="1"/>
  <c r="T59" i="1"/>
  <c r="T93" i="1" l="1"/>
  <c r="T105" i="1"/>
  <c r="T107" i="1" l="1"/>
  <c r="T85" i="1"/>
  <c r="T81" i="1"/>
  <c r="T79" i="1"/>
  <c r="T77" i="1"/>
  <c r="T75" i="1"/>
  <c r="T73" i="1"/>
  <c r="T71" i="1"/>
  <c r="T69" i="1" l="1"/>
  <c r="T97" i="1" l="1"/>
  <c r="T67" i="1"/>
  <c r="T51" i="1" l="1"/>
  <c r="T91" i="1" l="1"/>
  <c r="T31" i="1" l="1"/>
  <c r="T29" i="1"/>
  <c r="N115" i="1"/>
  <c r="N111" i="1"/>
  <c r="N109" i="1"/>
  <c r="N107" i="1"/>
  <c r="N105" i="1"/>
  <c r="N103" i="1"/>
  <c r="N101" i="1"/>
  <c r="N99" i="1"/>
  <c r="N97" i="1"/>
  <c r="N95" i="1"/>
  <c r="N93" i="1"/>
  <c r="N91" i="1"/>
  <c r="N89" i="1"/>
  <c r="N85" i="1"/>
  <c r="N83" i="1"/>
  <c r="N81" i="1"/>
  <c r="N79" i="1"/>
  <c r="N77" i="1"/>
  <c r="N75" i="1"/>
  <c r="N73" i="1"/>
  <c r="N71" i="1"/>
  <c r="N69" i="1"/>
  <c r="N67" i="1"/>
  <c r="N61" i="1"/>
  <c r="N59" i="1"/>
  <c r="N55" i="1"/>
  <c r="N53" i="1"/>
  <c r="N49" i="1"/>
  <c r="N45" i="1"/>
  <c r="N43" i="1"/>
  <c r="N41" i="1"/>
  <c r="N39" i="1"/>
  <c r="N37" i="1"/>
  <c r="N35" i="1"/>
  <c r="N33" i="1"/>
  <c r="N31" i="1"/>
  <c r="N29" i="1"/>
  <c r="N27" i="1"/>
  <c r="N25" i="1"/>
  <c r="N23" i="1"/>
  <c r="N21" i="1"/>
  <c r="N19" i="1"/>
  <c r="A127" i="2" l="1"/>
  <c r="A125" i="2"/>
  <c r="A123" i="2"/>
  <c r="A121" i="2"/>
  <c r="A119" i="2"/>
  <c r="A117" i="2"/>
  <c r="A115" i="2"/>
  <c r="A113" i="2"/>
  <c r="A111" i="2"/>
  <c r="A109" i="2"/>
  <c r="A107" i="2"/>
  <c r="A105" i="2"/>
  <c r="A103" i="2"/>
  <c r="A101" i="2"/>
  <c r="A99" i="2"/>
  <c r="A97" i="2"/>
  <c r="A95" i="2"/>
  <c r="A93" i="2"/>
  <c r="A91" i="2"/>
  <c r="A89" i="2"/>
  <c r="A87" i="2"/>
  <c r="A85" i="2"/>
  <c r="A83" i="2"/>
  <c r="A81" i="2"/>
  <c r="A79" i="2"/>
  <c r="A77" i="2"/>
  <c r="A75" i="2"/>
  <c r="A57" i="2"/>
  <c r="A55" i="2"/>
  <c r="A53" i="2"/>
  <c r="A51" i="2"/>
  <c r="A49" i="2"/>
  <c r="C129" i="2" l="1"/>
  <c r="D127" i="2"/>
  <c r="D123" i="2"/>
  <c r="D119" i="2"/>
  <c r="D115" i="2"/>
  <c r="D111" i="2"/>
  <c r="D107" i="2"/>
  <c r="D103" i="2"/>
  <c r="D99" i="2"/>
  <c r="D95" i="2"/>
  <c r="D91" i="2"/>
  <c r="D87" i="2"/>
  <c r="D83" i="2"/>
  <c r="D71" i="2"/>
  <c r="D67" i="2"/>
  <c r="D55" i="2"/>
  <c r="D51" i="2"/>
  <c r="D39" i="2"/>
  <c r="D125" i="2"/>
  <c r="D121" i="2"/>
  <c r="D117" i="2"/>
  <c r="D113" i="2"/>
  <c r="D109" i="2"/>
  <c r="D105" i="2"/>
  <c r="D101" i="2"/>
  <c r="D97" i="2"/>
  <c r="D93" i="2"/>
  <c r="D89" i="2"/>
  <c r="D85" i="2"/>
  <c r="D81" i="2"/>
  <c r="D77" i="2"/>
  <c r="D73" i="2"/>
  <c r="D69" i="2"/>
  <c r="D65" i="2"/>
  <c r="D61" i="2"/>
  <c r="D57" i="2"/>
  <c r="D53" i="2"/>
  <c r="D49" i="2"/>
  <c r="D45" i="2"/>
  <c r="D41" i="2"/>
  <c r="D37" i="2"/>
  <c r="D79" i="2"/>
  <c r="D75" i="2"/>
  <c r="D63" i="2"/>
  <c r="D59" i="2"/>
  <c r="D47" i="2"/>
  <c r="D43" i="2"/>
  <c r="D35" i="2"/>
  <c r="Y47" i="1"/>
  <c r="P35" i="2"/>
  <c r="P37" i="2"/>
  <c r="P39" i="2"/>
  <c r="P41" i="2"/>
  <c r="P43" i="2"/>
  <c r="P45" i="2"/>
  <c r="P47" i="2"/>
  <c r="P49" i="2"/>
  <c r="P51" i="2"/>
  <c r="P53" i="2"/>
  <c r="P55" i="2"/>
  <c r="P57" i="2"/>
  <c r="P59" i="2"/>
  <c r="P61" i="2"/>
  <c r="P63" i="2"/>
  <c r="P65" i="2"/>
  <c r="P67" i="2"/>
  <c r="P69" i="2"/>
  <c r="P71" i="2"/>
  <c r="P73" i="2"/>
  <c r="P75" i="2"/>
  <c r="P77" i="2"/>
  <c r="P79" i="2"/>
  <c r="P81" i="2"/>
  <c r="P83" i="2"/>
  <c r="P85" i="2"/>
  <c r="P87" i="2"/>
  <c r="P89" i="2"/>
  <c r="P91" i="2"/>
  <c r="P93" i="2"/>
  <c r="P95" i="2"/>
  <c r="P97" i="2"/>
  <c r="P99" i="2"/>
  <c r="P101" i="2"/>
  <c r="P103" i="2"/>
  <c r="P105" i="2"/>
  <c r="P107" i="2"/>
  <c r="P109" i="2"/>
  <c r="P111" i="2"/>
  <c r="P113" i="2"/>
  <c r="P115" i="2"/>
  <c r="P117" i="2"/>
  <c r="P119" i="2"/>
  <c r="P121" i="2"/>
  <c r="P123" i="2"/>
  <c r="P125" i="2"/>
  <c r="P33" i="2"/>
  <c r="H12" i="2" l="1"/>
  <c r="G12" i="2"/>
  <c r="M12" i="2"/>
  <c r="L12" i="2"/>
  <c r="K12" i="2"/>
  <c r="J12" i="2"/>
  <c r="I12" i="2"/>
  <c r="F12" i="2"/>
  <c r="E12" i="2"/>
  <c r="D12" i="2"/>
  <c r="A6" i="2" l="1"/>
  <c r="N12" i="2"/>
  <c r="A73" i="2" l="1"/>
  <c r="A71" i="2"/>
  <c r="A69" i="2"/>
  <c r="A67" i="2"/>
  <c r="A65" i="2"/>
  <c r="A63" i="2"/>
  <c r="A61" i="2"/>
  <c r="A59" i="2"/>
  <c r="A47" i="2"/>
  <c r="A45" i="2"/>
  <c r="A43" i="2"/>
  <c r="A41" i="2"/>
  <c r="A39" i="2"/>
  <c r="A37" i="2"/>
  <c r="A35" i="2"/>
  <c r="A33" i="2"/>
  <c r="D33" i="2" l="1"/>
  <c r="E32" i="2" l="1"/>
  <c r="P11" i="2" s="1"/>
  <c r="G32" i="2" l="1"/>
  <c r="Q11" i="2" s="1"/>
  <c r="C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MARISOL</author>
  </authors>
  <commentList>
    <comment ref="C18" authorId="0" shapeId="0" xr:uid="{00000000-0006-0000-0000-000001000000}">
      <text>
        <r>
          <rPr>
            <sz val="11"/>
            <color indexed="81"/>
            <rFont val="Arial"/>
            <family val="2"/>
          </rPr>
          <t>Adicione las filas que necesite.</t>
        </r>
      </text>
    </comment>
  </commentList>
</comments>
</file>

<file path=xl/sharedStrings.xml><?xml version="1.0" encoding="utf-8"?>
<sst xmlns="http://schemas.openxmlformats.org/spreadsheetml/2006/main" count="759" uniqueCount="364">
  <si>
    <t>DIRECCIÓN NACIONAL DE BOMBEROS DE COLOMBIA</t>
  </si>
  <si>
    <t>PLANEACIÓN ESTRATEGICA</t>
  </si>
  <si>
    <t>PLAN DE TRABAJO ANUAL PLAN ANTICORRUPCIÓN Y ATENCIÓN AL CIUDADANO</t>
  </si>
  <si>
    <t>PAAC</t>
  </si>
  <si>
    <t xml:space="preserve">Nombre/Firma </t>
  </si>
  <si>
    <t>Objetivo Plan Anticorrupción y de Atención al Ciudadano</t>
  </si>
  <si>
    <t>LÍDER:</t>
  </si>
  <si>
    <t>DIRECTOR</t>
  </si>
  <si>
    <t>COMPONENTE</t>
  </si>
  <si>
    <t>SUBCOMPONENTE</t>
  </si>
  <si>
    <t>ACTIVIDAD</t>
  </si>
  <si>
    <t>Meta o Producto</t>
  </si>
  <si>
    <t>INDICADOR</t>
  </si>
  <si>
    <t>Proceso</t>
  </si>
  <si>
    <t>RESPONSABLE O LÍDER
(Área / Cargo)</t>
  </si>
  <si>
    <t>ene</t>
  </si>
  <si>
    <t>feb</t>
  </si>
  <si>
    <t>mar</t>
  </si>
  <si>
    <t>abr</t>
  </si>
  <si>
    <t>may</t>
  </si>
  <si>
    <t>jun</t>
  </si>
  <si>
    <t>jul</t>
  </si>
  <si>
    <t>ago</t>
  </si>
  <si>
    <t>sep</t>
  </si>
  <si>
    <t>oct</t>
  </si>
  <si>
    <t>nov</t>
  </si>
  <si>
    <t>dic</t>
  </si>
  <si>
    <t xml:space="preserve">1. Gestión del Riesgo de Corrupción </t>
  </si>
  <si>
    <t>Revisar y actualizar (si aplica) la política de riesgos de la DNBC</t>
  </si>
  <si>
    <t>Política de administración de riesgos revisada y actualizada</t>
  </si>
  <si>
    <t>Política Revisada y actualizada</t>
  </si>
  <si>
    <t xml:space="preserve">Profesional de Planeación </t>
  </si>
  <si>
    <t>P</t>
  </si>
  <si>
    <t>E</t>
  </si>
  <si>
    <t>Socializar a los servidores públicos de la DNBC la política de administración de riesgos de la entidad</t>
  </si>
  <si>
    <t xml:space="preserve">Política de riesgos socializada
</t>
  </si>
  <si>
    <t xml:space="preserve">Mapas de riesgos de corrupción consolidado </t>
  </si>
  <si>
    <t>1c. Consulta y divulgación</t>
  </si>
  <si>
    <t>Mapa de riesgos de corrupción aprobado</t>
  </si>
  <si>
    <t>Divulgar  el mapa de riesgos de corrupción en los medios con los que cuenta la entidad</t>
  </si>
  <si>
    <t>Mapas de riesgos divulgados</t>
  </si>
  <si>
    <t>1d. Monitoreo y Revisión</t>
  </si>
  <si>
    <r>
      <t xml:space="preserve">Mapas de riesgos de corrupción con monitoreo y seguimiento cuatrimestral
</t>
    </r>
    <r>
      <rPr>
        <sz val="11"/>
        <color rgb="FFFF0000"/>
        <rFont val="Calibri"/>
        <family val="2"/>
        <scheme val="minor"/>
      </rPr>
      <t xml:space="preserve"> </t>
    </r>
  </si>
  <si>
    <t>N. de Procesos con Monitoreo y seguimiento a sus riesgos de corrupción/Total de Procesos de la entidad con riesgos de corrupción formulados</t>
  </si>
  <si>
    <t>Todos los procesos</t>
  </si>
  <si>
    <t>1e. Seguimiento</t>
  </si>
  <si>
    <t xml:space="preserve">Evaluación cuatrimestral a los mapas de riesgo de corrupción de la entidad 
</t>
  </si>
  <si>
    <t>Informes de evaluación</t>
  </si>
  <si>
    <t>Asesora de Control Interno</t>
  </si>
  <si>
    <t>Realizar la actualización y/o publicación de la información por ley requerida, relacionada con el proceso de Gestión del Talento Humano de la entidad</t>
  </si>
  <si>
    <t>Información publicada</t>
  </si>
  <si>
    <t>No. Proceso de Publicación gestionado en el cuatrimestre/ Total de procesos de publicación a gestionar en el periodo</t>
  </si>
  <si>
    <t>Gestión de Talento Humano</t>
  </si>
  <si>
    <t>Gestión Financiera</t>
  </si>
  <si>
    <t>Planeación Estratégica</t>
  </si>
  <si>
    <t>Gestión de Contratación</t>
  </si>
  <si>
    <t>Realizar la publicación de información sobre los trámites y Otros Procedimientos Administrativos –OPA’s a cargo de la DNBC, en el Sistema Único de Información y Trámites –SUIT</t>
  </si>
  <si>
    <t>No. Proceso de Publicación gestionado en el cuatrimestre/ Total de procesos de publicación a gestionar en la vigencia</t>
  </si>
  <si>
    <t>Capacitación realizada</t>
  </si>
  <si>
    <t>Profesional del proceso designado</t>
  </si>
  <si>
    <t>Realizar una verificación cuatrimestral de la actualización de la información publicada en la página web de la entidad, de acuerdo a los requisitos de la Ley de Transparencia 1712 de 2014</t>
  </si>
  <si>
    <t>Información publicada y actualizada en la página web de la entidad</t>
  </si>
  <si>
    <t xml:space="preserve">Porcentaje de cumplimiento de la matriz de transparencia
</t>
  </si>
  <si>
    <t>Atención oportuna de PQRSD en la entidad</t>
  </si>
  <si>
    <t xml:space="preserve">
Responder oportunamente el 100% la de las PQRSD recibidas en la entidad</t>
  </si>
  <si>
    <t>No. de PQRSD respondidas con oportunidad en el periodo/Total de PQRSD radicadas en el periodo</t>
  </si>
  <si>
    <t>Gestión de Atención al Usuario</t>
  </si>
  <si>
    <t>No. de personas capacitadas/No. total de personas de la DNBC propuestas  capacitar en el periodo</t>
  </si>
  <si>
    <t>Registro validado y publicado</t>
  </si>
  <si>
    <t>Gestión Documental</t>
  </si>
  <si>
    <t>Índice validado y publicado</t>
  </si>
  <si>
    <t>Profesional de Planeación</t>
  </si>
  <si>
    <t>Esquema de publicación validado y publicado</t>
  </si>
  <si>
    <t xml:space="preserve">Generar estrategias (medios electrónicos, espacios físicos…)para que nuestras partes interesadas en condición de discapacidad accedan a nuestra información </t>
  </si>
  <si>
    <t xml:space="preserve">Estrategias de accesibilidad propuesta </t>
  </si>
  <si>
    <t>Estrategia implementada</t>
  </si>
  <si>
    <t>Generar y publicar un informe semestral de PQRSD de la entidad</t>
  </si>
  <si>
    <t>Informe de PQRSD Semestral</t>
  </si>
  <si>
    <t>Informe revisado y publicado</t>
  </si>
  <si>
    <t>Mantener y divulgar los canales de atención  implementados por la DNBC: redes sociales (Twitter), línea móvil y fija, WhatsApp y canales presenciales</t>
  </si>
  <si>
    <t xml:space="preserve">Informes cuatrimestrales con la medición del uso de los canales de atención institucionales
</t>
  </si>
  <si>
    <t>No. de Informes presentados en la vigencia/No. total de informes propuestos presentar</t>
  </si>
  <si>
    <t>Revisar y Analizar los indicadores establecidos de tal forma, que permitan medir el desempeño de los canales de atención .</t>
  </si>
  <si>
    <t>Indicadores revisados y actualizados</t>
  </si>
  <si>
    <t>No. de Indicadores revisados y actualizados</t>
  </si>
  <si>
    <t>Asistir a  los procesos de capacitación y encuentros de equipos transversales ofrecidos por el DAFP que fortalezcan el recurso humano del proceso de gestión de atención al usuario</t>
  </si>
  <si>
    <t>Asistir al 100% de las capacitaciones y reuniones definidas por el DAFP relacionadas con la gestión de atención al usuario y relacionados.</t>
  </si>
  <si>
    <t>No. de asistencias, capacitaciones y reuniones con participación d ela DNBC</t>
  </si>
  <si>
    <t xml:space="preserve">Elaborar mensualmente informe de PQRSD para identificar acciones de mejora en la prestación del servicio </t>
  </si>
  <si>
    <t>Informe PQRSD elaborados y socializados</t>
  </si>
  <si>
    <t>Informes mensuales elaborados y socializados</t>
  </si>
  <si>
    <t>Informe Semestral</t>
  </si>
  <si>
    <t>Informe semestral presentado a Comité SIGEC</t>
  </si>
  <si>
    <t>No. de campañas realizadas/Total de campañas previstas realizar</t>
  </si>
  <si>
    <t>Informe cuatrimestral de análisis de medición de percepción de nuestras partes interesadas</t>
  </si>
  <si>
    <t xml:space="preserve">
No. De informes realizados / No total de informes programados</t>
  </si>
  <si>
    <t>Revisar y Actualizar el inventario de trámites y otros procedimientos administrativos</t>
  </si>
  <si>
    <t>Inventario de trámites y OPAs revisado y actualizado</t>
  </si>
  <si>
    <t>No. de revisiones y actualización del inventario de trámites y OPAs</t>
  </si>
  <si>
    <t>Subdirector Estratégico y de Coordinación Bomberil</t>
  </si>
  <si>
    <t>Analizar variables internas y externas que afectan los trámites u OPA`s y que permiten establecer criterios de intervención para la mejora de los mismos</t>
  </si>
  <si>
    <t>Realizar un análisis semestral a los trámites y OPAs de la entidad</t>
  </si>
  <si>
    <t>No. de trámites y OPAs analizados en el semestre</t>
  </si>
  <si>
    <t xml:space="preserve">Construcción y publicación de la estrategia de racionalización de trámites </t>
  </si>
  <si>
    <t>Una Estrategia de racionalización presentada</t>
  </si>
  <si>
    <t>Estrategia formulada y publicada</t>
  </si>
  <si>
    <t>Ejecutar la estrategia de racionalización de trámites para simplificar, estandarizar, eliminar, optimizar y automatizar los trámites identificados en la Entidad.</t>
  </si>
  <si>
    <t>Una Estrategia implementada</t>
  </si>
  <si>
    <t>No. de acciones para la implementación de la estrategia de racionalización de trámites ejecutadas/No. total de acciones previstas ejecutar</t>
  </si>
  <si>
    <t xml:space="preserve">Actualizar la caracterización de los ciudadanos y grupos de interés </t>
  </si>
  <si>
    <t>Documento de  caracterización actualizado</t>
  </si>
  <si>
    <t>Documento actualizado y validado</t>
  </si>
  <si>
    <t xml:space="preserve">Realizar capacitaciones para el desarrollo de los ejercicios de rendición de cuentas de la entidad </t>
  </si>
  <si>
    <t xml:space="preserve">Acciones de capacitación para la generación y producción de información </t>
  </si>
  <si>
    <t>(No. De acciones de capacitación realizadas/No. De acciones de capacitación requeridas)*100</t>
  </si>
  <si>
    <t xml:space="preserve">Identificar los temas de interés que los grupos de valor tienen sobre la gestión de la entidad, para priorizar la información que se producirá de manera permanente. </t>
  </si>
  <si>
    <t>Realizar dos consultas a grupos de valor sobre los temas de interés en la gestión de la entidad</t>
  </si>
  <si>
    <t>No. de consultas aplicadas</t>
  </si>
  <si>
    <t>(No. De informes elaborados/No. Total de informes requeridos elaborar)*100</t>
  </si>
  <si>
    <t>Cronograma publicado</t>
  </si>
  <si>
    <t>Socialización de procedimiento interno</t>
  </si>
  <si>
    <t>Registro de socialización</t>
  </si>
  <si>
    <t>Profesional de Planeación y de Fortalecimiento bomberil para la respuesta</t>
  </si>
  <si>
    <t>Evidencias ejecución Espacio de diálogo</t>
  </si>
  <si>
    <t>Espacios de diálogo ejecutados</t>
  </si>
  <si>
    <t>Esquema de seguimiento al cumplimiento de los compromisos adquiridos en los espacios de diálogo.</t>
  </si>
  <si>
    <t>Esquema diseñado, socializado e implementado por el área responsable</t>
  </si>
  <si>
    <t>Informe elaborado y divulgado en los espacios de información y comunicación de la entidad definidos.</t>
  </si>
  <si>
    <t>Documento de evaluación de los resultados de implementación de la estrategia y de los espacios de rendición de cuentas desarrollados.</t>
  </si>
  <si>
    <t>Documento elaborado</t>
  </si>
  <si>
    <t>Informe cuatrimestral de evaluación de los resultados de implementación de la estrategia.</t>
  </si>
  <si>
    <t>Informes formulados y presentados a comité directivo</t>
  </si>
  <si>
    <t>Objetivos Específicos</t>
  </si>
  <si>
    <t>DIRECTOR:</t>
  </si>
  <si>
    <t xml:space="preserve">CUMPLIMIENTO DE ACTIVIDADES POR MESES </t>
  </si>
  <si>
    <t xml:space="preserve">CUMPLIMIENTO DE ACTIVIDADES </t>
  </si>
  <si>
    <t>ACTIVIDADES PENDIENTES</t>
  </si>
  <si>
    <t xml:space="preserve">ENERO </t>
  </si>
  <si>
    <t xml:space="preserve">FEBRERO </t>
  </si>
  <si>
    <t>MARZO</t>
  </si>
  <si>
    <t>ABRIL</t>
  </si>
  <si>
    <t>MAYO</t>
  </si>
  <si>
    <t>JUNIO</t>
  </si>
  <si>
    <t>JULIO</t>
  </si>
  <si>
    <t>AGOSTO</t>
  </si>
  <si>
    <t>SEPTIEMBRE</t>
  </si>
  <si>
    <t>OCTUBRE</t>
  </si>
  <si>
    <t>NOVIEMBRE</t>
  </si>
  <si>
    <t>DICIEMBRE</t>
  </si>
  <si>
    <t xml:space="preserve">Actividades </t>
  </si>
  <si>
    <t xml:space="preserve">Número </t>
  </si>
  <si>
    <t xml:space="preserve">% Ejecución Por Actividad </t>
  </si>
  <si>
    <t>INDICADOR DE ESTRUCTURA, PROCESO Y RESULTADO</t>
  </si>
  <si>
    <t xml:space="preserve">FÓRMULA </t>
  </si>
  <si>
    <t xml:space="preserve">VALOR </t>
  </si>
  <si>
    <t xml:space="preserve">RESULTADO INDICADOR </t>
  </si>
  <si>
    <t>ENTREGABLE</t>
  </si>
  <si>
    <t>=</t>
  </si>
  <si>
    <t>Subdirección estrategica y de coordinación bomberil</t>
  </si>
  <si>
    <t xml:space="preserve">Realizar medición y análisis del uso y desempeño de los canales de atención </t>
  </si>
  <si>
    <t xml:space="preserve">Análisis mensual del desempeño de los canales de atención </t>
  </si>
  <si>
    <t>No. de análisis mensuales realizados/No. Total programados</t>
  </si>
  <si>
    <t>Realizar una acción informativa en cada semestre</t>
  </si>
  <si>
    <t>Adriana Moreno</t>
  </si>
  <si>
    <t>No. De gestores capacitados/No. total de gestores previstos capacitar</t>
  </si>
  <si>
    <t>No. total de gestores previstos capacitar</t>
  </si>
  <si>
    <t>AVANCE CUALITATIVO</t>
  </si>
  <si>
    <t>Capitán Charles Benavides</t>
  </si>
  <si>
    <t>No. De gestores capacitados</t>
  </si>
  <si>
    <t>No, de procesos con riesgos de corrupción formulados</t>
  </si>
  <si>
    <t>No. Total de procesos con identificación de riesgos de corrupción  en la entidad</t>
  </si>
  <si>
    <t>N. de Procesos con Monitoreo y seguimiento a sus riesgos de corrupción</t>
  </si>
  <si>
    <t>Total de Procesos de la entidad con riesgos de corrupción formulados</t>
  </si>
  <si>
    <t>Total de informes programados realizar en la vigencia</t>
  </si>
  <si>
    <t>No. Proceso de Publicación gestionado en el cuatrimestre</t>
  </si>
  <si>
    <t>Total de procesos de publicación a gestionar en el periodo</t>
  </si>
  <si>
    <t>Total de procesos de publicación a gestionar en la vigencia</t>
  </si>
  <si>
    <t>Porcentaje de cumplimiento de la matriz de transparencia</t>
  </si>
  <si>
    <t>No. de PQRSD respondidas con oportunidad en el periodo</t>
  </si>
  <si>
    <t>Total de PQRSD radicadas en el periodo</t>
  </si>
  <si>
    <t>No. de personas capacitadas</t>
  </si>
  <si>
    <t>No. total de personas de la DNBC propuestas  capacitar en el periodo</t>
  </si>
  <si>
    <t>No. de Informes presentados en la vigencia</t>
  </si>
  <si>
    <t>No. total de informes propuestos presentar</t>
  </si>
  <si>
    <t>No. de análisis mensuales realizados</t>
  </si>
  <si>
    <t>No. Total programados</t>
  </si>
  <si>
    <t>Realizar acción informativa sobre la responsabilidad de los servidores públicos frente a los derechos de los ciudadanos.</t>
  </si>
  <si>
    <t>No. de campañas realizadas</t>
  </si>
  <si>
    <t>Total de campañas previstas realizar</t>
  </si>
  <si>
    <t>Realizar periódicamente mediciones de percepción de los ciudadanos respecto a la calidad y accesibilidad de la oferta institucional, el servicio recibido por sus funcionarios,  e informar los resultados al nivel directivo, con el fin de identificar oportunidades y acciones de mejora.</t>
  </si>
  <si>
    <t xml:space="preserve">No. De informes realizados </t>
  </si>
  <si>
    <t>No total de informes programados</t>
  </si>
  <si>
    <t># de trámites y OPA presentados</t>
  </si>
  <si>
    <t># de tramites y OPA identificados</t>
  </si>
  <si>
    <t>No. de acciones para la implementación de la estrategia de racionalización de trámites ejecutadas</t>
  </si>
  <si>
    <t>No. total de acciones previstas ejecutar</t>
  </si>
  <si>
    <t>No. De acciones de capacitación realizadas</t>
  </si>
  <si>
    <t>No. De acciones de capacitación requeridas</t>
  </si>
  <si>
    <t>No. De informes elaborados</t>
  </si>
  <si>
    <t>No. Total de informes requeridos elaborar</t>
  </si>
  <si>
    <t>No. De informes elaborados y divulgados</t>
  </si>
  <si>
    <t>Total de informes requeridos de acuerdo con los espacios de diálogo realizados en los que se adquieran compromisos</t>
  </si>
  <si>
    <t xml:space="preserve">AVANCE CUANTITATIVO
(Incluir los valores númericos del indicador dónde aplique) </t>
  </si>
  <si>
    <t xml:space="preserve"> </t>
  </si>
  <si>
    <t>Nº de procesos radicados en el GGC</t>
  </si>
  <si>
    <t>Número de procesos publicados en secop II</t>
  </si>
  <si>
    <t xml:space="preserve">Divulgación de la matriz de riesgos </t>
  </si>
  <si>
    <t>Presentación final y aprobación de la matriz de riesgos de corrupción.</t>
  </si>
  <si>
    <t>Gestión de Análisis y Mejora Continua</t>
  </si>
  <si>
    <r>
      <t xml:space="preserve">Presentar  la propuesta </t>
    </r>
    <r>
      <rPr>
        <sz val="11"/>
        <color rgb="FF000000"/>
        <rFont val="Calibri"/>
        <family val="2"/>
        <scheme val="minor"/>
      </rPr>
      <t>para aprobación de Mapa de Riesgos de Corrupción a observaciones antes de publicar y divulgar la versión final como lo establecen los lineamientos</t>
    </r>
  </si>
  <si>
    <t>Informe semestral presentado a Comité SIGE</t>
  </si>
  <si>
    <t>Presentar un informe semestral al Comité Directivo del estado de las PQRSD en la entidad</t>
  </si>
  <si>
    <t>No. de asistencias, capacitaciones y reuniones con participación de la DNBC</t>
  </si>
  <si>
    <t>PLANEACIÓN ESTRATÉGICA</t>
  </si>
  <si>
    <t>AÑO:</t>
  </si>
  <si>
    <t>Nº de procesos radicados en GC / Número de procesos publicados en secop II.</t>
  </si>
  <si>
    <t>No. De Informes de evaluación a los mapas de riesgos de corrupción realizados</t>
  </si>
  <si>
    <t>Formular bajo los componentes que integran el plan anticorrupción y de atención al ciudadano, acciones de tipo preventivo en el control y desarrollo de la gestión de la Dirección Nacional de Bomberos, bajo principios de transparencia que permitan implementar la estrategia de la entidad para la vigencia 2022.</t>
  </si>
  <si>
    <t xml:space="preserve">Contratista de riesgos </t>
  </si>
  <si>
    <t>1a. Política de Administración del Riesgo de Corrupción</t>
  </si>
  <si>
    <t>1b. Construcción de mapa de riesgos de corrupción</t>
  </si>
  <si>
    <t>2. Racionalización de trámites</t>
  </si>
  <si>
    <t>2a. Identificación de trámites</t>
  </si>
  <si>
    <t>2b. Priorización de trámites</t>
  </si>
  <si>
    <t>2c. Racionalización de trámites</t>
  </si>
  <si>
    <t>3. Rendición de Cuentas</t>
  </si>
  <si>
    <t>3d. Evaluación y retroalimentación a la gestión institucional</t>
  </si>
  <si>
    <t>4a. Fortalecimiento de los canales de atención</t>
  </si>
  <si>
    <t>4b. Talento Humano</t>
  </si>
  <si>
    <t>4c. Normativo y procedimental</t>
  </si>
  <si>
    <t>Elaborar y publicar en los canales de atención la carta de trato digno.</t>
  </si>
  <si>
    <t>4d. Relacionamiento con el ciudadano</t>
  </si>
  <si>
    <t>5. Mecanismos para la transparencia y acceso a la información</t>
  </si>
  <si>
    <t>Realizar la actualización y/o publicación de la información por ley requerida relacionada con el Control en la entidad</t>
  </si>
  <si>
    <t>Realizar la actualización y/o publicación de la información por ley requerida, relacionada con el proceso de Gestión Contractual de la entidad</t>
  </si>
  <si>
    <t>Realizar la actualización y/o publicación de la información por ley requerida, relacionada con el proceso de Planeación estratégica y de Análisis y Mejora continua de la entidad</t>
  </si>
  <si>
    <t>Realizar la actualización y/o publicación de la información por ley requerida, relacionada con el proceso de Gestión Financiera de la entidad</t>
  </si>
  <si>
    <t>5b. Lineamientos de transparencia pasiva</t>
  </si>
  <si>
    <t>5a. Lineamientos de transparencia activa</t>
  </si>
  <si>
    <t>5d. Criterio diferencial
de accesibilidad</t>
  </si>
  <si>
    <t>5c. Instrumentos de
Gestión de la
Información</t>
  </si>
  <si>
    <t>5e. Monitoreo</t>
  </si>
  <si>
    <t>PORCENTAJE DE CUMPLIMIENTO</t>
  </si>
  <si>
    <t>No. de procesos con riesgos de corrupción revisados y actualizados/No. Total de procesos con identificación de riesgos de corrupción en la entidad</t>
  </si>
  <si>
    <t>Actualizar el consolidado del mapa de riesgos de corrupción de la DNBC</t>
  </si>
  <si>
    <t>Gestores de los procesos/Contratista de riesgos</t>
  </si>
  <si>
    <t>Educación Nacional para Bomberos/Inspección, Vigilancia y Control</t>
  </si>
  <si>
    <t>Formalizar la estrategia de racionalización de tramites en el Sistema Único de Información de Trámites SUIT.</t>
  </si>
  <si>
    <t>Una Estrategía formalizada</t>
  </si>
  <si>
    <t>Estrategía formalizada en la plataforma SUIT.</t>
  </si>
  <si>
    <t>Gestor de Análisis y Mejora Continua</t>
  </si>
  <si>
    <t>Realizar autodiagnosticos del proceso de Rendición de Cuentas de la entidad</t>
  </si>
  <si>
    <t>Un Autodiagnostico realizado</t>
  </si>
  <si>
    <t>Autodiagnostico diligenciado</t>
  </si>
  <si>
    <t>Gestor Gestión de Atención al Usuario</t>
  </si>
  <si>
    <t>Publicar la información de interés de los grupos de valor de la entidad, sobre los resultados y sobre el avance en la garantía de derechos.</t>
  </si>
  <si>
    <t>Director, Subdirectores y Asesor de Control Interno</t>
  </si>
  <si>
    <t xml:space="preserve">Publicar la información </t>
  </si>
  <si>
    <t>No. de publicaciones realizadas en el período</t>
  </si>
  <si>
    <t xml:space="preserve">Producir la información sobre la gestión global de resultados y el avance de la entidad. </t>
  </si>
  <si>
    <t>Informe de gestión semestral.</t>
  </si>
  <si>
    <t>Diseñar y divulgar el  cronograma que identifica y define los espacios de diálogo presenciales y/o virtuales (mesas de trabajo, foros, reuniones, chat, videoconferencias, etc.), que se emplearán para informar sobre la gestión de la entidad.</t>
  </si>
  <si>
    <t xml:space="preserve">Cronograma con los espacios de diálogo. </t>
  </si>
  <si>
    <t>Socializar el procedimiento que empleará la entidad en la rendición de cuentas definido previamente por la entidad.</t>
  </si>
  <si>
    <t>4. Mecanismos para Mejorar la Atención al Ciudadano</t>
  </si>
  <si>
    <t xml:space="preserve">Elaborar informe de análisis de la estratégia de rendición de cuentas, y el resultado de los espacios de diálogo desarrollados. </t>
  </si>
  <si>
    <t>Carta elaborada y publicada</t>
  </si>
  <si>
    <t xml:space="preserve">Una carta elaborada y publicada </t>
  </si>
  <si>
    <t>Socializar al 100% de los servidores públicos de la DNBC</t>
  </si>
  <si>
    <t>Realizar el Registro o inventario de activos de Información.</t>
  </si>
  <si>
    <t>Audiencia pública de Rendición de cuentas.</t>
  </si>
  <si>
    <t>3b. Diálogo de doble vía con la ciudadanía
y sus organizaciones</t>
  </si>
  <si>
    <t>Seguimiento al cumplimiento de los compromisos adquiridos</t>
  </si>
  <si>
    <t>Elaborar y presentar informe de avance de los compromisos adquiridos en los espacios de diálogo.</t>
  </si>
  <si>
    <t>(No de seguimientos realizados/Total de seguimientos programados)*100</t>
  </si>
  <si>
    <t>(No. De informes elaborados y presentados/Total de informes programados)*100</t>
  </si>
  <si>
    <t>Una acción pedágogica.</t>
  </si>
  <si>
    <t>Acción pedágogica realizada</t>
  </si>
  <si>
    <t>3c. Incentivos para motivar la cultura de la
rendición y petición de cuentas</t>
  </si>
  <si>
    <t xml:space="preserve">Realizar una acción pedágogica de reconocimiento a la cultura de rendición de cuentas. </t>
  </si>
  <si>
    <t>Evaluar y verificar, por parte de la oficina de control interno, el cumplimiento de la estrategia de  rendición de cuentas.</t>
  </si>
  <si>
    <t>Gestor de Atención al Usuario</t>
  </si>
  <si>
    <t>Gestor de Atención al Usuario y Gestor de Comunicaciones</t>
  </si>
  <si>
    <t>Gestor de Talento Humano</t>
  </si>
  <si>
    <t>Gestor Gestión Financiera</t>
  </si>
  <si>
    <t xml:space="preserve">Gestor de Planeación </t>
  </si>
  <si>
    <t>Gestor de Contratación</t>
  </si>
  <si>
    <t>Gestor Educación Nacional para Bomberos/Gestor Inspección, Vigilancia y Control</t>
  </si>
  <si>
    <t xml:space="preserve">Divulgar a los servidores públicos de la DNBC, la Ley de Transparencia y acceso a la información, Ley 1712 de 2014, como aspecto fundamental para la modernización del Estado. Así como,  la existencia de la Secretaría de Transparencia  </t>
  </si>
  <si>
    <t>Socializar al personal de la DNBC el protocolo de atención al usuario</t>
  </si>
  <si>
    <t>Gestor Gestión Documental</t>
  </si>
  <si>
    <t>Un Monitoreo cuatrimestral al registro o inventario de activos de la información.</t>
  </si>
  <si>
    <t>No. Monitoreos realizados en el período/No. Total de monitoreos programados</t>
  </si>
  <si>
    <t>Monitorear el Esquema de publicación de información y el Índice de Información Clasificada y Reservada.</t>
  </si>
  <si>
    <t>Un Monitoreo cuatrimestral al Esquema de publicación de información y el Índice de Información Clasificada y Reservada.</t>
  </si>
  <si>
    <t>3a. Información de calidad y en lenguaje
comprensible</t>
  </si>
  <si>
    <t>Gestor Gestión de Análisis y Mejora Continua</t>
  </si>
  <si>
    <t>Realizar un monitoreo y seguimiento cuatrimestral a los mapas de riesgos de corrupción de la DNBC</t>
  </si>
  <si>
    <t>No. De Informes de evalución a los mapas de riesgos de corrupción realizados /Total de informes programados a realizar en la vigencia</t>
  </si>
  <si>
    <t>Se realizó el seguimiento al mapa de riesgos de corrupción de los 19 procesos de la DNBC y se generó un informe de seguimiento.</t>
  </si>
  <si>
    <t>En desarrollo del seguimiento a la ejecución del PAAC se realizó la evalución de la estrategía de rendición de cuentas para el primer cuatrimestre de la vigencia 2022.</t>
  </si>
  <si>
    <t>Los 19 procesos realizarón el monitoreo y seguimiento a 29 riesgos de corrupción identificados de la siguiente manera:
Planeación Estrategica: 1
Comunicaciones: 1
Mejora Continua: 1
Cooperación Internacional: 1
Atención al Usuario: 1
Fano: 1
Coordinación Operativa: 1
Fortalecimiento: 2
IVC: 2
Educación: 1
Talento Humano: 3
Dsiciplinarios: 2
Financiera: 2
Administrativa: 1
Contractual: 5
Jurídica: 1
Documental: 1
TI: 1
Evaluación y Seguimiento: 1</t>
  </si>
  <si>
    <t>Se realizó la solicitud de publicación de 11 informes realizados por parte del Proceso Evaluación y Seguimiento, asi: 
1.	Medición del Desempeño Institucional – FURAG 
2.	Informe Evaluación Independiente del Estado del S.C.I. 
3.	Informe Austeridad en el Gasto (cuarto trimestre de 2021) 
4.	Informe Control Interno Contable 
5.	Informe avance al plan de mejoramiento CGR 
6.	Informe sobre las Peticiones, Quejas, Reclamos, Solicitudes y Denuncias (PQRSD). 
7.	Informe Ekogui 
8.	Informe Derechos de Autor Software 
9.	Seguimiento a las Funciones del Comité de Conciliación. 
10.	Informe de Evaluación por Dependencias - todos los procesos 
11.	Informe de acompañamiento en Ejecución de Planes de Mejoramiento – plan de choque
También se realizó la actualización de la Matriz de Activos de Información del proceso de acuerdo con el requerimiento de Gestión Documental.</t>
  </si>
  <si>
    <t>Durante el primer cuatrimestre los procesos que han publicado son:
- Atención al usuario: Protocolo de atención al usuario, Carta de trato digno, Informes PQRSD enero y febrero. https://dnbc.gov.co/informacion-institucional
- Financiera: Estados financieros y ejecución presupuestal. https://dnbc.gov.co/informacion-contable
- Contratación: Contratos suscritos, plan anual de adquisiciones https://dnbc.gov.co/index.php/contratacion
- Mejora Continua: Paac, plan estratégico institucional, plan de acción, plan de mejora https://dnbc.gov.co/planes-y-proyectos-institucionales
- Talento Humano: Plan Estratégico, Plan de Bienestar e Incentivos Vigencia, Plan Anual de Capacitación Vigencia, Plan Anual de Vacantes, Plan de Previsión de Recursos Humano Vigencia y Plan de trabajo SGSST http://dnbc.gov.co/direccion-nacional/gestion-del-talento-humano
- Documental: Pinar</t>
  </si>
  <si>
    <t>Se realizó una actualización a la política de acuerdo a las recomendacione realizadas por Evaluacion y Seguimiento. Carpeta compartida Evidencia Fila 19</t>
  </si>
  <si>
    <t>Se realizó socialización del ajuste a la política de gestion de riesgos por correo electrónico. Carpeta compartida Evidencia Fila 21</t>
  </si>
  <si>
    <t>Se realizó actualización del mapa de riesgos para los 19 proceso de la entidad. Y se efectuó publicación en página web. Carpeta compartida Evidencia Fila 23</t>
  </si>
  <si>
    <t>Se presentó en enero la actualizacion del mapa de riesgos de corrupción al Comité Directivo. Carpeta compartida Evidencia Fila 25</t>
  </si>
  <si>
    <t>Se realizó la capacitación para el ejercicio de rendición de cuentas en el mes de abril de manera virtual. Se adjunta como evidencia el video de la charla realizado por la plataforma teams.</t>
  </si>
  <si>
    <t>Se realizó la socialización del procedimiento definido en la entidad el día 20 de abril de manera virtual por la plataforma teams. La evidencia se encuentra en la carpeta compartida fila 55.</t>
  </si>
  <si>
    <t>Se divulgó en la pagina web y en la carpeta SIGE. Carpeta compartida Evidencia Fila 27 https://dnbc.gov.co/direccion-nacional/planes-y-proyectos-institucionales/plan-anticorrupción</t>
  </si>
  <si>
    <t>Se diseñó y publicó el cronograma establecido por la Subdirección Estratégica que se empleará para informar sobre la gestión de la entidad. https://dnbc.gov.co/planes-y-proyectos-institucionales</t>
  </si>
  <si>
    <t>Se realizó la revisión de acuerdo a la Ley 1712 de 2014. Evidencia Carpeta Compartida Fila 103.</t>
  </si>
  <si>
    <t>Se adjunta listado de reunión verificando el inventario de trámites y Opas.</t>
  </si>
  <si>
    <t>Se realizó un análisis semstral de 4 Opas que tiene inscrita la entidad en el Departamento de Función Pública - Plataforma SUIT, de los cuáles 3 se encuentran inscritos y en proceso de racionalización y uno (1) en proceso de inclusión.</t>
  </si>
  <si>
    <t>Se realizó la publicación de la estratégia de racionalización de trámites en la página web. https://dnbc.gov.co/direccion-nacional/planes-y-proyectos-institucionales/plan-estrategico-de-racionalizacion-de-tramites</t>
  </si>
  <si>
    <t>Subdirección estratégica y de coordinación bomberil</t>
  </si>
  <si>
    <t>Se diligenció el formato establecido por la Subdirección para reportar los compromisos adquiridos en los espacios de diálogo establecidos por los procesos. Evidencia Carpeta 59 de la Subdirección.</t>
  </si>
  <si>
    <t>Se encuentra la estrategia formalizada en la página de la función Pública - SUIT.</t>
  </si>
  <si>
    <t>Se adjunta los informes de los avances de los compromisos de Inspección, vigilancia y control y Fano la cual se encuentra la evidencia en la carpeta Fila 61.</t>
  </si>
  <si>
    <t>Se realizarón los informes de enero, febrero y marzo quedando el mes de abril pendiente debido a que el mes no ha finalizado, donde se registró en el cuatrimestre como canal más utilizado el canal escrito con un contundente 99.33% (301) de las 303 PQRSD ingresadas en los canales oficiales habilitados. Evidencia en la carpeta del proceso.</t>
  </si>
  <si>
    <t>Se realizó la revisión de los indicadores correspondientes al proceso y se midieron respectivamente. Evidencia en la carpeta del proceso.</t>
  </si>
  <si>
    <t>Se realizarón los informes de enero, febrero y marzo quedando el mes de abril pendiente debido a que el mes no ha finalizado con los análisis mensuales del desempeño de los canales de atención. Evidencia en la carpeta del proceso.</t>
  </si>
  <si>
    <t>Las tres (3) personas del proceso asistieron a una capacitación programada por Función Pública. Evidencia en la carpeta del proceso.</t>
  </si>
  <si>
    <t>Se realizarón los informes de enero, febrero y marzo quedando el mes de abril pendiente debido a que el mes no ha finalizado con los informes elaborados y publicados en la página web. Evidencia en la carpeta del proceso.</t>
  </si>
  <si>
    <t>Se realizó el informe semestral correspondiente a la videncia 2021-II y se presentó al comité directivo en el mes de enero. Evidencia en la carpeta del proceso.</t>
  </si>
  <si>
    <t>Se realiza video enviado por correo electronico donde se manifiesta "Recuerda que como funcionario y contratista tienes deberes y responsabilidades para con nuestros ciudadanos, Orfeo es nuestra herramienta principal que te ayudará a estar siempre al día con tus Pqrsd y Opas". Evidencia en la carpeta del proceso.</t>
  </si>
  <si>
    <t>Se elaboró y publicó la carta de trato digno en la página web. Evidencia en la carpeta del proceso. https://dnbc.gov.co/atencion-y-servicios-la-ciudadania/carta-de-trato-digno-al-usuario</t>
  </si>
  <si>
    <t>Se realiza informe cuatrimestral con fecha de corte al 15 de abril del análisis de medición de percepción de nuestras partes interesadas. Evidencia en la carpeta del proceso.</t>
  </si>
  <si>
    <t>Durante el cuatrimestre se respondieron con oportunidad 117 PQRSD de 303 radicadas en el cuatrimestre correspondiente a los meses de enero, febrero y marzo quedando el mes de abril pendiente debido a que el mes no ha finalizado. Evidencia Carpeta Compartida Fila 103.</t>
  </si>
  <si>
    <t>Se realizó el informe semestral correspondiente a la videncia 2021-II y se publicó en la página web. Evidencia en la carpeta del proceso. https://dnbc.gov.co/index.php/atencion-y-servicios-la-ciudadania/informes-de-pqrsd</t>
  </si>
  <si>
    <t>Se han realizado las siguientes publicaciones conforme a lo establecido la ley:
-Plan Estratégico 2022
-Plan de Bienestar e Incentivos Vigencia 2022
-Plan Anual de Capacitación Vigencia 2022
-Plan Anual de Vacantes 2022
-Plan de Previsión de Recursos Humano Vigencia 2022
-Plan de trabajo SGSST DNBC - 2022
Evidencias: http://dnbc.gov.co/direccion-nacional/gestion-del-talento-humano</t>
  </si>
  <si>
    <t>A corte del 18 de abril de 2022 se han publicado: 
1. Estados financierosa Diciembre 31 de 2021. 
2. Ejecuciones presupuestales Enero, Febrero,Marzo de 2022. Nota: La informacion financiera 2022, estados financieros a Marzo 31 de 2022 y saldos y movimientos a Abril 30 de 2022 se encuentra en construccion. Segun la contaduria General de la Nacion la fecha de transmision es el 30 de abril de 2021.
https://dnbc.gov.co/informacion-contable</t>
  </si>
  <si>
    <t>Se remite a comunicaciones base de datos con los procesos realizados y publicados por Gestión Contractual en el secop II y el Plan Anual de Adquisiciones.</t>
  </si>
  <si>
    <t>Se realizó la publicación de los siguientes informes:
1. Plan de acción
2. Plan anticorrupción
3. Mapa de riesgos de corrupción
4. Informe de gestión 2021
5. Plan estratégico sectorial
http://dnbc.gov.co/planes-y-proyectos-institucionales
http://dnbc.gov.co/index.php/direccion-nacional/rendicion-de-cuentas/informes-de-gestion</t>
  </si>
  <si>
    <t>Se realizó la capacitación dirigida a funcionarios y contratistas sobre la Ley 1712 por la plataforma teams en el mes de abril. Evidecnia fila 101</t>
  </si>
  <si>
    <t>Se publica la estrategia en la plataforma SUIT</t>
  </si>
  <si>
    <t>Se realizó el monitoreo al inventario de activos de la información solicitando a los procesos la actualización de activos de información en la cual se recibió por correo por parte de los procesos la información a actualizar.</t>
  </si>
  <si>
    <t>Se realizó el monitoreo y publicación cuatrimestral al esquema de publicación y el índice de información clasificada. Se evidencia por medio de la publicación y seguimiento a la información.</t>
  </si>
  <si>
    <t>Se realizará la actividad en el segundo cuatrimestre.</t>
  </si>
  <si>
    <t>N/A</t>
  </si>
  <si>
    <t>Se realizó el autodiagnostico y se deja la evidencia en la carpeta 43 del proceso.</t>
  </si>
  <si>
    <t>Evaluación y Seguimiento</t>
  </si>
  <si>
    <t>No se realizó la actividad</t>
  </si>
  <si>
    <t>Se realizó un informe general sobre los resultados de la entidad del primer semestre.</t>
  </si>
  <si>
    <t>Se realizó el seguimiento a estrategia de  rendición de cuenta correspondientes al segundo cuatrimestre de la vigencia, generando el respectivo informe para presentarse en el Comité Institucional de Coordinación de Control Interno.</t>
  </si>
  <si>
    <t>Se realizó la publicación en la página web de la Entidad de la totalidad de los informes generados en el II cuatrimestre correspondiente a los informes: Informe Evaluacion Independiente del Estado del S.C.I, Informe Austeridad en el Gasto, avance al plan de mejoramiento CGR, Verificación Sistema de Información y Gestión del Empleo Público SIGEP, Informe sobre las Peticiones,Quejas, Reclamos, Solicitudes y Denuncias, Ekogui, Seguimiento Plan Anticorrupción y de Atención al Ciudadano, Seguimiento a los Mapas de Riesgos de Corrupción, Seguimiento a las Funciones del Comité de Conciliación, Seguimiento Planes de Mejoramiento, y Gestión Contractual.</t>
  </si>
  <si>
    <t>Se realizarón los informes de mayo, junio y julio quedando el mes de agosto pendiente debido a que el mes no ha finalizado, donde se registró en el cuatrimestre como canal más utilizado el canal escrito con un contundente 99.33% (301) de las 303 PQRSD ingresadas en los canales oficiales habilitados. Evidencia en la carpeta del proceso.</t>
  </si>
  <si>
    <t>Se realizarón los informes de mayo, junio y julio quedando el mes de agosto pendiente debido a que el mes no ha finalizado con los análisis mensuales del desempeño de los canales de atención. Evidencia en la carpeta del proceso.</t>
  </si>
  <si>
    <t>Se realizarón los informes de mayo, junio y julio quedando el mes de agosto pendiente debido a que el mes no ha finalizado con los informes elaborados y publicados en la página web. Evidencia en la carpeta del proceso.</t>
  </si>
  <si>
    <t>Se realizó el informe semestral correspondiente a la vigencia 2022-I y se presentara en el comité directivo en el mes de agosto. Evidencia en la carpeta del proceso.</t>
  </si>
  <si>
    <t>Se realiza accion informativa enviada por correo electronico informando los deberes que tenemos para con nuestros usuarios. se anexa imagen de la accion realizada y pantallazo del correo enviado.</t>
  </si>
  <si>
    <t>Se realiza informe cuatrimestral con fecha de corte al 22 de agosto del análisis de medición de percepción de nuestras partes interesadas. Evidencia en la carpeta del proceso.</t>
  </si>
  <si>
    <t>Se socializo al personal de la DNBC el protocolo de atención al usuario</t>
  </si>
  <si>
    <t>Durante el cuatrimestre se respondieron con oportunidad 103 PQRSD de 226 radicadas en el cuatrimestre correspondiente a los meses de mayo, junio y julio quedando el mes de agosto pendiente debido a que el mes no ha finalizado. Evidencia Carpeta Compartida Fila 103.</t>
  </si>
  <si>
    <t>Se realizó la publicación de los siguientes informes:
1. Plan de acción
2. Informe de resultados
3. Plan Anticorrupción y Mapa de Riesgos
4. Actualización proyecto de inversión
http://dnbc.gov.co/planes-y-proyectos-institucionales
https://dnbc.gov.co/sites/default/files/1401-06/INFORME%20DE%20RESULTADOS%20TRIMESTRE%20I.pdf
http://dnbc.gov.co/direccion-nacional/planes-y-proyectos-institucionales/proyectos-de-inversion</t>
  </si>
  <si>
    <t>SE CARGARON LAS EVIDENCIAS EN ONE DRIVE POR CADA PROCESO Y POR PARTE DEL SUBDIRECTOR ESTRATEGICO Y DE COORDINACION BOMBERIL, COMO LIDER DE LA DEPENDENCIA, ASI MISMO EN CUADRO EN EXCEL SE INCLUYE LA INFORMACION SOLICITADA</t>
  </si>
  <si>
    <t>NO SE GENERO COMPOMISO ADQUIRIDO EN EL PERIODO COMO EVIDENCIA ESTAN LOS INFORMES DE COMISIONES</t>
  </si>
  <si>
    <t>Durante el segundo cuatrimestre los procesos que han publicado son:
- Atención al usuario publicó: Informes PQRSD marzo, abril, mayo y junio. https://dnbc.gov.co/informacion-institucional.
- A corte del 18 de abril de 2022 se han publicado: 1. Estados financierosa Diciembre 31 de 2021. 2. Ejecuciones presupuestales  Mayo, Junio, Julio de 2022 . Nota: La informacion financiera 2022, estados financieros a junio de 2022 y saldos y movimientos a junio de 2022 se encuentra en construccion. Segun la contaduria General de la Nacion.
- Contratación: Se realizó la  publicación de el Manual de  Contratación, acto administrativo de adjudicación, Manual de Supervisión, acto dministrativo de el Manual de Supervisión y la base de datos del proceso. 
- Mejora Continua: Paac, plan de mejora y normograma
- Planeación Estratégica: Informe resultados plan de acción trimestre I.
- Subdirección Estratégica: Plan de Contingencias, Seguros bomberos y circular instructores</t>
  </si>
  <si>
    <t>Se mantiene la publicación de los tres Opas que la entidad ha venido manejando.</t>
  </si>
  <si>
    <t>Se realizó el informe semestral correspondiente a la videncia 2021-I y se publicó en la página web. Evidencia en la carpeta del proceso. https://dnbc.gov.co/index.php/atencion-y-servicios-la-ciudadania/informes-de-pqrsd</t>
  </si>
  <si>
    <t>Se realizó la ejecución de la estratégia de racionalización de trámites la cual se realizó 1 estratégias con 3 Opas. Evidencia carpeta fila 39</t>
  </si>
  <si>
    <t>Se realizó la ejecución de la estratégia de racionalización de trámites la cual se realizó 1 estratégia con 3 Opas. Evidencia carpeta fila 39</t>
  </si>
  <si>
    <t>A corte del 22 de agosto de 2022 se han publicado: 1. Estados financieros a junio de 2022. 2. Ejecuciones presupuestales  Mayo, Junio, Julio de 2022 . Nota: La informacion financiera 2022, saldos y movimientos a junio de 2022 se encuentra en construccion. Segun la contaduria General de la Nacion .
Link de publicacion EE FF  http://dnbc.gov.co/direccion-nacional/informacion-financiera-y-contable/estados-financieros
​  Linl de ejcuciones presupuestales http://dnbc.gov.co/direccion-nacional/informacion-financiera-y-contable/ejecucion-presupuestal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</si>
</sst>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_);_(* \(#,##0.00\);_(* \-??_);_(@_)"/>
  </numFmts>
  <fonts count="31" x14ac:knownFonts="1">
    <font>
      <sz val="11"/>
      <color theme="1"/>
      <name val="Calibri"/>
      <family val="2"/>
      <scheme val="minor"/>
    </font>
    <font>
      <b/>
      <sz val="11"/>
      <color theme="1"/>
      <name val="Calibri"/>
      <family val="2"/>
      <scheme val="minor"/>
    </font>
    <font>
      <sz val="10"/>
      <color indexed="8"/>
      <name val="Arial"/>
      <family val="2"/>
      <charset val="1"/>
    </font>
    <font>
      <b/>
      <sz val="18"/>
      <color theme="1"/>
      <name val="Arial"/>
      <family val="2"/>
    </font>
    <font>
      <b/>
      <sz val="14"/>
      <color theme="1"/>
      <name val="Calibri"/>
      <family val="2"/>
      <scheme val="minor"/>
    </font>
    <font>
      <b/>
      <sz val="18"/>
      <color indexed="8"/>
      <name val="Arial"/>
      <family val="2"/>
    </font>
    <font>
      <sz val="10"/>
      <name val="Arial"/>
      <family val="2"/>
    </font>
    <font>
      <b/>
      <sz val="11"/>
      <color indexed="8"/>
      <name val="Calibri"/>
      <family val="2"/>
      <scheme val="minor"/>
    </font>
    <font>
      <b/>
      <sz val="10"/>
      <color indexed="8"/>
      <name val="Arial"/>
      <family val="2"/>
    </font>
    <font>
      <sz val="11"/>
      <color indexed="81"/>
      <name val="Arial"/>
      <family val="2"/>
    </font>
    <font>
      <sz val="11"/>
      <color theme="1"/>
      <name val="Calibri"/>
      <family val="2"/>
      <scheme val="minor"/>
    </font>
    <font>
      <u/>
      <sz val="10"/>
      <color indexed="39"/>
      <name val="Arial"/>
      <family val="2"/>
    </font>
    <font>
      <sz val="11"/>
      <color indexed="8"/>
      <name val="Calibri"/>
      <family val="2"/>
    </font>
    <font>
      <sz val="10"/>
      <color rgb="FF000000"/>
      <name val="Arial"/>
      <family val="2"/>
    </font>
    <font>
      <b/>
      <sz val="14"/>
      <color rgb="FFFF0000"/>
      <name val="Calibri"/>
      <family val="2"/>
      <scheme val="minor"/>
    </font>
    <font>
      <b/>
      <sz val="16"/>
      <color indexed="8"/>
      <name val="Arial"/>
      <family val="2"/>
    </font>
    <font>
      <sz val="8"/>
      <color theme="1"/>
      <name val="Calibri"/>
      <family val="2"/>
      <scheme val="minor"/>
    </font>
    <font>
      <b/>
      <sz val="9"/>
      <color theme="1"/>
      <name val="Calibri"/>
      <family val="2"/>
      <scheme val="minor"/>
    </font>
    <font>
      <b/>
      <sz val="10"/>
      <color rgb="FF00B050"/>
      <name val="Arial"/>
      <family val="2"/>
    </font>
    <font>
      <sz val="11"/>
      <name val="Calibri"/>
      <family val="2"/>
      <scheme val="minor"/>
    </font>
    <font>
      <sz val="9"/>
      <name val="Arial"/>
      <family val="2"/>
    </font>
    <font>
      <sz val="8"/>
      <name val="Arial"/>
      <family val="2"/>
    </font>
    <font>
      <sz val="11"/>
      <color rgb="FFFF0000"/>
      <name val="Calibri"/>
      <family val="2"/>
      <scheme val="minor"/>
    </font>
    <font>
      <sz val="11"/>
      <color rgb="FF000000"/>
      <name val="Calibri"/>
      <family val="2"/>
      <scheme val="minor"/>
    </font>
    <font>
      <b/>
      <sz val="7"/>
      <color theme="1"/>
      <name val="Calibri"/>
      <family val="2"/>
      <scheme val="minor"/>
    </font>
    <font>
      <sz val="11"/>
      <color indexed="8"/>
      <name val="Calibri"/>
      <family val="2"/>
      <scheme val="minor"/>
    </font>
    <font>
      <b/>
      <sz val="11"/>
      <name val="Calibri"/>
      <family val="2"/>
      <scheme val="minor"/>
    </font>
    <font>
      <b/>
      <sz val="11"/>
      <color rgb="FFFF0000"/>
      <name val="Calibri"/>
      <family val="2"/>
      <scheme val="minor"/>
    </font>
    <font>
      <b/>
      <sz val="11"/>
      <color indexed="9"/>
      <name val="Calibri"/>
      <family val="2"/>
      <scheme val="minor"/>
    </font>
    <font>
      <b/>
      <sz val="11"/>
      <color indexed="56"/>
      <name val="Calibri"/>
      <family val="2"/>
      <scheme val="minor"/>
    </font>
    <font>
      <b/>
      <sz val="8"/>
      <color indexed="56"/>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indexed="65"/>
        <bgColor indexed="64"/>
      </patternFill>
    </fill>
    <fill>
      <patternFill patternType="solid">
        <fgColor theme="0"/>
        <bgColor indexed="6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s>
  <cellStyleXfs count="77">
    <xf numFmtId="0" fontId="0" fillId="0" borderId="0"/>
    <xf numFmtId="0" fontId="6" fillId="0" borderId="0"/>
    <xf numFmtId="0" fontId="11" fillId="0" borderId="0" applyNumberFormat="0" applyFill="0" applyBorder="0" applyAlignment="0" applyProtection="0"/>
    <xf numFmtId="164" fontId="12" fillId="0" borderId="0" applyFont="0" applyFill="0" applyBorder="0" applyAlignment="0" applyProtection="0"/>
    <xf numFmtId="165" fontId="6" fillId="0" borderId="0" applyFill="0" applyBorder="0" applyAlignment="0" applyProtection="0"/>
    <xf numFmtId="164" fontId="12" fillId="0" borderId="0" applyFont="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10" fillId="0" borderId="0"/>
    <xf numFmtId="0" fontId="10" fillId="0" borderId="0"/>
    <xf numFmtId="9" fontId="12" fillId="0" borderId="0" applyFont="0" applyFill="0" applyBorder="0" applyAlignment="0" applyProtection="0"/>
    <xf numFmtId="9" fontId="6" fillId="0" borderId="0" applyFill="0" applyBorder="0" applyAlignment="0" applyProtection="0"/>
    <xf numFmtId="9" fontId="12" fillId="0" borderId="0" applyFont="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cellStyleXfs>
  <cellXfs count="227">
    <xf numFmtId="0" fontId="0" fillId="0" borderId="0" xfId="0"/>
    <xf numFmtId="0" fontId="2" fillId="0" borderId="0" xfId="0" applyFont="1"/>
    <xf numFmtId="0" fontId="2" fillId="0" borderId="0" xfId="0" applyFont="1" applyAlignment="1">
      <alignment horizontal="center"/>
    </xf>
    <xf numFmtId="0" fontId="4" fillId="0" borderId="0" xfId="0" applyFont="1"/>
    <xf numFmtId="0" fontId="7" fillId="0" borderId="0" xfId="1" applyFont="1" applyAlignment="1">
      <alignment vertical="center"/>
    </xf>
    <xf numFmtId="0" fontId="8" fillId="0" borderId="0" xfId="0" applyFont="1"/>
    <xf numFmtId="0" fontId="8" fillId="0" borderId="0" xfId="0" applyFont="1" applyAlignment="1">
      <alignment horizontal="center"/>
    </xf>
    <xf numFmtId="0" fontId="1" fillId="3" borderId="2" xfId="0" applyFont="1" applyFill="1" applyBorder="1" applyAlignment="1">
      <alignment horizontal="center"/>
    </xf>
    <xf numFmtId="0" fontId="1" fillId="0" borderId="2" xfId="0" applyFont="1" applyBorder="1" applyAlignment="1">
      <alignment horizontal="center" vertical="center" wrapText="1"/>
    </xf>
    <xf numFmtId="9" fontId="1" fillId="0" borderId="0" xfId="0" applyNumberFormat="1" applyFont="1" applyAlignment="1">
      <alignment horizontal="center"/>
    </xf>
    <xf numFmtId="9" fontId="17" fillId="0" borderId="2" xfId="0" applyNumberFormat="1" applyFont="1" applyBorder="1" applyAlignment="1">
      <alignment horizontal="center"/>
    </xf>
    <xf numFmtId="0" fontId="0" fillId="0" borderId="0" xfId="0" applyAlignment="1">
      <alignment vertical="center"/>
    </xf>
    <xf numFmtId="0" fontId="19" fillId="6" borderId="0" xfId="0" applyFont="1" applyFill="1"/>
    <xf numFmtId="0" fontId="0" fillId="6" borderId="0" xfId="0" applyFill="1"/>
    <xf numFmtId="0" fontId="7" fillId="0" borderId="0" xfId="1" applyFont="1" applyAlignment="1">
      <alignment horizontal="center" vertical="center"/>
    </xf>
    <xf numFmtId="0" fontId="0" fillId="0" borderId="0" xfId="0" applyAlignment="1">
      <alignment horizontal="center"/>
    </xf>
    <xf numFmtId="0" fontId="1" fillId="0" borderId="2" xfId="0" applyFont="1" applyBorder="1" applyAlignment="1">
      <alignment horizontal="center" vertical="center"/>
    </xf>
    <xf numFmtId="0" fontId="3" fillId="0" borderId="0" xfId="0" applyFont="1" applyAlignment="1">
      <alignment wrapText="1"/>
    </xf>
    <xf numFmtId="0" fontId="5" fillId="0" borderId="0" xfId="0" applyFont="1" applyAlignment="1">
      <alignment wrapText="1"/>
    </xf>
    <xf numFmtId="0" fontId="2" fillId="0" borderId="0" xfId="0" applyFont="1" applyAlignment="1">
      <alignment vertical="center"/>
    </xf>
    <xf numFmtId="0" fontId="1" fillId="0" borderId="0" xfId="0" applyFont="1" applyAlignment="1">
      <alignment vertical="center"/>
    </xf>
    <xf numFmtId="0" fontId="1" fillId="3" borderId="2" xfId="0" applyFont="1" applyFill="1" applyBorder="1" applyAlignment="1">
      <alignment horizontal="center" vertical="center"/>
    </xf>
    <xf numFmtId="9" fontId="17" fillId="0" borderId="2" xfId="0" applyNumberFormat="1" applyFont="1" applyBorder="1" applyAlignment="1">
      <alignment horizontal="center" vertical="center"/>
    </xf>
    <xf numFmtId="0" fontId="0" fillId="4" borderId="3" xfId="0" applyFill="1" applyBorder="1" applyAlignment="1">
      <alignment horizontal="center" vertical="center"/>
    </xf>
    <xf numFmtId="1" fontId="0" fillId="4" borderId="3" xfId="0" applyNumberFormat="1" applyFill="1" applyBorder="1" applyAlignment="1">
      <alignment horizontal="center" vertical="center"/>
    </xf>
    <xf numFmtId="0" fontId="0" fillId="0" borderId="3" xfId="0" applyBorder="1" applyAlignment="1">
      <alignment horizontal="center" vertical="center"/>
    </xf>
    <xf numFmtId="1" fontId="0" fillId="0" borderId="3" xfId="0" applyNumberFormat="1" applyBorder="1" applyAlignment="1">
      <alignment horizontal="center" vertical="center"/>
    </xf>
    <xf numFmtId="0" fontId="19" fillId="6" borderId="13"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8" fillId="0" borderId="24" xfId="0" applyFont="1" applyBorder="1" applyAlignment="1">
      <alignment horizontal="center" vertical="center" wrapText="1"/>
    </xf>
    <xf numFmtId="0" fontId="24" fillId="0" borderId="0" xfId="0" applyFont="1" applyAlignment="1">
      <alignment horizontal="center" vertical="center" wrapText="1"/>
    </xf>
    <xf numFmtId="9" fontId="0" fillId="0" borderId="0" xfId="0" applyNumberFormat="1" applyAlignment="1">
      <alignment horizontal="center" vertical="center"/>
    </xf>
    <xf numFmtId="0" fontId="25" fillId="0" borderId="0" xfId="0" applyFont="1"/>
    <xf numFmtId="0" fontId="26" fillId="5" borderId="0" xfId="1" applyFont="1" applyFill="1" applyAlignment="1">
      <alignment horizontal="center"/>
    </xf>
    <xf numFmtId="0" fontId="27" fillId="5" borderId="0" xfId="1" applyFont="1" applyFill="1" applyAlignment="1">
      <alignment horizontal="center"/>
    </xf>
    <xf numFmtId="0" fontId="28" fillId="0" borderId="0" xfId="0" applyFont="1" applyAlignment="1">
      <alignment horizontal="center"/>
    </xf>
    <xf numFmtId="0" fontId="29" fillId="0" borderId="24" xfId="0" applyFont="1" applyBorder="1" applyAlignment="1">
      <alignment horizontal="center" vertical="center" wrapText="1"/>
    </xf>
    <xf numFmtId="0" fontId="0" fillId="0" borderId="0" xfId="0" applyAlignment="1">
      <alignment horizontal="center" vertical="center" wrapText="1"/>
    </xf>
    <xf numFmtId="0" fontId="25" fillId="0" borderId="0" xfId="54" applyFont="1"/>
    <xf numFmtId="0" fontId="0" fillId="0" borderId="0" xfId="0" applyProtection="1">
      <protection locked="0"/>
    </xf>
    <xf numFmtId="0" fontId="0" fillId="6" borderId="0" xfId="0" applyFill="1" applyAlignment="1">
      <alignment vertical="center"/>
    </xf>
    <xf numFmtId="0" fontId="0" fillId="0" borderId="0" xfId="0" applyAlignment="1">
      <alignment wrapText="1"/>
    </xf>
    <xf numFmtId="0" fontId="25" fillId="0" borderId="0" xfId="0" applyFont="1" applyAlignment="1">
      <alignment horizontal="center"/>
    </xf>
    <xf numFmtId="0" fontId="26" fillId="5" borderId="0" xfId="1" applyFont="1" applyFill="1"/>
    <xf numFmtId="0" fontId="26" fillId="5" borderId="0" xfId="1" applyFont="1" applyFill="1" applyAlignment="1">
      <alignment horizontal="left"/>
    </xf>
    <xf numFmtId="0" fontId="19" fillId="5" borderId="0" xfId="1" applyFont="1" applyFill="1" applyAlignment="1">
      <alignment wrapText="1"/>
    </xf>
    <xf numFmtId="0" fontId="26" fillId="5" borderId="0" xfId="1" applyFont="1" applyFill="1" applyProtection="1">
      <protection locked="0"/>
    </xf>
    <xf numFmtId="0" fontId="19" fillId="5" borderId="0" xfId="1" applyFont="1" applyFill="1" applyAlignment="1" applyProtection="1">
      <alignment wrapText="1"/>
      <protection locked="0"/>
    </xf>
    <xf numFmtId="0" fontId="26" fillId="5" borderId="21" xfId="1" applyFont="1" applyFill="1" applyBorder="1" applyProtection="1">
      <protection locked="0"/>
    </xf>
    <xf numFmtId="0" fontId="29" fillId="0" borderId="23" xfId="0" applyFont="1" applyBorder="1" applyAlignment="1">
      <alignment horizontal="center" vertical="center" wrapText="1"/>
    </xf>
    <xf numFmtId="0" fontId="29" fillId="0" borderId="26" xfId="0" applyFont="1" applyBorder="1" applyAlignment="1">
      <alignment horizontal="center" vertical="center" wrapText="1"/>
    </xf>
    <xf numFmtId="1" fontId="25" fillId="4" borderId="2" xfId="0" applyNumberFormat="1" applyFont="1" applyFill="1" applyBorder="1" applyAlignment="1" applyProtection="1">
      <alignment horizontal="center" vertical="center" wrapText="1"/>
      <protection locked="0"/>
    </xf>
    <xf numFmtId="0" fontId="25" fillId="0" borderId="0" xfId="0" applyFont="1" applyAlignment="1">
      <alignment horizontal="left" vertical="center" wrapText="1"/>
    </xf>
    <xf numFmtId="0" fontId="25" fillId="0" borderId="0" xfId="0" applyFont="1" applyAlignment="1" applyProtection="1">
      <alignment horizontal="center" vertical="center"/>
      <protection locked="0"/>
    </xf>
    <xf numFmtId="1" fontId="25" fillId="0" borderId="0" xfId="0" applyNumberFormat="1" applyFont="1" applyAlignment="1" applyProtection="1">
      <alignment horizontal="center" vertical="center" wrapText="1"/>
      <protection locked="0"/>
    </xf>
    <xf numFmtId="1" fontId="25" fillId="0" borderId="0" xfId="0" applyNumberFormat="1" applyFont="1" applyAlignment="1">
      <alignment horizontal="center" wrapText="1"/>
    </xf>
    <xf numFmtId="0" fontId="27" fillId="5" borderId="0" xfId="1" applyFont="1" applyFill="1"/>
    <xf numFmtId="0" fontId="7" fillId="4" borderId="3"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 fontId="7" fillId="0" borderId="2" xfId="0" applyNumberFormat="1" applyFont="1" applyBorder="1" applyAlignment="1" applyProtection="1">
      <alignment horizontal="center" vertical="center" wrapText="1"/>
      <protection locked="0"/>
    </xf>
    <xf numFmtId="1" fontId="7" fillId="4" borderId="2" xfId="0" applyNumberFormat="1"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1" fontId="25" fillId="0" borderId="41" xfId="0" applyNumberFormat="1" applyFont="1" applyBorder="1" applyAlignment="1" applyProtection="1">
      <alignment horizontal="center" vertical="center" wrapText="1"/>
      <protection locked="0"/>
    </xf>
    <xf numFmtId="1" fontId="25" fillId="4" borderId="42" xfId="0" applyNumberFormat="1" applyFont="1" applyFill="1" applyBorder="1" applyAlignment="1" applyProtection="1">
      <alignment horizontal="center" vertical="center" wrapText="1"/>
      <protection locked="0"/>
    </xf>
    <xf numFmtId="1" fontId="25" fillId="4" borderId="43" xfId="0" applyNumberFormat="1" applyFont="1" applyFill="1" applyBorder="1" applyAlignment="1" applyProtection="1">
      <alignment horizontal="center" vertical="center" wrapText="1"/>
      <protection locked="0"/>
    </xf>
    <xf numFmtId="1" fontId="25" fillId="0" borderId="43" xfId="0" applyNumberFormat="1" applyFont="1" applyBorder="1" applyAlignment="1" applyProtection="1">
      <alignment horizontal="center" vertical="center" wrapText="1"/>
      <protection locked="0"/>
    </xf>
    <xf numFmtId="0" fontId="25" fillId="4" borderId="43" xfId="0" applyFont="1" applyFill="1" applyBorder="1" applyAlignment="1" applyProtection="1">
      <alignment horizontal="center" vertical="center"/>
      <protection locked="0"/>
    </xf>
    <xf numFmtId="1" fontId="25" fillId="0" borderId="44" xfId="0" applyNumberFormat="1" applyFont="1" applyBorder="1" applyAlignment="1" applyProtection="1">
      <alignment horizontal="center" vertical="center" wrapText="1"/>
      <protection locked="0"/>
    </xf>
    <xf numFmtId="1" fontId="25" fillId="4" borderId="13" xfId="0" applyNumberFormat="1" applyFont="1" applyFill="1" applyBorder="1" applyAlignment="1" applyProtection="1">
      <alignment horizontal="center" vertical="center" wrapText="1"/>
      <protection locked="0"/>
    </xf>
    <xf numFmtId="1" fontId="25" fillId="0" borderId="3" xfId="0" applyNumberFormat="1" applyFont="1" applyBorder="1" applyAlignment="1" applyProtection="1">
      <alignment horizontal="center" vertical="center" wrapText="1"/>
      <protection locked="0"/>
    </xf>
    <xf numFmtId="0" fontId="30" fillId="0" borderId="25" xfId="0" applyFont="1" applyBorder="1" applyAlignment="1">
      <alignment horizontal="center" vertical="center" wrapText="1"/>
    </xf>
    <xf numFmtId="1" fontId="7" fillId="4" borderId="3"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1" fontId="7" fillId="0" borderId="18" xfId="0" applyNumberFormat="1" applyFont="1" applyBorder="1" applyAlignment="1" applyProtection="1">
      <alignment horizontal="center" vertical="center" wrapText="1"/>
      <protection locked="0"/>
    </xf>
    <xf numFmtId="9" fontId="0" fillId="0" borderId="0" xfId="76" applyFont="1" applyAlignment="1">
      <alignment vertical="center"/>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9" fillId="6" borderId="2" xfId="0" applyFont="1" applyFill="1" applyBorder="1" applyAlignment="1">
      <alignment horizontal="left" vertical="center" wrapText="1"/>
    </xf>
    <xf numFmtId="0" fontId="19" fillId="6"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19" fillId="0" borderId="2"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1" xfId="0" applyFont="1" applyBorder="1" applyAlignment="1">
      <alignment horizontal="center" vertical="center" wrapText="1"/>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9" fontId="0" fillId="0" borderId="29" xfId="76" applyFont="1" applyBorder="1" applyAlignment="1">
      <alignment horizontal="center" vertical="center"/>
    </xf>
    <xf numFmtId="9" fontId="0" fillId="0" borderId="29" xfId="76" applyFont="1" applyBorder="1" applyAlignment="1">
      <alignment horizontal="center" vertical="center" wrapText="1"/>
    </xf>
    <xf numFmtId="0" fontId="0" fillId="0" borderId="29" xfId="0" applyBorder="1" applyAlignment="1">
      <alignment horizontal="center" vertical="center"/>
    </xf>
    <xf numFmtId="9" fontId="0" fillId="6" borderId="29" xfId="76" applyFont="1" applyFill="1" applyBorder="1" applyAlignment="1">
      <alignment horizontal="center" vertical="center" wrapText="1"/>
    </xf>
    <xf numFmtId="9" fontId="0" fillId="0" borderId="33" xfId="76" applyFont="1" applyBorder="1" applyAlignment="1">
      <alignment horizontal="center" vertical="center"/>
    </xf>
    <xf numFmtId="9" fontId="0" fillId="0" borderId="34" xfId="76" applyFont="1" applyBorder="1" applyAlignment="1">
      <alignment horizontal="center" vertical="center"/>
    </xf>
    <xf numFmtId="9" fontId="0" fillId="6" borderId="33" xfId="76" applyFont="1" applyFill="1" applyBorder="1" applyAlignment="1">
      <alignment horizontal="center" vertical="center" wrapText="1"/>
    </xf>
    <xf numFmtId="9" fontId="0" fillId="6" borderId="35" xfId="76" applyFont="1" applyFill="1" applyBorder="1" applyAlignment="1">
      <alignment horizontal="center" vertical="center" wrapText="1"/>
    </xf>
    <xf numFmtId="9" fontId="0" fillId="6" borderId="34" xfId="76" applyFont="1" applyFill="1" applyBorder="1" applyAlignment="1">
      <alignment horizontal="center" vertical="center" wrapText="1"/>
    </xf>
    <xf numFmtId="0" fontId="0" fillId="0" borderId="29"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9" fontId="0" fillId="0" borderId="33" xfId="76" applyFont="1" applyBorder="1" applyAlignment="1">
      <alignment horizontal="center" vertical="center" wrapText="1"/>
    </xf>
    <xf numFmtId="9" fontId="0" fillId="0" borderId="34" xfId="76" applyFont="1" applyBorder="1" applyAlignment="1">
      <alignment horizontal="center" vertical="center" wrapText="1"/>
    </xf>
    <xf numFmtId="0" fontId="0" fillId="0" borderId="29" xfId="0" applyBorder="1" applyAlignment="1">
      <alignment horizontal="left" vertical="center"/>
    </xf>
    <xf numFmtId="0" fontId="0" fillId="0" borderId="45" xfId="0" applyBorder="1" applyAlignment="1">
      <alignment horizontal="left" vertical="center" wrapText="1"/>
    </xf>
    <xf numFmtId="9" fontId="0" fillId="0" borderId="27" xfId="76" applyFont="1" applyBorder="1" applyAlignment="1">
      <alignment horizontal="center" vertical="center" wrapText="1"/>
    </xf>
    <xf numFmtId="9" fontId="0" fillId="0" borderId="17" xfId="76" applyFont="1" applyBorder="1" applyAlignment="1">
      <alignment horizontal="center" vertical="center" wrapText="1"/>
    </xf>
    <xf numFmtId="0" fontId="25" fillId="0" borderId="2" xfId="0" applyFont="1" applyBorder="1" applyAlignment="1">
      <alignment horizontal="center" vertical="center" wrapText="1"/>
    </xf>
    <xf numFmtId="0" fontId="19" fillId="0" borderId="2" xfId="0" applyFont="1" applyBorder="1" applyAlignment="1">
      <alignment horizontal="center" vertical="center"/>
    </xf>
    <xf numFmtId="0" fontId="26" fillId="5" borderId="6" xfId="1" applyFont="1" applyFill="1" applyBorder="1" applyAlignment="1" applyProtection="1">
      <alignment horizontal="center"/>
      <protection locked="0"/>
    </xf>
    <xf numFmtId="0" fontId="26" fillId="5" borderId="30" xfId="1" applyFont="1" applyFill="1" applyBorder="1" applyAlignment="1" applyProtection="1">
      <alignment horizontal="center"/>
      <protection locked="0"/>
    </xf>
    <xf numFmtId="0" fontId="26" fillId="5" borderId="5" xfId="1" applyFont="1" applyFill="1" applyBorder="1" applyAlignment="1" applyProtection="1">
      <alignment horizontal="center"/>
      <protection locked="0"/>
    </xf>
    <xf numFmtId="0" fontId="26" fillId="5" borderId="7" xfId="1" applyFont="1" applyFill="1" applyBorder="1" applyAlignment="1">
      <alignment horizontal="left" vertical="center"/>
    </xf>
    <xf numFmtId="0" fontId="26" fillId="5" borderId="21" xfId="1" applyFont="1" applyFill="1" applyBorder="1" applyAlignment="1">
      <alignment horizontal="left" vertical="center"/>
    </xf>
    <xf numFmtId="0" fontId="26" fillId="5" borderId="8" xfId="1" applyFont="1" applyFill="1" applyBorder="1" applyAlignment="1">
      <alignment horizontal="left" vertical="center"/>
    </xf>
    <xf numFmtId="0" fontId="26" fillId="5" borderId="19" xfId="1" applyFont="1" applyFill="1" applyBorder="1" applyAlignment="1">
      <alignment horizontal="left" vertical="center"/>
    </xf>
    <xf numFmtId="0" fontId="26" fillId="5" borderId="0" xfId="1" applyFont="1" applyFill="1" applyAlignment="1">
      <alignment horizontal="left" vertical="center"/>
    </xf>
    <xf numFmtId="0" fontId="26" fillId="5" borderId="20" xfId="1" applyFont="1" applyFill="1" applyBorder="1" applyAlignment="1">
      <alignment horizontal="left" vertical="center"/>
    </xf>
    <xf numFmtId="0" fontId="26" fillId="5" borderId="9" xfId="1" applyFont="1" applyFill="1" applyBorder="1" applyAlignment="1">
      <alignment horizontal="left" vertical="center"/>
    </xf>
    <xf numFmtId="0" fontId="26" fillId="5" borderId="10" xfId="1" applyFont="1" applyFill="1" applyBorder="1" applyAlignment="1">
      <alignment horizontal="left" vertical="center"/>
    </xf>
    <xf numFmtId="0" fontId="26" fillId="5" borderId="11" xfId="1" applyFont="1" applyFill="1" applyBorder="1" applyAlignment="1">
      <alignment horizontal="left" vertical="center"/>
    </xf>
    <xf numFmtId="0" fontId="26" fillId="5" borderId="7" xfId="1" applyFont="1" applyFill="1" applyBorder="1" applyAlignment="1">
      <alignment horizontal="center"/>
    </xf>
    <xf numFmtId="0" fontId="26" fillId="5" borderId="21" xfId="1" applyFont="1" applyFill="1" applyBorder="1" applyAlignment="1">
      <alignment horizontal="center"/>
    </xf>
    <xf numFmtId="0" fontId="26" fillId="5" borderId="8" xfId="1" applyFont="1" applyFill="1" applyBorder="1" applyAlignment="1">
      <alignment horizontal="center"/>
    </xf>
    <xf numFmtId="0" fontId="26" fillId="5" borderId="19" xfId="1" applyFont="1" applyFill="1" applyBorder="1" applyAlignment="1">
      <alignment horizontal="center"/>
    </xf>
    <xf numFmtId="0" fontId="26" fillId="5" borderId="0" xfId="1" applyFont="1" applyFill="1" applyAlignment="1">
      <alignment horizontal="center"/>
    </xf>
    <xf numFmtId="0" fontId="26" fillId="5" borderId="20" xfId="1" applyFont="1" applyFill="1" applyBorder="1" applyAlignment="1">
      <alignment horizontal="center"/>
    </xf>
    <xf numFmtId="0" fontId="26" fillId="5" borderId="9" xfId="1" applyFont="1" applyFill="1" applyBorder="1" applyAlignment="1">
      <alignment horizontal="center"/>
    </xf>
    <xf numFmtId="0" fontId="26" fillId="5" borderId="10" xfId="1" applyFont="1" applyFill="1" applyBorder="1" applyAlignment="1">
      <alignment horizontal="center"/>
    </xf>
    <xf numFmtId="0" fontId="26" fillId="5" borderId="11" xfId="1" applyFont="1" applyFill="1" applyBorder="1" applyAlignment="1">
      <alignment horizontal="center"/>
    </xf>
    <xf numFmtId="0" fontId="26" fillId="5" borderId="6" xfId="1" applyFont="1" applyFill="1" applyBorder="1" applyAlignment="1">
      <alignment horizontal="center"/>
    </xf>
    <xf numFmtId="0" fontId="26" fillId="5" borderId="30" xfId="1" applyFont="1" applyFill="1" applyBorder="1" applyAlignment="1">
      <alignment horizontal="center"/>
    </xf>
    <xf numFmtId="0" fontId="26" fillId="5" borderId="5" xfId="1" applyFont="1" applyFill="1" applyBorder="1" applyAlignment="1">
      <alignment horizontal="center"/>
    </xf>
    <xf numFmtId="0" fontId="19" fillId="5" borderId="7" xfId="1" applyFont="1" applyFill="1" applyBorder="1" applyAlignment="1">
      <alignment horizontal="left" vertical="top" wrapText="1"/>
    </xf>
    <xf numFmtId="0" fontId="19" fillId="5" borderId="21" xfId="1" applyFont="1" applyFill="1" applyBorder="1" applyAlignment="1">
      <alignment horizontal="left" vertical="top" wrapText="1"/>
    </xf>
    <xf numFmtId="0" fontId="19" fillId="5" borderId="8" xfId="1" applyFont="1" applyFill="1" applyBorder="1" applyAlignment="1">
      <alignment horizontal="left" vertical="top" wrapText="1"/>
    </xf>
    <xf numFmtId="0" fontId="19" fillId="5" borderId="19" xfId="1" applyFont="1" applyFill="1" applyBorder="1" applyAlignment="1">
      <alignment horizontal="left" vertical="top" wrapText="1"/>
    </xf>
    <xf numFmtId="0" fontId="19" fillId="5" borderId="0" xfId="1" applyFont="1" applyFill="1" applyAlignment="1">
      <alignment horizontal="left" vertical="top" wrapText="1"/>
    </xf>
    <xf numFmtId="0" fontId="19" fillId="5" borderId="20" xfId="1" applyFont="1" applyFill="1" applyBorder="1" applyAlignment="1">
      <alignment horizontal="left" vertical="top" wrapText="1"/>
    </xf>
    <xf numFmtId="0" fontId="19" fillId="5" borderId="9" xfId="1" applyFont="1" applyFill="1" applyBorder="1" applyAlignment="1">
      <alignment horizontal="left" vertical="top" wrapText="1"/>
    </xf>
    <xf numFmtId="0" fontId="19" fillId="5" borderId="10" xfId="1" applyFont="1" applyFill="1" applyBorder="1" applyAlignment="1">
      <alignment horizontal="left" vertical="top" wrapText="1"/>
    </xf>
    <xf numFmtId="0" fontId="19" fillId="5" borderId="11" xfId="1" applyFont="1" applyFill="1" applyBorder="1" applyAlignment="1">
      <alignment horizontal="left" vertical="top" wrapText="1"/>
    </xf>
    <xf numFmtId="0" fontId="0" fillId="0" borderId="7" xfId="0" applyBorder="1" applyAlignment="1">
      <alignment horizontal="center"/>
    </xf>
    <xf numFmtId="0" fontId="0" fillId="0" borderId="21" xfId="0" applyBorder="1" applyAlignment="1">
      <alignment horizontal="center"/>
    </xf>
    <xf numFmtId="0" fontId="0" fillId="0" borderId="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9" xfId="0" applyBorder="1" applyAlignment="1">
      <alignment horizontal="left" vertical="top" wrapText="1"/>
    </xf>
    <xf numFmtId="0" fontId="19" fillId="5" borderId="7" xfId="1" applyFont="1" applyFill="1" applyBorder="1" applyAlignment="1">
      <alignment horizontal="left" vertical="center" wrapText="1"/>
    </xf>
    <xf numFmtId="0" fontId="19" fillId="5" borderId="21" xfId="1" applyFont="1" applyFill="1" applyBorder="1" applyAlignment="1">
      <alignment horizontal="left" vertical="center" wrapText="1"/>
    </xf>
    <xf numFmtId="0" fontId="19" fillId="5" borderId="8" xfId="1" applyFont="1" applyFill="1" applyBorder="1" applyAlignment="1">
      <alignment horizontal="left" vertical="center" wrapText="1"/>
    </xf>
    <xf numFmtId="0" fontId="19" fillId="5" borderId="19" xfId="1" applyFont="1" applyFill="1" applyBorder="1" applyAlignment="1">
      <alignment horizontal="left" vertical="center" wrapText="1"/>
    </xf>
    <xf numFmtId="0" fontId="19" fillId="5" borderId="0" xfId="1" applyFont="1" applyFill="1" applyAlignment="1">
      <alignment horizontal="left" vertical="center" wrapText="1"/>
    </xf>
    <xf numFmtId="0" fontId="19" fillId="5" borderId="20" xfId="1" applyFont="1" applyFill="1" applyBorder="1" applyAlignment="1">
      <alignment horizontal="left" vertical="center" wrapText="1"/>
    </xf>
    <xf numFmtId="0" fontId="19" fillId="5" borderId="9" xfId="1" applyFont="1" applyFill="1" applyBorder="1" applyAlignment="1">
      <alignment horizontal="left" vertical="center" wrapText="1"/>
    </xf>
    <xf numFmtId="0" fontId="19" fillId="5" borderId="10" xfId="1" applyFont="1" applyFill="1" applyBorder="1" applyAlignment="1">
      <alignment horizontal="left" vertical="center" wrapText="1"/>
    </xf>
    <xf numFmtId="0" fontId="19" fillId="5" borderId="11" xfId="1" applyFont="1" applyFill="1" applyBorder="1" applyAlignment="1">
      <alignment horizontal="left" vertical="center" wrapText="1"/>
    </xf>
    <xf numFmtId="0" fontId="25" fillId="0" borderId="22"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7" borderId="16" xfId="0" applyFill="1" applyBorder="1" applyAlignment="1">
      <alignment horizontal="center" vertical="center" wrapText="1"/>
    </xf>
    <xf numFmtId="0" fontId="0" fillId="7" borderId="17" xfId="0" applyFill="1" applyBorder="1" applyAlignment="1">
      <alignment horizontal="center" vertical="center" wrapText="1"/>
    </xf>
    <xf numFmtId="0" fontId="25" fillId="0" borderId="0" xfId="0" applyFont="1" applyAlignment="1">
      <alignment horizontal="center"/>
    </xf>
    <xf numFmtId="0" fontId="1" fillId="0" borderId="0" xfId="0" applyFont="1" applyAlignment="1">
      <alignment horizontal="center" wrapText="1"/>
    </xf>
    <xf numFmtId="0" fontId="7" fillId="0" borderId="0" xfId="0" applyFont="1" applyAlignment="1">
      <alignment horizontal="center" wrapText="1"/>
    </xf>
    <xf numFmtId="0" fontId="0" fillId="0" borderId="27" xfId="0" applyBorder="1" applyAlignment="1">
      <alignment horizontal="left" vertical="center" wrapText="1"/>
    </xf>
    <xf numFmtId="0" fontId="0" fillId="6" borderId="16" xfId="0" applyFill="1" applyBorder="1" applyAlignment="1">
      <alignment horizontal="left" vertical="center" wrapText="1"/>
    </xf>
    <xf numFmtId="0" fontId="0" fillId="6" borderId="17" xfId="0" applyFill="1" applyBorder="1" applyAlignment="1">
      <alignment horizontal="left" vertical="center" wrapText="1"/>
    </xf>
    <xf numFmtId="0" fontId="19" fillId="0" borderId="38" xfId="0" applyFont="1" applyBorder="1" applyAlignment="1">
      <alignment horizontal="center" vertical="center" wrapText="1"/>
    </xf>
    <xf numFmtId="0" fontId="19" fillId="0" borderId="2" xfId="0" applyFont="1" applyBorder="1" applyAlignment="1">
      <alignment horizontal="center" vertical="top" wrapText="1"/>
    </xf>
    <xf numFmtId="0" fontId="19" fillId="6" borderId="1"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3" xfId="0" applyFont="1" applyFill="1" applyBorder="1" applyAlignment="1">
      <alignment horizontal="center" vertical="center" wrapText="1"/>
    </xf>
    <xf numFmtId="9" fontId="0" fillId="0" borderId="39" xfId="76" applyFont="1" applyBorder="1" applyAlignment="1">
      <alignment horizontal="center" vertical="center"/>
    </xf>
    <xf numFmtId="0" fontId="25" fillId="0" borderId="38" xfId="0" applyFont="1" applyBorder="1" applyAlignment="1">
      <alignment horizontal="center" vertical="center" wrapText="1"/>
    </xf>
    <xf numFmtId="0" fontId="19" fillId="6" borderId="15"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0" fillId="0" borderId="40" xfId="0" applyBorder="1" applyAlignment="1">
      <alignment horizontal="left" vertical="center" wrapText="1"/>
    </xf>
    <xf numFmtId="0" fontId="0" fillId="0" borderId="45" xfId="0" applyBorder="1" applyAlignment="1">
      <alignment horizontal="center" vertical="center" wrapText="1"/>
    </xf>
    <xf numFmtId="0" fontId="19" fillId="0" borderId="38" xfId="0" applyFont="1" applyBorder="1" applyAlignment="1">
      <alignment horizontal="left" vertical="center" wrapText="1"/>
    </xf>
    <xf numFmtId="0" fontId="0" fillId="0" borderId="27" xfId="0" applyBorder="1" applyAlignment="1">
      <alignment horizontal="center" vertical="center" wrapText="1"/>
    </xf>
    <xf numFmtId="0" fontId="0" fillId="7" borderId="29" xfId="0" applyFill="1" applyBorder="1" applyAlignment="1">
      <alignment horizontal="center" vertical="center"/>
    </xf>
    <xf numFmtId="0" fontId="0" fillId="7" borderId="29" xfId="0" applyFill="1" applyBorder="1" applyAlignment="1">
      <alignment horizontal="center" vertical="center" wrapText="1"/>
    </xf>
    <xf numFmtId="0" fontId="7" fillId="0" borderId="0" xfId="1" applyFont="1" applyAlignment="1">
      <alignment horizontal="left" vertical="center"/>
    </xf>
    <xf numFmtId="10" fontId="20" fillId="6" borderId="12" xfId="0" applyNumberFormat="1" applyFont="1" applyFill="1" applyBorder="1" applyAlignment="1">
      <alignment horizontal="center" vertical="center" wrapText="1"/>
    </xf>
    <xf numFmtId="10" fontId="20" fillId="6" borderId="13" xfId="0" applyNumberFormat="1" applyFont="1" applyFill="1" applyBorder="1" applyAlignment="1">
      <alignment horizontal="center" vertical="center" wrapText="1"/>
    </xf>
    <xf numFmtId="10" fontId="20" fillId="6" borderId="15" xfId="0" applyNumberFormat="1" applyFont="1" applyFill="1" applyBorder="1" applyAlignment="1">
      <alignment horizontal="center" vertical="center" wrapText="1"/>
    </xf>
    <xf numFmtId="10" fontId="20" fillId="6" borderId="1" xfId="0" applyNumberFormat="1" applyFont="1" applyFill="1" applyBorder="1" applyAlignment="1">
      <alignment horizontal="center" vertical="center" wrapText="1"/>
    </xf>
    <xf numFmtId="10" fontId="21" fillId="6" borderId="13" xfId="0" applyNumberFormat="1" applyFont="1" applyFill="1" applyBorder="1" applyAlignment="1">
      <alignment horizontal="center" vertical="center" wrapText="1"/>
    </xf>
    <xf numFmtId="10" fontId="21" fillId="6" borderId="1" xfId="0" applyNumberFormat="1"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19" fillId="6" borderId="14" xfId="0" applyFont="1" applyFill="1" applyBorder="1" applyAlignment="1">
      <alignment horizontal="center" vertical="center"/>
    </xf>
    <xf numFmtId="0" fontId="19" fillId="6" borderId="4" xfId="0" applyFont="1" applyFill="1" applyBorder="1" applyAlignment="1">
      <alignment horizontal="center" vertical="center"/>
    </xf>
    <xf numFmtId="9" fontId="19" fillId="6" borderId="14" xfId="76" applyFont="1" applyFill="1" applyBorder="1" applyAlignment="1">
      <alignment horizontal="center" vertical="center"/>
    </xf>
    <xf numFmtId="9" fontId="19" fillId="6" borderId="4" xfId="76" applyFont="1" applyFill="1" applyBorder="1" applyAlignment="1">
      <alignment horizontal="center" vertical="center"/>
    </xf>
    <xf numFmtId="0" fontId="18" fillId="0" borderId="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0" xfId="0" applyFont="1" applyBorder="1" applyAlignment="1">
      <alignment horizontal="center" vertical="center" wrapText="1"/>
    </xf>
    <xf numFmtId="9" fontId="14" fillId="2" borderId="6" xfId="0" applyNumberFormat="1" applyFont="1" applyFill="1" applyBorder="1" applyAlignment="1">
      <alignment horizontal="center"/>
    </xf>
    <xf numFmtId="9" fontId="14" fillId="2" borderId="5" xfId="0" applyNumberFormat="1" applyFont="1" applyFill="1" applyBorder="1" applyAlignment="1">
      <alignment horizontal="center"/>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10" fontId="0" fillId="0" borderId="4" xfId="0" applyNumberFormat="1" applyBorder="1" applyAlignment="1">
      <alignment horizontal="center" vertical="center"/>
    </xf>
    <xf numFmtId="10" fontId="0" fillId="0" borderId="3" xfId="0" applyNumberFormat="1" applyBorder="1" applyAlignment="1">
      <alignment horizontal="center" vertical="center"/>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5" fillId="0" borderId="0" xfId="0" applyFont="1" applyAlignment="1">
      <alignment horizontal="center" wrapText="1"/>
    </xf>
    <xf numFmtId="0" fontId="1" fillId="0" borderId="2"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wrapText="1"/>
    </xf>
    <xf numFmtId="0" fontId="5" fillId="0" borderId="0" xfId="0" applyFont="1" applyAlignment="1">
      <alignment horizontal="center" wrapText="1"/>
    </xf>
  </cellXfs>
  <cellStyles count="77">
    <cellStyle name="Hipervínculo 2" xfId="2" xr:uid="{00000000-0005-0000-0000-000000000000}"/>
    <cellStyle name="Millares 2" xfId="3" xr:uid="{00000000-0005-0000-0000-000001000000}"/>
    <cellStyle name="Millares 2 2" xfId="4" xr:uid="{00000000-0005-0000-0000-000002000000}"/>
    <cellStyle name="Millares 2 2 2" xfId="5" xr:uid="{00000000-0005-0000-0000-000003000000}"/>
    <cellStyle name="Millares 2 2 2 2" xfId="6" xr:uid="{00000000-0005-0000-0000-000004000000}"/>
    <cellStyle name="Millares 2 2 3" xfId="7" xr:uid="{00000000-0005-0000-0000-000005000000}"/>
    <cellStyle name="Millares 2 2 4" xfId="8" xr:uid="{00000000-0005-0000-0000-000006000000}"/>
    <cellStyle name="Millares 2 2 5" xfId="9" xr:uid="{00000000-0005-0000-0000-000007000000}"/>
    <cellStyle name="Millares 2 2 6" xfId="10" xr:uid="{00000000-0005-0000-0000-000008000000}"/>
    <cellStyle name="Millares 2 2 7" xfId="11" xr:uid="{00000000-0005-0000-0000-000009000000}"/>
    <cellStyle name="Millares 2 2 8" xfId="12" xr:uid="{00000000-0005-0000-0000-00000A000000}"/>
    <cellStyle name="Millares 2 2 9" xfId="13" xr:uid="{00000000-0005-0000-0000-00000B000000}"/>
    <cellStyle name="Millares 2 3" xfId="14" xr:uid="{00000000-0005-0000-0000-00000C000000}"/>
    <cellStyle name="Millares 2 4" xfId="15" xr:uid="{00000000-0005-0000-0000-00000D000000}"/>
    <cellStyle name="Millares 2 5" xfId="16" xr:uid="{00000000-0005-0000-0000-00000E000000}"/>
    <cellStyle name="Millares 2 6" xfId="17" xr:uid="{00000000-0005-0000-0000-00000F000000}"/>
    <cellStyle name="Millares 2 7" xfId="18" xr:uid="{00000000-0005-0000-0000-000010000000}"/>
    <cellStyle name="Millares 2 8" xfId="19" xr:uid="{00000000-0005-0000-0000-000011000000}"/>
    <cellStyle name="Normal" xfId="0" builtinId="0"/>
    <cellStyle name="Normal 10" xfId="20" xr:uid="{00000000-0005-0000-0000-000013000000}"/>
    <cellStyle name="Normal 11" xfId="21" xr:uid="{00000000-0005-0000-0000-000014000000}"/>
    <cellStyle name="Normal 12" xfId="22" xr:uid="{00000000-0005-0000-0000-000015000000}"/>
    <cellStyle name="Normal 13" xfId="23" xr:uid="{00000000-0005-0000-0000-000016000000}"/>
    <cellStyle name="Normal 14" xfId="24" xr:uid="{00000000-0005-0000-0000-000017000000}"/>
    <cellStyle name="Normal 2" xfId="1" xr:uid="{00000000-0005-0000-0000-000018000000}"/>
    <cellStyle name="Normal 2 2" xfId="25" xr:uid="{00000000-0005-0000-0000-000019000000}"/>
    <cellStyle name="Normal 2 2 2" xfId="26" xr:uid="{00000000-0005-0000-0000-00001A000000}"/>
    <cellStyle name="Normal 2 2 2 2" xfId="27" xr:uid="{00000000-0005-0000-0000-00001B000000}"/>
    <cellStyle name="Normal 2 2 3" xfId="28" xr:uid="{00000000-0005-0000-0000-00001C000000}"/>
    <cellStyle name="Normal 2 2 4" xfId="29" xr:uid="{00000000-0005-0000-0000-00001D000000}"/>
    <cellStyle name="Normal 2 2 5" xfId="30" xr:uid="{00000000-0005-0000-0000-00001E000000}"/>
    <cellStyle name="Normal 2 2 6" xfId="31" xr:uid="{00000000-0005-0000-0000-00001F000000}"/>
    <cellStyle name="Normal 2 2 7" xfId="32" xr:uid="{00000000-0005-0000-0000-000020000000}"/>
    <cellStyle name="Normal 2 2 8" xfId="33" xr:uid="{00000000-0005-0000-0000-000021000000}"/>
    <cellStyle name="Normal 2 2 9" xfId="34" xr:uid="{00000000-0005-0000-0000-000022000000}"/>
    <cellStyle name="Normal 2 3" xfId="35" xr:uid="{00000000-0005-0000-0000-000023000000}"/>
    <cellStyle name="Normal 2 4" xfId="36" xr:uid="{00000000-0005-0000-0000-000024000000}"/>
    <cellStyle name="Normal 2 5" xfId="37" xr:uid="{00000000-0005-0000-0000-000025000000}"/>
    <cellStyle name="Normal 2 6" xfId="38" xr:uid="{00000000-0005-0000-0000-000026000000}"/>
    <cellStyle name="Normal 2 7" xfId="39" xr:uid="{00000000-0005-0000-0000-000027000000}"/>
    <cellStyle name="Normal 2 8" xfId="40" xr:uid="{00000000-0005-0000-0000-000028000000}"/>
    <cellStyle name="Normal 2 9" xfId="41" xr:uid="{00000000-0005-0000-0000-000029000000}"/>
    <cellStyle name="Normal 3" xfId="42" xr:uid="{00000000-0005-0000-0000-00002A000000}"/>
    <cellStyle name="Normal 3 2" xfId="43" xr:uid="{00000000-0005-0000-0000-00002B000000}"/>
    <cellStyle name="Normal 3 2 2" xfId="44" xr:uid="{00000000-0005-0000-0000-00002C000000}"/>
    <cellStyle name="Normal 3 3" xfId="45" xr:uid="{00000000-0005-0000-0000-00002D000000}"/>
    <cellStyle name="Normal 3 4" xfId="46" xr:uid="{00000000-0005-0000-0000-00002E000000}"/>
    <cellStyle name="Normal 3 5" xfId="47" xr:uid="{00000000-0005-0000-0000-00002F000000}"/>
    <cellStyle name="Normal 3 6" xfId="48" xr:uid="{00000000-0005-0000-0000-000030000000}"/>
    <cellStyle name="Normal 3 7" xfId="49" xr:uid="{00000000-0005-0000-0000-000031000000}"/>
    <cellStyle name="Normal 3 8" xfId="50" xr:uid="{00000000-0005-0000-0000-000032000000}"/>
    <cellStyle name="Normal 3 9" xfId="51" xr:uid="{00000000-0005-0000-0000-000033000000}"/>
    <cellStyle name="Normal 4" xfId="52" xr:uid="{00000000-0005-0000-0000-000034000000}"/>
    <cellStyle name="Normal 5" xfId="53" xr:uid="{00000000-0005-0000-0000-000035000000}"/>
    <cellStyle name="Normal 6" xfId="54" xr:uid="{00000000-0005-0000-0000-000036000000}"/>
    <cellStyle name="Normal 7" xfId="55" xr:uid="{00000000-0005-0000-0000-000037000000}"/>
    <cellStyle name="Normal 8 2" xfId="56" xr:uid="{00000000-0005-0000-0000-000038000000}"/>
    <cellStyle name="Normal 9" xfId="57" xr:uid="{00000000-0005-0000-0000-000039000000}"/>
    <cellStyle name="Porcentaje" xfId="76" builtinId="5"/>
    <cellStyle name="Porcentual 2" xfId="58" xr:uid="{00000000-0005-0000-0000-00003B000000}"/>
    <cellStyle name="Porcentual 2 2" xfId="59" xr:uid="{00000000-0005-0000-0000-00003C000000}"/>
    <cellStyle name="Porcentual 2 2 2" xfId="60" xr:uid="{00000000-0005-0000-0000-00003D000000}"/>
    <cellStyle name="Porcentual 2 2 2 2" xfId="61" xr:uid="{00000000-0005-0000-0000-00003E000000}"/>
    <cellStyle name="Porcentual 2 2 3" xfId="62" xr:uid="{00000000-0005-0000-0000-00003F000000}"/>
    <cellStyle name="Porcentual 2 2 4" xfId="63" xr:uid="{00000000-0005-0000-0000-000040000000}"/>
    <cellStyle name="Porcentual 2 2 5" xfId="64" xr:uid="{00000000-0005-0000-0000-000041000000}"/>
    <cellStyle name="Porcentual 2 2 6" xfId="65" xr:uid="{00000000-0005-0000-0000-000042000000}"/>
    <cellStyle name="Porcentual 2 2 7" xfId="66" xr:uid="{00000000-0005-0000-0000-000043000000}"/>
    <cellStyle name="Porcentual 2 2 8" xfId="67" xr:uid="{00000000-0005-0000-0000-000044000000}"/>
    <cellStyle name="Porcentual 2 2 9" xfId="68" xr:uid="{00000000-0005-0000-0000-000045000000}"/>
    <cellStyle name="Porcentual 2 3" xfId="69" xr:uid="{00000000-0005-0000-0000-000046000000}"/>
    <cellStyle name="Porcentual 2 4" xfId="70" xr:uid="{00000000-0005-0000-0000-000047000000}"/>
    <cellStyle name="Porcentual 2 5" xfId="71" xr:uid="{00000000-0005-0000-0000-000048000000}"/>
    <cellStyle name="Porcentual 2 6" xfId="72" xr:uid="{00000000-0005-0000-0000-000049000000}"/>
    <cellStyle name="Porcentual 2 7" xfId="73" xr:uid="{00000000-0005-0000-0000-00004A000000}"/>
    <cellStyle name="Porcentual 2 8" xfId="74" xr:uid="{00000000-0005-0000-0000-00004B000000}"/>
    <cellStyle name="Porcentual 2 9" xfId="75" xr:uid="{00000000-0005-0000-0000-00004C000000}"/>
  </cellStyles>
  <dxfs count="65">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lang="es-ES"/>
            </a:pPr>
            <a:r>
              <a:rPr lang="es-ES"/>
              <a:t>Cobertura de actividades</a:t>
            </a:r>
          </a:p>
        </c:rich>
      </c:tx>
      <c:overlay val="0"/>
    </c:title>
    <c:autoTitleDeleted val="0"/>
    <c:plotArea>
      <c:layout/>
      <c:barChart>
        <c:barDir val="col"/>
        <c:grouping val="stacked"/>
        <c:varyColors val="0"/>
        <c:ser>
          <c:idx val="0"/>
          <c:order val="0"/>
          <c:invertIfNegative val="0"/>
          <c:dLbls>
            <c:spPr>
              <a:noFill/>
              <a:ln>
                <a:noFill/>
              </a:ln>
              <a:effectLst/>
            </c:spPr>
            <c:txPr>
              <a:bodyPr/>
              <a:lstStyle/>
              <a:p>
                <a:pPr>
                  <a:defRPr lang="es-ES"/>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'Cumplimiento '!$C$11:$N$11</c:f>
              <c:strCache>
                <c:ptCount val="12"/>
                <c:pt idx="0">
                  <c:v>ENERO </c:v>
                </c:pt>
                <c:pt idx="1">
                  <c:v>FEBRERO </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'Cumplimiento '!$C$12:$N$12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F49-44ED-BD02-C3F1406F0398}"/>
            </c:ext>
          </c:extLst>
        </c:ser>
        <c:dLbls>
          <c:showLegendKey val="0"/>
          <c:showVal val="0"/>
          <c:showCatName val="0"/>
          <c:showSerName val="0"/>
          <c:showPercent val="0"/>
          <c:showBubbleSize val="0"/>
        </c:dLbls>
        <c:gapWidth val="75"/>
        <c:overlap val="100"/>
        <c:axId val="130191744"/>
        <c:axId val="130193280"/>
      </c:barChart>
      <c:catAx>
        <c:axId val="130191744"/>
        <c:scaling>
          <c:orientation val="minMax"/>
        </c:scaling>
        <c:delete val="0"/>
        <c:axPos val="b"/>
        <c:numFmt formatCode="General" sourceLinked="0"/>
        <c:majorTickMark val="none"/>
        <c:minorTickMark val="none"/>
        <c:tickLblPos val="nextTo"/>
        <c:txPr>
          <a:bodyPr/>
          <a:lstStyle/>
          <a:p>
            <a:pPr>
              <a:defRPr lang="es-ES"/>
            </a:pPr>
            <a:endParaRPr lang="es-CO"/>
          </a:p>
        </c:txPr>
        <c:crossAx val="130193280"/>
        <c:crosses val="autoZero"/>
        <c:auto val="1"/>
        <c:lblAlgn val="ctr"/>
        <c:lblOffset val="100"/>
        <c:noMultiLvlLbl val="0"/>
      </c:catAx>
      <c:valAx>
        <c:axId val="130193280"/>
        <c:scaling>
          <c:orientation val="minMax"/>
          <c:max val="1"/>
        </c:scaling>
        <c:delete val="0"/>
        <c:axPos val="l"/>
        <c:majorGridlines/>
        <c:numFmt formatCode="0%" sourceLinked="1"/>
        <c:majorTickMark val="none"/>
        <c:minorTickMark val="none"/>
        <c:tickLblPos val="nextTo"/>
        <c:txPr>
          <a:bodyPr/>
          <a:lstStyle/>
          <a:p>
            <a:pPr>
              <a:defRPr lang="es-ES"/>
            </a:pPr>
            <a:endParaRPr lang="es-CO"/>
          </a:p>
        </c:txPr>
        <c:crossAx val="130191744"/>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ES"/>
              <a:t>CUMPLIMIENTO TOTAL DE ACTIVIDADES</a:t>
            </a:r>
            <a:r>
              <a:rPr lang="es-ES" baseline="0"/>
              <a:t> - ANUAL</a:t>
            </a:r>
            <a:endParaRPr lang="es-ES"/>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0070C0"/>
              </a:solidFill>
            </c:spPr>
            <c:extLst>
              <c:ext xmlns:c16="http://schemas.microsoft.com/office/drawing/2014/chart" uri="{C3380CC4-5D6E-409C-BE32-E72D297353CC}">
                <c16:uniqueId val="{00000000-EE24-497C-AB11-40BB8DAB7FF4}"/>
              </c:ext>
            </c:extLst>
          </c:dPt>
          <c:dLbls>
            <c:spPr>
              <a:noFill/>
              <a:ln>
                <a:noFill/>
              </a:ln>
              <a:effectLst/>
            </c:spPr>
            <c:txPr>
              <a:bodyPr/>
              <a:lstStyle/>
              <a:p>
                <a:pPr>
                  <a:defRPr lang="es-ES"/>
                </a:pPr>
                <a:endParaRPr lang="es-CO"/>
              </a:p>
            </c:txPr>
            <c:showLegendKey val="0"/>
            <c:showVal val="0"/>
            <c:showCatName val="0"/>
            <c:showSerName val="0"/>
            <c:showPercent val="1"/>
            <c:showBubbleSize val="0"/>
            <c:showLeaderLines val="0"/>
            <c:extLst>
              <c:ext xmlns:c15="http://schemas.microsoft.com/office/drawing/2012/chart" uri="{CE6537A1-D6FC-4f65-9D91-7224C49458BB}"/>
            </c:extLst>
          </c:dLbls>
          <c:cat>
            <c:strRef>
              <c:f>'Cumplimiento '!$P$10:$Q$10</c:f>
              <c:strCache>
                <c:ptCount val="2"/>
                <c:pt idx="0">
                  <c:v>CUMPLIMIENTO DE ACTIVIDADES </c:v>
                </c:pt>
                <c:pt idx="1">
                  <c:v>ACTIVIDADES PENDIENTES</c:v>
                </c:pt>
              </c:strCache>
            </c:strRef>
          </c:cat>
          <c:val>
            <c:numRef>
              <c:f>'Cumplimiento '!$P$11:$Q$11</c:f>
              <c:numCache>
                <c:formatCode>0%</c:formatCode>
                <c:ptCount val="2"/>
                <c:pt idx="0">
                  <c:v>0.68085106382978755</c:v>
                </c:pt>
                <c:pt idx="1">
                  <c:v>0.31914893617021245</c:v>
                </c:pt>
              </c:numCache>
            </c:numRef>
          </c:val>
          <c:extLst>
            <c:ext xmlns:c16="http://schemas.microsoft.com/office/drawing/2014/chart" uri="{C3380CC4-5D6E-409C-BE32-E72D297353CC}">
              <c16:uniqueId val="{00000001-EE24-497C-AB11-40BB8DAB7FF4}"/>
            </c:ext>
          </c:extLst>
        </c:ser>
        <c:ser>
          <c:idx val="1"/>
          <c:order val="1"/>
          <c:dLbls>
            <c:spPr>
              <a:noFill/>
              <a:ln>
                <a:noFill/>
              </a:ln>
              <a:effectLst/>
            </c:spPr>
            <c:txPr>
              <a:bodyPr/>
              <a:lstStyle/>
              <a:p>
                <a:pPr>
                  <a:defRPr lang="es-ES"/>
                </a:pPr>
                <a:endParaRPr lang="es-CO"/>
              </a:p>
            </c:txPr>
            <c:showLegendKey val="0"/>
            <c:showVal val="0"/>
            <c:showCatName val="0"/>
            <c:showSerName val="0"/>
            <c:showPercent val="1"/>
            <c:showBubbleSize val="0"/>
            <c:showLeaderLines val="0"/>
            <c:extLst>
              <c:ext xmlns:c15="http://schemas.microsoft.com/office/drawing/2012/chart" uri="{CE6537A1-D6FC-4f65-9D91-7224C49458BB}"/>
            </c:extLst>
          </c:dLbls>
          <c:cat>
            <c:strRef>
              <c:f>'Cumplimiento '!$P$10:$Q$10</c:f>
              <c:strCache>
                <c:ptCount val="2"/>
                <c:pt idx="0">
                  <c:v>CUMPLIMIENTO DE ACTIVIDADES </c:v>
                </c:pt>
                <c:pt idx="1">
                  <c:v>ACTIVIDADES PENDIENTES</c:v>
                </c:pt>
              </c:strCache>
            </c:strRef>
          </c:cat>
          <c:val>
            <c:numRef>
              <c:f>Formato!$H$11</c:f>
              <c:numCache>
                <c:formatCode>General</c:formatCode>
                <c:ptCount val="1"/>
                <c:pt idx="0">
                  <c:v>0</c:v>
                </c:pt>
              </c:numCache>
            </c:numRef>
          </c:val>
          <c:extLst>
            <c:ext xmlns:c16="http://schemas.microsoft.com/office/drawing/2014/chart" uri="{C3380CC4-5D6E-409C-BE32-E72D297353CC}">
              <c16:uniqueId val="{00000002-EE24-497C-AB11-40BB8DAB7FF4}"/>
            </c:ext>
          </c:extLst>
        </c:ser>
        <c:dLbls>
          <c:showLegendKey val="0"/>
          <c:showVal val="0"/>
          <c:showCatName val="0"/>
          <c:showSerName val="0"/>
          <c:showPercent val="1"/>
          <c:showBubbleSize val="0"/>
          <c:showLeaderLines val="0"/>
        </c:dLbls>
      </c:pie3DChart>
    </c:plotArea>
    <c:legend>
      <c:legendPos val="r"/>
      <c:overlay val="0"/>
      <c:txPr>
        <a:bodyPr/>
        <a:lstStyle/>
        <a:p>
          <a:pPr>
            <a:defRPr lang="es-ES"/>
          </a:pPr>
          <a:endParaRPr lang="es-CO"/>
        </a:p>
      </c:txPr>
    </c:legend>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455083</xdr:colOff>
      <xdr:row>2</xdr:row>
      <xdr:rowOff>95249</xdr:rowOff>
    </xdr:from>
    <xdr:to>
      <xdr:col>2</xdr:col>
      <xdr:colOff>2586481</xdr:colOff>
      <xdr:row>4</xdr:row>
      <xdr:rowOff>285750</xdr:rowOff>
    </xdr:to>
    <xdr:pic>
      <xdr:nvPicPr>
        <xdr:cNvPr id="3" name="Imagen 2">
          <a:extLst>
            <a:ext uri="{FF2B5EF4-FFF2-40B4-BE49-F238E27FC236}">
              <a16:creationId xmlns:a16="http://schemas.microsoft.com/office/drawing/2014/main" id="{438210EB-92EF-4CF7-8D0C-3547566B7F81}"/>
            </a:ext>
          </a:extLst>
        </xdr:cNvPr>
        <xdr:cNvPicPr>
          <a:picLocks noChangeAspect="1"/>
        </xdr:cNvPicPr>
      </xdr:nvPicPr>
      <xdr:blipFill>
        <a:blip xmlns:r="http://schemas.openxmlformats.org/officeDocument/2006/relationships" r:embed="rId1"/>
        <a:stretch>
          <a:fillRect/>
        </a:stretch>
      </xdr:blipFill>
      <xdr:spPr>
        <a:xfrm>
          <a:off x="455083" y="476249"/>
          <a:ext cx="5443981" cy="783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806824</xdr:colOff>
      <xdr:row>12</xdr:row>
      <xdr:rowOff>145677</xdr:rowOff>
    </xdr:from>
    <xdr:to>
      <xdr:col>6</xdr:col>
      <xdr:colOff>409015</xdr:colOff>
      <xdr:row>27</xdr:row>
      <xdr:rowOff>21852</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313837</xdr:colOff>
      <xdr:row>12</xdr:row>
      <xdr:rowOff>185748</xdr:rowOff>
    </xdr:from>
    <xdr:to>
      <xdr:col>14</xdr:col>
      <xdr:colOff>250061</xdr:colOff>
      <xdr:row>27</xdr:row>
      <xdr:rowOff>63166</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ana.saavedra/Downloads/ABC%20GOTUPLA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z.alarcon/Downloads/ANEXO%2012%20INFORME%20DE%20AUDITOR&#205;A%20PREAD%2007.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Desktop\JOHN\1.%20PLANEACI&#211;N\PAAC%20SEGUIMIENT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 GENERAL"/>
      <sheetName val="INGRESO DATOS"/>
      <sheetName val="Produccion-Servicios"/>
      <sheetName val="Agua Acueducto"/>
      <sheetName val="Energia"/>
      <sheetName val="INGRESO DATOS ENERGIA TERMICA"/>
      <sheetName val="Gas Natural"/>
      <sheetName val="Carbon"/>
      <sheetName val="Acpm"/>
      <sheetName val="Otro Combustible"/>
      <sheetName val="INGRESO DATOS RESIDUOS"/>
      <sheetName val="R Ordinarios"/>
      <sheetName val="R Peligrosos"/>
      <sheetName val="R Carton"/>
      <sheetName val="R Papel"/>
      <sheetName val="R Plastico"/>
      <sheetName val="R Organicos"/>
      <sheetName val="Otro Residuo"/>
      <sheetName val="INGRESO DATOS EMISIONES"/>
      <sheetName val="Fuente Fijas Eq Existentes"/>
      <sheetName val="Fuente Fijas Eq Nuevos"/>
      <sheetName val="Fuentes Moviles"/>
      <sheetName val="Vertimientos"/>
      <sheetName val="Huella Carbono"/>
      <sheetName val="Social"/>
      <sheetName val="RESUMEN INFORMACION"/>
      <sheetName val="Datos Resumen"/>
      <sheetName val="VALIDAC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C1" t="str">
            <v>CIIU CC</v>
          </cell>
        </row>
        <row r="2">
          <cell r="C2">
            <v>111</v>
          </cell>
          <cell r="F2" t="str">
            <v>1. USAQUEN</v>
          </cell>
          <cell r="G2" t="str">
            <v>MICRO</v>
          </cell>
          <cell r="J2" t="str">
            <v>1- Ambiental</v>
          </cell>
          <cell r="K2" t="str">
            <v>1 - Aire: Calidad</v>
          </cell>
          <cell r="L2" t="str">
            <v>EFICACIA</v>
          </cell>
          <cell r="M2" t="str">
            <v>2013-1</v>
          </cell>
          <cell r="N2" t="str">
            <v>UNO (1)</v>
          </cell>
        </row>
        <row r="3">
          <cell r="C3">
            <v>112</v>
          </cell>
          <cell r="F3" t="str">
            <v>2. CHAPINERO</v>
          </cell>
          <cell r="G3" t="str">
            <v>PEQUEÑA</v>
          </cell>
          <cell r="J3" t="str">
            <v>2- Desarrollo sostenible</v>
          </cell>
          <cell r="K3" t="str">
            <v>2 - Aire: Ruido</v>
          </cell>
          <cell r="L3" t="str">
            <v>EFICIENCIA</v>
          </cell>
          <cell r="M3" t="str">
            <v>2013-2</v>
          </cell>
          <cell r="N3" t="str">
            <v>DOS (2)</v>
          </cell>
        </row>
        <row r="4">
          <cell r="C4">
            <v>113</v>
          </cell>
          <cell r="F4" t="str">
            <v>3. SANTA FE</v>
          </cell>
          <cell r="G4" t="str">
            <v>MEDIANA</v>
          </cell>
          <cell r="J4" t="str">
            <v>3- Gestión</v>
          </cell>
          <cell r="K4" t="str">
            <v>3 - Suelo: Erosión</v>
          </cell>
          <cell r="L4" t="str">
            <v>EFECTIVIDAD</v>
          </cell>
          <cell r="M4" t="str">
            <v>2014-1</v>
          </cell>
          <cell r="N4" t="str">
            <v>TRES (3)</v>
          </cell>
        </row>
        <row r="5">
          <cell r="C5">
            <v>114</v>
          </cell>
          <cell r="F5" t="str">
            <v>4. SAN CRISTOBAL</v>
          </cell>
          <cell r="G5" t="str">
            <v>GRANDE</v>
          </cell>
          <cell r="K5" t="str">
            <v>4 - Suelo: Inestabilidad</v>
          </cell>
          <cell r="M5" t="str">
            <v>2014-2</v>
          </cell>
          <cell r="N5" t="str">
            <v>CUATRO (4)</v>
          </cell>
        </row>
        <row r="6">
          <cell r="C6">
            <v>115</v>
          </cell>
          <cell r="F6" t="str">
            <v>5. USME</v>
          </cell>
          <cell r="K6" t="str">
            <v>5 - Suelo: Sedimentación</v>
          </cell>
          <cell r="M6" t="str">
            <v>2015-1</v>
          </cell>
          <cell r="N6" t="str">
            <v>CINCO (5)</v>
          </cell>
        </row>
        <row r="7">
          <cell r="C7">
            <v>119</v>
          </cell>
          <cell r="F7" t="str">
            <v>6. TUNJUELITO</v>
          </cell>
          <cell r="K7" t="str">
            <v>6 - Suleo: Compactación</v>
          </cell>
          <cell r="M7" t="str">
            <v>2015-2</v>
          </cell>
        </row>
        <row r="8">
          <cell r="F8" t="str">
            <v>7. BOSA</v>
          </cell>
          <cell r="K8" t="str">
            <v>7 - Suelo: Manejo de residuos sólidos</v>
          </cell>
        </row>
        <row r="9">
          <cell r="F9" t="str">
            <v>8. KENNEDY</v>
          </cell>
          <cell r="K9" t="str">
            <v>8 - Agua: Inundación , desperdicio</v>
          </cell>
        </row>
        <row r="10">
          <cell r="F10" t="str">
            <v>9. FONTIBON</v>
          </cell>
          <cell r="K10" t="str">
            <v>9 - Agua: Calidad</v>
          </cell>
        </row>
        <row r="11">
          <cell r="C11" t="str">
            <v>012</v>
          </cell>
          <cell r="F11" t="str">
            <v>10. ENGATIVA</v>
          </cell>
          <cell r="K11" t="str">
            <v>10 - Agua: Uso eficiente</v>
          </cell>
        </row>
        <row r="12">
          <cell r="C12">
            <v>121</v>
          </cell>
          <cell r="F12" t="str">
            <v>11. SUBA</v>
          </cell>
          <cell r="K12" t="str">
            <v>11 - Agua: Manejo fluvial</v>
          </cell>
        </row>
        <row r="13">
          <cell r="C13">
            <v>122</v>
          </cell>
          <cell r="F13" t="str">
            <v>12. BARRIOS UNIDOS</v>
          </cell>
          <cell r="K13" t="str">
            <v>12 - Agua: Variación de flujo</v>
          </cell>
        </row>
        <row r="14">
          <cell r="C14">
            <v>123</v>
          </cell>
          <cell r="F14" t="str">
            <v>13. TEUSAQUILLO</v>
          </cell>
          <cell r="K14" t="str">
            <v>13 - Agua: Vida acuática</v>
          </cell>
        </row>
        <row r="15">
          <cell r="C15">
            <v>124</v>
          </cell>
          <cell r="F15" t="str">
            <v>14. LOS MARTIRES</v>
          </cell>
          <cell r="K15" t="str">
            <v>15 - Energía:  Uso eficiente</v>
          </cell>
        </row>
        <row r="16">
          <cell r="C16">
            <v>125</v>
          </cell>
          <cell r="F16" t="str">
            <v>15. ANTONIO NARIÑO</v>
          </cell>
          <cell r="K16" t="str">
            <v>16 - Flora: Cubierta vegetal</v>
          </cell>
        </row>
        <row r="17">
          <cell r="C17">
            <v>126</v>
          </cell>
          <cell r="F17" t="str">
            <v>16. PUENTE ARANDA</v>
          </cell>
          <cell r="K17" t="str">
            <v>17 - Flora: Tala o uso de madera</v>
          </cell>
        </row>
        <row r="18">
          <cell r="C18">
            <v>127</v>
          </cell>
          <cell r="F18" t="str">
            <v>17. LA CANDELARIA</v>
          </cell>
          <cell r="K18" t="str">
            <v>18 - Fauna: Diversidad biológica</v>
          </cell>
        </row>
        <row r="19">
          <cell r="C19">
            <v>128</v>
          </cell>
          <cell r="F19" t="str">
            <v>18. RAFAEL URIBE URIBE</v>
          </cell>
          <cell r="K19" t="str">
            <v>19 - Fauna: Especies en peligro</v>
          </cell>
        </row>
        <row r="20">
          <cell r="C20">
            <v>129</v>
          </cell>
          <cell r="F20" t="str">
            <v>19. CIUDAD BOLIVAR</v>
          </cell>
          <cell r="K20" t="str">
            <v>20 - Socieconómicos:  Uso actual del suelo</v>
          </cell>
        </row>
        <row r="21">
          <cell r="C21" t="str">
            <v>013</v>
          </cell>
          <cell r="F21" t="str">
            <v>20. SUMAPAZ</v>
          </cell>
          <cell r="K21" t="str">
            <v>21 - Socieconómicos:  Potencial agropecuario</v>
          </cell>
        </row>
        <row r="22">
          <cell r="C22">
            <v>130</v>
          </cell>
          <cell r="K22" t="str">
            <v>22 - Socieconómicos:  Potencial turístico</v>
          </cell>
        </row>
        <row r="23">
          <cell r="K23" t="str">
            <v>23 - Socieconómicos:  Desarrollo de cadena de suministro sostenible</v>
          </cell>
        </row>
        <row r="24">
          <cell r="C24">
            <v>141</v>
          </cell>
          <cell r="K24" t="str">
            <v>24 - Socieconómicos:  Integración de compras verdes (proveedores y clientes)</v>
          </cell>
        </row>
        <row r="25">
          <cell r="C25">
            <v>142</v>
          </cell>
          <cell r="K25" t="str">
            <v>25 - Cultural y Social:  Paisajístico, desarrollo comunitario, acciones de sensibilización</v>
          </cell>
        </row>
        <row r="26">
          <cell r="C26">
            <v>143</v>
          </cell>
        </row>
        <row r="27">
          <cell r="C27">
            <v>144</v>
          </cell>
        </row>
        <row r="28">
          <cell r="C28">
            <v>145</v>
          </cell>
        </row>
        <row r="29">
          <cell r="C29">
            <v>149</v>
          </cell>
        </row>
        <row r="32">
          <cell r="C32">
            <v>150</v>
          </cell>
        </row>
        <row r="34">
          <cell r="C34">
            <v>161</v>
          </cell>
        </row>
        <row r="35">
          <cell r="C35">
            <v>162</v>
          </cell>
        </row>
        <row r="36">
          <cell r="C36">
            <v>163</v>
          </cell>
        </row>
        <row r="37">
          <cell r="C37">
            <v>164</v>
          </cell>
        </row>
        <row r="39">
          <cell r="C39">
            <v>170</v>
          </cell>
        </row>
        <row r="42">
          <cell r="C42">
            <v>210</v>
          </cell>
        </row>
        <row r="43">
          <cell r="C43">
            <v>220</v>
          </cell>
        </row>
        <row r="44">
          <cell r="C44">
            <v>230</v>
          </cell>
        </row>
        <row r="45">
          <cell r="C45">
            <v>240</v>
          </cell>
        </row>
        <row r="52">
          <cell r="C52">
            <v>311</v>
          </cell>
        </row>
        <row r="53">
          <cell r="C53">
            <v>312</v>
          </cell>
        </row>
        <row r="55">
          <cell r="C55">
            <v>321</v>
          </cell>
        </row>
        <row r="56">
          <cell r="C56">
            <v>321</v>
          </cell>
        </row>
        <row r="62">
          <cell r="C62">
            <v>510</v>
          </cell>
        </row>
        <row r="64">
          <cell r="C64">
            <v>520</v>
          </cell>
        </row>
        <row r="69">
          <cell r="C69">
            <v>610</v>
          </cell>
        </row>
        <row r="71">
          <cell r="C71">
            <v>620</v>
          </cell>
        </row>
        <row r="74">
          <cell r="C74">
            <v>710</v>
          </cell>
        </row>
        <row r="75">
          <cell r="C75">
            <v>721</v>
          </cell>
        </row>
        <row r="76">
          <cell r="C76">
            <v>722</v>
          </cell>
        </row>
        <row r="77">
          <cell r="C77">
            <v>723</v>
          </cell>
        </row>
        <row r="78">
          <cell r="C78">
            <v>729</v>
          </cell>
        </row>
        <row r="81">
          <cell r="C81">
            <v>811</v>
          </cell>
        </row>
        <row r="82">
          <cell r="C82">
            <v>812</v>
          </cell>
        </row>
        <row r="83">
          <cell r="C83">
            <v>820</v>
          </cell>
        </row>
        <row r="84">
          <cell r="C84">
            <v>891</v>
          </cell>
        </row>
        <row r="85">
          <cell r="C85">
            <v>892</v>
          </cell>
        </row>
        <row r="86">
          <cell r="C86">
            <v>899</v>
          </cell>
        </row>
        <row r="89">
          <cell r="C89">
            <v>910</v>
          </cell>
        </row>
        <row r="90">
          <cell r="C90">
            <v>990</v>
          </cell>
        </row>
        <row r="94">
          <cell r="C94">
            <v>1011</v>
          </cell>
        </row>
        <row r="95">
          <cell r="C95">
            <v>1012</v>
          </cell>
        </row>
        <row r="96">
          <cell r="C96">
            <v>1020</v>
          </cell>
        </row>
        <row r="97">
          <cell r="C97">
            <v>1030</v>
          </cell>
        </row>
        <row r="98">
          <cell r="C98">
            <v>1040</v>
          </cell>
        </row>
        <row r="99">
          <cell r="C99">
            <v>1051</v>
          </cell>
        </row>
        <row r="100">
          <cell r="C100">
            <v>1052</v>
          </cell>
        </row>
        <row r="101">
          <cell r="C101">
            <v>1061</v>
          </cell>
        </row>
        <row r="102">
          <cell r="C102">
            <v>1062</v>
          </cell>
        </row>
        <row r="103">
          <cell r="C103">
            <v>1063</v>
          </cell>
        </row>
        <row r="104">
          <cell r="C104">
            <v>1071</v>
          </cell>
        </row>
        <row r="105">
          <cell r="C105">
            <v>1072</v>
          </cell>
        </row>
        <row r="106">
          <cell r="C106">
            <v>1081</v>
          </cell>
        </row>
        <row r="107">
          <cell r="C107">
            <v>1082</v>
          </cell>
        </row>
        <row r="108">
          <cell r="C108">
            <v>1083</v>
          </cell>
        </row>
        <row r="109">
          <cell r="C109">
            <v>1084</v>
          </cell>
        </row>
        <row r="110">
          <cell r="C110">
            <v>1089</v>
          </cell>
        </row>
        <row r="111">
          <cell r="C111">
            <v>1090</v>
          </cell>
        </row>
        <row r="115">
          <cell r="C115">
            <v>1101</v>
          </cell>
        </row>
        <row r="116">
          <cell r="C116">
            <v>1102</v>
          </cell>
        </row>
        <row r="117">
          <cell r="C117">
            <v>1103</v>
          </cell>
        </row>
        <row r="118">
          <cell r="C118">
            <v>1104</v>
          </cell>
        </row>
        <row r="121">
          <cell r="C121">
            <v>1200</v>
          </cell>
        </row>
        <row r="124">
          <cell r="C124">
            <v>1311</v>
          </cell>
        </row>
        <row r="125">
          <cell r="C125">
            <v>1312</v>
          </cell>
        </row>
        <row r="126">
          <cell r="C126">
            <v>1313</v>
          </cell>
        </row>
        <row r="127">
          <cell r="C127">
            <v>1391</v>
          </cell>
        </row>
        <row r="128">
          <cell r="C128">
            <v>1392</v>
          </cell>
        </row>
        <row r="129">
          <cell r="C129">
            <v>1393</v>
          </cell>
        </row>
        <row r="130">
          <cell r="C130">
            <v>1394</v>
          </cell>
        </row>
        <row r="131">
          <cell r="C131">
            <v>1399</v>
          </cell>
        </row>
        <row r="134">
          <cell r="C134">
            <v>1410</v>
          </cell>
        </row>
        <row r="135">
          <cell r="C135">
            <v>1420</v>
          </cell>
        </row>
        <row r="136">
          <cell r="C136">
            <v>1430</v>
          </cell>
        </row>
        <row r="140">
          <cell r="C140">
            <v>1511</v>
          </cell>
        </row>
        <row r="141">
          <cell r="C141">
            <v>1512</v>
          </cell>
        </row>
        <row r="142">
          <cell r="C142">
            <v>1513</v>
          </cell>
        </row>
        <row r="143">
          <cell r="C143">
            <v>1521</v>
          </cell>
        </row>
        <row r="144">
          <cell r="C144">
            <v>1522</v>
          </cell>
        </row>
        <row r="145">
          <cell r="C145">
            <v>1523</v>
          </cell>
        </row>
        <row r="149">
          <cell r="C149">
            <v>1610</v>
          </cell>
        </row>
        <row r="150">
          <cell r="C150">
            <v>1620</v>
          </cell>
        </row>
        <row r="151">
          <cell r="C151">
            <v>1630</v>
          </cell>
        </row>
        <row r="152">
          <cell r="C152">
            <v>1640</v>
          </cell>
        </row>
        <row r="153">
          <cell r="C153">
            <v>1690</v>
          </cell>
        </row>
        <row r="157">
          <cell r="C157">
            <v>1701</v>
          </cell>
        </row>
        <row r="158">
          <cell r="C158">
            <v>1702</v>
          </cell>
        </row>
        <row r="159">
          <cell r="C159">
            <v>1703</v>
          </cell>
        </row>
        <row r="163">
          <cell r="C163">
            <v>1811</v>
          </cell>
        </row>
        <row r="164">
          <cell r="C164">
            <v>1812</v>
          </cell>
        </row>
        <row r="165">
          <cell r="C165">
            <v>1820</v>
          </cell>
        </row>
        <row r="169">
          <cell r="C169">
            <v>1910</v>
          </cell>
        </row>
        <row r="170">
          <cell r="C170">
            <v>1921</v>
          </cell>
        </row>
        <row r="171">
          <cell r="C171">
            <v>1922</v>
          </cell>
        </row>
        <row r="175">
          <cell r="C175">
            <v>2011</v>
          </cell>
        </row>
        <row r="176">
          <cell r="C176">
            <v>2012</v>
          </cell>
        </row>
        <row r="177">
          <cell r="C177">
            <v>2013</v>
          </cell>
        </row>
        <row r="178">
          <cell r="C178">
            <v>2014</v>
          </cell>
        </row>
        <row r="179">
          <cell r="C179">
            <v>2021</v>
          </cell>
        </row>
        <row r="180">
          <cell r="C180">
            <v>2022</v>
          </cell>
        </row>
        <row r="181">
          <cell r="C181">
            <v>2023</v>
          </cell>
        </row>
        <row r="182">
          <cell r="C182">
            <v>2029</v>
          </cell>
        </row>
        <row r="183">
          <cell r="C183">
            <v>2030</v>
          </cell>
        </row>
        <row r="187">
          <cell r="C187">
            <v>2100</v>
          </cell>
        </row>
        <row r="191">
          <cell r="C191">
            <v>2211</v>
          </cell>
        </row>
        <row r="192">
          <cell r="C192">
            <v>2212</v>
          </cell>
        </row>
        <row r="193">
          <cell r="C193">
            <v>2219</v>
          </cell>
        </row>
        <row r="194">
          <cell r="C194">
            <v>2221</v>
          </cell>
        </row>
        <row r="195">
          <cell r="C195">
            <v>2229</v>
          </cell>
        </row>
        <row r="199">
          <cell r="C199">
            <v>2310</v>
          </cell>
        </row>
        <row r="200">
          <cell r="C200">
            <v>2391</v>
          </cell>
        </row>
        <row r="201">
          <cell r="C201">
            <v>2392</v>
          </cell>
        </row>
        <row r="202">
          <cell r="C202">
            <v>2393</v>
          </cell>
        </row>
        <row r="203">
          <cell r="C203">
            <v>2394</v>
          </cell>
        </row>
        <row r="204">
          <cell r="C204">
            <v>2395</v>
          </cell>
        </row>
        <row r="205">
          <cell r="C205">
            <v>2396</v>
          </cell>
        </row>
        <row r="206">
          <cell r="C206">
            <v>2399</v>
          </cell>
        </row>
        <row r="210">
          <cell r="C210">
            <v>2410</v>
          </cell>
        </row>
        <row r="211">
          <cell r="C211">
            <v>2421</v>
          </cell>
        </row>
        <row r="212">
          <cell r="C212">
            <v>2429</v>
          </cell>
        </row>
        <row r="213">
          <cell r="C213">
            <v>2431</v>
          </cell>
        </row>
        <row r="214">
          <cell r="C214">
            <v>2432</v>
          </cell>
        </row>
        <row r="218">
          <cell r="C218">
            <v>2511</v>
          </cell>
        </row>
        <row r="219">
          <cell r="C219">
            <v>2512</v>
          </cell>
        </row>
        <row r="220">
          <cell r="C220">
            <v>2513</v>
          </cell>
        </row>
        <row r="221">
          <cell r="C221">
            <v>2520</v>
          </cell>
        </row>
        <row r="222">
          <cell r="C222">
            <v>2591</v>
          </cell>
        </row>
        <row r="223">
          <cell r="C223">
            <v>2592</v>
          </cell>
        </row>
        <row r="224">
          <cell r="C224">
            <v>2593</v>
          </cell>
        </row>
        <row r="225">
          <cell r="C225">
            <v>2599</v>
          </cell>
        </row>
        <row r="229">
          <cell r="C229">
            <v>2610</v>
          </cell>
        </row>
        <row r="230">
          <cell r="C230">
            <v>2620</v>
          </cell>
        </row>
        <row r="231">
          <cell r="C231">
            <v>2630</v>
          </cell>
        </row>
        <row r="232">
          <cell r="C232">
            <v>2640</v>
          </cell>
        </row>
        <row r="233">
          <cell r="C233">
            <v>2651</v>
          </cell>
        </row>
        <row r="234">
          <cell r="C234">
            <v>2652</v>
          </cell>
        </row>
        <row r="235">
          <cell r="C235">
            <v>2660</v>
          </cell>
        </row>
        <row r="236">
          <cell r="C236">
            <v>2670</v>
          </cell>
        </row>
        <row r="237">
          <cell r="C237">
            <v>2680</v>
          </cell>
        </row>
        <row r="240">
          <cell r="C240">
            <v>2711</v>
          </cell>
        </row>
        <row r="241">
          <cell r="C241">
            <v>2712</v>
          </cell>
        </row>
        <row r="242">
          <cell r="C242">
            <v>2720</v>
          </cell>
        </row>
        <row r="243">
          <cell r="C243">
            <v>2731</v>
          </cell>
        </row>
        <row r="244">
          <cell r="C244">
            <v>2732</v>
          </cell>
        </row>
        <row r="245">
          <cell r="C245">
            <v>2740</v>
          </cell>
        </row>
        <row r="246">
          <cell r="C246">
            <v>2750</v>
          </cell>
        </row>
        <row r="247">
          <cell r="C247">
            <v>2790</v>
          </cell>
        </row>
        <row r="251">
          <cell r="C251">
            <v>2811</v>
          </cell>
        </row>
        <row r="252">
          <cell r="C252">
            <v>2812</v>
          </cell>
        </row>
        <row r="253">
          <cell r="C253">
            <v>2813</v>
          </cell>
        </row>
        <row r="254">
          <cell r="C254">
            <v>2814</v>
          </cell>
        </row>
        <row r="255">
          <cell r="C255">
            <v>2815</v>
          </cell>
        </row>
        <row r="256">
          <cell r="C256">
            <v>2816</v>
          </cell>
        </row>
        <row r="257">
          <cell r="C257">
            <v>2817</v>
          </cell>
        </row>
        <row r="258">
          <cell r="C258">
            <v>2818</v>
          </cell>
        </row>
        <row r="259">
          <cell r="C259">
            <v>2819</v>
          </cell>
        </row>
        <row r="260">
          <cell r="C260">
            <v>2821</v>
          </cell>
        </row>
        <row r="261">
          <cell r="C261">
            <v>2822</v>
          </cell>
        </row>
        <row r="262">
          <cell r="C262">
            <v>2823</v>
          </cell>
        </row>
        <row r="263">
          <cell r="C263">
            <v>2824</v>
          </cell>
        </row>
        <row r="264">
          <cell r="C264">
            <v>2825</v>
          </cell>
        </row>
        <row r="265">
          <cell r="C265">
            <v>2826</v>
          </cell>
        </row>
        <row r="266">
          <cell r="C266">
            <v>2829</v>
          </cell>
        </row>
        <row r="270">
          <cell r="C270">
            <v>2910</v>
          </cell>
        </row>
        <row r="271">
          <cell r="C271">
            <v>2920</v>
          </cell>
        </row>
        <row r="272">
          <cell r="C272">
            <v>2930</v>
          </cell>
        </row>
        <row r="275">
          <cell r="C275">
            <v>3011</v>
          </cell>
        </row>
        <row r="276">
          <cell r="C276">
            <v>3012</v>
          </cell>
        </row>
        <row r="277">
          <cell r="C277">
            <v>3020</v>
          </cell>
        </row>
        <row r="278">
          <cell r="C278">
            <v>3030</v>
          </cell>
        </row>
        <row r="279">
          <cell r="C279">
            <v>3040</v>
          </cell>
        </row>
        <row r="280">
          <cell r="C280">
            <v>3091</v>
          </cell>
        </row>
        <row r="281">
          <cell r="C281">
            <v>3092</v>
          </cell>
        </row>
        <row r="282">
          <cell r="C282">
            <v>3099</v>
          </cell>
        </row>
        <row r="286">
          <cell r="C286">
            <v>3110</v>
          </cell>
        </row>
        <row r="287">
          <cell r="C287">
            <v>3120</v>
          </cell>
        </row>
        <row r="291">
          <cell r="C291">
            <v>3210</v>
          </cell>
        </row>
        <row r="292">
          <cell r="C292">
            <v>3220</v>
          </cell>
        </row>
        <row r="293">
          <cell r="C293">
            <v>3230</v>
          </cell>
        </row>
        <row r="294">
          <cell r="C294">
            <v>3240</v>
          </cell>
        </row>
        <row r="295">
          <cell r="C295">
            <v>3250</v>
          </cell>
        </row>
        <row r="296">
          <cell r="C296">
            <v>3290</v>
          </cell>
        </row>
        <row r="300">
          <cell r="C300">
            <v>3311</v>
          </cell>
        </row>
        <row r="301">
          <cell r="C301">
            <v>3312</v>
          </cell>
        </row>
        <row r="302">
          <cell r="C302">
            <v>3313</v>
          </cell>
        </row>
        <row r="303">
          <cell r="C303">
            <v>3314</v>
          </cell>
        </row>
        <row r="304">
          <cell r="C304">
            <v>3315</v>
          </cell>
        </row>
        <row r="305">
          <cell r="C305">
            <v>3319</v>
          </cell>
        </row>
        <row r="306">
          <cell r="C306">
            <v>3320</v>
          </cell>
        </row>
        <row r="310">
          <cell r="C310">
            <v>3511</v>
          </cell>
        </row>
        <row r="311">
          <cell r="C311">
            <v>3512</v>
          </cell>
        </row>
        <row r="312">
          <cell r="C312">
            <v>3513</v>
          </cell>
        </row>
        <row r="313">
          <cell r="C313">
            <v>3514</v>
          </cell>
        </row>
        <row r="314">
          <cell r="C314">
            <v>3520</v>
          </cell>
        </row>
        <row r="315">
          <cell r="C315">
            <v>3530</v>
          </cell>
        </row>
        <row r="319">
          <cell r="C319">
            <v>3600</v>
          </cell>
        </row>
        <row r="322">
          <cell r="C322">
            <v>3700</v>
          </cell>
        </row>
        <row r="325">
          <cell r="C325">
            <v>3811</v>
          </cell>
        </row>
        <row r="326">
          <cell r="C326">
            <v>3812</v>
          </cell>
        </row>
        <row r="327">
          <cell r="C327">
            <v>3821</v>
          </cell>
        </row>
        <row r="328">
          <cell r="C328">
            <v>3822</v>
          </cell>
        </row>
        <row r="329">
          <cell r="C329">
            <v>3830</v>
          </cell>
        </row>
        <row r="332">
          <cell r="C332">
            <v>3900</v>
          </cell>
        </row>
        <row r="335">
          <cell r="C335">
            <v>4111</v>
          </cell>
        </row>
        <row r="336">
          <cell r="C336">
            <v>4112</v>
          </cell>
        </row>
        <row r="339">
          <cell r="C339">
            <v>4210</v>
          </cell>
        </row>
        <row r="340">
          <cell r="C340">
            <v>4220</v>
          </cell>
        </row>
        <row r="341">
          <cell r="C341">
            <v>4290</v>
          </cell>
        </row>
        <row r="345">
          <cell r="C345">
            <v>4311</v>
          </cell>
        </row>
        <row r="346">
          <cell r="C346">
            <v>4312</v>
          </cell>
        </row>
        <row r="347">
          <cell r="C347">
            <v>4321</v>
          </cell>
        </row>
        <row r="348">
          <cell r="C348">
            <v>4322</v>
          </cell>
        </row>
        <row r="349">
          <cell r="C349">
            <v>4329</v>
          </cell>
        </row>
        <row r="350">
          <cell r="C350">
            <v>4330</v>
          </cell>
        </row>
        <row r="351">
          <cell r="C351">
            <v>4390</v>
          </cell>
        </row>
        <row r="356">
          <cell r="C356">
            <v>4511</v>
          </cell>
        </row>
        <row r="357">
          <cell r="C357">
            <v>4512</v>
          </cell>
        </row>
        <row r="358">
          <cell r="C358">
            <v>4520</v>
          </cell>
        </row>
        <row r="359">
          <cell r="C359">
            <v>4530</v>
          </cell>
        </row>
        <row r="360">
          <cell r="C360">
            <v>4541</v>
          </cell>
        </row>
        <row r="361">
          <cell r="C361">
            <v>4542</v>
          </cell>
        </row>
        <row r="364">
          <cell r="C364">
            <v>4610</v>
          </cell>
        </row>
        <row r="365">
          <cell r="C365">
            <v>4620</v>
          </cell>
        </row>
        <row r="366">
          <cell r="C366">
            <v>4631</v>
          </cell>
        </row>
        <row r="367">
          <cell r="C367">
            <v>4632</v>
          </cell>
        </row>
        <row r="368">
          <cell r="C368">
            <v>4641</v>
          </cell>
        </row>
        <row r="369">
          <cell r="C369">
            <v>4642</v>
          </cell>
        </row>
        <row r="370">
          <cell r="C370">
            <v>4643</v>
          </cell>
        </row>
        <row r="371">
          <cell r="C371">
            <v>4644</v>
          </cell>
        </row>
        <row r="372">
          <cell r="C372">
            <v>4645</v>
          </cell>
        </row>
        <row r="373">
          <cell r="C373">
            <v>4649</v>
          </cell>
        </row>
        <row r="374">
          <cell r="C374">
            <v>4651</v>
          </cell>
        </row>
        <row r="375">
          <cell r="C375">
            <v>4652</v>
          </cell>
        </row>
        <row r="376">
          <cell r="C376">
            <v>4653</v>
          </cell>
        </row>
        <row r="377">
          <cell r="C377">
            <v>4659</v>
          </cell>
        </row>
        <row r="378">
          <cell r="C378">
            <v>4661</v>
          </cell>
        </row>
        <row r="379">
          <cell r="C379">
            <v>4662</v>
          </cell>
        </row>
        <row r="380">
          <cell r="C380">
            <v>4663</v>
          </cell>
        </row>
        <row r="381">
          <cell r="C381">
            <v>4664</v>
          </cell>
        </row>
        <row r="382">
          <cell r="C382">
            <v>4665</v>
          </cell>
        </row>
        <row r="383">
          <cell r="C383">
            <v>4669</v>
          </cell>
        </row>
        <row r="384">
          <cell r="C384">
            <v>4690</v>
          </cell>
        </row>
        <row r="388">
          <cell r="C388">
            <v>4711</v>
          </cell>
        </row>
        <row r="389">
          <cell r="C389">
            <v>4719</v>
          </cell>
        </row>
        <row r="390">
          <cell r="C390">
            <v>4721</v>
          </cell>
        </row>
        <row r="391">
          <cell r="C391">
            <v>4722</v>
          </cell>
        </row>
        <row r="392">
          <cell r="C392">
            <v>4723</v>
          </cell>
        </row>
        <row r="393">
          <cell r="C393">
            <v>4724</v>
          </cell>
        </row>
        <row r="394">
          <cell r="C394">
            <v>4729</v>
          </cell>
        </row>
        <row r="395">
          <cell r="C395">
            <v>4731</v>
          </cell>
        </row>
        <row r="396">
          <cell r="C396">
            <v>4732</v>
          </cell>
        </row>
        <row r="397">
          <cell r="C397">
            <v>4741</v>
          </cell>
        </row>
        <row r="398">
          <cell r="C398">
            <v>4742</v>
          </cell>
        </row>
        <row r="399">
          <cell r="C399">
            <v>4751</v>
          </cell>
        </row>
        <row r="400">
          <cell r="C400">
            <v>4752</v>
          </cell>
        </row>
        <row r="401">
          <cell r="C401">
            <v>4753</v>
          </cell>
        </row>
        <row r="402">
          <cell r="C402">
            <v>4754</v>
          </cell>
        </row>
        <row r="403">
          <cell r="C403">
            <v>4755</v>
          </cell>
        </row>
        <row r="404">
          <cell r="C404">
            <v>4759</v>
          </cell>
        </row>
        <row r="405">
          <cell r="C405">
            <v>4761</v>
          </cell>
        </row>
        <row r="406">
          <cell r="C406">
            <v>4762</v>
          </cell>
        </row>
        <row r="407">
          <cell r="C407">
            <v>4769</v>
          </cell>
        </row>
        <row r="408">
          <cell r="C408">
            <v>4771</v>
          </cell>
        </row>
        <row r="409">
          <cell r="C409">
            <v>4772</v>
          </cell>
        </row>
        <row r="410">
          <cell r="C410">
            <v>4773</v>
          </cell>
        </row>
        <row r="411">
          <cell r="C411">
            <v>4774</v>
          </cell>
        </row>
        <row r="412">
          <cell r="C412">
            <v>4775</v>
          </cell>
        </row>
        <row r="413">
          <cell r="C413">
            <v>4781</v>
          </cell>
        </row>
        <row r="414">
          <cell r="C414">
            <v>4782</v>
          </cell>
        </row>
        <row r="415">
          <cell r="C415">
            <v>4789</v>
          </cell>
        </row>
        <row r="416">
          <cell r="C416">
            <v>4791</v>
          </cell>
        </row>
        <row r="417">
          <cell r="C417">
            <v>4792</v>
          </cell>
        </row>
        <row r="418">
          <cell r="C418">
            <v>4799</v>
          </cell>
        </row>
        <row r="422">
          <cell r="C422">
            <v>4911</v>
          </cell>
        </row>
        <row r="423">
          <cell r="C423">
            <v>4912</v>
          </cell>
        </row>
        <row r="424">
          <cell r="C424">
            <v>4921</v>
          </cell>
        </row>
        <row r="425">
          <cell r="C425">
            <v>4922</v>
          </cell>
        </row>
        <row r="426">
          <cell r="C426">
            <v>4923</v>
          </cell>
        </row>
        <row r="427">
          <cell r="C427">
            <v>4930</v>
          </cell>
        </row>
        <row r="430">
          <cell r="C430">
            <v>5011</v>
          </cell>
        </row>
        <row r="431">
          <cell r="C431">
            <v>5012</v>
          </cell>
        </row>
        <row r="432">
          <cell r="C432">
            <v>5021</v>
          </cell>
        </row>
        <row r="433">
          <cell r="C433">
            <v>5022</v>
          </cell>
        </row>
        <row r="436">
          <cell r="C436">
            <v>5111</v>
          </cell>
        </row>
        <row r="437">
          <cell r="C437">
            <v>5112</v>
          </cell>
        </row>
        <row r="438">
          <cell r="C438">
            <v>5121</v>
          </cell>
        </row>
        <row r="439">
          <cell r="C439">
            <v>5122</v>
          </cell>
        </row>
        <row r="443">
          <cell r="C443">
            <v>5210</v>
          </cell>
        </row>
        <row r="444">
          <cell r="C444">
            <v>5221</v>
          </cell>
        </row>
        <row r="445">
          <cell r="C445">
            <v>5222</v>
          </cell>
        </row>
        <row r="446">
          <cell r="C446">
            <v>5223</v>
          </cell>
        </row>
        <row r="447">
          <cell r="C447">
            <v>5224</v>
          </cell>
        </row>
        <row r="448">
          <cell r="C448">
            <v>5229</v>
          </cell>
        </row>
        <row r="451">
          <cell r="C451">
            <v>5310</v>
          </cell>
        </row>
        <row r="452">
          <cell r="C452">
            <v>5320</v>
          </cell>
        </row>
        <row r="455">
          <cell r="C455">
            <v>5511</v>
          </cell>
        </row>
        <row r="456">
          <cell r="C456">
            <v>5512</v>
          </cell>
        </row>
        <row r="457">
          <cell r="C457">
            <v>5513</v>
          </cell>
        </row>
        <row r="458">
          <cell r="C458">
            <v>5514</v>
          </cell>
        </row>
        <row r="459">
          <cell r="C459">
            <v>5519</v>
          </cell>
        </row>
        <row r="460">
          <cell r="C460">
            <v>5520</v>
          </cell>
        </row>
        <row r="461">
          <cell r="C461">
            <v>5530</v>
          </cell>
        </row>
        <row r="462">
          <cell r="C462">
            <v>5590</v>
          </cell>
        </row>
        <row r="465">
          <cell r="C465">
            <v>5611</v>
          </cell>
        </row>
        <row r="466">
          <cell r="C466">
            <v>5612</v>
          </cell>
        </row>
        <row r="467">
          <cell r="C467">
            <v>5613</v>
          </cell>
        </row>
        <row r="468">
          <cell r="C468">
            <v>5619</v>
          </cell>
        </row>
        <row r="469">
          <cell r="C469">
            <v>5621</v>
          </cell>
        </row>
        <row r="470">
          <cell r="C470">
            <v>5629</v>
          </cell>
        </row>
        <row r="471">
          <cell r="C471">
            <v>5630</v>
          </cell>
        </row>
        <row r="474">
          <cell r="C474">
            <v>5811</v>
          </cell>
        </row>
        <row r="475">
          <cell r="C475">
            <v>5812</v>
          </cell>
        </row>
        <row r="476">
          <cell r="C476">
            <v>5813</v>
          </cell>
        </row>
        <row r="477">
          <cell r="C477">
            <v>5819</v>
          </cell>
        </row>
        <row r="478">
          <cell r="C478">
            <v>5820</v>
          </cell>
        </row>
        <row r="482">
          <cell r="C482">
            <v>5911</v>
          </cell>
        </row>
        <row r="483">
          <cell r="C483">
            <v>5912</v>
          </cell>
        </row>
        <row r="484">
          <cell r="C484">
            <v>5913</v>
          </cell>
        </row>
        <row r="485">
          <cell r="C485">
            <v>5914</v>
          </cell>
        </row>
        <row r="486">
          <cell r="C486">
            <v>5920</v>
          </cell>
        </row>
        <row r="489">
          <cell r="C489">
            <v>6010</v>
          </cell>
        </row>
        <row r="490">
          <cell r="C490">
            <v>6020</v>
          </cell>
        </row>
        <row r="493">
          <cell r="C493">
            <v>6110</v>
          </cell>
        </row>
        <row r="494">
          <cell r="C494">
            <v>6120</v>
          </cell>
        </row>
        <row r="495">
          <cell r="C495">
            <v>6130</v>
          </cell>
        </row>
        <row r="496">
          <cell r="C496">
            <v>6190</v>
          </cell>
        </row>
        <row r="499">
          <cell r="C499">
            <v>6201</v>
          </cell>
        </row>
        <row r="500">
          <cell r="C500">
            <v>6202</v>
          </cell>
        </row>
        <row r="501">
          <cell r="C501">
            <v>6209</v>
          </cell>
        </row>
        <row r="504">
          <cell r="C504">
            <v>6311</v>
          </cell>
        </row>
        <row r="505">
          <cell r="C505">
            <v>6312</v>
          </cell>
        </row>
        <row r="506">
          <cell r="C506">
            <v>6391</v>
          </cell>
        </row>
        <row r="507">
          <cell r="C507">
            <v>6399</v>
          </cell>
        </row>
        <row r="510">
          <cell r="C510">
            <v>6411</v>
          </cell>
        </row>
        <row r="511">
          <cell r="C511">
            <v>6412</v>
          </cell>
        </row>
        <row r="512">
          <cell r="C512">
            <v>6421</v>
          </cell>
        </row>
        <row r="513">
          <cell r="C513">
            <v>6422</v>
          </cell>
        </row>
        <row r="514">
          <cell r="C514">
            <v>6423</v>
          </cell>
        </row>
        <row r="515">
          <cell r="C515">
            <v>6424</v>
          </cell>
        </row>
        <row r="516">
          <cell r="C516">
            <v>6431</v>
          </cell>
        </row>
        <row r="517">
          <cell r="C517">
            <v>6432</v>
          </cell>
        </row>
        <row r="518">
          <cell r="C518">
            <v>6491</v>
          </cell>
        </row>
        <row r="519">
          <cell r="C519">
            <v>6492</v>
          </cell>
        </row>
        <row r="520">
          <cell r="C520">
            <v>6493</v>
          </cell>
        </row>
        <row r="521">
          <cell r="C521">
            <v>6494</v>
          </cell>
        </row>
        <row r="522">
          <cell r="C522">
            <v>6495</v>
          </cell>
        </row>
        <row r="523">
          <cell r="C523">
            <v>6499</v>
          </cell>
        </row>
        <row r="526">
          <cell r="C526">
            <v>6511</v>
          </cell>
        </row>
        <row r="527">
          <cell r="C527">
            <v>6512</v>
          </cell>
        </row>
        <row r="528">
          <cell r="C528">
            <v>6513</v>
          </cell>
        </row>
        <row r="529">
          <cell r="C529">
            <v>6514</v>
          </cell>
        </row>
        <row r="530">
          <cell r="C530">
            <v>6521</v>
          </cell>
        </row>
        <row r="531">
          <cell r="C531">
            <v>6522</v>
          </cell>
        </row>
        <row r="532">
          <cell r="C532">
            <v>6531</v>
          </cell>
        </row>
        <row r="533">
          <cell r="C533">
            <v>6532</v>
          </cell>
        </row>
        <row r="536">
          <cell r="C536">
            <v>6611</v>
          </cell>
        </row>
        <row r="537">
          <cell r="C537">
            <v>6612</v>
          </cell>
        </row>
        <row r="538">
          <cell r="C538">
            <v>6613</v>
          </cell>
        </row>
        <row r="539">
          <cell r="C539">
            <v>6614</v>
          </cell>
        </row>
        <row r="540">
          <cell r="C540">
            <v>6615</v>
          </cell>
        </row>
        <row r="541">
          <cell r="C541">
            <v>6619</v>
          </cell>
        </row>
        <row r="542">
          <cell r="C542">
            <v>6621</v>
          </cell>
        </row>
        <row r="543">
          <cell r="C543">
            <v>6629</v>
          </cell>
        </row>
        <row r="544">
          <cell r="C544">
            <v>6630</v>
          </cell>
        </row>
        <row r="547">
          <cell r="C547">
            <v>6810</v>
          </cell>
        </row>
        <row r="548">
          <cell r="C548">
            <v>6820</v>
          </cell>
        </row>
        <row r="551">
          <cell r="C551">
            <v>6910</v>
          </cell>
        </row>
        <row r="552">
          <cell r="C552">
            <v>6920</v>
          </cell>
        </row>
        <row r="555">
          <cell r="C555">
            <v>7010</v>
          </cell>
        </row>
        <row r="556">
          <cell r="C556">
            <v>7020</v>
          </cell>
        </row>
        <row r="559">
          <cell r="C559">
            <v>7110</v>
          </cell>
        </row>
        <row r="560">
          <cell r="C560">
            <v>7120</v>
          </cell>
        </row>
        <row r="563">
          <cell r="C563">
            <v>7210</v>
          </cell>
        </row>
        <row r="564">
          <cell r="C564">
            <v>7220</v>
          </cell>
        </row>
        <row r="567">
          <cell r="C567">
            <v>7310</v>
          </cell>
        </row>
        <row r="568">
          <cell r="C568">
            <v>7320</v>
          </cell>
        </row>
        <row r="571">
          <cell r="C571">
            <v>7410</v>
          </cell>
        </row>
        <row r="572">
          <cell r="C572">
            <v>7420</v>
          </cell>
        </row>
        <row r="573">
          <cell r="C573">
            <v>7490</v>
          </cell>
        </row>
        <row r="576">
          <cell r="C576">
            <v>7500</v>
          </cell>
        </row>
        <row r="579">
          <cell r="C579">
            <v>7710</v>
          </cell>
        </row>
        <row r="580">
          <cell r="C580">
            <v>7721</v>
          </cell>
        </row>
        <row r="581">
          <cell r="C581">
            <v>7722</v>
          </cell>
        </row>
        <row r="582">
          <cell r="C582">
            <v>7729</v>
          </cell>
        </row>
        <row r="583">
          <cell r="C583">
            <v>7730</v>
          </cell>
        </row>
        <row r="584">
          <cell r="C584">
            <v>7740</v>
          </cell>
        </row>
        <row r="587">
          <cell r="C587">
            <v>7810</v>
          </cell>
        </row>
        <row r="588">
          <cell r="C588">
            <v>7820</v>
          </cell>
        </row>
        <row r="589">
          <cell r="C589">
            <v>7830</v>
          </cell>
        </row>
        <row r="592">
          <cell r="C592">
            <v>7911</v>
          </cell>
        </row>
        <row r="593">
          <cell r="C593">
            <v>7912</v>
          </cell>
        </row>
        <row r="594">
          <cell r="C594">
            <v>7990</v>
          </cell>
        </row>
        <row r="597">
          <cell r="C597">
            <v>8010</v>
          </cell>
        </row>
        <row r="598">
          <cell r="C598">
            <v>8020</v>
          </cell>
        </row>
        <row r="599">
          <cell r="C599">
            <v>8030</v>
          </cell>
        </row>
        <row r="602">
          <cell r="C602">
            <v>8110</v>
          </cell>
        </row>
        <row r="603">
          <cell r="C603">
            <v>8121</v>
          </cell>
        </row>
        <row r="604">
          <cell r="C604">
            <v>8129</v>
          </cell>
        </row>
        <row r="605">
          <cell r="C605">
            <v>8130</v>
          </cell>
        </row>
        <row r="608">
          <cell r="C608">
            <v>8211</v>
          </cell>
        </row>
        <row r="609">
          <cell r="C609">
            <v>8219</v>
          </cell>
        </row>
        <row r="610">
          <cell r="C610">
            <v>8220</v>
          </cell>
        </row>
        <row r="611">
          <cell r="C611">
            <v>8230</v>
          </cell>
        </row>
        <row r="612">
          <cell r="C612">
            <v>8291</v>
          </cell>
        </row>
        <row r="613">
          <cell r="C613">
            <v>8292</v>
          </cell>
        </row>
        <row r="614">
          <cell r="C614">
            <v>9299</v>
          </cell>
        </row>
        <row r="617">
          <cell r="C617">
            <v>8411</v>
          </cell>
        </row>
        <row r="618">
          <cell r="C618">
            <v>8412</v>
          </cell>
        </row>
        <row r="619">
          <cell r="C619">
            <v>8413</v>
          </cell>
        </row>
        <row r="620">
          <cell r="C620">
            <v>8414</v>
          </cell>
        </row>
        <row r="621">
          <cell r="C621">
            <v>8415</v>
          </cell>
        </row>
        <row r="622">
          <cell r="C622">
            <v>8421</v>
          </cell>
        </row>
        <row r="623">
          <cell r="C623">
            <v>8422</v>
          </cell>
        </row>
        <row r="624">
          <cell r="C624">
            <v>8423</v>
          </cell>
        </row>
        <row r="625">
          <cell r="C625">
            <v>8424</v>
          </cell>
        </row>
        <row r="626">
          <cell r="C626">
            <v>8430</v>
          </cell>
        </row>
        <row r="628">
          <cell r="C628">
            <v>8511</v>
          </cell>
        </row>
        <row r="629">
          <cell r="C629">
            <v>8512</v>
          </cell>
        </row>
        <row r="630">
          <cell r="C630">
            <v>8513</v>
          </cell>
        </row>
        <row r="631">
          <cell r="C631">
            <v>8521</v>
          </cell>
        </row>
        <row r="632">
          <cell r="C632">
            <v>8522</v>
          </cell>
        </row>
        <row r="633">
          <cell r="C633">
            <v>8523</v>
          </cell>
        </row>
        <row r="634">
          <cell r="C634">
            <v>8530</v>
          </cell>
        </row>
        <row r="635">
          <cell r="C635">
            <v>8541</v>
          </cell>
        </row>
        <row r="636">
          <cell r="C636">
            <v>8542</v>
          </cell>
        </row>
        <row r="637">
          <cell r="C637">
            <v>8543</v>
          </cell>
        </row>
        <row r="638">
          <cell r="C638">
            <v>8544</v>
          </cell>
        </row>
        <row r="639">
          <cell r="C639">
            <v>8551</v>
          </cell>
        </row>
        <row r="640">
          <cell r="C640">
            <v>8552</v>
          </cell>
        </row>
        <row r="641">
          <cell r="C641">
            <v>8553</v>
          </cell>
        </row>
        <row r="642">
          <cell r="C642">
            <v>8559</v>
          </cell>
        </row>
        <row r="643">
          <cell r="C643">
            <v>8560</v>
          </cell>
        </row>
        <row r="646">
          <cell r="C646">
            <v>8610</v>
          </cell>
        </row>
        <row r="647">
          <cell r="C647">
            <v>8621</v>
          </cell>
        </row>
        <row r="648">
          <cell r="C648">
            <v>8622</v>
          </cell>
        </row>
        <row r="649">
          <cell r="C649">
            <v>8691</v>
          </cell>
        </row>
        <row r="650">
          <cell r="C650">
            <v>8692</v>
          </cell>
        </row>
        <row r="651">
          <cell r="C651">
            <v>8699</v>
          </cell>
        </row>
        <row r="654">
          <cell r="C654">
            <v>8710</v>
          </cell>
        </row>
        <row r="655">
          <cell r="C655">
            <v>8720</v>
          </cell>
        </row>
        <row r="656">
          <cell r="C656">
            <v>8730</v>
          </cell>
        </row>
        <row r="657">
          <cell r="C657">
            <v>8790</v>
          </cell>
        </row>
        <row r="660">
          <cell r="C660">
            <v>8810</v>
          </cell>
        </row>
        <row r="661">
          <cell r="C661">
            <v>8890</v>
          </cell>
        </row>
        <row r="664">
          <cell r="C664">
            <v>9001</v>
          </cell>
        </row>
        <row r="665">
          <cell r="C665">
            <v>9002</v>
          </cell>
        </row>
        <row r="666">
          <cell r="C666">
            <v>9003</v>
          </cell>
        </row>
        <row r="667">
          <cell r="C667">
            <v>9004</v>
          </cell>
        </row>
        <row r="668">
          <cell r="C668">
            <v>9005</v>
          </cell>
        </row>
        <row r="669">
          <cell r="C669">
            <v>9006</v>
          </cell>
        </row>
        <row r="670">
          <cell r="C670">
            <v>9007</v>
          </cell>
        </row>
        <row r="671">
          <cell r="C671">
            <v>9008</v>
          </cell>
        </row>
        <row r="674">
          <cell r="C674">
            <v>9101</v>
          </cell>
        </row>
        <row r="675">
          <cell r="C675">
            <v>9102</v>
          </cell>
        </row>
        <row r="676">
          <cell r="C676">
            <v>9103</v>
          </cell>
        </row>
        <row r="678">
          <cell r="C678">
            <v>9200</v>
          </cell>
        </row>
        <row r="681">
          <cell r="C681">
            <v>9311</v>
          </cell>
        </row>
        <row r="682">
          <cell r="C682">
            <v>9312</v>
          </cell>
        </row>
        <row r="683">
          <cell r="C683">
            <v>9319</v>
          </cell>
        </row>
        <row r="684">
          <cell r="C684">
            <v>9321</v>
          </cell>
        </row>
        <row r="685">
          <cell r="C685">
            <v>9329</v>
          </cell>
        </row>
        <row r="688">
          <cell r="C688">
            <v>9411</v>
          </cell>
        </row>
        <row r="689">
          <cell r="C689">
            <v>9412</v>
          </cell>
        </row>
        <row r="690">
          <cell r="C690">
            <v>9420</v>
          </cell>
        </row>
        <row r="691">
          <cell r="C691">
            <v>9491</v>
          </cell>
        </row>
        <row r="692">
          <cell r="C692">
            <v>9492</v>
          </cell>
        </row>
        <row r="693">
          <cell r="C693">
            <v>9499</v>
          </cell>
        </row>
        <row r="696">
          <cell r="C696">
            <v>9511</v>
          </cell>
        </row>
        <row r="697">
          <cell r="C697">
            <v>9512</v>
          </cell>
        </row>
        <row r="698">
          <cell r="C698">
            <v>9521</v>
          </cell>
        </row>
        <row r="699">
          <cell r="C699">
            <v>9522</v>
          </cell>
        </row>
        <row r="700">
          <cell r="C700">
            <v>9523</v>
          </cell>
        </row>
        <row r="701">
          <cell r="C701">
            <v>9524</v>
          </cell>
        </row>
        <row r="702">
          <cell r="C702">
            <v>9529</v>
          </cell>
        </row>
        <row r="705">
          <cell r="C705">
            <v>9601</v>
          </cell>
        </row>
        <row r="706">
          <cell r="C706">
            <v>9602</v>
          </cell>
        </row>
        <row r="707">
          <cell r="C707">
            <v>9603</v>
          </cell>
        </row>
        <row r="708">
          <cell r="C708">
            <v>9609</v>
          </cell>
        </row>
        <row r="711">
          <cell r="C711">
            <v>9700</v>
          </cell>
        </row>
        <row r="714">
          <cell r="C714">
            <v>9810</v>
          </cell>
        </row>
        <row r="715">
          <cell r="C715">
            <v>9820</v>
          </cell>
        </row>
        <row r="718">
          <cell r="C718">
            <v>9900</v>
          </cell>
        </row>
        <row r="721">
          <cell r="C721">
            <v>10</v>
          </cell>
        </row>
        <row r="724">
          <cell r="C724">
            <v>81</v>
          </cell>
        </row>
        <row r="727">
          <cell r="C727">
            <v>82</v>
          </cell>
        </row>
        <row r="730">
          <cell r="C730">
            <v>90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1"/>
      <sheetName val="Plan de auditoría"/>
      <sheetName val="Lista de verificación PREAD"/>
      <sheetName val="INDICADORES"/>
      <sheetName val="INFORME DE RESULTADOS FINAL"/>
    </sheetNames>
    <sheetDataSet>
      <sheetData sheetId="0">
        <row r="2">
          <cell r="B2" t="str">
            <v>3M COLOMBIA S.A.</v>
          </cell>
        </row>
        <row r="3">
          <cell r="B3" t="str">
            <v>AL PHARMA S.A. SEDE ADMINISTRATIVA</v>
          </cell>
        </row>
        <row r="4">
          <cell r="B4" t="str">
            <v>AL PHARMA S.A. SEDE CENTRAL DE MEZCLAS</v>
          </cell>
        </row>
        <row r="5">
          <cell r="B5" t="str">
            <v>ALIMENTOS NUTRION S.A.</v>
          </cell>
        </row>
        <row r="6">
          <cell r="B6" t="str">
            <v>ANDRIA LOGÍSTICA S.A.S.</v>
          </cell>
        </row>
        <row r="7">
          <cell r="B7" t="str">
            <v>AUTOMOTORES SAN JORGE S.A.</v>
          </cell>
        </row>
        <row r="8">
          <cell r="B8" t="str">
            <v>AZUL K S.A.</v>
          </cell>
        </row>
        <row r="9">
          <cell r="B9" t="str">
            <v>C.I. SIGRA S.A.</v>
          </cell>
        </row>
        <row r="10">
          <cell r="B10" t="str">
            <v>CAJA DE COMPENSACIÓN FAMILIAR COMPENSAR -  SEDE UNIDAD DE SERVICIOS DE SALUD CALLE 94</v>
          </cell>
        </row>
        <row r="11">
          <cell r="B11" t="str">
            <v xml:space="preserve">CARTONERÍA INDUSTRIAL LTDA. - INDUCARTON </v>
          </cell>
        </row>
        <row r="12">
          <cell r="B12" t="str">
            <v>CASA LUKER S.A.</v>
          </cell>
        </row>
        <row r="13">
          <cell r="B13" t="str">
            <v>CENTRODIESEL S.A.</v>
          </cell>
        </row>
        <row r="14">
          <cell r="B14" t="str">
            <v>CHALLENGER S.A.S. PLANTA ENGATIVA</v>
          </cell>
        </row>
        <row r="15">
          <cell r="B15" t="str">
            <v>CHALLENGER S.A.S. PLANTA FONTIBON</v>
          </cell>
        </row>
        <row r="16">
          <cell r="B16" t="str">
            <v>CLINICA DEL OCCIDENTE  S.A.</v>
          </cell>
        </row>
        <row r="17">
          <cell r="B17" t="str">
            <v>COASPHARMA S.A.S.</v>
          </cell>
        </row>
        <row r="18">
          <cell r="B18" t="str">
            <v>CODELCA S.A.S.</v>
          </cell>
        </row>
        <row r="19">
          <cell r="B19" t="str">
            <v>COLOMBIANA DE FRENOS S.A  COFRE</v>
          </cell>
        </row>
        <row r="20">
          <cell r="B20" t="str">
            <v>COLTANQUES S.A.S.</v>
          </cell>
        </row>
        <row r="21">
          <cell r="B21" t="str">
            <v>COMPAÑÍA DE PARTES Y ACCESORIOS S.A.S. - COMPAC S.A.S.</v>
          </cell>
        </row>
        <row r="22">
          <cell r="B22" t="str">
            <v>COMPAÑÍA NACIONAL DE CHOCOLATES</v>
          </cell>
        </row>
        <row r="23">
          <cell r="B23" t="str">
            <v>CONFIPETROL S.A.</v>
          </cell>
        </row>
        <row r="24">
          <cell r="B24" t="str">
            <v>COOPERATIVA DE IMPRESORES Y PAPELEROS DE BOGOTÁ</v>
          </cell>
        </row>
        <row r="25">
          <cell r="B25" t="str">
            <v>CRISTACRYL DE COLOMBIA S.A.</v>
          </cell>
        </row>
        <row r="26">
          <cell r="B26" t="str">
            <v>DATALOG COLOMBIA S.A.S.</v>
          </cell>
        </row>
        <row r="27">
          <cell r="B27" t="str">
            <v>DIRECCIÓN DE ANTINARCÓTICOS - POLICÍA NACIONAL</v>
          </cell>
        </row>
        <row r="28">
          <cell r="B28" t="str">
            <v>DIRECCIÓN DE ANTISECUESTRO Y ANTIEXTORSIÓN - POLICÍA NACIONAL</v>
          </cell>
        </row>
        <row r="29">
          <cell r="B29" t="str">
            <v>DIRECCIÓN DE CARABINEROS Y SEGURIDAD RURAL - POLICÍA NACIONAL</v>
          </cell>
        </row>
        <row r="30">
          <cell r="B30" t="str">
            <v>DIRECCIÓN DE INCORPORACIÓN - POLICÍA NACIONAL</v>
          </cell>
        </row>
        <row r="31">
          <cell r="B31" t="str">
            <v>DIRECCIÓN DE INTELIGENCIA POLICIAL- POLICÍA NACIONAL</v>
          </cell>
        </row>
        <row r="32">
          <cell r="B32" t="str">
            <v>DIRECCIÓN DE PROTECCIÓN Y SERVICIOS ESPECIALES - POLICÍA NACIONAL</v>
          </cell>
        </row>
        <row r="33">
          <cell r="B33" t="str">
            <v>DIRECCIÓN DE SANIDAD - POLICÍA NACIONAL</v>
          </cell>
        </row>
        <row r="34">
          <cell r="B34" t="str">
            <v>DIRECCIÓN GENERAL DE LA POLÍCIA NACIONAL - POLICÍA NACIONAL</v>
          </cell>
        </row>
        <row r="35">
          <cell r="B35" t="str">
            <v>DIRECCIÓN NACIONAL DE ESCUELAS - POLICÍA NACIONAL</v>
          </cell>
        </row>
        <row r="36">
          <cell r="B36" t="str">
            <v>DISMET S.A.S.</v>
          </cell>
        </row>
        <row r="37">
          <cell r="B37" t="str">
            <v>ECOCAIMAN S.A.S.</v>
          </cell>
        </row>
        <row r="38">
          <cell r="B38" t="str">
            <v>EDITORIAL JL IMPRESORES LTDA</v>
          </cell>
        </row>
        <row r="39">
          <cell r="B39" t="str">
            <v>EMCOCLAVOS S.A.</v>
          </cell>
        </row>
        <row r="40">
          <cell r="B40" t="str">
            <v>EMPAQUES DE COLOMBIA S.A.S. EMPACANDO S.A.S.</v>
          </cell>
        </row>
        <row r="41">
          <cell r="B41" t="str">
            <v>ENVASES PUROS - INTERNATIONAL PAPER LTDA.</v>
          </cell>
        </row>
        <row r="42">
          <cell r="B42" t="str">
            <v>ESCUELA DE CADETES DE POLICÍA " GENERAL FRANCISCO DE PAULA SANTANDER"</v>
          </cell>
        </row>
        <row r="43">
          <cell r="B43" t="str">
            <v>ETIPRESS S.A.</v>
          </cell>
        </row>
        <row r="44">
          <cell r="B44" t="str">
            <v>EUROFARMA COLOMBIA S.A.S.</v>
          </cell>
        </row>
        <row r="45">
          <cell r="B45" t="str">
            <v>EXPRESS DEL FUTURO S.A.</v>
          </cell>
        </row>
        <row r="46">
          <cell r="B46" t="str">
            <v>FABRITECME S.A.S</v>
          </cell>
        </row>
        <row r="47">
          <cell r="B47" t="str">
            <v>GASEOSAS COLOMBIANA S.A. PLANTA CENTRO</v>
          </cell>
        </row>
        <row r="48">
          <cell r="B48" t="str">
            <v>GASEOSAS COLOMBIANAS S.A. PLANTA SUR</v>
          </cell>
        </row>
        <row r="49">
          <cell r="B49" t="str">
            <v>GASEOSAS LUX S.A.</v>
          </cell>
        </row>
        <row r="50">
          <cell r="B50" t="str">
            <v>GENERAL MOTORS COLMOTORES</v>
          </cell>
        </row>
        <row r="51">
          <cell r="B51" t="str">
            <v>GLAXOSMITHKLINE COLOMBIA S.A.</v>
          </cell>
        </row>
        <row r="52">
          <cell r="B52" t="str">
            <v>GNE SOLUCIONES S.A.S. / EDA BIMA</v>
          </cell>
        </row>
        <row r="53">
          <cell r="B53" t="str">
            <v>GNE SOLUCIONES S.A.S. / EDA BIOMAX PUENTE AEREO</v>
          </cell>
        </row>
        <row r="54">
          <cell r="B54" t="str">
            <v>HELISTAR S.A.S.</v>
          </cell>
        </row>
        <row r="55">
          <cell r="B55" t="str">
            <v>HELM BANK</v>
          </cell>
        </row>
        <row r="56">
          <cell r="B56" t="str">
            <v>HOMBRESOLO S.A.</v>
          </cell>
        </row>
        <row r="57">
          <cell r="B57" t="str">
            <v>HOSPITAL DE FONTIBÓN E.S.E. UPA 48</v>
          </cell>
        </row>
        <row r="58">
          <cell r="B58" t="str">
            <v>HOSPITAL DE FONTIBÓN E.S.E. UPA 49</v>
          </cell>
        </row>
        <row r="59">
          <cell r="B59" t="str">
            <v>HOSPITAL DE FONTIBÓN E.S.E. UPA 50</v>
          </cell>
        </row>
        <row r="60">
          <cell r="B60" t="str">
            <v>HOSPITAL DE FONTIBÓN E.S.E. UPA CENTRO DÍA</v>
          </cell>
        </row>
        <row r="61">
          <cell r="B61" t="str">
            <v>HOSPITAL UNIVERSITARIO CLINICA SAN RAFAEL</v>
          </cell>
        </row>
        <row r="62">
          <cell r="B62" t="str">
            <v>HOTELES BOGOTÁ PLAZA S.A.</v>
          </cell>
        </row>
        <row r="63">
          <cell r="B63" t="str">
            <v>IMPRESOS JC LTDA.</v>
          </cell>
        </row>
        <row r="64">
          <cell r="B64" t="str">
            <v xml:space="preserve">INDUSTRIA COLOMBIANA DE CAFÉ S.A.S. - COLCAFE </v>
          </cell>
        </row>
        <row r="65">
          <cell r="B65" t="str">
            <v>INDUSTRIA DE ARTICULOS DE MADERA IMA S.A.</v>
          </cell>
        </row>
        <row r="66">
          <cell r="B66" t="str">
            <v>INTERLIQUIDOS LTDA</v>
          </cell>
        </row>
        <row r="67">
          <cell r="B67" t="str">
            <v>KELLOGG DE COLOMBIA S.A.</v>
          </cell>
        </row>
        <row r="68">
          <cell r="B68" t="str">
            <v>KNO ENVIRONMENTAL SOLUTIONS LTDA</v>
          </cell>
        </row>
        <row r="69">
          <cell r="B69" t="str">
            <v>LEGISLACIÓN ECONOMÍA S.A.</v>
          </cell>
        </row>
        <row r="70">
          <cell r="B70" t="str">
            <v>LEGRAND COLOMBIA S.A.</v>
          </cell>
        </row>
        <row r="71">
          <cell r="B71" t="str">
            <v>MERCICO LTDA</v>
          </cell>
        </row>
        <row r="72">
          <cell r="B72" t="str">
            <v>MEXICHEM COLOMBIA S.A.S. - PAVCO</v>
          </cell>
        </row>
        <row r="73">
          <cell r="B73" t="str">
            <v>MINIPAK S.A.S.</v>
          </cell>
        </row>
        <row r="74">
          <cell r="B74" t="str">
            <v>MONTIPETROL S.A</v>
          </cell>
        </row>
        <row r="75">
          <cell r="B75" t="str">
            <v>MULTICARTON S.A.S.</v>
          </cell>
        </row>
        <row r="76">
          <cell r="B76" t="str">
            <v>MULTIDIMENSIONALES S.A. FONTIBÓN</v>
          </cell>
        </row>
        <row r="77">
          <cell r="B77" t="str">
            <v>MULTIDIMENSIONALES S.A. PUENTE ARANDA</v>
          </cell>
        </row>
        <row r="78">
          <cell r="B78" t="str">
            <v>OPEN MARKET - OPERACIONES NACIONALES DE MERCADEO LTDA</v>
          </cell>
        </row>
        <row r="79">
          <cell r="B79" t="str">
            <v>PELIKAN COLOMBIA S.A.S.</v>
          </cell>
        </row>
        <row r="80">
          <cell r="B80" t="str">
            <v>PEPSICO ALIMENTOS COLOMBIA LTDA</v>
          </cell>
        </row>
        <row r="81">
          <cell r="B81" t="str">
            <v>PROCESADORA DE MATERIAS PRIMAS S.A. SEDE COLACEITES</v>
          </cell>
        </row>
        <row r="82">
          <cell r="B82" t="str">
            <v>PRODUCTORA DE CABLES PROCABLES S.A.S.</v>
          </cell>
        </row>
        <row r="83">
          <cell r="B83" t="str">
            <v>PROTELA S.A. SEDE ENGATIVA</v>
          </cell>
        </row>
        <row r="84">
          <cell r="B84" t="str">
            <v>PROTELA S.A. SEDE FONTIBON</v>
          </cell>
        </row>
        <row r="85">
          <cell r="B85" t="str">
            <v>RECONSTRUCTORA DE MOTORES J. HERRERA</v>
          </cell>
        </row>
        <row r="86">
          <cell r="B86" t="str">
            <v>RECUBRIMIENTOS INDUSTRIALES S.A.</v>
          </cell>
        </row>
        <row r="87">
          <cell r="B87" t="str">
            <v>RESTCAFE S.A.S.</v>
          </cell>
        </row>
        <row r="88">
          <cell r="B88" t="str">
            <v>SALITRE PLAZA CENTRO COMERCIAL</v>
          </cell>
        </row>
        <row r="89">
          <cell r="B89" t="str">
            <v xml:space="preserve">SERVIACTIVA CTA </v>
          </cell>
        </row>
        <row r="90">
          <cell r="B90" t="str">
            <v>SISTEMA INTEGRADO DE TRANSPORTE SI99 S.A.</v>
          </cell>
        </row>
        <row r="91">
          <cell r="B91" t="str">
            <v>SISTEMAS OPERATIVOS MOVILES S.A. SOMOS K</v>
          </cell>
        </row>
        <row r="92">
          <cell r="B92" t="str">
            <v>SMURFIT KAPPA CARTÓN DE COLOMBIA S.A.</v>
          </cell>
        </row>
        <row r="93">
          <cell r="B93" t="str">
            <v>SODIMAC COLOMBIA S.A. - HOMECENTER CALIMA</v>
          </cell>
        </row>
        <row r="94">
          <cell r="B94" t="str">
            <v>SODIMAC COLOMBIA S.A. - HOMECENTER CALLE 170</v>
          </cell>
        </row>
        <row r="95">
          <cell r="B95" t="str">
            <v>SODIMAC COLOMBIA S.A. - HOMECENTER CALLE 80</v>
          </cell>
        </row>
        <row r="96">
          <cell r="B96" t="str">
            <v>SODIMAC COLOMBIA S.A. - HOMECENTER CEDRITOS</v>
          </cell>
        </row>
        <row r="97">
          <cell r="B97" t="str">
            <v>SODIMAC COLOMBIA S.A. - HOMECENTER DORADO</v>
          </cell>
        </row>
        <row r="98">
          <cell r="B98" t="str">
            <v>SODIMAC COLOMBIA S.A. - HOMECENTER SUBA</v>
          </cell>
        </row>
        <row r="99">
          <cell r="B99" t="str">
            <v>SODIMAC COLOMBIA S.A. - HOMECENTER SUR</v>
          </cell>
        </row>
        <row r="100">
          <cell r="B100" t="str">
            <v>SUDELEC S.A.</v>
          </cell>
        </row>
        <row r="101">
          <cell r="B101" t="str">
            <v>SYMRISE</v>
          </cell>
        </row>
        <row r="102">
          <cell r="B102" t="str">
            <v>TEAM FOODS COLOMBIA S.A.</v>
          </cell>
        </row>
        <row r="103">
          <cell r="B103" t="str">
            <v>TOXEMENT S.A.</v>
          </cell>
        </row>
        <row r="104">
          <cell r="B104" t="str">
            <v>UNE EPM TELECOMUNICACIONES S.A SEDE CALLE 26</v>
          </cell>
        </row>
        <row r="105">
          <cell r="B105" t="str">
            <v>VILASECA S.A.S.</v>
          </cell>
        </row>
        <row r="106">
          <cell r="B106" t="str">
            <v>YOQUIRE LTDA</v>
          </cell>
        </row>
      </sheetData>
      <sheetData sheetId="1"/>
      <sheetData sheetId="2">
        <row r="13">
          <cell r="D13">
            <v>0</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AAC"/>
      <sheetName val="RANGO"/>
      <sheetName val="CUMPLIMIENTO TRIMESTRES"/>
      <sheetName val="FINAL"/>
      <sheetName val="Hoja3"/>
      <sheetName val="Analisis"/>
      <sheetName val="Hoja4"/>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C128"/>
  <sheetViews>
    <sheetView showGridLines="0" tabSelected="1" view="pageBreakPreview" zoomScaleNormal="100" zoomScaleSheetLayoutView="100" zoomScalePageLayoutView="50" workbookViewId="0">
      <selection activeCell="A43" sqref="A43:A68"/>
    </sheetView>
  </sheetViews>
  <sheetFormatPr baseColWidth="10" defaultColWidth="11.42578125" defaultRowHeight="15" x14ac:dyDescent="0.25"/>
  <cols>
    <col min="1" max="1" width="23.85546875" customWidth="1"/>
    <col min="2" max="2" width="25.85546875" customWidth="1"/>
    <col min="3" max="3" width="47.7109375" customWidth="1"/>
    <col min="4" max="4" width="33.85546875" customWidth="1"/>
    <col min="5" max="5" width="35" customWidth="1"/>
    <col min="6" max="6" width="21" customWidth="1"/>
    <col min="7" max="7" width="24.28515625" customWidth="1"/>
    <col min="8" max="8" width="5" customWidth="1"/>
    <col min="9" max="9" width="4.7109375" customWidth="1"/>
    <col min="10" max="10" width="4.28515625" customWidth="1"/>
    <col min="11" max="11" width="4.5703125" customWidth="1"/>
    <col min="12" max="12" width="3.7109375" customWidth="1"/>
    <col min="13" max="13" width="52.42578125" customWidth="1"/>
    <col min="14" max="14" width="26.42578125" customWidth="1"/>
    <col min="15" max="15" width="5.28515625" customWidth="1"/>
    <col min="16" max="16" width="4" customWidth="1"/>
    <col min="17" max="17" width="3.7109375" customWidth="1"/>
    <col min="18" max="18" width="4" customWidth="1"/>
    <col min="19" max="19" width="48.7109375" customWidth="1"/>
    <col min="20" max="20" width="26.7109375" customWidth="1"/>
    <col min="21" max="21" width="4.28515625" customWidth="1"/>
    <col min="22" max="22" width="3.7109375" customWidth="1"/>
    <col min="23" max="23" width="4.7109375" customWidth="1"/>
    <col min="24" max="24" width="4.28515625" customWidth="1"/>
    <col min="25" max="25" width="23.85546875" hidden="1" customWidth="1"/>
    <col min="26" max="26" width="55.28515625" customWidth="1"/>
    <col min="27" max="27" width="25.7109375" customWidth="1"/>
  </cols>
  <sheetData>
    <row r="1" spans="1:26" x14ac:dyDescent="0.25">
      <c r="A1" s="32"/>
      <c r="B1" s="32"/>
      <c r="C1" s="32"/>
      <c r="D1" s="32"/>
      <c r="E1" s="32"/>
      <c r="F1" s="32"/>
      <c r="G1" s="32"/>
      <c r="H1" s="32"/>
      <c r="I1" s="32"/>
      <c r="J1" s="32"/>
      <c r="K1" s="32"/>
      <c r="L1" s="42"/>
      <c r="M1" s="42"/>
      <c r="N1" s="42"/>
      <c r="O1" s="42"/>
      <c r="P1" s="42"/>
      <c r="Q1" s="42"/>
      <c r="R1" s="42"/>
      <c r="S1" s="42"/>
      <c r="T1" s="42"/>
      <c r="U1" s="42"/>
      <c r="V1" s="42"/>
      <c r="W1" s="42"/>
      <c r="X1" s="42"/>
      <c r="Y1" s="42"/>
    </row>
    <row r="2" spans="1:26" x14ac:dyDescent="0.25">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row>
    <row r="3" spans="1:26" ht="23.25" customHeight="1" x14ac:dyDescent="0.25">
      <c r="A3" s="176" t="s">
        <v>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1:26" ht="23.25" customHeight="1" x14ac:dyDescent="0.25">
      <c r="A4" s="177" t="s">
        <v>213</v>
      </c>
      <c r="B4" s="177"/>
      <c r="C4" s="177"/>
      <c r="D4" s="177"/>
      <c r="E4" s="177"/>
      <c r="F4" s="177"/>
      <c r="G4" s="177"/>
      <c r="H4" s="177"/>
      <c r="I4" s="177"/>
      <c r="J4" s="177"/>
      <c r="K4" s="177"/>
      <c r="L4" s="177"/>
      <c r="M4" s="177"/>
      <c r="N4" s="177"/>
      <c r="O4" s="177"/>
      <c r="P4" s="177"/>
      <c r="Q4" s="177"/>
      <c r="R4" s="177"/>
      <c r="S4" s="177"/>
      <c r="T4" s="177"/>
      <c r="U4" s="177"/>
      <c r="V4" s="177"/>
      <c r="W4" s="177"/>
      <c r="X4" s="177"/>
      <c r="Y4" s="177"/>
      <c r="Z4" s="177"/>
    </row>
    <row r="5" spans="1:26" ht="23.25" customHeight="1" thickBot="1" x14ac:dyDescent="0.3">
      <c r="A5" s="177" t="s">
        <v>2</v>
      </c>
      <c r="B5" s="177"/>
      <c r="C5" s="177"/>
      <c r="D5" s="177"/>
      <c r="E5" s="177"/>
      <c r="F5" s="177"/>
      <c r="G5" s="177"/>
      <c r="H5" s="177"/>
      <c r="I5" s="177"/>
      <c r="J5" s="177"/>
      <c r="K5" s="177"/>
      <c r="L5" s="177"/>
      <c r="M5" s="177"/>
      <c r="N5" s="177"/>
      <c r="O5" s="177"/>
      <c r="P5" s="177"/>
      <c r="Q5" s="177"/>
      <c r="R5" s="177"/>
      <c r="S5" s="177"/>
      <c r="T5" s="177"/>
      <c r="U5" s="177"/>
      <c r="V5" s="177"/>
      <c r="W5" s="177"/>
      <c r="X5" s="177"/>
      <c r="Y5" s="177"/>
      <c r="Z5" s="177"/>
    </row>
    <row r="6" spans="1:26" ht="15.75" thickBot="1" x14ac:dyDescent="0.3">
      <c r="A6" s="34"/>
      <c r="B6" s="34"/>
      <c r="C6" s="34"/>
      <c r="D6" s="33" t="s">
        <v>214</v>
      </c>
      <c r="E6" s="33">
        <v>2022</v>
      </c>
      <c r="F6" s="33"/>
      <c r="G6" s="33"/>
      <c r="H6" s="43"/>
      <c r="J6" s="118" t="s">
        <v>3</v>
      </c>
      <c r="K6" s="119"/>
      <c r="L6" s="119"/>
      <c r="M6" s="119"/>
      <c r="N6" s="119"/>
      <c r="O6" s="119"/>
      <c r="P6" s="119"/>
      <c r="Q6" s="119"/>
      <c r="R6" s="119"/>
      <c r="S6" s="119"/>
      <c r="T6" s="119"/>
      <c r="U6" s="119"/>
      <c r="V6" s="119"/>
      <c r="W6" s="119"/>
      <c r="X6" s="119"/>
      <c r="Y6" s="119"/>
      <c r="Z6" s="120"/>
    </row>
    <row r="7" spans="1:26" ht="24" customHeight="1" thickBot="1" x14ac:dyDescent="0.3">
      <c r="A7" s="34"/>
      <c r="B7" s="34"/>
      <c r="D7" s="34"/>
      <c r="E7" s="34"/>
      <c r="F7" s="34"/>
      <c r="H7" s="44" t="s">
        <v>4</v>
      </c>
      <c r="I7" s="38"/>
      <c r="J7" s="38"/>
      <c r="K7" s="38"/>
      <c r="L7" s="38"/>
      <c r="M7" s="38"/>
      <c r="N7" s="38"/>
      <c r="O7" s="38"/>
      <c r="P7" s="38"/>
      <c r="Q7" s="38"/>
      <c r="R7" s="38"/>
      <c r="S7" s="38"/>
      <c r="T7" s="38"/>
      <c r="U7" s="38"/>
      <c r="V7" s="38"/>
      <c r="W7" s="38"/>
      <c r="X7" s="38"/>
      <c r="Y7" s="38"/>
      <c r="Z7" s="38"/>
    </row>
    <row r="8" spans="1:26" ht="15" customHeight="1" x14ac:dyDescent="0.25">
      <c r="H8" s="121" t="s">
        <v>163</v>
      </c>
      <c r="I8" s="122"/>
      <c r="J8" s="122"/>
      <c r="K8" s="122"/>
      <c r="L8" s="122"/>
      <c r="M8" s="122"/>
      <c r="N8" s="122"/>
      <c r="O8" s="122"/>
      <c r="P8" s="122"/>
      <c r="Q8" s="122"/>
      <c r="R8" s="122"/>
      <c r="S8" s="122"/>
      <c r="T8" s="122"/>
      <c r="U8" s="122"/>
      <c r="V8" s="122"/>
      <c r="W8" s="122"/>
      <c r="X8" s="122"/>
      <c r="Y8" s="122"/>
      <c r="Z8" s="123"/>
    </row>
    <row r="9" spans="1:26" ht="11.25" customHeight="1" thickBot="1" x14ac:dyDescent="0.3">
      <c r="A9" s="34"/>
      <c r="B9" s="34"/>
      <c r="C9" s="34"/>
      <c r="D9" s="34"/>
      <c r="E9" s="34"/>
      <c r="F9" s="34"/>
      <c r="G9" s="34"/>
      <c r="H9" s="124"/>
      <c r="I9" s="125"/>
      <c r="J9" s="125"/>
      <c r="K9" s="125"/>
      <c r="L9" s="125"/>
      <c r="M9" s="125"/>
      <c r="N9" s="125"/>
      <c r="O9" s="125"/>
      <c r="P9" s="125"/>
      <c r="Q9" s="125"/>
      <c r="R9" s="125"/>
      <c r="S9" s="125"/>
      <c r="T9" s="125"/>
      <c r="U9" s="125"/>
      <c r="V9" s="125"/>
      <c r="W9" s="125"/>
      <c r="X9" s="125"/>
      <c r="Y9" s="125"/>
      <c r="Z9" s="126"/>
    </row>
    <row r="10" spans="1:26" ht="15.75" thickBot="1" x14ac:dyDescent="0.3">
      <c r="A10" s="139" t="s">
        <v>5</v>
      </c>
      <c r="B10" s="140"/>
      <c r="C10" s="140"/>
      <c r="D10" s="140"/>
      <c r="E10" s="140"/>
      <c r="F10" s="140"/>
      <c r="G10" s="141"/>
      <c r="H10" s="127"/>
      <c r="I10" s="128"/>
      <c r="J10" s="128"/>
      <c r="K10" s="128"/>
      <c r="L10" s="128"/>
      <c r="M10" s="128"/>
      <c r="N10" s="128"/>
      <c r="O10" s="128"/>
      <c r="P10" s="128"/>
      <c r="Q10" s="128"/>
      <c r="R10" s="128"/>
      <c r="S10" s="128"/>
      <c r="T10" s="128"/>
      <c r="U10" s="128"/>
      <c r="V10" s="128"/>
      <c r="W10" s="128"/>
      <c r="X10" s="128"/>
      <c r="Y10" s="128"/>
      <c r="Z10" s="129"/>
    </row>
    <row r="11" spans="1:26" ht="16.5" customHeight="1" x14ac:dyDescent="0.25">
      <c r="A11" s="161" t="s">
        <v>217</v>
      </c>
      <c r="B11" s="162"/>
      <c r="C11" s="162"/>
      <c r="D11" s="162"/>
      <c r="E11" s="162"/>
      <c r="F11" s="162"/>
      <c r="G11" s="163"/>
      <c r="H11" s="43" t="s">
        <v>6</v>
      </c>
      <c r="I11" s="43"/>
      <c r="K11" s="43"/>
      <c r="L11" s="43"/>
      <c r="M11" s="43"/>
      <c r="N11" s="43"/>
      <c r="O11" s="34"/>
      <c r="P11" s="44"/>
      <c r="Q11" s="45"/>
      <c r="R11" s="45"/>
      <c r="S11" s="45"/>
      <c r="T11" s="45"/>
      <c r="U11" s="45"/>
      <c r="V11" s="45"/>
      <c r="W11" s="45"/>
      <c r="X11" s="45"/>
      <c r="Y11" s="45"/>
      <c r="Z11" s="45"/>
    </row>
    <row r="12" spans="1:26" ht="15" customHeight="1" thickBot="1" x14ac:dyDescent="0.3">
      <c r="A12" s="164"/>
      <c r="B12" s="165"/>
      <c r="C12" s="165"/>
      <c r="D12" s="165"/>
      <c r="E12" s="165"/>
      <c r="F12" s="165"/>
      <c r="G12" s="166"/>
      <c r="H12" s="43" t="s">
        <v>4</v>
      </c>
      <c r="J12" s="45"/>
      <c r="K12" s="45"/>
      <c r="L12" s="45"/>
      <c r="M12" s="45"/>
      <c r="N12" s="45"/>
      <c r="O12" s="43"/>
      <c r="P12" s="45"/>
      <c r="Q12" s="45"/>
      <c r="R12" s="45"/>
      <c r="S12" s="45"/>
      <c r="T12" s="45"/>
      <c r="U12" s="45"/>
      <c r="V12" s="45"/>
      <c r="W12" s="45"/>
      <c r="X12" s="45"/>
      <c r="Y12" s="45"/>
      <c r="Z12" s="45"/>
    </row>
    <row r="13" spans="1:26" ht="18" customHeight="1" x14ac:dyDescent="0.25">
      <c r="A13" s="164"/>
      <c r="B13" s="165"/>
      <c r="C13" s="165"/>
      <c r="D13" s="165"/>
      <c r="E13" s="165"/>
      <c r="F13" s="165"/>
      <c r="G13" s="166"/>
      <c r="H13" s="121" t="s">
        <v>167</v>
      </c>
      <c r="I13" s="122"/>
      <c r="J13" s="122"/>
      <c r="K13" s="122"/>
      <c r="L13" s="122"/>
      <c r="M13" s="122"/>
      <c r="N13" s="122"/>
      <c r="O13" s="122"/>
      <c r="P13" s="122"/>
      <c r="Q13" s="122"/>
      <c r="R13" s="122"/>
      <c r="S13" s="122"/>
      <c r="T13" s="122"/>
      <c r="U13" s="122"/>
      <c r="V13" s="122"/>
      <c r="W13" s="122"/>
      <c r="X13" s="122"/>
      <c r="Y13" s="122"/>
      <c r="Z13" s="123"/>
    </row>
    <row r="14" spans="1:26" ht="15" customHeight="1" x14ac:dyDescent="0.25">
      <c r="A14" s="164"/>
      <c r="B14" s="165"/>
      <c r="C14" s="165"/>
      <c r="D14" s="165"/>
      <c r="E14" s="165"/>
      <c r="F14" s="165"/>
      <c r="G14" s="166"/>
      <c r="H14" s="124"/>
      <c r="I14" s="125"/>
      <c r="J14" s="125"/>
      <c r="K14" s="125"/>
      <c r="L14" s="125"/>
      <c r="M14" s="125"/>
      <c r="N14" s="125"/>
      <c r="O14" s="125"/>
      <c r="P14" s="125"/>
      <c r="Q14" s="125"/>
      <c r="R14" s="125"/>
      <c r="S14" s="125"/>
      <c r="T14" s="125"/>
      <c r="U14" s="125"/>
      <c r="V14" s="125"/>
      <c r="W14" s="125"/>
      <c r="X14" s="125"/>
      <c r="Y14" s="125"/>
      <c r="Z14" s="126"/>
    </row>
    <row r="15" spans="1:26" ht="18.75" customHeight="1" thickBot="1" x14ac:dyDescent="0.3">
      <c r="A15" s="167"/>
      <c r="B15" s="168"/>
      <c r="C15" s="168"/>
      <c r="D15" s="168"/>
      <c r="E15" s="168"/>
      <c r="F15" s="168"/>
      <c r="G15" s="169"/>
      <c r="H15" s="127"/>
      <c r="I15" s="128"/>
      <c r="J15" s="128"/>
      <c r="K15" s="128"/>
      <c r="L15" s="128"/>
      <c r="M15" s="128"/>
      <c r="N15" s="128"/>
      <c r="O15" s="128"/>
      <c r="P15" s="128"/>
      <c r="Q15" s="128"/>
      <c r="R15" s="128"/>
      <c r="S15" s="128"/>
      <c r="T15" s="128"/>
      <c r="U15" s="128"/>
      <c r="V15" s="128"/>
      <c r="W15" s="128"/>
      <c r="X15" s="128"/>
      <c r="Y15" s="128"/>
      <c r="Z15" s="129"/>
    </row>
    <row r="16" spans="1:26" x14ac:dyDescent="0.25">
      <c r="A16" s="4"/>
      <c r="B16" s="4"/>
      <c r="C16" s="4"/>
      <c r="D16" s="4"/>
      <c r="E16" s="4"/>
      <c r="F16" s="4"/>
      <c r="G16" s="4"/>
      <c r="H16" s="46" t="s">
        <v>7</v>
      </c>
      <c r="I16" s="39"/>
      <c r="J16" s="47"/>
      <c r="K16" s="47"/>
      <c r="L16" s="47"/>
      <c r="M16" s="47"/>
      <c r="N16" s="47"/>
      <c r="O16" s="48"/>
      <c r="P16" s="48"/>
      <c r="Q16" s="48"/>
      <c r="R16" s="48"/>
      <c r="S16" s="48"/>
      <c r="T16" s="48"/>
      <c r="U16" s="48"/>
      <c r="V16" s="48"/>
      <c r="W16" s="48"/>
      <c r="X16" s="48"/>
      <c r="Y16" s="48"/>
      <c r="Z16" s="48"/>
    </row>
    <row r="17" spans="1:28" ht="15.75" thickBot="1" x14ac:dyDescent="0.3">
      <c r="A17" s="35"/>
      <c r="B17" s="35"/>
      <c r="C17" s="35"/>
      <c r="D17" s="35"/>
      <c r="E17" s="35"/>
      <c r="F17" s="35"/>
      <c r="G17" s="42"/>
      <c r="H17" s="42"/>
      <c r="I17" s="42"/>
      <c r="J17" s="32"/>
      <c r="K17" s="32"/>
      <c r="L17" s="42"/>
      <c r="M17" s="42"/>
      <c r="N17" s="42"/>
      <c r="O17" s="42"/>
      <c r="P17" s="42"/>
      <c r="Q17" s="42"/>
      <c r="R17" s="42"/>
      <c r="S17" s="42"/>
      <c r="T17" s="42"/>
      <c r="U17" s="42"/>
      <c r="V17" s="42"/>
      <c r="W17" s="42"/>
      <c r="X17" s="42"/>
      <c r="Y17" s="42"/>
    </row>
    <row r="18" spans="1:28" ht="67.5" customHeight="1" thickBot="1" x14ac:dyDescent="0.3">
      <c r="A18" s="49" t="s">
        <v>8</v>
      </c>
      <c r="B18" s="36" t="s">
        <v>9</v>
      </c>
      <c r="C18" s="36" t="s">
        <v>10</v>
      </c>
      <c r="D18" s="36" t="s">
        <v>11</v>
      </c>
      <c r="E18" s="36" t="s">
        <v>12</v>
      </c>
      <c r="F18" s="36" t="s">
        <v>13</v>
      </c>
      <c r="G18" s="36" t="s">
        <v>14</v>
      </c>
      <c r="H18" s="36"/>
      <c r="I18" s="36" t="s">
        <v>15</v>
      </c>
      <c r="J18" s="36" t="s">
        <v>16</v>
      </c>
      <c r="K18" s="36" t="s">
        <v>17</v>
      </c>
      <c r="L18" s="36" t="s">
        <v>18</v>
      </c>
      <c r="M18" s="50" t="s">
        <v>166</v>
      </c>
      <c r="N18" s="50" t="s">
        <v>202</v>
      </c>
      <c r="O18" s="36" t="s">
        <v>19</v>
      </c>
      <c r="P18" s="36" t="s">
        <v>20</v>
      </c>
      <c r="Q18" s="36" t="s">
        <v>21</v>
      </c>
      <c r="R18" s="36" t="s">
        <v>22</v>
      </c>
      <c r="S18" s="50" t="s">
        <v>166</v>
      </c>
      <c r="T18" s="50" t="s">
        <v>202</v>
      </c>
      <c r="U18" s="36" t="s">
        <v>23</v>
      </c>
      <c r="V18" s="36" t="s">
        <v>24</v>
      </c>
      <c r="W18" s="36" t="s">
        <v>25</v>
      </c>
      <c r="X18" s="36" t="s">
        <v>26</v>
      </c>
      <c r="Y18" s="71" t="s">
        <v>242</v>
      </c>
      <c r="Z18" s="50" t="s">
        <v>166</v>
      </c>
      <c r="AA18" s="50" t="s">
        <v>202</v>
      </c>
    </row>
    <row r="19" spans="1:28" s="11" customFormat="1" ht="29.25" hidden="1" customHeight="1" x14ac:dyDescent="0.3">
      <c r="A19" s="90" t="s">
        <v>27</v>
      </c>
      <c r="B19" s="97" t="s">
        <v>219</v>
      </c>
      <c r="C19" s="87" t="s">
        <v>28</v>
      </c>
      <c r="D19" s="94" t="s">
        <v>29</v>
      </c>
      <c r="E19" s="93" t="s">
        <v>30</v>
      </c>
      <c r="F19" s="93" t="s">
        <v>208</v>
      </c>
      <c r="G19" s="93" t="s">
        <v>218</v>
      </c>
      <c r="H19" s="57" t="s">
        <v>32</v>
      </c>
      <c r="I19" s="72"/>
      <c r="J19" s="72">
        <v>1</v>
      </c>
      <c r="K19" s="72"/>
      <c r="L19" s="72"/>
      <c r="M19" s="178" t="s">
        <v>304</v>
      </c>
      <c r="N19" s="114">
        <f>1/1</f>
        <v>1</v>
      </c>
      <c r="O19" s="72"/>
      <c r="P19" s="72"/>
      <c r="Q19" s="72"/>
      <c r="R19" s="72"/>
      <c r="S19" s="194" t="s">
        <v>340</v>
      </c>
      <c r="T19" s="114"/>
      <c r="U19" s="72"/>
      <c r="V19" s="72"/>
      <c r="W19" s="72"/>
      <c r="X19" s="72"/>
      <c r="Y19" s="69"/>
      <c r="Z19" s="178"/>
      <c r="AA19" s="114"/>
    </row>
    <row r="20" spans="1:28" s="11" customFormat="1" ht="27.75" hidden="1" customHeight="1" thickBot="1" x14ac:dyDescent="0.3">
      <c r="A20" s="170"/>
      <c r="B20" s="116"/>
      <c r="C20" s="87"/>
      <c r="D20" s="94"/>
      <c r="E20" s="94"/>
      <c r="F20" s="94"/>
      <c r="G20" s="94"/>
      <c r="H20" s="58" t="s">
        <v>33</v>
      </c>
      <c r="I20" s="60"/>
      <c r="J20" s="60">
        <v>1</v>
      </c>
      <c r="K20" s="60"/>
      <c r="L20" s="60"/>
      <c r="M20" s="109"/>
      <c r="N20" s="115"/>
      <c r="O20" s="60"/>
      <c r="P20" s="60"/>
      <c r="Q20" s="60"/>
      <c r="R20" s="60"/>
      <c r="S20" s="172"/>
      <c r="T20" s="115"/>
      <c r="U20" s="60"/>
      <c r="V20" s="60"/>
      <c r="W20" s="60"/>
      <c r="X20" s="60"/>
      <c r="Y20" s="70"/>
      <c r="Z20" s="109"/>
      <c r="AA20" s="115"/>
    </row>
    <row r="21" spans="1:28" s="11" customFormat="1" ht="24.75" hidden="1" customHeight="1" x14ac:dyDescent="0.3">
      <c r="A21" s="170"/>
      <c r="B21" s="116"/>
      <c r="C21" s="87" t="s">
        <v>34</v>
      </c>
      <c r="D21" s="94" t="s">
        <v>35</v>
      </c>
      <c r="E21" s="80" t="s">
        <v>164</v>
      </c>
      <c r="F21" s="93" t="s">
        <v>208</v>
      </c>
      <c r="G21" s="116" t="s">
        <v>218</v>
      </c>
      <c r="H21" s="59" t="s">
        <v>32</v>
      </c>
      <c r="I21" s="61"/>
      <c r="J21" s="61"/>
      <c r="K21" s="61">
        <v>1</v>
      </c>
      <c r="L21" s="61"/>
      <c r="M21" s="108" t="s">
        <v>305</v>
      </c>
      <c r="N21" s="114">
        <f>1/1</f>
        <v>1</v>
      </c>
      <c r="O21" s="61"/>
      <c r="P21" s="61"/>
      <c r="Q21" s="61"/>
      <c r="R21" s="61"/>
      <c r="S21" s="194" t="s">
        <v>340</v>
      </c>
      <c r="T21" s="114"/>
      <c r="U21" s="61"/>
      <c r="V21" s="61"/>
      <c r="W21" s="61"/>
      <c r="X21" s="61"/>
      <c r="Y21" s="51"/>
      <c r="Z21" s="108"/>
      <c r="AA21" s="114"/>
    </row>
    <row r="22" spans="1:28" s="11" customFormat="1" ht="25.5" hidden="1" customHeight="1" thickBot="1" x14ac:dyDescent="0.3">
      <c r="A22" s="170"/>
      <c r="B22" s="116"/>
      <c r="C22" s="87"/>
      <c r="D22" s="94"/>
      <c r="E22" s="80"/>
      <c r="F22" s="94"/>
      <c r="G22" s="116"/>
      <c r="H22" s="58" t="s">
        <v>33</v>
      </c>
      <c r="I22" s="60"/>
      <c r="J22" s="60"/>
      <c r="K22" s="60">
        <v>1</v>
      </c>
      <c r="L22" s="60"/>
      <c r="M22" s="109"/>
      <c r="N22" s="115"/>
      <c r="O22" s="60"/>
      <c r="P22" s="60"/>
      <c r="Q22" s="60"/>
      <c r="R22" s="60"/>
      <c r="S22" s="172"/>
      <c r="T22" s="115"/>
      <c r="U22" s="60"/>
      <c r="V22" s="60"/>
      <c r="W22" s="60"/>
      <c r="X22" s="60"/>
      <c r="Y22" s="70"/>
      <c r="Z22" s="109"/>
      <c r="AA22" s="115"/>
    </row>
    <row r="23" spans="1:28" s="11" customFormat="1" ht="42" hidden="1" customHeight="1" x14ac:dyDescent="0.3">
      <c r="A23" s="170"/>
      <c r="B23" s="116" t="s">
        <v>220</v>
      </c>
      <c r="C23" s="87" t="s">
        <v>244</v>
      </c>
      <c r="D23" s="94" t="s">
        <v>36</v>
      </c>
      <c r="E23" s="80" t="s">
        <v>243</v>
      </c>
      <c r="F23" s="93" t="s">
        <v>208</v>
      </c>
      <c r="G23" s="116" t="s">
        <v>218</v>
      </c>
      <c r="H23" s="59" t="s">
        <v>32</v>
      </c>
      <c r="I23" s="61">
        <v>1</v>
      </c>
      <c r="J23" s="61"/>
      <c r="K23" s="61"/>
      <c r="L23" s="61"/>
      <c r="M23" s="107" t="s">
        <v>306</v>
      </c>
      <c r="N23" s="114">
        <f>19/19</f>
        <v>1</v>
      </c>
      <c r="O23" s="61"/>
      <c r="P23" s="61"/>
      <c r="Q23" s="61"/>
      <c r="R23" s="61"/>
      <c r="S23" s="194" t="s">
        <v>340</v>
      </c>
      <c r="T23" s="114"/>
      <c r="U23" s="61"/>
      <c r="V23" s="61"/>
      <c r="W23" s="61"/>
      <c r="X23" s="61"/>
      <c r="Y23" s="65"/>
      <c r="Z23" s="107"/>
      <c r="AA23" s="114"/>
    </row>
    <row r="24" spans="1:28" s="11" customFormat="1" ht="45" hidden="1" customHeight="1" thickBot="1" x14ac:dyDescent="0.3">
      <c r="A24" s="170"/>
      <c r="B24" s="116"/>
      <c r="C24" s="87"/>
      <c r="D24" s="94"/>
      <c r="E24" s="80"/>
      <c r="F24" s="94"/>
      <c r="G24" s="116"/>
      <c r="H24" s="58" t="s">
        <v>33</v>
      </c>
      <c r="I24" s="60">
        <v>1</v>
      </c>
      <c r="J24" s="60"/>
      <c r="K24" s="60"/>
      <c r="L24" s="60"/>
      <c r="M24" s="107"/>
      <c r="N24" s="115"/>
      <c r="O24" s="60"/>
      <c r="P24" s="60"/>
      <c r="Q24" s="60"/>
      <c r="R24" s="60"/>
      <c r="S24" s="172"/>
      <c r="T24" s="115"/>
      <c r="U24" s="60"/>
      <c r="V24" s="60"/>
      <c r="W24" s="60"/>
      <c r="X24" s="60"/>
      <c r="Y24" s="66"/>
      <c r="Z24" s="107"/>
      <c r="AA24" s="115"/>
    </row>
    <row r="25" spans="1:28" s="11" customFormat="1" ht="37.5" hidden="1" customHeight="1" x14ac:dyDescent="0.3">
      <c r="A25" s="170"/>
      <c r="B25" s="116" t="s">
        <v>37</v>
      </c>
      <c r="C25" s="87" t="s">
        <v>209</v>
      </c>
      <c r="D25" s="94" t="s">
        <v>207</v>
      </c>
      <c r="E25" s="80" t="s">
        <v>38</v>
      </c>
      <c r="F25" s="93" t="s">
        <v>208</v>
      </c>
      <c r="G25" s="80" t="s">
        <v>31</v>
      </c>
      <c r="H25" s="59" t="s">
        <v>32</v>
      </c>
      <c r="I25" s="61">
        <v>1</v>
      </c>
      <c r="J25" s="61"/>
      <c r="K25" s="61"/>
      <c r="L25" s="61"/>
      <c r="M25" s="107" t="s">
        <v>307</v>
      </c>
      <c r="N25" s="99">
        <f>1/1</f>
        <v>1</v>
      </c>
      <c r="O25" s="61"/>
      <c r="P25" s="61"/>
      <c r="Q25" s="61"/>
      <c r="R25" s="61"/>
      <c r="S25" s="194" t="s">
        <v>340</v>
      </c>
      <c r="T25" s="99"/>
      <c r="U25" s="61"/>
      <c r="V25" s="61"/>
      <c r="W25" s="61"/>
      <c r="X25" s="61"/>
      <c r="Y25" s="65"/>
      <c r="Z25" s="107"/>
      <c r="AA25" s="99"/>
    </row>
    <row r="26" spans="1:28" s="11" customFormat="1" ht="40.5" hidden="1" customHeight="1" thickBot="1" x14ac:dyDescent="0.3">
      <c r="A26" s="170"/>
      <c r="B26" s="116"/>
      <c r="C26" s="87"/>
      <c r="D26" s="94"/>
      <c r="E26" s="80"/>
      <c r="F26" s="94"/>
      <c r="G26" s="80"/>
      <c r="H26" s="60" t="s">
        <v>33</v>
      </c>
      <c r="I26" s="60">
        <v>1</v>
      </c>
      <c r="J26" s="60"/>
      <c r="K26" s="60"/>
      <c r="L26" s="60"/>
      <c r="M26" s="107"/>
      <c r="N26" s="99"/>
      <c r="O26" s="60"/>
      <c r="P26" s="60"/>
      <c r="Q26" s="60"/>
      <c r="R26" s="60"/>
      <c r="S26" s="172"/>
      <c r="T26" s="99"/>
      <c r="U26" s="60"/>
      <c r="V26" s="60"/>
      <c r="W26" s="60"/>
      <c r="X26" s="60"/>
      <c r="Y26" s="66"/>
      <c r="Z26" s="107"/>
      <c r="AA26" s="99"/>
    </row>
    <row r="27" spans="1:28" s="11" customFormat="1" ht="29.25" hidden="1" customHeight="1" x14ac:dyDescent="0.3">
      <c r="A27" s="170"/>
      <c r="B27" s="116"/>
      <c r="C27" s="87" t="s">
        <v>39</v>
      </c>
      <c r="D27" s="94" t="s">
        <v>206</v>
      </c>
      <c r="E27" s="80" t="s">
        <v>40</v>
      </c>
      <c r="F27" s="93" t="s">
        <v>208</v>
      </c>
      <c r="G27" s="80" t="s">
        <v>31</v>
      </c>
      <c r="H27" s="59" t="s">
        <v>32</v>
      </c>
      <c r="I27" s="61">
        <v>1</v>
      </c>
      <c r="J27" s="61"/>
      <c r="K27" s="61"/>
      <c r="L27" s="61"/>
      <c r="M27" s="108" t="s">
        <v>310</v>
      </c>
      <c r="N27" s="114">
        <f>1/1</f>
        <v>1</v>
      </c>
      <c r="O27" s="61"/>
      <c r="P27" s="61"/>
      <c r="Q27" s="61"/>
      <c r="R27" s="61"/>
      <c r="S27" s="194" t="s">
        <v>340</v>
      </c>
      <c r="T27" s="114"/>
      <c r="U27" s="61"/>
      <c r="V27" s="61"/>
      <c r="W27" s="61"/>
      <c r="X27" s="61"/>
      <c r="Y27" s="51"/>
      <c r="Z27" s="108"/>
      <c r="AA27" s="114"/>
    </row>
    <row r="28" spans="1:28" s="11" customFormat="1" ht="39" hidden="1" customHeight="1" x14ac:dyDescent="0.3">
      <c r="A28" s="170"/>
      <c r="B28" s="116"/>
      <c r="C28" s="87"/>
      <c r="D28" s="94"/>
      <c r="E28" s="80"/>
      <c r="F28" s="94"/>
      <c r="G28" s="80"/>
      <c r="H28" s="60" t="s">
        <v>33</v>
      </c>
      <c r="I28" s="60">
        <v>1</v>
      </c>
      <c r="J28" s="60"/>
      <c r="K28" s="60"/>
      <c r="L28" s="60"/>
      <c r="M28" s="109"/>
      <c r="N28" s="115"/>
      <c r="O28" s="60"/>
      <c r="P28" s="60"/>
      <c r="Q28" s="60"/>
      <c r="R28" s="60"/>
      <c r="S28" s="172"/>
      <c r="T28" s="115"/>
      <c r="U28" s="60"/>
      <c r="V28" s="60"/>
      <c r="W28" s="60"/>
      <c r="X28" s="60"/>
      <c r="Y28" s="63"/>
      <c r="Z28" s="109"/>
      <c r="AA28" s="115"/>
      <c r="AB28" s="75"/>
    </row>
    <row r="29" spans="1:28" s="11" customFormat="1" ht="174" hidden="1" customHeight="1" x14ac:dyDescent="0.3">
      <c r="A29" s="170"/>
      <c r="B29" s="116" t="s">
        <v>41</v>
      </c>
      <c r="C29" s="87" t="s">
        <v>297</v>
      </c>
      <c r="D29" s="80" t="s">
        <v>42</v>
      </c>
      <c r="E29" s="80" t="s">
        <v>43</v>
      </c>
      <c r="F29" s="80" t="s">
        <v>44</v>
      </c>
      <c r="G29" s="80" t="s">
        <v>245</v>
      </c>
      <c r="H29" s="61" t="s">
        <v>32</v>
      </c>
      <c r="I29" s="61"/>
      <c r="J29" s="61"/>
      <c r="K29" s="61"/>
      <c r="L29" s="61">
        <v>1</v>
      </c>
      <c r="M29" s="108" t="s">
        <v>301</v>
      </c>
      <c r="N29" s="99">
        <f>29/29</f>
        <v>1</v>
      </c>
      <c r="O29" s="61"/>
      <c r="P29" s="61"/>
      <c r="Q29" s="61"/>
      <c r="R29" s="61">
        <v>1</v>
      </c>
      <c r="S29" s="108" t="s">
        <v>301</v>
      </c>
      <c r="T29" s="99">
        <f>29/29</f>
        <v>1</v>
      </c>
      <c r="U29" s="61"/>
      <c r="V29" s="61"/>
      <c r="W29" s="61"/>
      <c r="X29" s="61">
        <v>1</v>
      </c>
      <c r="Y29" s="51"/>
      <c r="Z29" s="108"/>
      <c r="AA29" s="99"/>
    </row>
    <row r="30" spans="1:28" s="11" customFormat="1" ht="156" hidden="1" customHeight="1" x14ac:dyDescent="0.3">
      <c r="A30" s="170"/>
      <c r="B30" s="116"/>
      <c r="C30" s="87"/>
      <c r="D30" s="80"/>
      <c r="E30" s="80"/>
      <c r="F30" s="80"/>
      <c r="G30" s="80"/>
      <c r="H30" s="58" t="s">
        <v>33</v>
      </c>
      <c r="I30" s="60"/>
      <c r="J30" s="60"/>
      <c r="K30" s="60"/>
      <c r="L30" s="60">
        <v>1</v>
      </c>
      <c r="M30" s="109"/>
      <c r="N30" s="99"/>
      <c r="O30" s="60"/>
      <c r="P30" s="60"/>
      <c r="Q30" s="60"/>
      <c r="R30" s="60">
        <v>1</v>
      </c>
      <c r="S30" s="109"/>
      <c r="T30" s="99"/>
      <c r="U30" s="60"/>
      <c r="V30" s="60"/>
      <c r="W30" s="60"/>
      <c r="X30" s="60"/>
      <c r="Y30" s="63"/>
      <c r="Z30" s="109"/>
      <c r="AA30" s="99"/>
    </row>
    <row r="31" spans="1:28" s="11" customFormat="1" ht="63.75" hidden="1" customHeight="1" x14ac:dyDescent="0.3">
      <c r="A31" s="170"/>
      <c r="B31" s="116" t="s">
        <v>45</v>
      </c>
      <c r="C31" s="87" t="s">
        <v>46</v>
      </c>
      <c r="D31" s="117" t="s">
        <v>47</v>
      </c>
      <c r="E31" s="182" t="s">
        <v>298</v>
      </c>
      <c r="F31" s="80" t="s">
        <v>342</v>
      </c>
      <c r="G31" s="80" t="s">
        <v>48</v>
      </c>
      <c r="H31" s="59" t="s">
        <v>32</v>
      </c>
      <c r="I31" s="61"/>
      <c r="J31" s="61"/>
      <c r="K31" s="61"/>
      <c r="L31" s="61">
        <v>1</v>
      </c>
      <c r="M31" s="107" t="s">
        <v>299</v>
      </c>
      <c r="N31" s="99">
        <f>1/1</f>
        <v>1</v>
      </c>
      <c r="O31" s="61"/>
      <c r="P31" s="61"/>
      <c r="Q31" s="61"/>
      <c r="R31" s="61">
        <v>1</v>
      </c>
      <c r="S31" s="107" t="s">
        <v>299</v>
      </c>
      <c r="T31" s="99">
        <f>1/1</f>
        <v>1</v>
      </c>
      <c r="U31" s="61"/>
      <c r="V31" s="61"/>
      <c r="W31" s="61"/>
      <c r="X31" s="61">
        <v>1</v>
      </c>
      <c r="Y31" s="65"/>
      <c r="Z31" s="107"/>
      <c r="AA31" s="99"/>
    </row>
    <row r="32" spans="1:28" s="11" customFormat="1" ht="40.5" hidden="1" customHeight="1" thickBot="1" x14ac:dyDescent="0.3">
      <c r="A32" s="170"/>
      <c r="B32" s="116"/>
      <c r="C32" s="87"/>
      <c r="D32" s="117"/>
      <c r="E32" s="182"/>
      <c r="F32" s="80"/>
      <c r="G32" s="80"/>
      <c r="H32" s="58" t="s">
        <v>33</v>
      </c>
      <c r="I32" s="60"/>
      <c r="J32" s="60"/>
      <c r="K32" s="60"/>
      <c r="L32" s="60">
        <v>1</v>
      </c>
      <c r="M32" s="107"/>
      <c r="N32" s="99"/>
      <c r="O32" s="60"/>
      <c r="P32" s="60"/>
      <c r="Q32" s="60"/>
      <c r="R32" s="60">
        <v>1</v>
      </c>
      <c r="S32" s="107"/>
      <c r="T32" s="99"/>
      <c r="U32" s="60"/>
      <c r="V32" s="60"/>
      <c r="W32" s="60"/>
      <c r="X32" s="60"/>
      <c r="Y32" s="66"/>
      <c r="Z32" s="107"/>
      <c r="AA32" s="99"/>
    </row>
    <row r="33" spans="1:27" s="11" customFormat="1" ht="29.25" hidden="1" customHeight="1" x14ac:dyDescent="0.3">
      <c r="A33" s="88" t="s">
        <v>221</v>
      </c>
      <c r="B33" s="95" t="s">
        <v>222</v>
      </c>
      <c r="C33" s="87" t="s">
        <v>96</v>
      </c>
      <c r="D33" s="80" t="s">
        <v>97</v>
      </c>
      <c r="E33" s="80" t="s">
        <v>98</v>
      </c>
      <c r="F33" s="80" t="s">
        <v>246</v>
      </c>
      <c r="G33" s="80" t="s">
        <v>99</v>
      </c>
      <c r="H33" s="59" t="s">
        <v>32</v>
      </c>
      <c r="I33" s="61"/>
      <c r="J33" s="61">
        <v>1</v>
      </c>
      <c r="K33" s="61"/>
      <c r="L33" s="61"/>
      <c r="M33" s="107" t="s">
        <v>313</v>
      </c>
      <c r="N33" s="99">
        <f>1/1</f>
        <v>1</v>
      </c>
      <c r="O33" s="61"/>
      <c r="P33" s="61"/>
      <c r="Q33" s="61"/>
      <c r="R33" s="61"/>
      <c r="S33" s="194" t="s">
        <v>340</v>
      </c>
      <c r="T33" s="99"/>
      <c r="U33" s="61"/>
      <c r="V33" s="61"/>
      <c r="W33" s="61"/>
      <c r="X33" s="61"/>
      <c r="Y33" s="65"/>
      <c r="Z33" s="107"/>
      <c r="AA33" s="99"/>
    </row>
    <row r="34" spans="1:27" s="11" customFormat="1" ht="42.75" hidden="1" customHeight="1" thickBot="1" x14ac:dyDescent="0.3">
      <c r="A34" s="89"/>
      <c r="B34" s="96"/>
      <c r="C34" s="87"/>
      <c r="D34" s="80"/>
      <c r="E34" s="80"/>
      <c r="F34" s="80"/>
      <c r="G34" s="80"/>
      <c r="H34" s="58" t="s">
        <v>33</v>
      </c>
      <c r="I34" s="60"/>
      <c r="J34" s="60"/>
      <c r="K34" s="60"/>
      <c r="L34" s="60">
        <v>1</v>
      </c>
      <c r="M34" s="107"/>
      <c r="N34" s="99"/>
      <c r="O34" s="60"/>
      <c r="P34" s="60"/>
      <c r="Q34" s="60"/>
      <c r="R34" s="60"/>
      <c r="S34" s="172"/>
      <c r="T34" s="99"/>
      <c r="U34" s="60"/>
      <c r="V34" s="60"/>
      <c r="W34" s="60"/>
      <c r="X34" s="60"/>
      <c r="Y34" s="66"/>
      <c r="Z34" s="107"/>
      <c r="AA34" s="99"/>
    </row>
    <row r="35" spans="1:27" s="11" customFormat="1" ht="42.75" hidden="1" customHeight="1" x14ac:dyDescent="0.3">
      <c r="A35" s="89"/>
      <c r="B35" s="95" t="s">
        <v>223</v>
      </c>
      <c r="C35" s="87" t="s">
        <v>100</v>
      </c>
      <c r="D35" s="80" t="s">
        <v>101</v>
      </c>
      <c r="E35" s="80" t="s">
        <v>102</v>
      </c>
      <c r="F35" s="80" t="s">
        <v>246</v>
      </c>
      <c r="G35" s="80" t="s">
        <v>99</v>
      </c>
      <c r="H35" s="59" t="s">
        <v>32</v>
      </c>
      <c r="I35" s="61"/>
      <c r="J35" s="61"/>
      <c r="K35" s="61">
        <v>1</v>
      </c>
      <c r="L35" s="61"/>
      <c r="M35" s="107" t="s">
        <v>314</v>
      </c>
      <c r="N35" s="101">
        <f>4/4</f>
        <v>1</v>
      </c>
      <c r="O35" s="61"/>
      <c r="P35" s="61"/>
      <c r="Q35" s="61"/>
      <c r="R35" s="61"/>
      <c r="S35" s="194" t="s">
        <v>340</v>
      </c>
      <c r="T35" s="101"/>
      <c r="U35" s="61">
        <v>1</v>
      </c>
      <c r="V35" s="61"/>
      <c r="W35" s="61"/>
      <c r="X35" s="61"/>
      <c r="Y35" s="65"/>
      <c r="Z35" s="107"/>
      <c r="AA35" s="101"/>
    </row>
    <row r="36" spans="1:27" s="11" customFormat="1" ht="54" hidden="1" customHeight="1" thickBot="1" x14ac:dyDescent="0.3">
      <c r="A36" s="89"/>
      <c r="B36" s="97"/>
      <c r="C36" s="87"/>
      <c r="D36" s="80"/>
      <c r="E36" s="80"/>
      <c r="F36" s="80"/>
      <c r="G36" s="80"/>
      <c r="H36" s="58" t="s">
        <v>33</v>
      </c>
      <c r="I36" s="60"/>
      <c r="J36" s="60"/>
      <c r="K36" s="60"/>
      <c r="L36" s="60">
        <v>1</v>
      </c>
      <c r="M36" s="107"/>
      <c r="N36" s="101"/>
      <c r="O36" s="60"/>
      <c r="P36" s="60"/>
      <c r="Q36" s="60"/>
      <c r="R36" s="60"/>
      <c r="S36" s="172"/>
      <c r="T36" s="101"/>
      <c r="U36" s="60"/>
      <c r="V36" s="60"/>
      <c r="W36" s="60"/>
      <c r="X36" s="60"/>
      <c r="Y36" s="66"/>
      <c r="Z36" s="107"/>
      <c r="AA36" s="101"/>
    </row>
    <row r="37" spans="1:27" s="11" customFormat="1" ht="45" hidden="1" customHeight="1" x14ac:dyDescent="0.3">
      <c r="A37" s="89"/>
      <c r="B37" s="95" t="s">
        <v>224</v>
      </c>
      <c r="C37" s="87" t="s">
        <v>103</v>
      </c>
      <c r="D37" s="80" t="s">
        <v>104</v>
      </c>
      <c r="E37" s="80" t="s">
        <v>105</v>
      </c>
      <c r="F37" s="80" t="s">
        <v>246</v>
      </c>
      <c r="G37" s="80" t="s">
        <v>99</v>
      </c>
      <c r="H37" s="59" t="s">
        <v>32</v>
      </c>
      <c r="I37" s="61"/>
      <c r="J37" s="61"/>
      <c r="K37" s="61">
        <v>1</v>
      </c>
      <c r="L37" s="61"/>
      <c r="M37" s="107" t="s">
        <v>315</v>
      </c>
      <c r="N37" s="99">
        <f>1/1</f>
        <v>1</v>
      </c>
      <c r="O37" s="61"/>
      <c r="P37" s="61"/>
      <c r="Q37" s="61"/>
      <c r="R37" s="61"/>
      <c r="S37" s="194" t="s">
        <v>340</v>
      </c>
      <c r="T37" s="99"/>
      <c r="U37" s="61"/>
      <c r="V37" s="61"/>
      <c r="W37" s="61"/>
      <c r="X37" s="61"/>
      <c r="Y37" s="65"/>
      <c r="Z37" s="107"/>
      <c r="AA37" s="99"/>
    </row>
    <row r="38" spans="1:27" s="11" customFormat="1" ht="40.5" hidden="1" customHeight="1" x14ac:dyDescent="0.3">
      <c r="A38" s="89"/>
      <c r="B38" s="96"/>
      <c r="C38" s="87"/>
      <c r="D38" s="80"/>
      <c r="E38" s="80"/>
      <c r="F38" s="80"/>
      <c r="G38" s="80"/>
      <c r="H38" s="58" t="s">
        <v>33</v>
      </c>
      <c r="I38" s="60"/>
      <c r="J38" s="60"/>
      <c r="K38" s="60"/>
      <c r="L38" s="60">
        <v>1</v>
      </c>
      <c r="M38" s="107"/>
      <c r="N38" s="99"/>
      <c r="O38" s="60"/>
      <c r="P38" s="60"/>
      <c r="Q38" s="60"/>
      <c r="R38" s="60"/>
      <c r="S38" s="172"/>
      <c r="T38" s="99"/>
      <c r="U38" s="60"/>
      <c r="V38" s="60"/>
      <c r="W38" s="60"/>
      <c r="X38" s="60"/>
      <c r="Y38" s="66"/>
      <c r="Z38" s="107"/>
      <c r="AA38" s="99"/>
    </row>
    <row r="39" spans="1:27" ht="47.25" hidden="1" customHeight="1" x14ac:dyDescent="0.3">
      <c r="A39" s="89"/>
      <c r="B39" s="96"/>
      <c r="C39" s="87" t="s">
        <v>106</v>
      </c>
      <c r="D39" s="117" t="s">
        <v>107</v>
      </c>
      <c r="E39" s="80" t="s">
        <v>108</v>
      </c>
      <c r="F39" s="80" t="s">
        <v>246</v>
      </c>
      <c r="G39" s="80" t="s">
        <v>99</v>
      </c>
      <c r="H39" s="59" t="s">
        <v>32</v>
      </c>
      <c r="I39" s="61"/>
      <c r="J39" s="61"/>
      <c r="K39" s="61"/>
      <c r="L39" s="61">
        <v>1</v>
      </c>
      <c r="M39" s="108" t="s">
        <v>362</v>
      </c>
      <c r="N39" s="110">
        <f>5/5</f>
        <v>1</v>
      </c>
      <c r="O39" s="61"/>
      <c r="P39" s="61"/>
      <c r="Q39" s="61"/>
      <c r="R39" s="61">
        <v>1</v>
      </c>
      <c r="S39" s="108" t="s">
        <v>361</v>
      </c>
      <c r="T39" s="110">
        <f>5/5</f>
        <v>1</v>
      </c>
      <c r="U39" s="61"/>
      <c r="V39" s="61"/>
      <c r="W39" s="61"/>
      <c r="X39" s="61">
        <v>1</v>
      </c>
      <c r="Y39" s="64"/>
      <c r="Z39" s="108"/>
      <c r="AA39" s="110"/>
    </row>
    <row r="40" spans="1:27" ht="47.25" hidden="1" customHeight="1" thickBot="1" x14ac:dyDescent="0.3">
      <c r="A40" s="89"/>
      <c r="B40" s="96"/>
      <c r="C40" s="87"/>
      <c r="D40" s="117"/>
      <c r="E40" s="80"/>
      <c r="F40" s="80"/>
      <c r="G40" s="80"/>
      <c r="H40" s="58" t="s">
        <v>33</v>
      </c>
      <c r="I40" s="60"/>
      <c r="J40" s="60"/>
      <c r="K40" s="60"/>
      <c r="L40" s="60">
        <v>1</v>
      </c>
      <c r="M40" s="109"/>
      <c r="N40" s="111"/>
      <c r="O40" s="60"/>
      <c r="P40" s="60"/>
      <c r="Q40" s="60"/>
      <c r="R40" s="60">
        <v>1</v>
      </c>
      <c r="S40" s="109"/>
      <c r="T40" s="111"/>
      <c r="U40" s="60"/>
      <c r="V40" s="60"/>
      <c r="W40" s="60"/>
      <c r="X40" s="60"/>
      <c r="Y40" s="63"/>
      <c r="Z40" s="109"/>
      <c r="AA40" s="111"/>
    </row>
    <row r="41" spans="1:27" ht="38.25" hidden="1" customHeight="1" x14ac:dyDescent="0.3">
      <c r="A41" s="89"/>
      <c r="B41" s="96"/>
      <c r="C41" s="76" t="s">
        <v>247</v>
      </c>
      <c r="D41" s="91" t="s">
        <v>248</v>
      </c>
      <c r="E41" s="76" t="s">
        <v>249</v>
      </c>
      <c r="F41" s="80" t="s">
        <v>246</v>
      </c>
      <c r="G41" s="80" t="s">
        <v>99</v>
      </c>
      <c r="H41" s="59" t="s">
        <v>32</v>
      </c>
      <c r="I41" s="61"/>
      <c r="J41" s="61"/>
      <c r="K41" s="61"/>
      <c r="L41" s="61">
        <v>1</v>
      </c>
      <c r="M41" s="108" t="s">
        <v>318</v>
      </c>
      <c r="N41" s="110">
        <f>1/1</f>
        <v>1</v>
      </c>
      <c r="O41" s="61"/>
      <c r="P41" s="61"/>
      <c r="Q41" s="61"/>
      <c r="R41" s="61"/>
      <c r="S41" s="194" t="s">
        <v>340</v>
      </c>
      <c r="T41" s="110"/>
      <c r="U41" s="61"/>
      <c r="V41" s="61"/>
      <c r="W41" s="61"/>
      <c r="X41" s="61"/>
      <c r="Y41" s="65"/>
      <c r="Z41" s="108"/>
      <c r="AA41" s="110"/>
    </row>
    <row r="42" spans="1:27" ht="42.75" hidden="1" customHeight="1" thickBot="1" x14ac:dyDescent="0.3">
      <c r="A42" s="90"/>
      <c r="B42" s="97"/>
      <c r="C42" s="77"/>
      <c r="D42" s="92"/>
      <c r="E42" s="77"/>
      <c r="F42" s="80"/>
      <c r="G42" s="80"/>
      <c r="H42" s="58" t="s">
        <v>33</v>
      </c>
      <c r="I42" s="60"/>
      <c r="J42" s="60"/>
      <c r="K42" s="60"/>
      <c r="L42" s="60">
        <v>1</v>
      </c>
      <c r="M42" s="113"/>
      <c r="N42" s="111"/>
      <c r="O42" s="60"/>
      <c r="P42" s="60"/>
      <c r="Q42" s="60"/>
      <c r="R42" s="60"/>
      <c r="S42" s="172"/>
      <c r="T42" s="111"/>
      <c r="U42" s="60"/>
      <c r="V42" s="60"/>
      <c r="W42" s="60"/>
      <c r="X42" s="60"/>
      <c r="Y42" s="63"/>
      <c r="Z42" s="113"/>
      <c r="AA42" s="111"/>
    </row>
    <row r="43" spans="1:27" ht="43.5" customHeight="1" thickBot="1" x14ac:dyDescent="0.3">
      <c r="A43" s="88" t="s">
        <v>225</v>
      </c>
      <c r="B43" s="76" t="s">
        <v>295</v>
      </c>
      <c r="C43" s="76" t="s">
        <v>251</v>
      </c>
      <c r="D43" s="91" t="s">
        <v>252</v>
      </c>
      <c r="E43" s="76" t="s">
        <v>253</v>
      </c>
      <c r="F43" s="93" t="s">
        <v>54</v>
      </c>
      <c r="G43" s="80" t="s">
        <v>31</v>
      </c>
      <c r="H43" s="59" t="s">
        <v>32</v>
      </c>
      <c r="I43" s="61"/>
      <c r="J43" s="61"/>
      <c r="K43" s="61"/>
      <c r="L43" s="61">
        <v>1</v>
      </c>
      <c r="M43" s="192" t="s">
        <v>341</v>
      </c>
      <c r="N43" s="110">
        <f>1/1</f>
        <v>1</v>
      </c>
      <c r="O43" s="61"/>
      <c r="P43" s="61"/>
      <c r="Q43" s="61"/>
      <c r="R43" s="61"/>
      <c r="S43" s="194" t="s">
        <v>340</v>
      </c>
      <c r="T43" s="110"/>
      <c r="U43" s="61"/>
      <c r="V43" s="61"/>
      <c r="W43" s="61">
        <v>1</v>
      </c>
      <c r="X43" s="61"/>
      <c r="Y43" s="51"/>
      <c r="Z43" s="192"/>
      <c r="AA43" s="110"/>
    </row>
    <row r="44" spans="1:27" ht="44.25" hidden="1" customHeight="1" thickBot="1" x14ac:dyDescent="0.3">
      <c r="A44" s="89"/>
      <c r="B44" s="84"/>
      <c r="C44" s="77"/>
      <c r="D44" s="92"/>
      <c r="E44" s="77"/>
      <c r="F44" s="94"/>
      <c r="G44" s="80"/>
      <c r="H44" s="58" t="s">
        <v>33</v>
      </c>
      <c r="I44" s="60"/>
      <c r="J44" s="60"/>
      <c r="K44" s="60"/>
      <c r="L44" s="60">
        <v>1</v>
      </c>
      <c r="M44" s="172"/>
      <c r="N44" s="111"/>
      <c r="O44" s="60"/>
      <c r="P44" s="60"/>
      <c r="Q44" s="60"/>
      <c r="R44" s="60"/>
      <c r="S44" s="172"/>
      <c r="T44" s="111"/>
      <c r="U44" s="60"/>
      <c r="V44" s="60"/>
      <c r="W44" s="60"/>
      <c r="X44" s="60"/>
      <c r="Y44" s="63"/>
      <c r="Z44" s="172"/>
      <c r="AA44" s="111"/>
    </row>
    <row r="45" spans="1:27" ht="44.25" hidden="1" customHeight="1" x14ac:dyDescent="0.3">
      <c r="A45" s="89"/>
      <c r="B45" s="84"/>
      <c r="C45" s="87" t="s">
        <v>112</v>
      </c>
      <c r="D45" s="80" t="s">
        <v>113</v>
      </c>
      <c r="E45" s="80" t="s">
        <v>114</v>
      </c>
      <c r="F45" s="93" t="s">
        <v>54</v>
      </c>
      <c r="G45" s="80" t="s">
        <v>31</v>
      </c>
      <c r="H45" s="59" t="s">
        <v>32</v>
      </c>
      <c r="I45" s="61"/>
      <c r="J45" s="61"/>
      <c r="K45" s="61">
        <v>1</v>
      </c>
      <c r="L45" s="61"/>
      <c r="M45" s="108" t="s">
        <v>308</v>
      </c>
      <c r="N45" s="110">
        <f>1/1</f>
        <v>1</v>
      </c>
      <c r="O45" s="61"/>
      <c r="P45" s="61"/>
      <c r="Q45" s="61"/>
      <c r="R45" s="61"/>
      <c r="S45" s="194" t="s">
        <v>340</v>
      </c>
      <c r="T45" s="110"/>
      <c r="U45" s="61">
        <v>1</v>
      </c>
      <c r="V45" s="61"/>
      <c r="W45" s="61"/>
      <c r="X45" s="61"/>
      <c r="Y45" s="51"/>
      <c r="Z45" s="108"/>
      <c r="AA45" s="110"/>
    </row>
    <row r="46" spans="1:27" ht="39.75" hidden="1" customHeight="1" x14ac:dyDescent="0.3">
      <c r="A46" s="89"/>
      <c r="B46" s="84"/>
      <c r="C46" s="87"/>
      <c r="D46" s="80"/>
      <c r="E46" s="80"/>
      <c r="F46" s="94"/>
      <c r="G46" s="80"/>
      <c r="H46" s="58" t="s">
        <v>33</v>
      </c>
      <c r="I46" s="60"/>
      <c r="J46" s="60"/>
      <c r="K46" s="60"/>
      <c r="L46" s="60">
        <v>1</v>
      </c>
      <c r="M46" s="109"/>
      <c r="N46" s="111"/>
      <c r="O46" s="60"/>
      <c r="P46" s="60"/>
      <c r="Q46" s="60"/>
      <c r="R46" s="60"/>
      <c r="S46" s="172"/>
      <c r="T46" s="111"/>
      <c r="U46" s="60"/>
      <c r="V46" s="60"/>
      <c r="W46" s="60"/>
      <c r="X46" s="60"/>
      <c r="Y46" s="63"/>
      <c r="Z46" s="109"/>
      <c r="AA46" s="111"/>
    </row>
    <row r="47" spans="1:27" s="40" customFormat="1" ht="43.5" hidden="1" customHeight="1" x14ac:dyDescent="0.3">
      <c r="A47" s="89"/>
      <c r="B47" s="84"/>
      <c r="C47" s="87" t="s">
        <v>115</v>
      </c>
      <c r="D47" s="80" t="s">
        <v>116</v>
      </c>
      <c r="E47" s="80" t="s">
        <v>117</v>
      </c>
      <c r="F47" s="93" t="s">
        <v>66</v>
      </c>
      <c r="G47" s="80" t="s">
        <v>254</v>
      </c>
      <c r="H47" s="59" t="s">
        <v>32</v>
      </c>
      <c r="I47" s="61"/>
      <c r="J47" s="61"/>
      <c r="K47" s="61"/>
      <c r="L47" s="61"/>
      <c r="M47" s="100" t="s">
        <v>340</v>
      </c>
      <c r="N47" s="100" t="s">
        <v>340</v>
      </c>
      <c r="O47" s="61">
        <v>1</v>
      </c>
      <c r="P47" s="61"/>
      <c r="Q47" s="61"/>
      <c r="R47" s="61"/>
      <c r="S47" s="195" t="s">
        <v>343</v>
      </c>
      <c r="T47" s="100"/>
      <c r="U47" s="61"/>
      <c r="V47" s="61">
        <v>1</v>
      </c>
      <c r="W47" s="61"/>
      <c r="X47" s="61"/>
      <c r="Y47" s="65">
        <f>SUMSQ(L47:X47)/AVERAGE(L47:X47)</f>
        <v>2</v>
      </c>
      <c r="Z47" s="100"/>
      <c r="AA47" s="100"/>
    </row>
    <row r="48" spans="1:27" s="40" customFormat="1" ht="45.75" hidden="1" customHeight="1" x14ac:dyDescent="0.3">
      <c r="A48" s="89"/>
      <c r="B48" s="84"/>
      <c r="C48" s="87"/>
      <c r="D48" s="80"/>
      <c r="E48" s="80"/>
      <c r="F48" s="94"/>
      <c r="G48" s="80"/>
      <c r="H48" s="58" t="s">
        <v>33</v>
      </c>
      <c r="I48" s="60"/>
      <c r="J48" s="60"/>
      <c r="K48" s="60"/>
      <c r="L48" s="60"/>
      <c r="M48" s="100"/>
      <c r="N48" s="100"/>
      <c r="O48" s="60"/>
      <c r="P48" s="60"/>
      <c r="Q48" s="60"/>
      <c r="R48" s="60"/>
      <c r="S48" s="195"/>
      <c r="T48" s="100"/>
      <c r="U48" s="60"/>
      <c r="V48" s="60"/>
      <c r="W48" s="60"/>
      <c r="X48" s="60"/>
      <c r="Y48" s="63"/>
      <c r="Z48" s="100"/>
      <c r="AA48" s="100"/>
    </row>
    <row r="49" spans="1:29" s="40" customFormat="1" ht="142.5" hidden="1" customHeight="1" x14ac:dyDescent="0.3">
      <c r="A49" s="89"/>
      <c r="B49" s="84"/>
      <c r="C49" s="87" t="s">
        <v>255</v>
      </c>
      <c r="D49" s="80" t="s">
        <v>257</v>
      </c>
      <c r="E49" s="80" t="s">
        <v>258</v>
      </c>
      <c r="F49" s="80" t="s">
        <v>44</v>
      </c>
      <c r="G49" s="80" t="s">
        <v>256</v>
      </c>
      <c r="H49" s="59" t="s">
        <v>32</v>
      </c>
      <c r="I49" s="61"/>
      <c r="J49" s="61"/>
      <c r="K49" s="61"/>
      <c r="L49" s="61">
        <v>1</v>
      </c>
      <c r="M49" s="179" t="s">
        <v>303</v>
      </c>
      <c r="N49" s="104">
        <f>19/19</f>
        <v>1</v>
      </c>
      <c r="O49" s="61"/>
      <c r="P49" s="61"/>
      <c r="Q49" s="61"/>
      <c r="R49" s="61">
        <v>1</v>
      </c>
      <c r="S49" s="108" t="s">
        <v>358</v>
      </c>
      <c r="T49" s="104">
        <f>9/9</f>
        <v>1</v>
      </c>
      <c r="U49" s="61"/>
      <c r="V49" s="61"/>
      <c r="W49" s="61"/>
      <c r="X49" s="61">
        <v>1</v>
      </c>
      <c r="Y49" s="51"/>
      <c r="Z49" s="179"/>
      <c r="AA49" s="104"/>
    </row>
    <row r="50" spans="1:29" s="40" customFormat="1" ht="187.5" hidden="1" customHeight="1" x14ac:dyDescent="0.3">
      <c r="A50" s="89"/>
      <c r="B50" s="84"/>
      <c r="C50" s="87"/>
      <c r="D50" s="80"/>
      <c r="E50" s="80"/>
      <c r="F50" s="80"/>
      <c r="G50" s="80"/>
      <c r="H50" s="58" t="s">
        <v>33</v>
      </c>
      <c r="I50" s="60"/>
      <c r="J50" s="60"/>
      <c r="K50" s="60"/>
      <c r="L50" s="60">
        <v>1</v>
      </c>
      <c r="M50" s="180"/>
      <c r="N50" s="105"/>
      <c r="O50" s="60"/>
      <c r="P50" s="60"/>
      <c r="Q50" s="60"/>
      <c r="R50" s="60">
        <v>1</v>
      </c>
      <c r="S50" s="109"/>
      <c r="T50" s="105"/>
      <c r="U50" s="60"/>
      <c r="V50" s="60"/>
      <c r="W50" s="60"/>
      <c r="X50" s="60"/>
      <c r="Y50" s="63"/>
      <c r="Z50" s="180"/>
      <c r="AA50" s="105"/>
    </row>
    <row r="51" spans="1:29" s="40" customFormat="1" ht="45.75" hidden="1" customHeight="1" x14ac:dyDescent="0.3">
      <c r="A51" s="89"/>
      <c r="B51" s="84"/>
      <c r="C51" s="87" t="s">
        <v>259</v>
      </c>
      <c r="D51" s="80" t="s">
        <v>260</v>
      </c>
      <c r="E51" s="80" t="s">
        <v>118</v>
      </c>
      <c r="F51" s="80" t="s">
        <v>44</v>
      </c>
      <c r="G51" s="80" t="s">
        <v>256</v>
      </c>
      <c r="H51" s="59" t="s">
        <v>32</v>
      </c>
      <c r="I51" s="61"/>
      <c r="J51" s="61"/>
      <c r="K51" s="61"/>
      <c r="L51" s="61"/>
      <c r="M51" s="100" t="s">
        <v>340</v>
      </c>
      <c r="N51" s="100" t="s">
        <v>340</v>
      </c>
      <c r="O51" s="61"/>
      <c r="P51" s="61"/>
      <c r="Q51" s="61">
        <v>1</v>
      </c>
      <c r="R51" s="61"/>
      <c r="S51" s="107" t="s">
        <v>344</v>
      </c>
      <c r="T51" s="98">
        <f>1/1</f>
        <v>1</v>
      </c>
      <c r="U51" s="61"/>
      <c r="V51" s="61"/>
      <c r="W51" s="61"/>
      <c r="X51" s="61">
        <v>1</v>
      </c>
      <c r="Y51" s="51"/>
      <c r="Z51" s="100"/>
      <c r="AA51" s="100"/>
    </row>
    <row r="52" spans="1:29" s="40" customFormat="1" ht="48" hidden="1" customHeight="1" thickBot="1" x14ac:dyDescent="0.3">
      <c r="A52" s="89"/>
      <c r="B52" s="77"/>
      <c r="C52" s="87"/>
      <c r="D52" s="80"/>
      <c r="E52" s="80"/>
      <c r="F52" s="80"/>
      <c r="G52" s="80"/>
      <c r="H52" s="58" t="s">
        <v>33</v>
      </c>
      <c r="I52" s="60"/>
      <c r="J52" s="60"/>
      <c r="K52" s="60"/>
      <c r="L52" s="60"/>
      <c r="M52" s="100"/>
      <c r="N52" s="100"/>
      <c r="O52" s="60"/>
      <c r="P52" s="60"/>
      <c r="Q52" s="60"/>
      <c r="R52" s="60">
        <v>1</v>
      </c>
      <c r="S52" s="107"/>
      <c r="T52" s="98"/>
      <c r="U52" s="60"/>
      <c r="V52" s="60"/>
      <c r="W52" s="60"/>
      <c r="X52" s="60"/>
      <c r="Y52" s="63"/>
      <c r="Z52" s="100"/>
      <c r="AA52" s="100"/>
    </row>
    <row r="53" spans="1:29" s="11" customFormat="1" ht="50.25" customHeight="1" thickBot="1" x14ac:dyDescent="0.3">
      <c r="A53" s="89"/>
      <c r="B53" s="76" t="s">
        <v>271</v>
      </c>
      <c r="C53" s="87" t="s">
        <v>261</v>
      </c>
      <c r="D53" s="80" t="s">
        <v>262</v>
      </c>
      <c r="E53" s="80" t="s">
        <v>119</v>
      </c>
      <c r="F53" s="80" t="s">
        <v>158</v>
      </c>
      <c r="G53" s="80" t="s">
        <v>99</v>
      </c>
      <c r="H53" s="59" t="s">
        <v>32</v>
      </c>
      <c r="I53" s="61"/>
      <c r="J53" s="61"/>
      <c r="K53" s="61">
        <v>1</v>
      </c>
      <c r="L53" s="61"/>
      <c r="M53" s="107" t="s">
        <v>311</v>
      </c>
      <c r="N53" s="99">
        <f>1/1</f>
        <v>1</v>
      </c>
      <c r="O53" s="61"/>
      <c r="P53" s="61"/>
      <c r="Q53" s="61"/>
      <c r="R53" s="61"/>
      <c r="S53" s="194" t="s">
        <v>340</v>
      </c>
      <c r="T53" s="99"/>
      <c r="U53" s="61"/>
      <c r="V53" s="61"/>
      <c r="W53" s="61"/>
      <c r="X53" s="61"/>
      <c r="Y53" s="65"/>
      <c r="Z53" s="107"/>
      <c r="AA53" s="99"/>
    </row>
    <row r="54" spans="1:29" s="11" customFormat="1" ht="50.25" hidden="1" customHeight="1" thickBot="1" x14ac:dyDescent="0.3">
      <c r="A54" s="89"/>
      <c r="B54" s="84"/>
      <c r="C54" s="87"/>
      <c r="D54" s="80"/>
      <c r="E54" s="80"/>
      <c r="F54" s="80"/>
      <c r="G54" s="80"/>
      <c r="H54" s="58" t="s">
        <v>33</v>
      </c>
      <c r="I54" s="60"/>
      <c r="J54" s="60"/>
      <c r="K54" s="60">
        <v>1</v>
      </c>
      <c r="L54" s="60"/>
      <c r="M54" s="112"/>
      <c r="N54" s="98"/>
      <c r="O54" s="60"/>
      <c r="P54" s="60"/>
      <c r="Q54" s="60"/>
      <c r="R54" s="60"/>
      <c r="S54" s="172"/>
      <c r="T54" s="98"/>
      <c r="U54" s="60"/>
      <c r="V54" s="60"/>
      <c r="W54" s="60"/>
      <c r="X54" s="60"/>
      <c r="Y54" s="66"/>
      <c r="Z54" s="112"/>
      <c r="AA54" s="98"/>
    </row>
    <row r="55" spans="1:29" s="11" customFormat="1" ht="47.25" hidden="1" customHeight="1" x14ac:dyDescent="0.3">
      <c r="A55" s="89"/>
      <c r="B55" s="84"/>
      <c r="C55" s="87" t="s">
        <v>263</v>
      </c>
      <c r="D55" s="80" t="s">
        <v>120</v>
      </c>
      <c r="E55" s="80" t="s">
        <v>121</v>
      </c>
      <c r="F55" s="93" t="s">
        <v>208</v>
      </c>
      <c r="G55" s="80" t="s">
        <v>250</v>
      </c>
      <c r="H55" s="59" t="s">
        <v>32</v>
      </c>
      <c r="I55" s="61"/>
      <c r="J55" s="61"/>
      <c r="K55" s="61"/>
      <c r="L55" s="61">
        <v>1</v>
      </c>
      <c r="M55" s="107" t="s">
        <v>309</v>
      </c>
      <c r="N55" s="98">
        <f>1/1</f>
        <v>1</v>
      </c>
      <c r="O55" s="61"/>
      <c r="P55" s="61"/>
      <c r="Q55" s="61"/>
      <c r="R55" s="61"/>
      <c r="S55" s="194" t="s">
        <v>340</v>
      </c>
      <c r="T55" s="98"/>
      <c r="U55" s="61"/>
      <c r="V55" s="61"/>
      <c r="W55" s="61"/>
      <c r="X55" s="61"/>
      <c r="Y55" s="65"/>
      <c r="Z55" s="107"/>
      <c r="AA55" s="98"/>
    </row>
    <row r="56" spans="1:29" s="11" customFormat="1" ht="51.75" hidden="1" customHeight="1" thickBot="1" x14ac:dyDescent="0.3">
      <c r="A56" s="89"/>
      <c r="B56" s="84"/>
      <c r="C56" s="87"/>
      <c r="D56" s="80"/>
      <c r="E56" s="80"/>
      <c r="F56" s="94"/>
      <c r="G56" s="80"/>
      <c r="H56" s="58" t="s">
        <v>33</v>
      </c>
      <c r="I56" s="60"/>
      <c r="J56" s="60"/>
      <c r="K56" s="60"/>
      <c r="L56" s="60">
        <v>1</v>
      </c>
      <c r="M56" s="107"/>
      <c r="N56" s="98"/>
      <c r="O56" s="60"/>
      <c r="P56" s="60"/>
      <c r="Q56" s="60"/>
      <c r="R56" s="60"/>
      <c r="S56" s="172"/>
      <c r="T56" s="98"/>
      <c r="U56" s="60"/>
      <c r="V56" s="60"/>
      <c r="W56" s="60"/>
      <c r="X56" s="60"/>
      <c r="Y56" s="66"/>
      <c r="Z56" s="107"/>
      <c r="AA56" s="98"/>
    </row>
    <row r="57" spans="1:29" ht="49.5" hidden="1" customHeight="1" x14ac:dyDescent="0.3">
      <c r="A57" s="89"/>
      <c r="B57" s="84"/>
      <c r="C57" s="87" t="s">
        <v>270</v>
      </c>
      <c r="D57" s="80" t="s">
        <v>123</v>
      </c>
      <c r="E57" s="80" t="s">
        <v>124</v>
      </c>
      <c r="F57" s="80" t="s">
        <v>44</v>
      </c>
      <c r="G57" s="80" t="s">
        <v>122</v>
      </c>
      <c r="H57" s="59" t="s">
        <v>32</v>
      </c>
      <c r="I57" s="61"/>
      <c r="J57" s="61"/>
      <c r="K57" s="61"/>
      <c r="L57" s="61"/>
      <c r="M57" s="100" t="s">
        <v>340</v>
      </c>
      <c r="N57" s="100" t="s">
        <v>340</v>
      </c>
      <c r="O57" s="61"/>
      <c r="P57" s="61"/>
      <c r="Q57" s="61"/>
      <c r="R57" s="61"/>
      <c r="S57" s="194" t="s">
        <v>340</v>
      </c>
      <c r="T57" s="100"/>
      <c r="U57" s="61"/>
      <c r="V57" s="61"/>
      <c r="W57" s="61"/>
      <c r="X57" s="59">
        <v>1</v>
      </c>
      <c r="Y57" s="67"/>
      <c r="Z57" s="100"/>
      <c r="AA57" s="100"/>
    </row>
    <row r="58" spans="1:29" ht="39" hidden="1" customHeight="1" x14ac:dyDescent="0.3">
      <c r="A58" s="89"/>
      <c r="B58" s="84"/>
      <c r="C58" s="87"/>
      <c r="D58" s="80"/>
      <c r="E58" s="80"/>
      <c r="F58" s="80"/>
      <c r="G58" s="80"/>
      <c r="H58" s="58" t="s">
        <v>33</v>
      </c>
      <c r="I58" s="60"/>
      <c r="J58" s="60"/>
      <c r="K58" s="60"/>
      <c r="L58" s="60"/>
      <c r="M58" s="100"/>
      <c r="N58" s="100"/>
      <c r="O58" s="60"/>
      <c r="P58" s="60"/>
      <c r="Q58" s="60"/>
      <c r="R58" s="60"/>
      <c r="S58" s="172"/>
      <c r="T58" s="100"/>
      <c r="U58" s="60"/>
      <c r="V58" s="60"/>
      <c r="W58" s="60"/>
      <c r="X58" s="60"/>
      <c r="Y58" s="66"/>
      <c r="Z58" s="100"/>
      <c r="AA58" s="100"/>
    </row>
    <row r="59" spans="1:29" ht="39" hidden="1" customHeight="1" x14ac:dyDescent="0.3">
      <c r="A59" s="89"/>
      <c r="B59" s="84"/>
      <c r="C59" s="85" t="s">
        <v>272</v>
      </c>
      <c r="D59" s="76" t="s">
        <v>125</v>
      </c>
      <c r="E59" s="76" t="s">
        <v>274</v>
      </c>
      <c r="F59" s="76" t="s">
        <v>316</v>
      </c>
      <c r="G59" s="76" t="s">
        <v>99</v>
      </c>
      <c r="H59" s="59" t="s">
        <v>32</v>
      </c>
      <c r="I59" s="61"/>
      <c r="J59" s="61"/>
      <c r="K59" s="61"/>
      <c r="L59" s="61">
        <v>1</v>
      </c>
      <c r="M59" s="108" t="s">
        <v>317</v>
      </c>
      <c r="N59" s="104">
        <f>8/8</f>
        <v>1</v>
      </c>
      <c r="O59" s="61"/>
      <c r="P59" s="61"/>
      <c r="Q59" s="61"/>
      <c r="R59" s="61">
        <v>1</v>
      </c>
      <c r="S59" s="108" t="s">
        <v>356</v>
      </c>
      <c r="T59" s="104">
        <f>15/15</f>
        <v>1</v>
      </c>
      <c r="U59" s="61"/>
      <c r="V59" s="61"/>
      <c r="W59" s="61"/>
      <c r="X59" s="59">
        <v>1</v>
      </c>
      <c r="Y59" s="67"/>
      <c r="Z59" s="108"/>
      <c r="AA59" s="104"/>
    </row>
    <row r="60" spans="1:29" ht="39" hidden="1" customHeight="1" x14ac:dyDescent="0.3">
      <c r="A60" s="89"/>
      <c r="B60" s="84"/>
      <c r="C60" s="86"/>
      <c r="D60" s="77"/>
      <c r="E60" s="77"/>
      <c r="F60" s="77"/>
      <c r="G60" s="77"/>
      <c r="H60" s="58" t="s">
        <v>33</v>
      </c>
      <c r="I60" s="60"/>
      <c r="J60" s="60"/>
      <c r="K60" s="60"/>
      <c r="L60" s="60">
        <v>1</v>
      </c>
      <c r="M60" s="109"/>
      <c r="N60" s="106"/>
      <c r="O60" s="60"/>
      <c r="P60" s="60"/>
      <c r="Q60" s="60"/>
      <c r="R60" s="60">
        <v>1</v>
      </c>
      <c r="S60" s="109"/>
      <c r="T60" s="106"/>
      <c r="U60" s="60"/>
      <c r="V60" s="60"/>
      <c r="W60" s="60"/>
      <c r="X60" s="60"/>
      <c r="Y60" s="66"/>
      <c r="Z60" s="109"/>
      <c r="AA60" s="106"/>
    </row>
    <row r="61" spans="1:29" ht="39" hidden="1" customHeight="1" x14ac:dyDescent="0.3">
      <c r="A61" s="89"/>
      <c r="B61" s="84"/>
      <c r="C61" s="85" t="s">
        <v>273</v>
      </c>
      <c r="D61" s="76" t="s">
        <v>127</v>
      </c>
      <c r="E61" s="76" t="s">
        <v>275</v>
      </c>
      <c r="F61" s="76" t="s">
        <v>158</v>
      </c>
      <c r="G61" s="76" t="s">
        <v>99</v>
      </c>
      <c r="H61" s="59" t="s">
        <v>32</v>
      </c>
      <c r="I61" s="61"/>
      <c r="J61" s="61"/>
      <c r="K61" s="61"/>
      <c r="L61" s="61">
        <v>1</v>
      </c>
      <c r="M61" s="108" t="s">
        <v>319</v>
      </c>
      <c r="N61" s="104">
        <f>7/7</f>
        <v>1</v>
      </c>
      <c r="O61" s="61"/>
      <c r="P61" s="61"/>
      <c r="Q61" s="61"/>
      <c r="R61" s="61">
        <v>1</v>
      </c>
      <c r="S61" s="108" t="s">
        <v>357</v>
      </c>
      <c r="T61" s="104">
        <f>16/16</f>
        <v>1</v>
      </c>
      <c r="U61" s="61"/>
      <c r="V61" s="61"/>
      <c r="W61" s="61"/>
      <c r="X61" s="59">
        <v>1</v>
      </c>
      <c r="Y61" s="67"/>
      <c r="Z61" s="108"/>
      <c r="AA61" s="104"/>
    </row>
    <row r="62" spans="1:29" ht="39" hidden="1" customHeight="1" thickBot="1" x14ac:dyDescent="0.3">
      <c r="A62" s="89"/>
      <c r="B62" s="77"/>
      <c r="C62" s="86"/>
      <c r="D62" s="77"/>
      <c r="E62" s="77"/>
      <c r="F62" s="77"/>
      <c r="G62" s="77"/>
      <c r="H62" s="58" t="s">
        <v>33</v>
      </c>
      <c r="I62" s="60"/>
      <c r="J62" s="60"/>
      <c r="K62" s="60"/>
      <c r="L62" s="60">
        <v>1</v>
      </c>
      <c r="M62" s="109"/>
      <c r="N62" s="106"/>
      <c r="O62" s="60"/>
      <c r="P62" s="60"/>
      <c r="Q62" s="60"/>
      <c r="R62" s="60">
        <v>1</v>
      </c>
      <c r="S62" s="109"/>
      <c r="T62" s="106"/>
      <c r="U62" s="60"/>
      <c r="V62" s="60"/>
      <c r="W62" s="60"/>
      <c r="X62" s="60"/>
      <c r="Y62" s="66"/>
      <c r="Z62" s="109"/>
      <c r="AA62" s="106"/>
    </row>
    <row r="63" spans="1:29" ht="45" customHeight="1" thickBot="1" x14ac:dyDescent="0.3">
      <c r="A63" s="89"/>
      <c r="B63" s="76" t="s">
        <v>278</v>
      </c>
      <c r="C63" s="87" t="s">
        <v>279</v>
      </c>
      <c r="D63" s="80" t="s">
        <v>276</v>
      </c>
      <c r="E63" s="80" t="s">
        <v>277</v>
      </c>
      <c r="F63" s="93" t="s">
        <v>208</v>
      </c>
      <c r="G63" s="80" t="s">
        <v>250</v>
      </c>
      <c r="H63" s="59" t="s">
        <v>32</v>
      </c>
      <c r="I63" s="61"/>
      <c r="J63" s="61"/>
      <c r="K63" s="61"/>
      <c r="L63" s="61"/>
      <c r="M63" s="100" t="s">
        <v>340</v>
      </c>
      <c r="N63" s="100" t="s">
        <v>340</v>
      </c>
      <c r="O63" s="61"/>
      <c r="P63" s="61"/>
      <c r="Q63" s="61"/>
      <c r="R63" s="61"/>
      <c r="S63" s="194" t="s">
        <v>340</v>
      </c>
      <c r="T63" s="100"/>
      <c r="U63" s="61">
        <v>1</v>
      </c>
      <c r="V63" s="61"/>
      <c r="W63" s="61"/>
      <c r="X63" s="59"/>
      <c r="Y63" s="67"/>
      <c r="Z63" s="100"/>
      <c r="AA63" s="100"/>
    </row>
    <row r="64" spans="1:29" ht="43.5" hidden="1" customHeight="1" thickBot="1" x14ac:dyDescent="0.3">
      <c r="A64" s="89"/>
      <c r="B64" s="77"/>
      <c r="C64" s="87"/>
      <c r="D64" s="80"/>
      <c r="E64" s="80"/>
      <c r="F64" s="94"/>
      <c r="G64" s="80"/>
      <c r="H64" s="58" t="s">
        <v>33</v>
      </c>
      <c r="I64" s="60"/>
      <c r="J64" s="60"/>
      <c r="K64" s="60"/>
      <c r="L64" s="60"/>
      <c r="M64" s="100"/>
      <c r="N64" s="100"/>
      <c r="O64" s="60"/>
      <c r="P64" s="60"/>
      <c r="Q64" s="60"/>
      <c r="R64" s="60"/>
      <c r="S64" s="172"/>
      <c r="T64" s="100"/>
      <c r="U64" s="60"/>
      <c r="V64" s="60"/>
      <c r="W64" s="60"/>
      <c r="X64" s="60"/>
      <c r="Y64" s="66"/>
      <c r="Z64" s="100"/>
      <c r="AA64" s="100"/>
      <c r="AC64" s="41"/>
    </row>
    <row r="65" spans="1:29" ht="43.5" customHeight="1" x14ac:dyDescent="0.25">
      <c r="A65" s="89"/>
      <c r="B65" s="81" t="s">
        <v>226</v>
      </c>
      <c r="C65" s="87" t="s">
        <v>265</v>
      </c>
      <c r="D65" s="80" t="s">
        <v>128</v>
      </c>
      <c r="E65" s="80" t="s">
        <v>129</v>
      </c>
      <c r="F65" s="93" t="s">
        <v>208</v>
      </c>
      <c r="G65" s="76" t="s">
        <v>71</v>
      </c>
      <c r="H65" s="59" t="s">
        <v>32</v>
      </c>
      <c r="I65" s="61"/>
      <c r="J65" s="61"/>
      <c r="K65" s="61"/>
      <c r="L65" s="61"/>
      <c r="M65" s="100" t="s">
        <v>340</v>
      </c>
      <c r="N65" s="100" t="s">
        <v>340</v>
      </c>
      <c r="O65" s="61"/>
      <c r="P65" s="61"/>
      <c r="Q65" s="61"/>
      <c r="R65" s="61"/>
      <c r="S65" s="194" t="s">
        <v>340</v>
      </c>
      <c r="T65" s="100"/>
      <c r="U65" s="61"/>
      <c r="V65" s="61"/>
      <c r="W65" s="61"/>
      <c r="X65" s="59">
        <v>1</v>
      </c>
      <c r="Y65" s="67"/>
      <c r="Z65" s="100"/>
      <c r="AA65" s="100"/>
      <c r="AC65" s="41"/>
    </row>
    <row r="66" spans="1:29" ht="38.25" hidden="1" customHeight="1" x14ac:dyDescent="0.25">
      <c r="A66" s="89"/>
      <c r="B66" s="82"/>
      <c r="C66" s="87"/>
      <c r="D66" s="80"/>
      <c r="E66" s="80"/>
      <c r="F66" s="94"/>
      <c r="G66" s="77"/>
      <c r="H66" s="58" t="s">
        <v>33</v>
      </c>
      <c r="I66" s="60"/>
      <c r="J66" s="60"/>
      <c r="K66" s="60"/>
      <c r="L66" s="60"/>
      <c r="M66" s="100"/>
      <c r="N66" s="100"/>
      <c r="O66" s="60"/>
      <c r="P66" s="60"/>
      <c r="Q66" s="60"/>
      <c r="R66" s="60"/>
      <c r="S66" s="172"/>
      <c r="T66" s="100"/>
      <c r="U66" s="60"/>
      <c r="V66" s="60"/>
      <c r="W66" s="60"/>
      <c r="X66" s="60"/>
      <c r="Y66" s="66"/>
      <c r="Z66" s="100"/>
      <c r="AA66" s="100"/>
      <c r="AC66" s="41"/>
    </row>
    <row r="67" spans="1:29" ht="52.5" hidden="1" customHeight="1" x14ac:dyDescent="0.25">
      <c r="A67" s="89"/>
      <c r="B67" s="82"/>
      <c r="C67" s="87" t="s">
        <v>280</v>
      </c>
      <c r="D67" s="87" t="s">
        <v>130</v>
      </c>
      <c r="E67" s="87" t="s">
        <v>131</v>
      </c>
      <c r="F67" s="76" t="s">
        <v>342</v>
      </c>
      <c r="G67" s="80" t="s">
        <v>48</v>
      </c>
      <c r="H67" s="59" t="s">
        <v>32</v>
      </c>
      <c r="I67" s="61"/>
      <c r="J67" s="61"/>
      <c r="K67" s="61"/>
      <c r="L67" s="61">
        <v>1</v>
      </c>
      <c r="M67" s="108" t="s">
        <v>300</v>
      </c>
      <c r="N67" s="101">
        <f>1/1</f>
        <v>1</v>
      </c>
      <c r="O67" s="61"/>
      <c r="P67" s="61"/>
      <c r="Q67" s="61"/>
      <c r="R67" s="61">
        <v>1</v>
      </c>
      <c r="S67" s="108" t="s">
        <v>345</v>
      </c>
      <c r="T67" s="101">
        <f>1/1</f>
        <v>1</v>
      </c>
      <c r="U67" s="61"/>
      <c r="V67" s="61"/>
      <c r="W67" s="61"/>
      <c r="X67" s="59">
        <v>1</v>
      </c>
      <c r="Y67" s="65"/>
      <c r="Z67" s="108"/>
      <c r="AA67" s="101"/>
      <c r="AC67" s="41"/>
    </row>
    <row r="68" spans="1:29" ht="44.25" hidden="1" customHeight="1" x14ac:dyDescent="0.25">
      <c r="A68" s="90"/>
      <c r="B68" s="83"/>
      <c r="C68" s="87"/>
      <c r="D68" s="87"/>
      <c r="E68" s="87"/>
      <c r="F68" s="77"/>
      <c r="G68" s="80"/>
      <c r="H68" s="58" t="s">
        <v>33</v>
      </c>
      <c r="I68" s="60"/>
      <c r="J68" s="60"/>
      <c r="K68" s="60"/>
      <c r="L68" s="60">
        <v>1</v>
      </c>
      <c r="M68" s="109"/>
      <c r="N68" s="101"/>
      <c r="O68" s="60"/>
      <c r="P68" s="60"/>
      <c r="Q68" s="60"/>
      <c r="R68" s="60">
        <v>1</v>
      </c>
      <c r="S68" s="109"/>
      <c r="T68" s="101"/>
      <c r="U68" s="60"/>
      <c r="V68" s="60"/>
      <c r="W68" s="60"/>
      <c r="X68" s="60"/>
      <c r="Y68" s="63"/>
      <c r="Z68" s="109"/>
      <c r="AA68" s="101"/>
      <c r="AC68" s="41"/>
    </row>
    <row r="69" spans="1:29" ht="47.25" hidden="1" customHeight="1" x14ac:dyDescent="0.25">
      <c r="A69" s="89" t="s">
        <v>264</v>
      </c>
      <c r="B69" s="76" t="s">
        <v>227</v>
      </c>
      <c r="C69" s="87" t="s">
        <v>79</v>
      </c>
      <c r="D69" s="80" t="s">
        <v>80</v>
      </c>
      <c r="E69" s="80" t="s">
        <v>81</v>
      </c>
      <c r="F69" s="80" t="s">
        <v>66</v>
      </c>
      <c r="G69" s="80" t="s">
        <v>282</v>
      </c>
      <c r="H69" s="59" t="s">
        <v>32</v>
      </c>
      <c r="I69" s="61"/>
      <c r="J69" s="61"/>
      <c r="K69" s="61"/>
      <c r="L69" s="61">
        <v>1</v>
      </c>
      <c r="M69" s="107" t="s">
        <v>320</v>
      </c>
      <c r="N69" s="99">
        <f>3/4</f>
        <v>0.75</v>
      </c>
      <c r="O69" s="61"/>
      <c r="P69" s="61"/>
      <c r="Q69" s="61"/>
      <c r="R69" s="61">
        <v>1</v>
      </c>
      <c r="S69" s="107" t="s">
        <v>347</v>
      </c>
      <c r="T69" s="99">
        <f>3/4</f>
        <v>0.75</v>
      </c>
      <c r="U69" s="61"/>
      <c r="V69" s="61"/>
      <c r="W69" s="59"/>
      <c r="X69" s="61">
        <v>1</v>
      </c>
      <c r="Y69" s="65"/>
      <c r="Z69" s="107"/>
      <c r="AA69" s="99"/>
    </row>
    <row r="70" spans="1:29" ht="40.5" hidden="1" customHeight="1" x14ac:dyDescent="0.25">
      <c r="A70" s="89"/>
      <c r="B70" s="84"/>
      <c r="C70" s="87"/>
      <c r="D70" s="80"/>
      <c r="E70" s="80"/>
      <c r="F70" s="80"/>
      <c r="G70" s="80"/>
      <c r="H70" s="58" t="s">
        <v>33</v>
      </c>
      <c r="I70" s="60"/>
      <c r="J70" s="60"/>
      <c r="K70" s="60"/>
      <c r="L70" s="60">
        <v>1</v>
      </c>
      <c r="M70" s="107"/>
      <c r="N70" s="99"/>
      <c r="O70" s="60"/>
      <c r="P70" s="60"/>
      <c r="Q70" s="60"/>
      <c r="R70" s="60">
        <v>1</v>
      </c>
      <c r="S70" s="107"/>
      <c r="T70" s="99"/>
      <c r="U70" s="60"/>
      <c r="V70" s="60"/>
      <c r="W70" s="60"/>
      <c r="X70" s="60"/>
      <c r="Y70" s="66"/>
      <c r="Z70" s="107"/>
      <c r="AA70" s="99"/>
    </row>
    <row r="71" spans="1:29" s="41" customFormat="1" ht="35.25" hidden="1" customHeight="1" x14ac:dyDescent="0.25">
      <c r="A71" s="89"/>
      <c r="B71" s="84"/>
      <c r="C71" s="85" t="s">
        <v>82</v>
      </c>
      <c r="D71" s="91" t="s">
        <v>83</v>
      </c>
      <c r="E71" s="76" t="s">
        <v>84</v>
      </c>
      <c r="F71" s="76" t="s">
        <v>66</v>
      </c>
      <c r="G71" s="80" t="s">
        <v>281</v>
      </c>
      <c r="H71" s="59" t="s">
        <v>32</v>
      </c>
      <c r="I71" s="61"/>
      <c r="J71" s="61"/>
      <c r="K71" s="61"/>
      <c r="L71" s="61">
        <v>1</v>
      </c>
      <c r="M71" s="107" t="s">
        <v>321</v>
      </c>
      <c r="N71" s="99">
        <f>4/4</f>
        <v>1</v>
      </c>
      <c r="O71" s="61"/>
      <c r="P71" s="61"/>
      <c r="Q71" s="61"/>
      <c r="R71" s="61">
        <v>1</v>
      </c>
      <c r="S71" s="107" t="s">
        <v>321</v>
      </c>
      <c r="T71" s="99">
        <f>4/4</f>
        <v>1</v>
      </c>
      <c r="U71" s="61"/>
      <c r="V71" s="61"/>
      <c r="W71" s="73"/>
      <c r="X71" s="61">
        <v>1</v>
      </c>
      <c r="Y71" s="65"/>
      <c r="Z71" s="107"/>
      <c r="AA71" s="99"/>
    </row>
    <row r="72" spans="1:29" s="41" customFormat="1" ht="33.75" hidden="1" customHeight="1" x14ac:dyDescent="0.25">
      <c r="A72" s="89"/>
      <c r="B72" s="84"/>
      <c r="C72" s="86"/>
      <c r="D72" s="92"/>
      <c r="E72" s="77"/>
      <c r="F72" s="77"/>
      <c r="G72" s="80"/>
      <c r="H72" s="58" t="s">
        <v>33</v>
      </c>
      <c r="I72" s="60"/>
      <c r="J72" s="60"/>
      <c r="K72" s="60"/>
      <c r="L72" s="60">
        <v>1</v>
      </c>
      <c r="M72" s="107"/>
      <c r="N72" s="99"/>
      <c r="O72" s="60"/>
      <c r="P72" s="60"/>
      <c r="Q72" s="60"/>
      <c r="R72" s="60">
        <v>1</v>
      </c>
      <c r="S72" s="107"/>
      <c r="T72" s="99"/>
      <c r="U72" s="60"/>
      <c r="V72" s="60"/>
      <c r="W72" s="60"/>
      <c r="X72" s="60"/>
      <c r="Y72" s="66"/>
      <c r="Z72" s="107"/>
      <c r="AA72" s="99"/>
    </row>
    <row r="73" spans="1:29" ht="39" hidden="1" customHeight="1" x14ac:dyDescent="0.25">
      <c r="A73" s="89"/>
      <c r="B73" s="84"/>
      <c r="C73" s="87" t="s">
        <v>159</v>
      </c>
      <c r="D73" s="76" t="s">
        <v>160</v>
      </c>
      <c r="E73" s="80" t="s">
        <v>161</v>
      </c>
      <c r="F73" s="80" t="s">
        <v>66</v>
      </c>
      <c r="G73" s="80" t="s">
        <v>281</v>
      </c>
      <c r="H73" s="59" t="s">
        <v>32</v>
      </c>
      <c r="I73" s="61"/>
      <c r="J73" s="61"/>
      <c r="K73" s="61"/>
      <c r="L73" s="61">
        <v>1</v>
      </c>
      <c r="M73" s="107" t="s">
        <v>322</v>
      </c>
      <c r="N73" s="99">
        <f>3/4</f>
        <v>0.75</v>
      </c>
      <c r="O73" s="61"/>
      <c r="P73" s="61"/>
      <c r="Q73" s="61"/>
      <c r="R73" s="61">
        <v>1</v>
      </c>
      <c r="S73" s="107" t="s">
        <v>348</v>
      </c>
      <c r="T73" s="99">
        <f>3/4</f>
        <v>0.75</v>
      </c>
      <c r="U73" s="61"/>
      <c r="V73" s="61"/>
      <c r="W73" s="61"/>
      <c r="X73" s="61">
        <v>1</v>
      </c>
      <c r="Y73" s="65"/>
      <c r="Z73" s="107"/>
      <c r="AA73" s="99"/>
    </row>
    <row r="74" spans="1:29" ht="37.5" hidden="1" customHeight="1" x14ac:dyDescent="0.25">
      <c r="A74" s="89"/>
      <c r="B74" s="77"/>
      <c r="C74" s="87"/>
      <c r="D74" s="77"/>
      <c r="E74" s="80"/>
      <c r="F74" s="80"/>
      <c r="G74" s="80"/>
      <c r="H74" s="58" t="s">
        <v>33</v>
      </c>
      <c r="I74" s="60"/>
      <c r="J74" s="60"/>
      <c r="K74" s="60"/>
      <c r="L74" s="60">
        <v>1</v>
      </c>
      <c r="M74" s="107"/>
      <c r="N74" s="99"/>
      <c r="O74" s="60"/>
      <c r="P74" s="60"/>
      <c r="Q74" s="60"/>
      <c r="R74" s="60">
        <v>1</v>
      </c>
      <c r="S74" s="107"/>
      <c r="T74" s="99"/>
      <c r="U74" s="60"/>
      <c r="V74" s="60"/>
      <c r="W74" s="60"/>
      <c r="X74" s="60"/>
      <c r="Y74" s="66"/>
      <c r="Z74" s="107"/>
      <c r="AA74" s="99"/>
    </row>
    <row r="75" spans="1:29" ht="39.75" hidden="1" customHeight="1" x14ac:dyDescent="0.25">
      <c r="A75" s="89"/>
      <c r="B75" s="81" t="s">
        <v>228</v>
      </c>
      <c r="C75" s="87" t="s">
        <v>85</v>
      </c>
      <c r="D75" s="76" t="s">
        <v>86</v>
      </c>
      <c r="E75" s="80" t="s">
        <v>212</v>
      </c>
      <c r="F75" s="80" t="s">
        <v>66</v>
      </c>
      <c r="G75" s="80" t="s">
        <v>281</v>
      </c>
      <c r="H75" s="59" t="s">
        <v>32</v>
      </c>
      <c r="I75" s="61"/>
      <c r="J75" s="61"/>
      <c r="K75" s="61"/>
      <c r="L75" s="61">
        <v>1</v>
      </c>
      <c r="M75" s="107" t="s">
        <v>323</v>
      </c>
      <c r="N75" s="99">
        <f>1/1</f>
        <v>1</v>
      </c>
      <c r="O75" s="61"/>
      <c r="P75" s="61"/>
      <c r="Q75" s="61"/>
      <c r="R75" s="61">
        <v>1</v>
      </c>
      <c r="S75" s="107" t="s">
        <v>323</v>
      </c>
      <c r="T75" s="99">
        <f>1/1</f>
        <v>1</v>
      </c>
      <c r="U75" s="61"/>
      <c r="V75" s="61"/>
      <c r="W75" s="61"/>
      <c r="X75" s="61"/>
      <c r="Y75" s="65"/>
      <c r="Z75" s="107"/>
      <c r="AA75" s="99"/>
    </row>
    <row r="76" spans="1:29" ht="44.25" hidden="1" customHeight="1" x14ac:dyDescent="0.25">
      <c r="A76" s="89"/>
      <c r="B76" s="83"/>
      <c r="C76" s="87"/>
      <c r="D76" s="77"/>
      <c r="E76" s="80"/>
      <c r="F76" s="80"/>
      <c r="G76" s="80"/>
      <c r="H76" s="58" t="s">
        <v>33</v>
      </c>
      <c r="I76" s="60"/>
      <c r="J76" s="60"/>
      <c r="K76" s="60"/>
      <c r="L76" s="60">
        <v>1</v>
      </c>
      <c r="M76" s="107"/>
      <c r="N76" s="99"/>
      <c r="O76" s="60"/>
      <c r="P76" s="60"/>
      <c r="Q76" s="60"/>
      <c r="R76" s="60">
        <v>1</v>
      </c>
      <c r="S76" s="107"/>
      <c r="T76" s="99"/>
      <c r="U76" s="60"/>
      <c r="V76" s="60"/>
      <c r="W76" s="60"/>
      <c r="X76" s="60"/>
      <c r="Y76" s="66"/>
      <c r="Z76" s="107"/>
      <c r="AA76" s="99"/>
    </row>
    <row r="77" spans="1:29" ht="37.5" hidden="1" customHeight="1" x14ac:dyDescent="0.25">
      <c r="A77" s="89"/>
      <c r="B77" s="81" t="s">
        <v>229</v>
      </c>
      <c r="C77" s="87" t="s">
        <v>88</v>
      </c>
      <c r="D77" s="76" t="s">
        <v>89</v>
      </c>
      <c r="E77" s="80" t="s">
        <v>90</v>
      </c>
      <c r="F77" s="80" t="s">
        <v>66</v>
      </c>
      <c r="G77" s="80" t="s">
        <v>281</v>
      </c>
      <c r="H77" s="59" t="s">
        <v>32</v>
      </c>
      <c r="I77" s="61"/>
      <c r="J77" s="61"/>
      <c r="K77" s="61"/>
      <c r="L77" s="61">
        <v>1</v>
      </c>
      <c r="M77" s="107" t="s">
        <v>324</v>
      </c>
      <c r="N77" s="101">
        <f>3/4</f>
        <v>0.75</v>
      </c>
      <c r="O77" s="61"/>
      <c r="P77" s="61"/>
      <c r="Q77" s="61"/>
      <c r="R77" s="61">
        <v>1</v>
      </c>
      <c r="S77" s="107" t="s">
        <v>349</v>
      </c>
      <c r="T77" s="101">
        <f>3/4</f>
        <v>0.75</v>
      </c>
      <c r="U77" s="61"/>
      <c r="V77" s="61"/>
      <c r="W77" s="61"/>
      <c r="X77" s="61">
        <v>1</v>
      </c>
      <c r="Y77" s="65"/>
      <c r="Z77" s="107"/>
      <c r="AA77" s="101"/>
    </row>
    <row r="78" spans="1:29" ht="33.75" hidden="1" customHeight="1" x14ac:dyDescent="0.25">
      <c r="A78" s="89"/>
      <c r="B78" s="82"/>
      <c r="C78" s="87"/>
      <c r="D78" s="77"/>
      <c r="E78" s="80"/>
      <c r="F78" s="80"/>
      <c r="G78" s="80"/>
      <c r="H78" s="58" t="s">
        <v>33</v>
      </c>
      <c r="I78" s="60"/>
      <c r="J78" s="60"/>
      <c r="K78" s="60"/>
      <c r="L78" s="60">
        <v>1</v>
      </c>
      <c r="M78" s="107"/>
      <c r="N78" s="101"/>
      <c r="O78" s="60"/>
      <c r="P78" s="60"/>
      <c r="Q78" s="60"/>
      <c r="R78" s="60">
        <v>1</v>
      </c>
      <c r="S78" s="107"/>
      <c r="T78" s="101"/>
      <c r="U78" s="60"/>
      <c r="V78" s="60"/>
      <c r="W78" s="60"/>
      <c r="X78" s="60"/>
      <c r="Y78" s="66"/>
      <c r="Z78" s="107"/>
      <c r="AA78" s="101"/>
    </row>
    <row r="79" spans="1:29" ht="37.5" hidden="1" customHeight="1" x14ac:dyDescent="0.25">
      <c r="A79" s="89"/>
      <c r="B79" s="82"/>
      <c r="C79" s="87" t="s">
        <v>211</v>
      </c>
      <c r="D79" s="117" t="s">
        <v>91</v>
      </c>
      <c r="E79" s="80" t="s">
        <v>210</v>
      </c>
      <c r="F79" s="80" t="s">
        <v>66</v>
      </c>
      <c r="G79" s="80" t="s">
        <v>281</v>
      </c>
      <c r="H79" s="59" t="s">
        <v>32</v>
      </c>
      <c r="I79" s="61">
        <v>1</v>
      </c>
      <c r="J79" s="61"/>
      <c r="K79" s="61"/>
      <c r="L79" s="61"/>
      <c r="M79" s="107" t="s">
        <v>325</v>
      </c>
      <c r="N79" s="99">
        <f>1/1</f>
        <v>1</v>
      </c>
      <c r="O79" s="61"/>
      <c r="P79" s="61"/>
      <c r="Q79" s="61">
        <v>1</v>
      </c>
      <c r="R79" s="61"/>
      <c r="S79" s="107" t="s">
        <v>350</v>
      </c>
      <c r="T79" s="99">
        <f>1/1</f>
        <v>1</v>
      </c>
      <c r="U79" s="61"/>
      <c r="V79" s="61"/>
      <c r="W79" s="61"/>
      <c r="X79" s="61"/>
      <c r="Y79" s="65"/>
      <c r="Z79" s="107"/>
      <c r="AA79" s="99"/>
    </row>
    <row r="80" spans="1:29" ht="30.75" hidden="1" customHeight="1" x14ac:dyDescent="0.25">
      <c r="A80" s="89"/>
      <c r="B80" s="82"/>
      <c r="C80" s="87"/>
      <c r="D80" s="117"/>
      <c r="E80" s="80"/>
      <c r="F80" s="80"/>
      <c r="G80" s="80"/>
      <c r="H80" s="58" t="s">
        <v>33</v>
      </c>
      <c r="I80" s="60">
        <v>1</v>
      </c>
      <c r="J80" s="60"/>
      <c r="K80" s="60"/>
      <c r="L80" s="60"/>
      <c r="M80" s="107"/>
      <c r="N80" s="99"/>
      <c r="O80" s="60"/>
      <c r="P80" s="60"/>
      <c r="Q80" s="60"/>
      <c r="R80" s="60">
        <v>1</v>
      </c>
      <c r="S80" s="107"/>
      <c r="T80" s="99"/>
      <c r="U80" s="60"/>
      <c r="V80" s="60"/>
      <c r="W80" s="60"/>
      <c r="X80" s="60"/>
      <c r="Y80" s="66"/>
      <c r="Z80" s="107"/>
      <c r="AA80" s="99"/>
    </row>
    <row r="81" spans="1:27" ht="45" hidden="1" customHeight="1" x14ac:dyDescent="0.25">
      <c r="A81" s="89"/>
      <c r="B81" s="82"/>
      <c r="C81" s="87" t="s">
        <v>186</v>
      </c>
      <c r="D81" s="76" t="s">
        <v>162</v>
      </c>
      <c r="E81" s="80" t="s">
        <v>93</v>
      </c>
      <c r="F81" s="80" t="s">
        <v>66</v>
      </c>
      <c r="G81" s="80" t="s">
        <v>281</v>
      </c>
      <c r="H81" s="59" t="s">
        <v>32</v>
      </c>
      <c r="I81" s="61"/>
      <c r="J81" s="61">
        <v>1</v>
      </c>
      <c r="K81" s="61"/>
      <c r="L81" s="61"/>
      <c r="M81" s="107" t="s">
        <v>326</v>
      </c>
      <c r="N81" s="99">
        <f>1/1</f>
        <v>1</v>
      </c>
      <c r="O81" s="61"/>
      <c r="P81" s="61"/>
      <c r="Q81" s="61"/>
      <c r="R81" s="61">
        <v>1</v>
      </c>
      <c r="S81" s="107" t="s">
        <v>351</v>
      </c>
      <c r="T81" s="99">
        <f>1/1</f>
        <v>1</v>
      </c>
      <c r="U81" s="61"/>
      <c r="V81" s="61"/>
      <c r="W81" s="61"/>
      <c r="X81" s="61"/>
      <c r="Y81" s="65"/>
      <c r="Z81" s="107"/>
      <c r="AA81" s="99"/>
    </row>
    <row r="82" spans="1:27" ht="48.75" hidden="1" customHeight="1" x14ac:dyDescent="0.25">
      <c r="A82" s="89"/>
      <c r="B82" s="82"/>
      <c r="C82" s="87"/>
      <c r="D82" s="77"/>
      <c r="E82" s="80"/>
      <c r="F82" s="80"/>
      <c r="G82" s="80"/>
      <c r="H82" s="58" t="s">
        <v>33</v>
      </c>
      <c r="I82" s="60"/>
      <c r="J82" s="60"/>
      <c r="K82" s="60"/>
      <c r="L82" s="60">
        <v>1</v>
      </c>
      <c r="M82" s="107"/>
      <c r="N82" s="99"/>
      <c r="O82" s="60"/>
      <c r="P82" s="60"/>
      <c r="Q82" s="60"/>
      <c r="R82" s="60">
        <v>1</v>
      </c>
      <c r="S82" s="107"/>
      <c r="T82" s="99"/>
      <c r="U82" s="60"/>
      <c r="V82" s="60"/>
      <c r="W82" s="60"/>
      <c r="X82" s="60"/>
      <c r="Y82" s="66"/>
      <c r="Z82" s="107"/>
      <c r="AA82" s="99"/>
    </row>
    <row r="83" spans="1:27" ht="36" hidden="1" customHeight="1" x14ac:dyDescent="0.25">
      <c r="A83" s="89"/>
      <c r="B83" s="82"/>
      <c r="C83" s="87" t="s">
        <v>230</v>
      </c>
      <c r="D83" s="117" t="s">
        <v>266</v>
      </c>
      <c r="E83" s="80" t="s">
        <v>267</v>
      </c>
      <c r="F83" s="80" t="s">
        <v>66</v>
      </c>
      <c r="G83" s="80" t="s">
        <v>281</v>
      </c>
      <c r="H83" s="59" t="s">
        <v>32</v>
      </c>
      <c r="I83" s="61"/>
      <c r="J83" s="61"/>
      <c r="K83" s="61"/>
      <c r="L83" s="61">
        <v>1</v>
      </c>
      <c r="M83" s="107" t="s">
        <v>327</v>
      </c>
      <c r="N83" s="99">
        <f>1/1</f>
        <v>1</v>
      </c>
      <c r="O83" s="61"/>
      <c r="P83" s="61"/>
      <c r="Q83" s="61"/>
      <c r="R83" s="61"/>
      <c r="S83" s="100" t="s">
        <v>340</v>
      </c>
      <c r="T83" s="99"/>
      <c r="U83" s="61"/>
      <c r="V83" s="61"/>
      <c r="W83" s="61"/>
      <c r="X83" s="61"/>
      <c r="Y83" s="65"/>
      <c r="Z83" s="107"/>
      <c r="AA83" s="99"/>
    </row>
    <row r="84" spans="1:27" ht="35.25" hidden="1" customHeight="1" x14ac:dyDescent="0.25">
      <c r="A84" s="89"/>
      <c r="B84" s="83"/>
      <c r="C84" s="87"/>
      <c r="D84" s="117"/>
      <c r="E84" s="80"/>
      <c r="F84" s="80"/>
      <c r="G84" s="80"/>
      <c r="H84" s="58" t="s">
        <v>33</v>
      </c>
      <c r="I84" s="60"/>
      <c r="J84" s="60"/>
      <c r="K84" s="60"/>
      <c r="L84" s="60">
        <v>1</v>
      </c>
      <c r="M84" s="107"/>
      <c r="N84" s="99"/>
      <c r="O84" s="60"/>
      <c r="P84" s="60"/>
      <c r="Q84" s="60"/>
      <c r="R84" s="60"/>
      <c r="S84" s="100"/>
      <c r="T84" s="99"/>
      <c r="U84" s="60"/>
      <c r="V84" s="60"/>
      <c r="W84" s="60"/>
      <c r="X84" s="60"/>
      <c r="Y84" s="66"/>
      <c r="Z84" s="107"/>
      <c r="AA84" s="99"/>
    </row>
    <row r="85" spans="1:27" ht="43.5" hidden="1" customHeight="1" x14ac:dyDescent="0.25">
      <c r="A85" s="89"/>
      <c r="B85" s="81" t="s">
        <v>231</v>
      </c>
      <c r="C85" s="78" t="s">
        <v>189</v>
      </c>
      <c r="D85" s="79" t="s">
        <v>94</v>
      </c>
      <c r="E85" s="79" t="s">
        <v>95</v>
      </c>
      <c r="F85" s="79" t="s">
        <v>66</v>
      </c>
      <c r="G85" s="80" t="s">
        <v>281</v>
      </c>
      <c r="H85" s="59" t="s">
        <v>32</v>
      </c>
      <c r="I85" s="61"/>
      <c r="J85" s="61"/>
      <c r="K85" s="61"/>
      <c r="L85" s="61">
        <v>1</v>
      </c>
      <c r="M85" s="108" t="s">
        <v>328</v>
      </c>
      <c r="N85" s="110">
        <f>1/1</f>
        <v>1</v>
      </c>
      <c r="O85" s="61"/>
      <c r="P85" s="61"/>
      <c r="Q85" s="61"/>
      <c r="R85" s="61">
        <v>1</v>
      </c>
      <c r="S85" s="108" t="s">
        <v>352</v>
      </c>
      <c r="T85" s="110">
        <f>1/1</f>
        <v>1</v>
      </c>
      <c r="U85" s="61"/>
      <c r="V85" s="61"/>
      <c r="W85" s="61"/>
      <c r="X85" s="61">
        <v>1</v>
      </c>
      <c r="Y85" s="65"/>
      <c r="Z85" s="108"/>
      <c r="AA85" s="110"/>
    </row>
    <row r="86" spans="1:27" ht="48" hidden="1" customHeight="1" thickBot="1" x14ac:dyDescent="0.25">
      <c r="A86" s="89"/>
      <c r="B86" s="82"/>
      <c r="C86" s="78"/>
      <c r="D86" s="79"/>
      <c r="E86" s="79"/>
      <c r="F86" s="79"/>
      <c r="G86" s="80"/>
      <c r="H86" s="58" t="s">
        <v>33</v>
      </c>
      <c r="I86" s="60"/>
      <c r="J86" s="60"/>
      <c r="K86" s="60"/>
      <c r="L86" s="60">
        <v>1</v>
      </c>
      <c r="M86" s="109"/>
      <c r="N86" s="111"/>
      <c r="O86" s="60"/>
      <c r="P86" s="60"/>
      <c r="Q86" s="60"/>
      <c r="R86" s="60">
        <v>1</v>
      </c>
      <c r="S86" s="109"/>
      <c r="T86" s="111"/>
      <c r="U86" s="60"/>
      <c r="V86" s="60"/>
      <c r="W86" s="60"/>
      <c r="X86" s="60"/>
      <c r="Y86" s="66"/>
      <c r="Z86" s="109"/>
      <c r="AA86" s="111"/>
    </row>
    <row r="87" spans="1:27" ht="62.25" hidden="1" customHeight="1" x14ac:dyDescent="0.25">
      <c r="A87" s="89"/>
      <c r="B87" s="82"/>
      <c r="C87" s="87" t="s">
        <v>109</v>
      </c>
      <c r="D87" s="80" t="s">
        <v>110</v>
      </c>
      <c r="E87" s="80" t="s">
        <v>111</v>
      </c>
      <c r="F87" s="93" t="s">
        <v>208</v>
      </c>
      <c r="G87" s="80" t="s">
        <v>250</v>
      </c>
      <c r="H87" s="59" t="s">
        <v>32</v>
      </c>
      <c r="I87" s="61"/>
      <c r="J87" s="61"/>
      <c r="K87" s="61"/>
      <c r="L87" s="61"/>
      <c r="M87" s="100" t="s">
        <v>340</v>
      </c>
      <c r="N87" s="100" t="s">
        <v>340</v>
      </c>
      <c r="O87" s="61"/>
      <c r="P87" s="61"/>
      <c r="Q87" s="61"/>
      <c r="R87" s="61"/>
      <c r="S87" s="194" t="s">
        <v>340</v>
      </c>
      <c r="T87" s="100"/>
      <c r="U87" s="61"/>
      <c r="V87" s="61"/>
      <c r="W87" s="61">
        <v>1</v>
      </c>
      <c r="X87" s="61"/>
      <c r="Y87" s="65"/>
      <c r="Z87" s="100"/>
      <c r="AA87" s="100"/>
    </row>
    <row r="88" spans="1:27" ht="51" hidden="1" customHeight="1" x14ac:dyDescent="0.25">
      <c r="A88" s="90"/>
      <c r="B88" s="83"/>
      <c r="C88" s="87"/>
      <c r="D88" s="80"/>
      <c r="E88" s="80"/>
      <c r="F88" s="94"/>
      <c r="G88" s="80"/>
      <c r="H88" s="58" t="s">
        <v>33</v>
      </c>
      <c r="I88" s="60"/>
      <c r="J88" s="60"/>
      <c r="K88" s="60"/>
      <c r="L88" s="60"/>
      <c r="M88" s="100"/>
      <c r="N88" s="100"/>
      <c r="O88" s="60"/>
      <c r="P88" s="60"/>
      <c r="Q88" s="60"/>
      <c r="R88" s="60"/>
      <c r="S88" s="172"/>
      <c r="T88" s="100"/>
      <c r="U88" s="60"/>
      <c r="V88" s="60"/>
      <c r="W88" s="60"/>
      <c r="X88" s="60"/>
      <c r="Y88" s="66"/>
      <c r="Z88" s="100"/>
      <c r="AA88" s="100"/>
    </row>
    <row r="89" spans="1:27" ht="79.5" hidden="1" customHeight="1" x14ac:dyDescent="0.25">
      <c r="A89" s="188" t="s">
        <v>232</v>
      </c>
      <c r="B89" s="95" t="s">
        <v>238</v>
      </c>
      <c r="C89" s="87" t="s">
        <v>49</v>
      </c>
      <c r="D89" s="117" t="s">
        <v>50</v>
      </c>
      <c r="E89" s="80" t="s">
        <v>51</v>
      </c>
      <c r="F89" s="80" t="s">
        <v>52</v>
      </c>
      <c r="G89" s="80" t="s">
        <v>283</v>
      </c>
      <c r="H89" s="59" t="s">
        <v>32</v>
      </c>
      <c r="I89" s="61"/>
      <c r="J89" s="61"/>
      <c r="K89" s="61"/>
      <c r="L89" s="61">
        <v>1</v>
      </c>
      <c r="M89" s="107" t="s">
        <v>331</v>
      </c>
      <c r="N89" s="99">
        <f>6/6</f>
        <v>1</v>
      </c>
      <c r="O89" s="61"/>
      <c r="P89" s="61"/>
      <c r="Q89" s="61"/>
      <c r="R89" s="61">
        <v>1</v>
      </c>
      <c r="S89" s="196" t="s">
        <v>343</v>
      </c>
      <c r="T89" s="99"/>
      <c r="U89" s="61"/>
      <c r="V89" s="61"/>
      <c r="W89" s="61"/>
      <c r="X89" s="61">
        <v>1</v>
      </c>
      <c r="Y89" s="65"/>
      <c r="Z89" s="107"/>
      <c r="AA89" s="99"/>
    </row>
    <row r="90" spans="1:27" ht="85.5" hidden="1" customHeight="1" x14ac:dyDescent="0.25">
      <c r="A90" s="189"/>
      <c r="B90" s="96"/>
      <c r="C90" s="87"/>
      <c r="D90" s="117"/>
      <c r="E90" s="80"/>
      <c r="F90" s="80"/>
      <c r="G90" s="80"/>
      <c r="H90" s="58" t="s">
        <v>33</v>
      </c>
      <c r="I90" s="60"/>
      <c r="J90" s="60"/>
      <c r="K90" s="60"/>
      <c r="L90" s="60">
        <v>1</v>
      </c>
      <c r="M90" s="107"/>
      <c r="N90" s="99"/>
      <c r="O90" s="60"/>
      <c r="P90" s="60"/>
      <c r="Q90" s="60"/>
      <c r="R90" s="60"/>
      <c r="S90" s="196"/>
      <c r="T90" s="99"/>
      <c r="U90" s="60"/>
      <c r="V90" s="60"/>
      <c r="W90" s="60"/>
      <c r="X90" s="60"/>
      <c r="Y90" s="66"/>
      <c r="Z90" s="107"/>
      <c r="AA90" s="99"/>
    </row>
    <row r="91" spans="1:27" ht="58.5" hidden="1" customHeight="1" x14ac:dyDescent="0.25">
      <c r="A91" s="189"/>
      <c r="B91" s="96"/>
      <c r="C91" s="87" t="s">
        <v>236</v>
      </c>
      <c r="D91" s="117" t="s">
        <v>50</v>
      </c>
      <c r="E91" s="80" t="s">
        <v>51</v>
      </c>
      <c r="F91" s="80" t="s">
        <v>53</v>
      </c>
      <c r="G91" s="80" t="s">
        <v>284</v>
      </c>
      <c r="H91" s="59" t="s">
        <v>32</v>
      </c>
      <c r="I91" s="61"/>
      <c r="J91" s="61"/>
      <c r="K91" s="61"/>
      <c r="L91" s="61">
        <v>1</v>
      </c>
      <c r="M91" s="107" t="s">
        <v>332</v>
      </c>
      <c r="N91" s="98">
        <f>2/2</f>
        <v>1</v>
      </c>
      <c r="O91" s="61"/>
      <c r="P91" s="61"/>
      <c r="Q91" s="61"/>
      <c r="R91" s="61">
        <v>1</v>
      </c>
      <c r="S91" s="107" t="s">
        <v>363</v>
      </c>
      <c r="T91" s="98">
        <f>2/2</f>
        <v>1</v>
      </c>
      <c r="U91" s="61"/>
      <c r="V91" s="61"/>
      <c r="W91" s="61"/>
      <c r="X91" s="61">
        <v>1</v>
      </c>
      <c r="Y91" s="65"/>
      <c r="Z91" s="107"/>
      <c r="AA91" s="98"/>
    </row>
    <row r="92" spans="1:27" ht="146.25" hidden="1" customHeight="1" x14ac:dyDescent="0.25">
      <c r="A92" s="189"/>
      <c r="B92" s="96"/>
      <c r="C92" s="87"/>
      <c r="D92" s="117"/>
      <c r="E92" s="80"/>
      <c r="F92" s="80"/>
      <c r="G92" s="80"/>
      <c r="H92" s="58" t="s">
        <v>33</v>
      </c>
      <c r="I92" s="60"/>
      <c r="J92" s="60"/>
      <c r="K92" s="60"/>
      <c r="L92" s="60">
        <v>1</v>
      </c>
      <c r="M92" s="107"/>
      <c r="N92" s="98"/>
      <c r="O92" s="60"/>
      <c r="P92" s="60"/>
      <c r="Q92" s="60"/>
      <c r="R92" s="60">
        <v>1</v>
      </c>
      <c r="S92" s="107"/>
      <c r="T92" s="98"/>
      <c r="U92" s="60"/>
      <c r="V92" s="60"/>
      <c r="W92" s="60"/>
      <c r="X92" s="60"/>
      <c r="Y92" s="66"/>
      <c r="Z92" s="107"/>
      <c r="AA92" s="98"/>
    </row>
    <row r="93" spans="1:27" ht="87.75" hidden="1" customHeight="1" x14ac:dyDescent="0.25">
      <c r="A93" s="189"/>
      <c r="B93" s="96"/>
      <c r="C93" s="87" t="s">
        <v>235</v>
      </c>
      <c r="D93" s="117" t="s">
        <v>50</v>
      </c>
      <c r="E93" s="80" t="s">
        <v>51</v>
      </c>
      <c r="F93" s="80" t="s">
        <v>54</v>
      </c>
      <c r="G93" s="80" t="s">
        <v>285</v>
      </c>
      <c r="H93" s="59" t="s">
        <v>32</v>
      </c>
      <c r="I93" s="61"/>
      <c r="J93" s="61"/>
      <c r="K93" s="61"/>
      <c r="L93" s="61">
        <v>1</v>
      </c>
      <c r="M93" s="107" t="s">
        <v>334</v>
      </c>
      <c r="N93" s="98">
        <f>5/5</f>
        <v>1</v>
      </c>
      <c r="O93" s="61"/>
      <c r="P93" s="61"/>
      <c r="Q93" s="61"/>
      <c r="R93" s="61">
        <v>1</v>
      </c>
      <c r="S93" s="107" t="s">
        <v>355</v>
      </c>
      <c r="T93" s="98">
        <f>4/4</f>
        <v>1</v>
      </c>
      <c r="U93" s="61"/>
      <c r="V93" s="61"/>
      <c r="W93" s="61"/>
      <c r="X93" s="61">
        <v>1</v>
      </c>
      <c r="Y93" s="65"/>
      <c r="Z93" s="107"/>
      <c r="AA93" s="98"/>
    </row>
    <row r="94" spans="1:27" ht="113.25" hidden="1" customHeight="1" x14ac:dyDescent="0.25">
      <c r="A94" s="189"/>
      <c r="B94" s="96"/>
      <c r="C94" s="87"/>
      <c r="D94" s="117"/>
      <c r="E94" s="80"/>
      <c r="F94" s="80"/>
      <c r="G94" s="80"/>
      <c r="H94" s="58" t="s">
        <v>33</v>
      </c>
      <c r="I94" s="60"/>
      <c r="J94" s="60"/>
      <c r="K94" s="60"/>
      <c r="L94" s="60">
        <v>1</v>
      </c>
      <c r="M94" s="112"/>
      <c r="N94" s="98"/>
      <c r="O94" s="60"/>
      <c r="P94" s="60"/>
      <c r="Q94" s="60"/>
      <c r="R94" s="60">
        <v>1</v>
      </c>
      <c r="S94" s="112"/>
      <c r="T94" s="98"/>
      <c r="U94" s="60"/>
      <c r="V94" s="60"/>
      <c r="W94" s="60"/>
      <c r="X94" s="60"/>
      <c r="Y94" s="66"/>
      <c r="Z94" s="112"/>
      <c r="AA94" s="98"/>
    </row>
    <row r="95" spans="1:27" ht="36" hidden="1" customHeight="1" x14ac:dyDescent="0.25">
      <c r="A95" s="189"/>
      <c r="B95" s="96"/>
      <c r="C95" s="87" t="s">
        <v>234</v>
      </c>
      <c r="D95" s="117" t="s">
        <v>50</v>
      </c>
      <c r="E95" s="80" t="s">
        <v>215</v>
      </c>
      <c r="F95" s="80" t="s">
        <v>55</v>
      </c>
      <c r="G95" s="80" t="s">
        <v>286</v>
      </c>
      <c r="H95" s="59" t="s">
        <v>32</v>
      </c>
      <c r="I95" s="61"/>
      <c r="J95" s="61"/>
      <c r="K95" s="61"/>
      <c r="L95" s="61">
        <v>1</v>
      </c>
      <c r="M95" s="160" t="s">
        <v>333</v>
      </c>
      <c r="N95" s="101">
        <f>2/2</f>
        <v>1</v>
      </c>
      <c r="O95" s="61"/>
      <c r="P95" s="61"/>
      <c r="Q95" s="61"/>
      <c r="R95" s="61">
        <v>1</v>
      </c>
      <c r="S95" s="160" t="s">
        <v>333</v>
      </c>
      <c r="T95" s="101">
        <f>2/2</f>
        <v>1</v>
      </c>
      <c r="U95" s="61"/>
      <c r="V95" s="61"/>
      <c r="W95" s="61"/>
      <c r="X95" s="61">
        <v>1</v>
      </c>
      <c r="Y95" s="65"/>
      <c r="Z95" s="160"/>
      <c r="AA95" s="101"/>
    </row>
    <row r="96" spans="1:27" ht="39.75" hidden="1" customHeight="1" x14ac:dyDescent="0.25">
      <c r="A96" s="189"/>
      <c r="B96" s="96"/>
      <c r="C96" s="87"/>
      <c r="D96" s="117"/>
      <c r="E96" s="80"/>
      <c r="F96" s="80"/>
      <c r="G96" s="80"/>
      <c r="H96" s="58" t="s">
        <v>33</v>
      </c>
      <c r="I96" s="60"/>
      <c r="J96" s="60"/>
      <c r="K96" s="60"/>
      <c r="L96" s="60">
        <v>1</v>
      </c>
      <c r="M96" s="160"/>
      <c r="N96" s="101"/>
      <c r="O96" s="60"/>
      <c r="P96" s="60"/>
      <c r="Q96" s="60"/>
      <c r="R96" s="60">
        <v>1</v>
      </c>
      <c r="S96" s="160"/>
      <c r="T96" s="101"/>
      <c r="U96" s="60"/>
      <c r="V96" s="60"/>
      <c r="W96" s="60"/>
      <c r="X96" s="60"/>
      <c r="Y96" s="66"/>
      <c r="Z96" s="160"/>
      <c r="AA96" s="101"/>
    </row>
    <row r="97" spans="1:27" ht="145.5" hidden="1" customHeight="1" x14ac:dyDescent="0.25">
      <c r="A97" s="189"/>
      <c r="B97" s="96"/>
      <c r="C97" s="87" t="s">
        <v>233</v>
      </c>
      <c r="D97" s="117" t="s">
        <v>50</v>
      </c>
      <c r="E97" s="80" t="s">
        <v>51</v>
      </c>
      <c r="F97" s="80" t="s">
        <v>342</v>
      </c>
      <c r="G97" s="80" t="s">
        <v>48</v>
      </c>
      <c r="H97" s="59" t="s">
        <v>32</v>
      </c>
      <c r="I97" s="61"/>
      <c r="J97" s="61"/>
      <c r="K97" s="61"/>
      <c r="L97" s="61">
        <v>1</v>
      </c>
      <c r="M97" s="107" t="s">
        <v>302</v>
      </c>
      <c r="N97" s="101">
        <f>11/11</f>
        <v>1</v>
      </c>
      <c r="O97" s="61"/>
      <c r="P97" s="61"/>
      <c r="Q97" s="61"/>
      <c r="R97" s="61">
        <v>1</v>
      </c>
      <c r="S97" s="107" t="s">
        <v>346</v>
      </c>
      <c r="T97" s="101">
        <f>9/9</f>
        <v>1</v>
      </c>
      <c r="U97" s="61"/>
      <c r="V97" s="61"/>
      <c r="W97" s="61"/>
      <c r="X97" s="61">
        <v>1</v>
      </c>
      <c r="Y97" s="65"/>
      <c r="Z97" s="107"/>
      <c r="AA97" s="101"/>
    </row>
    <row r="98" spans="1:27" ht="172.5" hidden="1" customHeight="1" x14ac:dyDescent="0.25">
      <c r="A98" s="189"/>
      <c r="B98" s="96"/>
      <c r="C98" s="87"/>
      <c r="D98" s="117"/>
      <c r="E98" s="80"/>
      <c r="F98" s="80"/>
      <c r="G98" s="80"/>
      <c r="H98" s="58" t="s">
        <v>33</v>
      </c>
      <c r="I98" s="60"/>
      <c r="J98" s="60"/>
      <c r="K98" s="60"/>
      <c r="L98" s="60">
        <v>1</v>
      </c>
      <c r="M98" s="107"/>
      <c r="N98" s="101"/>
      <c r="O98" s="60"/>
      <c r="P98" s="60"/>
      <c r="Q98" s="60"/>
      <c r="R98" s="60">
        <v>1</v>
      </c>
      <c r="S98" s="107"/>
      <c r="T98" s="101"/>
      <c r="U98" s="60"/>
      <c r="V98" s="60"/>
      <c r="W98" s="60"/>
      <c r="X98" s="60"/>
      <c r="Y98" s="66"/>
      <c r="Z98" s="107"/>
      <c r="AA98" s="101"/>
    </row>
    <row r="99" spans="1:27" ht="39.75" hidden="1" customHeight="1" x14ac:dyDescent="0.25">
      <c r="A99" s="189"/>
      <c r="B99" s="96"/>
      <c r="C99" s="87" t="s">
        <v>56</v>
      </c>
      <c r="D99" s="117" t="s">
        <v>50</v>
      </c>
      <c r="E99" s="80" t="s">
        <v>57</v>
      </c>
      <c r="F99" s="80" t="s">
        <v>246</v>
      </c>
      <c r="G99" s="80" t="s">
        <v>287</v>
      </c>
      <c r="H99" s="59" t="s">
        <v>32</v>
      </c>
      <c r="I99" s="61"/>
      <c r="J99" s="61"/>
      <c r="K99" s="61"/>
      <c r="L99" s="61">
        <v>1</v>
      </c>
      <c r="M99" s="107" t="s">
        <v>336</v>
      </c>
      <c r="N99" s="98">
        <f>1/1</f>
        <v>1</v>
      </c>
      <c r="O99" s="61"/>
      <c r="P99" s="61"/>
      <c r="Q99" s="61"/>
      <c r="R99" s="61">
        <v>1</v>
      </c>
      <c r="S99" s="107" t="s">
        <v>359</v>
      </c>
      <c r="T99" s="98">
        <f>3/3</f>
        <v>1</v>
      </c>
      <c r="U99" s="61"/>
      <c r="V99" s="61"/>
      <c r="W99" s="61"/>
      <c r="X99" s="61">
        <v>1</v>
      </c>
      <c r="Y99" s="65"/>
      <c r="Z99" s="107"/>
      <c r="AA99" s="98"/>
    </row>
    <row r="100" spans="1:27" ht="42" hidden="1" customHeight="1" x14ac:dyDescent="0.25">
      <c r="A100" s="189"/>
      <c r="B100" s="96"/>
      <c r="C100" s="87"/>
      <c r="D100" s="117"/>
      <c r="E100" s="80"/>
      <c r="F100" s="80"/>
      <c r="G100" s="80"/>
      <c r="H100" s="58" t="s">
        <v>33</v>
      </c>
      <c r="I100" s="60"/>
      <c r="J100" s="60"/>
      <c r="K100" s="60"/>
      <c r="L100" s="60">
        <v>1</v>
      </c>
      <c r="M100" s="107"/>
      <c r="N100" s="98"/>
      <c r="O100" s="60"/>
      <c r="P100" s="60"/>
      <c r="Q100" s="60"/>
      <c r="R100" s="60">
        <v>1</v>
      </c>
      <c r="S100" s="107"/>
      <c r="T100" s="98"/>
      <c r="U100" s="60"/>
      <c r="V100" s="60"/>
      <c r="W100" s="60"/>
      <c r="X100" s="60"/>
      <c r="Y100" s="66"/>
      <c r="Z100" s="107"/>
      <c r="AA100" s="98"/>
    </row>
    <row r="101" spans="1:27" ht="40.5" hidden="1" customHeight="1" x14ac:dyDescent="0.25">
      <c r="A101" s="189"/>
      <c r="B101" s="96"/>
      <c r="C101" s="87" t="s">
        <v>288</v>
      </c>
      <c r="D101" s="80" t="s">
        <v>58</v>
      </c>
      <c r="E101" s="80" t="s">
        <v>58</v>
      </c>
      <c r="F101" s="93" t="s">
        <v>208</v>
      </c>
      <c r="G101" s="80" t="s">
        <v>296</v>
      </c>
      <c r="H101" s="59" t="s">
        <v>32</v>
      </c>
      <c r="I101" s="61"/>
      <c r="J101" s="61"/>
      <c r="K101" s="61"/>
      <c r="L101" s="61">
        <v>1</v>
      </c>
      <c r="M101" s="107" t="s">
        <v>335</v>
      </c>
      <c r="N101" s="99">
        <f>1/1</f>
        <v>1</v>
      </c>
      <c r="O101" s="61"/>
      <c r="P101" s="61"/>
      <c r="Q101" s="61"/>
      <c r="R101" s="61"/>
      <c r="S101" s="100" t="s">
        <v>340</v>
      </c>
      <c r="T101" s="99"/>
      <c r="U101" s="61"/>
      <c r="V101" s="61"/>
      <c r="W101" s="61"/>
      <c r="X101" s="61"/>
      <c r="Y101" s="65"/>
      <c r="Z101" s="107"/>
      <c r="AA101" s="99"/>
    </row>
    <row r="102" spans="1:27" ht="44.25" hidden="1" customHeight="1" x14ac:dyDescent="0.25">
      <c r="A102" s="189"/>
      <c r="B102" s="96"/>
      <c r="C102" s="87"/>
      <c r="D102" s="80"/>
      <c r="E102" s="80"/>
      <c r="F102" s="94"/>
      <c r="G102" s="80"/>
      <c r="H102" s="58" t="s">
        <v>33</v>
      </c>
      <c r="I102" s="60"/>
      <c r="J102" s="60"/>
      <c r="K102" s="60"/>
      <c r="L102" s="60">
        <v>1</v>
      </c>
      <c r="M102" s="107"/>
      <c r="N102" s="99"/>
      <c r="O102" s="60"/>
      <c r="P102" s="60"/>
      <c r="Q102" s="60"/>
      <c r="R102" s="60"/>
      <c r="S102" s="100"/>
      <c r="T102" s="99"/>
      <c r="U102" s="60"/>
      <c r="V102" s="60"/>
      <c r="W102" s="60"/>
      <c r="X102" s="60"/>
      <c r="Y102" s="66"/>
      <c r="Z102" s="107"/>
      <c r="AA102" s="99"/>
    </row>
    <row r="103" spans="1:27" ht="48.75" hidden="1" customHeight="1" x14ac:dyDescent="0.25">
      <c r="A103" s="189"/>
      <c r="B103" s="96"/>
      <c r="C103" s="87" t="s">
        <v>60</v>
      </c>
      <c r="D103" s="80" t="s">
        <v>61</v>
      </c>
      <c r="E103" s="80" t="s">
        <v>62</v>
      </c>
      <c r="F103" s="93" t="s">
        <v>208</v>
      </c>
      <c r="G103" s="80" t="s">
        <v>296</v>
      </c>
      <c r="H103" s="59" t="s">
        <v>32</v>
      </c>
      <c r="I103" s="61"/>
      <c r="J103" s="61"/>
      <c r="K103" s="61"/>
      <c r="L103" s="61">
        <v>1</v>
      </c>
      <c r="M103" s="107" t="s">
        <v>312</v>
      </c>
      <c r="N103" s="98">
        <f>1/1</f>
        <v>1</v>
      </c>
      <c r="O103" s="61"/>
      <c r="P103" s="61"/>
      <c r="Q103" s="61"/>
      <c r="R103" s="61">
        <v>1</v>
      </c>
      <c r="S103" s="107" t="s">
        <v>312</v>
      </c>
      <c r="T103" s="98">
        <f>1/1</f>
        <v>1</v>
      </c>
      <c r="U103" s="61"/>
      <c r="V103" s="61"/>
      <c r="W103" s="61"/>
      <c r="X103" s="61">
        <v>1</v>
      </c>
      <c r="Y103" s="65"/>
      <c r="Z103" s="107"/>
      <c r="AA103" s="98"/>
    </row>
    <row r="104" spans="1:27" ht="41.25" hidden="1" customHeight="1" x14ac:dyDescent="0.25">
      <c r="A104" s="189"/>
      <c r="B104" s="97"/>
      <c r="C104" s="87"/>
      <c r="D104" s="80"/>
      <c r="E104" s="80"/>
      <c r="F104" s="94"/>
      <c r="G104" s="80"/>
      <c r="H104" s="58" t="s">
        <v>33</v>
      </c>
      <c r="I104" s="60"/>
      <c r="J104" s="60"/>
      <c r="K104" s="60"/>
      <c r="L104" s="60">
        <v>1</v>
      </c>
      <c r="M104" s="107"/>
      <c r="N104" s="98"/>
      <c r="O104" s="60"/>
      <c r="P104" s="60"/>
      <c r="Q104" s="60"/>
      <c r="R104" s="60">
        <v>1</v>
      </c>
      <c r="S104" s="107"/>
      <c r="T104" s="98"/>
      <c r="U104" s="60"/>
      <c r="V104" s="60"/>
      <c r="W104" s="60"/>
      <c r="X104" s="60"/>
      <c r="Y104" s="66"/>
      <c r="Z104" s="107"/>
      <c r="AA104" s="98"/>
    </row>
    <row r="105" spans="1:27" ht="41.25" hidden="1" customHeight="1" x14ac:dyDescent="0.25">
      <c r="A105" s="189"/>
      <c r="B105" s="95" t="s">
        <v>237</v>
      </c>
      <c r="C105" s="78" t="s">
        <v>63</v>
      </c>
      <c r="D105" s="79" t="s">
        <v>64</v>
      </c>
      <c r="E105" s="79" t="s">
        <v>65</v>
      </c>
      <c r="F105" s="79" t="s">
        <v>66</v>
      </c>
      <c r="G105" s="80" t="s">
        <v>281</v>
      </c>
      <c r="H105" s="59" t="s">
        <v>32</v>
      </c>
      <c r="I105" s="61"/>
      <c r="J105" s="61"/>
      <c r="K105" s="61"/>
      <c r="L105" s="61">
        <v>1</v>
      </c>
      <c r="M105" s="108" t="s">
        <v>329</v>
      </c>
      <c r="N105" s="102">
        <f>3/4</f>
        <v>0.75</v>
      </c>
      <c r="O105" s="61"/>
      <c r="P105" s="61"/>
      <c r="Q105" s="61"/>
      <c r="R105" s="61">
        <v>1</v>
      </c>
      <c r="S105" s="108" t="s">
        <v>354</v>
      </c>
      <c r="T105" s="102">
        <f>117/303</f>
        <v>0.38613861386138615</v>
      </c>
      <c r="U105" s="61"/>
      <c r="V105" s="61"/>
      <c r="W105" s="61"/>
      <c r="X105" s="61">
        <v>1</v>
      </c>
      <c r="Y105" s="65"/>
      <c r="Z105" s="108"/>
      <c r="AA105" s="102"/>
    </row>
    <row r="106" spans="1:27" ht="45.75" hidden="1" customHeight="1" x14ac:dyDescent="0.25">
      <c r="A106" s="189"/>
      <c r="B106" s="96"/>
      <c r="C106" s="78"/>
      <c r="D106" s="79"/>
      <c r="E106" s="79"/>
      <c r="F106" s="79"/>
      <c r="G106" s="80"/>
      <c r="H106" s="58" t="s">
        <v>33</v>
      </c>
      <c r="I106" s="60"/>
      <c r="J106" s="60"/>
      <c r="K106" s="60"/>
      <c r="L106" s="60">
        <v>1</v>
      </c>
      <c r="M106" s="109"/>
      <c r="N106" s="103"/>
      <c r="O106" s="60"/>
      <c r="P106" s="60"/>
      <c r="Q106" s="60"/>
      <c r="R106" s="60">
        <v>1</v>
      </c>
      <c r="S106" s="109"/>
      <c r="T106" s="103"/>
      <c r="U106" s="60"/>
      <c r="V106" s="60"/>
      <c r="W106" s="60"/>
      <c r="X106" s="60"/>
      <c r="Y106" s="66"/>
      <c r="Z106" s="109"/>
      <c r="AA106" s="103"/>
    </row>
    <row r="107" spans="1:27" ht="41.25" hidden="1" customHeight="1" x14ac:dyDescent="0.25">
      <c r="A107" s="189"/>
      <c r="B107" s="96"/>
      <c r="C107" s="87" t="s">
        <v>289</v>
      </c>
      <c r="D107" s="80" t="s">
        <v>268</v>
      </c>
      <c r="E107" s="94" t="s">
        <v>67</v>
      </c>
      <c r="F107" s="80" t="s">
        <v>66</v>
      </c>
      <c r="G107" s="80" t="s">
        <v>281</v>
      </c>
      <c r="H107" s="59" t="s">
        <v>32</v>
      </c>
      <c r="I107" s="61"/>
      <c r="J107" s="61"/>
      <c r="K107" s="61"/>
      <c r="L107" s="61">
        <v>1</v>
      </c>
      <c r="M107" s="171" t="s">
        <v>339</v>
      </c>
      <c r="N107" s="102">
        <f>0/1</f>
        <v>0</v>
      </c>
      <c r="O107" s="61"/>
      <c r="P107" s="61"/>
      <c r="Q107" s="61"/>
      <c r="R107" s="61"/>
      <c r="S107" s="107" t="s">
        <v>353</v>
      </c>
      <c r="T107" s="102">
        <f>1/1</f>
        <v>1</v>
      </c>
      <c r="U107" s="61"/>
      <c r="V107" s="61"/>
      <c r="W107" s="61"/>
      <c r="X107" s="61"/>
      <c r="Y107" s="65"/>
      <c r="Z107" s="171"/>
      <c r="AA107" s="102"/>
    </row>
    <row r="108" spans="1:27" ht="41.25" hidden="1" customHeight="1" x14ac:dyDescent="0.25">
      <c r="A108" s="189"/>
      <c r="B108" s="97"/>
      <c r="C108" s="87"/>
      <c r="D108" s="80"/>
      <c r="E108" s="94"/>
      <c r="F108" s="80"/>
      <c r="G108" s="80"/>
      <c r="H108" s="58" t="s">
        <v>33</v>
      </c>
      <c r="I108" s="60"/>
      <c r="J108" s="60"/>
      <c r="K108" s="60"/>
      <c r="L108" s="60"/>
      <c r="M108" s="172"/>
      <c r="N108" s="103"/>
      <c r="O108" s="60"/>
      <c r="P108" s="60">
        <v>1</v>
      </c>
      <c r="Q108" s="60"/>
      <c r="R108" s="60"/>
      <c r="S108" s="107"/>
      <c r="T108" s="103"/>
      <c r="U108" s="60"/>
      <c r="V108" s="60"/>
      <c r="W108" s="60"/>
      <c r="X108" s="60"/>
      <c r="Y108" s="66"/>
      <c r="Z108" s="172"/>
      <c r="AA108" s="103"/>
    </row>
    <row r="109" spans="1:27" ht="36" hidden="1" customHeight="1" x14ac:dyDescent="0.25">
      <c r="A109" s="189"/>
      <c r="B109" s="183" t="s">
        <v>240</v>
      </c>
      <c r="C109" s="85" t="s">
        <v>269</v>
      </c>
      <c r="D109" s="76" t="s">
        <v>291</v>
      </c>
      <c r="E109" s="76" t="s">
        <v>292</v>
      </c>
      <c r="F109" s="76" t="s">
        <v>69</v>
      </c>
      <c r="G109" s="76" t="s">
        <v>290</v>
      </c>
      <c r="H109" s="59" t="s">
        <v>32</v>
      </c>
      <c r="I109" s="61"/>
      <c r="J109" s="61"/>
      <c r="K109" s="61"/>
      <c r="L109" s="61">
        <v>1</v>
      </c>
      <c r="M109" s="108" t="s">
        <v>337</v>
      </c>
      <c r="N109" s="102">
        <f>1/1</f>
        <v>1</v>
      </c>
      <c r="O109" s="61"/>
      <c r="P109" s="61"/>
      <c r="Q109" s="61"/>
      <c r="R109" s="61">
        <v>1</v>
      </c>
      <c r="S109" s="108" t="s">
        <v>337</v>
      </c>
      <c r="T109" s="102">
        <f>1/1</f>
        <v>1</v>
      </c>
      <c r="U109" s="61"/>
      <c r="V109" s="61"/>
      <c r="W109" s="61"/>
      <c r="X109" s="61">
        <v>1</v>
      </c>
      <c r="Y109" s="65"/>
      <c r="Z109" s="108"/>
      <c r="AA109" s="102"/>
    </row>
    <row r="110" spans="1:27" ht="38.25" hidden="1" customHeight="1" x14ac:dyDescent="0.25">
      <c r="A110" s="189"/>
      <c r="B110" s="184"/>
      <c r="C110" s="86"/>
      <c r="D110" s="77"/>
      <c r="E110" s="77"/>
      <c r="F110" s="77"/>
      <c r="G110" s="77"/>
      <c r="H110" s="58" t="s">
        <v>33</v>
      </c>
      <c r="I110" s="60"/>
      <c r="J110" s="60"/>
      <c r="K110" s="60"/>
      <c r="L110" s="60">
        <v>1</v>
      </c>
      <c r="M110" s="109"/>
      <c r="N110" s="103"/>
      <c r="O110" s="60"/>
      <c r="P110" s="60"/>
      <c r="Q110" s="60"/>
      <c r="R110" s="60">
        <v>1</v>
      </c>
      <c r="S110" s="109"/>
      <c r="T110" s="103"/>
      <c r="U110" s="60"/>
      <c r="V110" s="60"/>
      <c r="W110" s="60"/>
      <c r="X110" s="60"/>
      <c r="Y110" s="66"/>
      <c r="Z110" s="109"/>
      <c r="AA110" s="103"/>
    </row>
    <row r="111" spans="1:27" ht="36" hidden="1" customHeight="1" x14ac:dyDescent="0.25">
      <c r="A111" s="189"/>
      <c r="B111" s="184"/>
      <c r="C111" s="87" t="s">
        <v>293</v>
      </c>
      <c r="D111" s="76" t="s">
        <v>294</v>
      </c>
      <c r="E111" s="76" t="s">
        <v>292</v>
      </c>
      <c r="F111" s="76" t="s">
        <v>69</v>
      </c>
      <c r="G111" s="76" t="s">
        <v>290</v>
      </c>
      <c r="H111" s="59" t="s">
        <v>32</v>
      </c>
      <c r="I111" s="61"/>
      <c r="J111" s="61"/>
      <c r="K111" s="61"/>
      <c r="L111" s="61">
        <v>1</v>
      </c>
      <c r="M111" s="108" t="s">
        <v>338</v>
      </c>
      <c r="N111" s="102">
        <f>1/1</f>
        <v>1</v>
      </c>
      <c r="O111" s="61"/>
      <c r="P111" s="61"/>
      <c r="Q111" s="61"/>
      <c r="R111" s="61">
        <v>1</v>
      </c>
      <c r="S111" s="173" t="s">
        <v>343</v>
      </c>
      <c r="T111" s="102"/>
      <c r="U111" s="61"/>
      <c r="V111" s="61"/>
      <c r="W111" s="61"/>
      <c r="X111" s="61">
        <v>1</v>
      </c>
      <c r="Y111" s="65"/>
      <c r="Z111" s="108"/>
      <c r="AA111" s="102"/>
    </row>
    <row r="112" spans="1:27" ht="34.5" hidden="1" customHeight="1" x14ac:dyDescent="0.25">
      <c r="A112" s="189"/>
      <c r="B112" s="185"/>
      <c r="C112" s="87"/>
      <c r="D112" s="77"/>
      <c r="E112" s="77"/>
      <c r="F112" s="77"/>
      <c r="G112" s="77"/>
      <c r="H112" s="58" t="s">
        <v>33</v>
      </c>
      <c r="I112" s="60"/>
      <c r="J112" s="60"/>
      <c r="K112" s="60"/>
      <c r="L112" s="60">
        <v>1</v>
      </c>
      <c r="M112" s="109"/>
      <c r="N112" s="103"/>
      <c r="O112" s="60"/>
      <c r="P112" s="60"/>
      <c r="Q112" s="60"/>
      <c r="R112" s="60"/>
      <c r="S112" s="174"/>
      <c r="T112" s="103"/>
      <c r="U112" s="60"/>
      <c r="V112" s="60"/>
      <c r="W112" s="60"/>
      <c r="X112" s="60"/>
      <c r="Y112" s="66"/>
      <c r="Z112" s="109"/>
      <c r="AA112" s="103"/>
    </row>
    <row r="113" spans="1:27" ht="37.5" hidden="1" customHeight="1" x14ac:dyDescent="0.25">
      <c r="A113" s="189"/>
      <c r="B113" s="79" t="s">
        <v>239</v>
      </c>
      <c r="C113" s="87" t="s">
        <v>73</v>
      </c>
      <c r="D113" s="80" t="s">
        <v>74</v>
      </c>
      <c r="E113" s="80" t="s">
        <v>75</v>
      </c>
      <c r="F113" s="80" t="s">
        <v>66</v>
      </c>
      <c r="G113" s="80" t="s">
        <v>59</v>
      </c>
      <c r="H113" s="59" t="s">
        <v>32</v>
      </c>
      <c r="I113" s="61"/>
      <c r="J113" s="61"/>
      <c r="K113" s="61"/>
      <c r="L113" s="61"/>
      <c r="M113" s="100" t="s">
        <v>340</v>
      </c>
      <c r="N113" s="100" t="s">
        <v>340</v>
      </c>
      <c r="O113" s="61"/>
      <c r="P113" s="61"/>
      <c r="Q113" s="61"/>
      <c r="R113" s="61"/>
      <c r="S113" s="100" t="s">
        <v>340</v>
      </c>
      <c r="T113" s="100"/>
      <c r="U113" s="61">
        <v>1</v>
      </c>
      <c r="V113" s="61"/>
      <c r="W113" s="61"/>
      <c r="X113" s="61"/>
      <c r="Y113" s="65"/>
      <c r="Z113" s="100"/>
      <c r="AA113" s="100"/>
    </row>
    <row r="114" spans="1:27" ht="36" hidden="1" customHeight="1" x14ac:dyDescent="0.25">
      <c r="A114" s="189"/>
      <c r="B114" s="79"/>
      <c r="C114" s="87"/>
      <c r="D114" s="80"/>
      <c r="E114" s="80"/>
      <c r="F114" s="80"/>
      <c r="G114" s="80"/>
      <c r="H114" s="58" t="s">
        <v>33</v>
      </c>
      <c r="I114" s="60"/>
      <c r="J114" s="60"/>
      <c r="K114" s="60"/>
      <c r="L114" s="60"/>
      <c r="M114" s="100"/>
      <c r="N114" s="100"/>
      <c r="O114" s="60"/>
      <c r="P114" s="60"/>
      <c r="Q114" s="60"/>
      <c r="R114" s="60"/>
      <c r="S114" s="100"/>
      <c r="T114" s="100"/>
      <c r="U114" s="60"/>
      <c r="V114" s="60"/>
      <c r="W114" s="60"/>
      <c r="X114" s="60"/>
      <c r="Y114" s="66"/>
      <c r="Z114" s="100"/>
      <c r="AA114" s="100"/>
    </row>
    <row r="115" spans="1:27" ht="42.75" hidden="1" customHeight="1" x14ac:dyDescent="0.25">
      <c r="A115" s="189"/>
      <c r="B115" s="95" t="s">
        <v>241</v>
      </c>
      <c r="C115" s="85" t="s">
        <v>76</v>
      </c>
      <c r="D115" s="76" t="s">
        <v>77</v>
      </c>
      <c r="E115" s="76" t="s">
        <v>78</v>
      </c>
      <c r="F115" s="76" t="s">
        <v>66</v>
      </c>
      <c r="G115" s="76" t="s">
        <v>59</v>
      </c>
      <c r="H115" s="59" t="s">
        <v>32</v>
      </c>
      <c r="I115" s="61"/>
      <c r="J115" s="61">
        <v>1</v>
      </c>
      <c r="K115" s="61"/>
      <c r="L115" s="61"/>
      <c r="M115" s="108" t="s">
        <v>330</v>
      </c>
      <c r="N115" s="102">
        <f>1/1</f>
        <v>1</v>
      </c>
      <c r="O115" s="61"/>
      <c r="P115" s="61"/>
      <c r="Q115" s="61"/>
      <c r="R115" s="61">
        <v>1</v>
      </c>
      <c r="S115" s="108" t="s">
        <v>360</v>
      </c>
      <c r="T115" s="102">
        <f>1/1</f>
        <v>1</v>
      </c>
      <c r="U115" s="61"/>
      <c r="V115" s="61"/>
      <c r="W115" s="61"/>
      <c r="X115" s="61"/>
      <c r="Y115" s="65"/>
      <c r="Z115" s="108"/>
      <c r="AA115" s="102"/>
    </row>
    <row r="116" spans="1:27" ht="39.75" hidden="1" customHeight="1" thickBot="1" x14ac:dyDescent="0.3">
      <c r="A116" s="190"/>
      <c r="B116" s="187"/>
      <c r="C116" s="193"/>
      <c r="D116" s="181"/>
      <c r="E116" s="181"/>
      <c r="F116" s="181"/>
      <c r="G116" s="181"/>
      <c r="H116" s="62" t="s">
        <v>33</v>
      </c>
      <c r="I116" s="74"/>
      <c r="J116" s="74">
        <v>1</v>
      </c>
      <c r="K116" s="74"/>
      <c r="L116" s="74"/>
      <c r="M116" s="191"/>
      <c r="N116" s="186"/>
      <c r="O116" s="74"/>
      <c r="P116" s="74"/>
      <c r="Q116" s="74"/>
      <c r="R116" s="74">
        <v>1</v>
      </c>
      <c r="S116" s="191"/>
      <c r="T116" s="186"/>
      <c r="U116" s="74"/>
      <c r="V116" s="74"/>
      <c r="W116" s="74"/>
      <c r="X116" s="74"/>
      <c r="Y116" s="68"/>
      <c r="Z116" s="191"/>
      <c r="AA116" s="186"/>
    </row>
    <row r="117" spans="1:27" ht="26.25" customHeight="1" x14ac:dyDescent="0.25">
      <c r="A117" s="37"/>
      <c r="B117" s="37"/>
      <c r="C117" s="52"/>
      <c r="D117" s="37"/>
      <c r="E117" s="37"/>
      <c r="F117" s="37"/>
      <c r="G117" s="37"/>
      <c r="H117" s="53"/>
      <c r="I117" s="54"/>
      <c r="J117" s="54"/>
      <c r="K117" s="54"/>
      <c r="L117" s="54"/>
      <c r="M117" s="54"/>
      <c r="N117" s="54"/>
      <c r="O117" s="54"/>
      <c r="P117" s="54"/>
      <c r="Q117" s="54"/>
      <c r="R117" s="54"/>
      <c r="S117" s="54"/>
      <c r="T117" s="54"/>
      <c r="U117" s="54"/>
      <c r="V117" s="54"/>
      <c r="W117" s="54"/>
      <c r="X117" s="54"/>
      <c r="Y117" s="54"/>
      <c r="Z117" s="37"/>
    </row>
    <row r="118" spans="1:27" x14ac:dyDescent="0.25">
      <c r="C118" s="32"/>
      <c r="H118" s="42"/>
      <c r="I118" s="55"/>
      <c r="J118" s="55"/>
      <c r="K118" s="55"/>
      <c r="L118" s="55"/>
      <c r="M118" s="55"/>
      <c r="N118" s="55"/>
      <c r="O118" s="55"/>
      <c r="P118" s="55"/>
      <c r="Q118" s="55"/>
      <c r="R118" s="55"/>
      <c r="S118" s="55"/>
      <c r="T118" s="55"/>
      <c r="U118" s="55"/>
      <c r="V118" s="55"/>
      <c r="W118" s="55"/>
      <c r="X118" s="55"/>
      <c r="Y118" s="55"/>
    </row>
    <row r="119" spans="1:27" ht="24" customHeight="1" thickBot="1" x14ac:dyDescent="0.3">
      <c r="A119" s="34"/>
      <c r="B119" s="34"/>
      <c r="C119" s="32"/>
      <c r="D119" s="34"/>
      <c r="E119" s="34"/>
      <c r="F119" s="34"/>
      <c r="H119" s="44" t="s">
        <v>4</v>
      </c>
      <c r="I119" s="38"/>
      <c r="J119" s="38"/>
      <c r="K119" s="38"/>
      <c r="L119" s="38"/>
      <c r="M119" s="38"/>
      <c r="N119" s="38"/>
      <c r="O119" s="38"/>
      <c r="P119" s="38"/>
      <c r="Q119" s="38"/>
      <c r="R119" s="38"/>
      <c r="S119" s="38"/>
      <c r="T119" s="38"/>
      <c r="U119" s="38"/>
      <c r="V119" s="38"/>
      <c r="W119" s="38"/>
      <c r="X119" s="38"/>
      <c r="Y119" s="38"/>
      <c r="Z119" s="38"/>
    </row>
    <row r="120" spans="1:27" ht="15" customHeight="1" x14ac:dyDescent="0.25">
      <c r="H120" s="130"/>
      <c r="I120" s="131"/>
      <c r="J120" s="131"/>
      <c r="K120" s="131"/>
      <c r="L120" s="131"/>
      <c r="M120" s="131"/>
      <c r="N120" s="131"/>
      <c r="O120" s="131"/>
      <c r="P120" s="131"/>
      <c r="Q120" s="131"/>
      <c r="R120" s="131"/>
      <c r="S120" s="131"/>
      <c r="T120" s="131"/>
      <c r="U120" s="131"/>
      <c r="V120" s="131"/>
      <c r="W120" s="131"/>
      <c r="X120" s="131"/>
      <c r="Y120" s="131"/>
      <c r="Z120" s="132"/>
    </row>
    <row r="121" spans="1:27" ht="11.25" customHeight="1" thickBot="1" x14ac:dyDescent="0.3">
      <c r="A121" s="34"/>
      <c r="B121" s="34"/>
      <c r="C121" s="34"/>
      <c r="D121" s="34"/>
      <c r="E121" s="34"/>
      <c r="F121" s="34"/>
      <c r="G121" s="34"/>
      <c r="H121" s="133"/>
      <c r="I121" s="134"/>
      <c r="J121" s="134"/>
      <c r="K121" s="134"/>
      <c r="L121" s="134"/>
      <c r="M121" s="134"/>
      <c r="N121" s="134"/>
      <c r="O121" s="134"/>
      <c r="P121" s="134"/>
      <c r="Q121" s="134"/>
      <c r="R121" s="134"/>
      <c r="S121" s="134"/>
      <c r="T121" s="134"/>
      <c r="U121" s="134"/>
      <c r="V121" s="134"/>
      <c r="W121" s="134"/>
      <c r="X121" s="134"/>
      <c r="Y121" s="134"/>
      <c r="Z121" s="135"/>
    </row>
    <row r="122" spans="1:27" ht="15.75" thickBot="1" x14ac:dyDescent="0.3">
      <c r="A122" s="139" t="s">
        <v>132</v>
      </c>
      <c r="B122" s="140"/>
      <c r="C122" s="140"/>
      <c r="D122" s="140"/>
      <c r="E122" s="140"/>
      <c r="F122" s="140"/>
      <c r="G122" s="141"/>
      <c r="H122" s="136"/>
      <c r="I122" s="137"/>
      <c r="J122" s="137"/>
      <c r="K122" s="137"/>
      <c r="L122" s="137"/>
      <c r="M122" s="137"/>
      <c r="N122" s="137"/>
      <c r="O122" s="137"/>
      <c r="P122" s="137"/>
      <c r="Q122" s="137"/>
      <c r="R122" s="137"/>
      <c r="S122" s="137"/>
      <c r="T122" s="137"/>
      <c r="U122" s="137"/>
      <c r="V122" s="137"/>
      <c r="W122" s="137"/>
      <c r="X122" s="137"/>
      <c r="Y122" s="137"/>
      <c r="Z122" s="138"/>
    </row>
    <row r="123" spans="1:27" ht="16.5" customHeight="1" x14ac:dyDescent="0.25">
      <c r="A123" s="142"/>
      <c r="B123" s="143"/>
      <c r="C123" s="143"/>
      <c r="D123" s="143"/>
      <c r="E123" s="143"/>
      <c r="F123" s="143"/>
      <c r="G123" s="144"/>
      <c r="H123" s="43" t="s">
        <v>6</v>
      </c>
      <c r="I123" s="43"/>
      <c r="K123" s="43"/>
      <c r="L123" s="43"/>
      <c r="M123" s="43"/>
      <c r="N123" s="43"/>
      <c r="O123" s="34"/>
      <c r="P123" s="44"/>
      <c r="Q123" s="45"/>
      <c r="R123" s="45"/>
      <c r="S123" s="45"/>
      <c r="T123" s="45"/>
      <c r="U123" s="45"/>
      <c r="V123" s="45"/>
      <c r="W123" s="45"/>
      <c r="X123" s="45"/>
      <c r="Y123" s="45"/>
      <c r="Z123" s="45"/>
    </row>
    <row r="124" spans="1:27" ht="15" customHeight="1" thickBot="1" x14ac:dyDescent="0.3">
      <c r="A124" s="145"/>
      <c r="B124" s="146"/>
      <c r="C124" s="146"/>
      <c r="D124" s="146"/>
      <c r="E124" s="146"/>
      <c r="F124" s="146"/>
      <c r="G124" s="147"/>
      <c r="H124" s="43" t="s">
        <v>4</v>
      </c>
      <c r="J124" s="45"/>
      <c r="K124" s="45"/>
      <c r="L124" s="45"/>
      <c r="M124" s="45"/>
      <c r="N124" s="45"/>
      <c r="O124" s="43"/>
      <c r="P124" s="45"/>
      <c r="Q124" s="45"/>
      <c r="R124" s="45"/>
      <c r="S124" s="45"/>
      <c r="T124" s="45"/>
      <c r="U124" s="45"/>
      <c r="V124" s="45"/>
      <c r="W124" s="45"/>
      <c r="X124" s="45"/>
      <c r="Y124" s="45"/>
      <c r="Z124" s="45"/>
    </row>
    <row r="125" spans="1:27" ht="15" customHeight="1" x14ac:dyDescent="0.25">
      <c r="A125" s="145"/>
      <c r="B125" s="146"/>
      <c r="C125" s="146"/>
      <c r="D125" s="146"/>
      <c r="E125" s="146"/>
      <c r="F125" s="146"/>
      <c r="G125" s="147"/>
      <c r="H125" s="151"/>
      <c r="I125" s="152"/>
      <c r="J125" s="152"/>
      <c r="K125" s="152"/>
      <c r="L125" s="152"/>
      <c r="M125" s="152"/>
      <c r="N125" s="152"/>
      <c r="O125" s="152"/>
      <c r="P125" s="152"/>
      <c r="Q125" s="152"/>
      <c r="R125" s="152"/>
      <c r="S125" s="152"/>
      <c r="T125" s="152"/>
      <c r="U125" s="152"/>
      <c r="V125" s="152"/>
      <c r="W125" s="152"/>
      <c r="X125" s="152"/>
      <c r="Y125" s="152"/>
      <c r="Z125" s="153"/>
    </row>
    <row r="126" spans="1:27" ht="15" customHeight="1" x14ac:dyDescent="0.25">
      <c r="A126" s="145"/>
      <c r="B126" s="146"/>
      <c r="C126" s="146"/>
      <c r="D126" s="146"/>
      <c r="E126" s="146"/>
      <c r="F126" s="146"/>
      <c r="G126" s="147"/>
      <c r="H126" s="154"/>
      <c r="I126" s="155"/>
      <c r="J126" s="155"/>
      <c r="K126" s="155"/>
      <c r="L126" s="155"/>
      <c r="M126" s="155"/>
      <c r="N126" s="155"/>
      <c r="O126" s="155"/>
      <c r="P126" s="155"/>
      <c r="Q126" s="155"/>
      <c r="R126" s="155"/>
      <c r="S126" s="155"/>
      <c r="T126" s="155"/>
      <c r="U126" s="155"/>
      <c r="V126" s="155"/>
      <c r="W126" s="155"/>
      <c r="X126" s="155"/>
      <c r="Y126" s="155"/>
      <c r="Z126" s="156"/>
    </row>
    <row r="127" spans="1:27" ht="15" customHeight="1" thickBot="1" x14ac:dyDescent="0.3">
      <c r="A127" s="148"/>
      <c r="B127" s="149"/>
      <c r="C127" s="149"/>
      <c r="D127" s="149"/>
      <c r="E127" s="149"/>
      <c r="F127" s="149"/>
      <c r="G127" s="150"/>
      <c r="H127" s="157"/>
      <c r="I127" s="158"/>
      <c r="J127" s="158"/>
      <c r="K127" s="158"/>
      <c r="L127" s="158"/>
      <c r="M127" s="158"/>
      <c r="N127" s="158"/>
      <c r="O127" s="158"/>
      <c r="P127" s="158"/>
      <c r="Q127" s="158"/>
      <c r="R127" s="158"/>
      <c r="S127" s="158"/>
      <c r="T127" s="158"/>
      <c r="U127" s="158"/>
      <c r="V127" s="158"/>
      <c r="W127" s="158"/>
      <c r="X127" s="158"/>
      <c r="Y127" s="158"/>
      <c r="Z127" s="159"/>
    </row>
    <row r="128" spans="1:27" x14ac:dyDescent="0.25">
      <c r="A128" s="4"/>
      <c r="B128" s="4"/>
      <c r="C128" s="4"/>
      <c r="D128" s="4"/>
      <c r="E128" s="4"/>
      <c r="F128" s="4"/>
      <c r="G128" s="4"/>
      <c r="H128" s="43" t="s">
        <v>133</v>
      </c>
      <c r="J128" s="45"/>
      <c r="K128" s="45"/>
      <c r="L128" s="45"/>
      <c r="M128" s="45"/>
      <c r="N128" s="45"/>
      <c r="O128" s="56"/>
    </row>
  </sheetData>
  <autoFilter ref="A18:G116" xr:uid="{00000000-0009-0000-0000-000000000000}">
    <filterColumn colId="1">
      <filters>
        <filter val="3a. Información de calidad y en lenguaje_x000a_comprensible"/>
        <filter val="3b. Diálogo de doble vía con la ciudadanía_x000a_y sus organizaciones"/>
        <filter val="3c. Incentivos para motivar la cultura de la_x000a_rendición y petición de cuentas"/>
        <filter val="3d. Evaluación y retroalimentación a la gestión institucional"/>
      </filters>
    </filterColumn>
  </autoFilter>
  <mergeCells count="578">
    <mergeCell ref="T111:T112"/>
    <mergeCell ref="S113:S114"/>
    <mergeCell ref="T113:T114"/>
    <mergeCell ref="S115:S116"/>
    <mergeCell ref="T115:T116"/>
    <mergeCell ref="S101:S102"/>
    <mergeCell ref="T101:T102"/>
    <mergeCell ref="S103:S104"/>
    <mergeCell ref="T103:T104"/>
    <mergeCell ref="S105:S106"/>
    <mergeCell ref="T105:T106"/>
    <mergeCell ref="S107:S108"/>
    <mergeCell ref="T107:T108"/>
    <mergeCell ref="S109:S110"/>
    <mergeCell ref="T109:T110"/>
    <mergeCell ref="S91:S92"/>
    <mergeCell ref="T91:T92"/>
    <mergeCell ref="S93:S94"/>
    <mergeCell ref="T93:T94"/>
    <mergeCell ref="S95:S96"/>
    <mergeCell ref="T95:T96"/>
    <mergeCell ref="S97:S98"/>
    <mergeCell ref="T97:T98"/>
    <mergeCell ref="S99:S100"/>
    <mergeCell ref="T99:T100"/>
    <mergeCell ref="S81:S82"/>
    <mergeCell ref="T81:T82"/>
    <mergeCell ref="S83:S84"/>
    <mergeCell ref="T83:T84"/>
    <mergeCell ref="S85:S86"/>
    <mergeCell ref="T85:T86"/>
    <mergeCell ref="S87:S88"/>
    <mergeCell ref="T87:T88"/>
    <mergeCell ref="S89:S90"/>
    <mergeCell ref="T89:T90"/>
    <mergeCell ref="S71:S72"/>
    <mergeCell ref="T71:T72"/>
    <mergeCell ref="S73:S74"/>
    <mergeCell ref="T73:T74"/>
    <mergeCell ref="S75:S76"/>
    <mergeCell ref="T75:T76"/>
    <mergeCell ref="S77:S78"/>
    <mergeCell ref="T77:T78"/>
    <mergeCell ref="S79:S80"/>
    <mergeCell ref="T79:T80"/>
    <mergeCell ref="S61:S62"/>
    <mergeCell ref="T61:T62"/>
    <mergeCell ref="S63:S64"/>
    <mergeCell ref="T63:T64"/>
    <mergeCell ref="S65:S66"/>
    <mergeCell ref="T65:T66"/>
    <mergeCell ref="S67:S68"/>
    <mergeCell ref="T67:T68"/>
    <mergeCell ref="S69:S70"/>
    <mergeCell ref="T69:T70"/>
    <mergeCell ref="S51:S52"/>
    <mergeCell ref="T51:T52"/>
    <mergeCell ref="S53:S54"/>
    <mergeCell ref="T53:T54"/>
    <mergeCell ref="S55:S56"/>
    <mergeCell ref="T55:T56"/>
    <mergeCell ref="S57:S58"/>
    <mergeCell ref="T57:T58"/>
    <mergeCell ref="S59:S60"/>
    <mergeCell ref="T59:T60"/>
    <mergeCell ref="S41:S42"/>
    <mergeCell ref="T41:T42"/>
    <mergeCell ref="S43:S44"/>
    <mergeCell ref="T43:T44"/>
    <mergeCell ref="S45:S46"/>
    <mergeCell ref="T45:T46"/>
    <mergeCell ref="S47:S48"/>
    <mergeCell ref="T47:T48"/>
    <mergeCell ref="S49:S50"/>
    <mergeCell ref="T49:T50"/>
    <mergeCell ref="M115:M116"/>
    <mergeCell ref="N115:N116"/>
    <mergeCell ref="S19:S20"/>
    <mergeCell ref="T19:T20"/>
    <mergeCell ref="S21:S22"/>
    <mergeCell ref="T21:T22"/>
    <mergeCell ref="S23:S24"/>
    <mergeCell ref="T23:T24"/>
    <mergeCell ref="S25:S26"/>
    <mergeCell ref="T25:T26"/>
    <mergeCell ref="S27:S28"/>
    <mergeCell ref="T27:T28"/>
    <mergeCell ref="S29:S30"/>
    <mergeCell ref="T29:T30"/>
    <mergeCell ref="S31:S32"/>
    <mergeCell ref="T31:T32"/>
    <mergeCell ref="S33:S34"/>
    <mergeCell ref="T33:T34"/>
    <mergeCell ref="S35:S36"/>
    <mergeCell ref="T35:T36"/>
    <mergeCell ref="S37:S38"/>
    <mergeCell ref="T37:T38"/>
    <mergeCell ref="S39:S40"/>
    <mergeCell ref="T39:T40"/>
    <mergeCell ref="M101:M102"/>
    <mergeCell ref="N101:N102"/>
    <mergeCell ref="M103:M104"/>
    <mergeCell ref="N103:N104"/>
    <mergeCell ref="M105:M106"/>
    <mergeCell ref="N105:N106"/>
    <mergeCell ref="M107:M108"/>
    <mergeCell ref="N107:N108"/>
    <mergeCell ref="M109:M110"/>
    <mergeCell ref="N109:N110"/>
    <mergeCell ref="M91:M92"/>
    <mergeCell ref="N91:N92"/>
    <mergeCell ref="M93:M94"/>
    <mergeCell ref="N93:N94"/>
    <mergeCell ref="M95:M96"/>
    <mergeCell ref="N95:N96"/>
    <mergeCell ref="M97:M98"/>
    <mergeCell ref="N97:N98"/>
    <mergeCell ref="M99:M100"/>
    <mergeCell ref="N99:N100"/>
    <mergeCell ref="M81:M82"/>
    <mergeCell ref="N81:N82"/>
    <mergeCell ref="M83:M84"/>
    <mergeCell ref="N83:N84"/>
    <mergeCell ref="M85:M86"/>
    <mergeCell ref="N85:N86"/>
    <mergeCell ref="M87:M88"/>
    <mergeCell ref="N87:N88"/>
    <mergeCell ref="M89:M90"/>
    <mergeCell ref="N89:N90"/>
    <mergeCell ref="M59:M60"/>
    <mergeCell ref="N59:N60"/>
    <mergeCell ref="M61:M62"/>
    <mergeCell ref="N61:N62"/>
    <mergeCell ref="M63:M64"/>
    <mergeCell ref="N63:N64"/>
    <mergeCell ref="M65:M66"/>
    <mergeCell ref="N65:N66"/>
    <mergeCell ref="M67:M68"/>
    <mergeCell ref="N67:N68"/>
    <mergeCell ref="M49:M50"/>
    <mergeCell ref="N49:N50"/>
    <mergeCell ref="M51:M52"/>
    <mergeCell ref="N51:N52"/>
    <mergeCell ref="M53:M54"/>
    <mergeCell ref="N53:N54"/>
    <mergeCell ref="M55:M56"/>
    <mergeCell ref="N55:N56"/>
    <mergeCell ref="M57:M58"/>
    <mergeCell ref="N57:N58"/>
    <mergeCell ref="M39:M40"/>
    <mergeCell ref="N39:N40"/>
    <mergeCell ref="M41:M42"/>
    <mergeCell ref="N41:N42"/>
    <mergeCell ref="M43:M44"/>
    <mergeCell ref="N43:N44"/>
    <mergeCell ref="M45:M46"/>
    <mergeCell ref="N45:N46"/>
    <mergeCell ref="M47:M48"/>
    <mergeCell ref="N47:N48"/>
    <mergeCell ref="M29:M30"/>
    <mergeCell ref="N29:N30"/>
    <mergeCell ref="M31:M32"/>
    <mergeCell ref="N31:N32"/>
    <mergeCell ref="M33:M34"/>
    <mergeCell ref="N33:N34"/>
    <mergeCell ref="M35:M36"/>
    <mergeCell ref="N35:N36"/>
    <mergeCell ref="M37:M38"/>
    <mergeCell ref="N37:N38"/>
    <mergeCell ref="M19:M20"/>
    <mergeCell ref="N19:N20"/>
    <mergeCell ref="M21:M22"/>
    <mergeCell ref="N21:N22"/>
    <mergeCell ref="M23:M24"/>
    <mergeCell ref="N23:N24"/>
    <mergeCell ref="M25:M26"/>
    <mergeCell ref="N25:N26"/>
    <mergeCell ref="M27:M28"/>
    <mergeCell ref="N27:N28"/>
    <mergeCell ref="Z43:Z44"/>
    <mergeCell ref="Z85:Z86"/>
    <mergeCell ref="AA85:AA86"/>
    <mergeCell ref="C115:C116"/>
    <mergeCell ref="D115:D116"/>
    <mergeCell ref="E115:E116"/>
    <mergeCell ref="F115:F116"/>
    <mergeCell ref="E101:E102"/>
    <mergeCell ref="B65:B68"/>
    <mergeCell ref="B69:B74"/>
    <mergeCell ref="B75:B76"/>
    <mergeCell ref="B77:B84"/>
    <mergeCell ref="F101:F102"/>
    <mergeCell ref="C101:C102"/>
    <mergeCell ref="D101:D102"/>
    <mergeCell ref="E81:E82"/>
    <mergeCell ref="F81:F82"/>
    <mergeCell ref="E93:E94"/>
    <mergeCell ref="F93:F94"/>
    <mergeCell ref="E95:E96"/>
    <mergeCell ref="F95:F96"/>
    <mergeCell ref="E97:E98"/>
    <mergeCell ref="C83:C84"/>
    <mergeCell ref="D83:D84"/>
    <mergeCell ref="B109:B112"/>
    <mergeCell ref="C69:C70"/>
    <mergeCell ref="C71:C72"/>
    <mergeCell ref="A69:A88"/>
    <mergeCell ref="AA115:AA116"/>
    <mergeCell ref="B115:B116"/>
    <mergeCell ref="A89:A116"/>
    <mergeCell ref="B89:B104"/>
    <mergeCell ref="C105:C106"/>
    <mergeCell ref="C107:C108"/>
    <mergeCell ref="B105:B108"/>
    <mergeCell ref="D105:D106"/>
    <mergeCell ref="E105:E106"/>
    <mergeCell ref="F105:F106"/>
    <mergeCell ref="D107:D108"/>
    <mergeCell ref="E107:E108"/>
    <mergeCell ref="F107:F108"/>
    <mergeCell ref="C111:C112"/>
    <mergeCell ref="D111:D112"/>
    <mergeCell ref="Z115:Z116"/>
    <mergeCell ref="C103:C104"/>
    <mergeCell ref="D103:D104"/>
    <mergeCell ref="E103:E104"/>
    <mergeCell ref="F103:F104"/>
    <mergeCell ref="G115:G116"/>
    <mergeCell ref="G105:G106"/>
    <mergeCell ref="B113:B114"/>
    <mergeCell ref="D25:D26"/>
    <mergeCell ref="E37:E38"/>
    <mergeCell ref="F37:F38"/>
    <mergeCell ref="D39:D40"/>
    <mergeCell ref="E39:E40"/>
    <mergeCell ref="F27:F28"/>
    <mergeCell ref="G27:G28"/>
    <mergeCell ref="G33:G34"/>
    <mergeCell ref="E29:E30"/>
    <mergeCell ref="F29:F30"/>
    <mergeCell ref="G29:G30"/>
    <mergeCell ref="E31:E32"/>
    <mergeCell ref="F31:F32"/>
    <mergeCell ref="F35:F36"/>
    <mergeCell ref="E35:E36"/>
    <mergeCell ref="G35:G36"/>
    <mergeCell ref="G31:G32"/>
    <mergeCell ref="E27:E28"/>
    <mergeCell ref="D29:D30"/>
    <mergeCell ref="G107:G108"/>
    <mergeCell ref="G111:G112"/>
    <mergeCell ref="A2:Z2"/>
    <mergeCell ref="A3:Z3"/>
    <mergeCell ref="A4:Z4"/>
    <mergeCell ref="A5:Z5"/>
    <mergeCell ref="Z19:Z20"/>
    <mergeCell ref="Z21:Z22"/>
    <mergeCell ref="C67:C68"/>
    <mergeCell ref="D67:D68"/>
    <mergeCell ref="E67:E68"/>
    <mergeCell ref="F67:F68"/>
    <mergeCell ref="G67:G68"/>
    <mergeCell ref="E65:E66"/>
    <mergeCell ref="F65:F66"/>
    <mergeCell ref="E55:E56"/>
    <mergeCell ref="F55:F56"/>
    <mergeCell ref="E57:E58"/>
    <mergeCell ref="F57:F58"/>
    <mergeCell ref="E63:E64"/>
    <mergeCell ref="F63:F64"/>
    <mergeCell ref="G25:G26"/>
    <mergeCell ref="F25:F26"/>
    <mergeCell ref="E33:E34"/>
    <mergeCell ref="F33:F34"/>
    <mergeCell ref="Z49:Z50"/>
    <mergeCell ref="G103:G104"/>
    <mergeCell ref="Z103:Z104"/>
    <mergeCell ref="C113:C114"/>
    <mergeCell ref="D113:D114"/>
    <mergeCell ref="E113:E114"/>
    <mergeCell ref="F113:F114"/>
    <mergeCell ref="G113:G114"/>
    <mergeCell ref="Z113:Z114"/>
    <mergeCell ref="E111:E112"/>
    <mergeCell ref="F111:F112"/>
    <mergeCell ref="C109:C110"/>
    <mergeCell ref="D109:D110"/>
    <mergeCell ref="E109:E110"/>
    <mergeCell ref="F109:F110"/>
    <mergeCell ref="G109:G110"/>
    <mergeCell ref="Z105:Z106"/>
    <mergeCell ref="Z107:Z108"/>
    <mergeCell ref="Z109:Z110"/>
    <mergeCell ref="Z111:Z112"/>
    <mergeCell ref="M111:M112"/>
    <mergeCell ref="N111:N112"/>
    <mergeCell ref="M113:M114"/>
    <mergeCell ref="N113:N114"/>
    <mergeCell ref="S111:S112"/>
    <mergeCell ref="G101:G102"/>
    <mergeCell ref="Z101:Z102"/>
    <mergeCell ref="E87:E88"/>
    <mergeCell ref="F97:F98"/>
    <mergeCell ref="Z97:Z98"/>
    <mergeCell ref="C99:C100"/>
    <mergeCell ref="D99:D100"/>
    <mergeCell ref="G99:G100"/>
    <mergeCell ref="Z99:Z100"/>
    <mergeCell ref="E99:E100"/>
    <mergeCell ref="F99:F100"/>
    <mergeCell ref="C97:C98"/>
    <mergeCell ref="D97:D98"/>
    <mergeCell ref="G97:G98"/>
    <mergeCell ref="D87:D88"/>
    <mergeCell ref="D93:D94"/>
    <mergeCell ref="C93:C94"/>
    <mergeCell ref="C91:C92"/>
    <mergeCell ref="C87:C88"/>
    <mergeCell ref="F87:F88"/>
    <mergeCell ref="E89:E90"/>
    <mergeCell ref="F89:F90"/>
    <mergeCell ref="E91:E92"/>
    <mergeCell ref="F91:F92"/>
    <mergeCell ref="A10:G10"/>
    <mergeCell ref="Z23:Z24"/>
    <mergeCell ref="C19:C20"/>
    <mergeCell ref="C21:C22"/>
    <mergeCell ref="D23:D24"/>
    <mergeCell ref="D19:D20"/>
    <mergeCell ref="D21:D22"/>
    <mergeCell ref="H13:Z15"/>
    <mergeCell ref="B19:B22"/>
    <mergeCell ref="F19:F20"/>
    <mergeCell ref="F21:F22"/>
    <mergeCell ref="B23:B24"/>
    <mergeCell ref="F23:F24"/>
    <mergeCell ref="E19:E20"/>
    <mergeCell ref="E21:E22"/>
    <mergeCell ref="E23:E24"/>
    <mergeCell ref="C23:C24"/>
    <mergeCell ref="A19:A32"/>
    <mergeCell ref="D27:D28"/>
    <mergeCell ref="G23:G24"/>
    <mergeCell ref="E25:E26"/>
    <mergeCell ref="G19:G20"/>
    <mergeCell ref="G21:G22"/>
    <mergeCell ref="C25:C26"/>
    <mergeCell ref="J6:Z6"/>
    <mergeCell ref="H8:Z10"/>
    <mergeCell ref="H120:Z122"/>
    <mergeCell ref="A122:G122"/>
    <mergeCell ref="A123:G127"/>
    <mergeCell ref="H125:Z127"/>
    <mergeCell ref="Z87:Z88"/>
    <mergeCell ref="C95:C96"/>
    <mergeCell ref="C89:C90"/>
    <mergeCell ref="D89:D90"/>
    <mergeCell ref="G89:G90"/>
    <mergeCell ref="Z89:Z90"/>
    <mergeCell ref="D91:D92"/>
    <mergeCell ref="Z91:Z92"/>
    <mergeCell ref="Z93:Z94"/>
    <mergeCell ref="D95:D96"/>
    <mergeCell ref="Z95:Z96"/>
    <mergeCell ref="G95:G96"/>
    <mergeCell ref="G93:G94"/>
    <mergeCell ref="G87:G88"/>
    <mergeCell ref="G91:G92"/>
    <mergeCell ref="Z81:Z82"/>
    <mergeCell ref="Z83:Z84"/>
    <mergeCell ref="A11:G15"/>
    <mergeCell ref="C77:C78"/>
    <mergeCell ref="C79:C80"/>
    <mergeCell ref="C75:C76"/>
    <mergeCell ref="C73:C74"/>
    <mergeCell ref="E73:E74"/>
    <mergeCell ref="F73:F74"/>
    <mergeCell ref="D79:D80"/>
    <mergeCell ref="E79:E80"/>
    <mergeCell ref="F79:F80"/>
    <mergeCell ref="D71:D72"/>
    <mergeCell ref="D73:D74"/>
    <mergeCell ref="E71:E72"/>
    <mergeCell ref="F71:F72"/>
    <mergeCell ref="D75:D76"/>
    <mergeCell ref="D77:D78"/>
    <mergeCell ref="E75:E76"/>
    <mergeCell ref="E77:E78"/>
    <mergeCell ref="F77:F78"/>
    <mergeCell ref="F75:F76"/>
    <mergeCell ref="Z75:Z76"/>
    <mergeCell ref="Z77:Z78"/>
    <mergeCell ref="Z79:Z80"/>
    <mergeCell ref="G69:G70"/>
    <mergeCell ref="G73:G74"/>
    <mergeCell ref="G75:G76"/>
    <mergeCell ref="G77:G78"/>
    <mergeCell ref="G71:G72"/>
    <mergeCell ref="Z71:Z72"/>
    <mergeCell ref="Z73:Z74"/>
    <mergeCell ref="G79:G80"/>
    <mergeCell ref="Z69:Z70"/>
    <mergeCell ref="M69:M70"/>
    <mergeCell ref="N69:N70"/>
    <mergeCell ref="M71:M72"/>
    <mergeCell ref="N71:N72"/>
    <mergeCell ref="M73:M74"/>
    <mergeCell ref="N73:N74"/>
    <mergeCell ref="M75:M76"/>
    <mergeCell ref="N75:N76"/>
    <mergeCell ref="M77:M78"/>
    <mergeCell ref="N77:N78"/>
    <mergeCell ref="M79:M80"/>
    <mergeCell ref="N79:N80"/>
    <mergeCell ref="C65:C66"/>
    <mergeCell ref="Z51:Z52"/>
    <mergeCell ref="C31:C32"/>
    <mergeCell ref="F47:F48"/>
    <mergeCell ref="E47:E48"/>
    <mergeCell ref="D31:D32"/>
    <mergeCell ref="D33:D34"/>
    <mergeCell ref="E69:E70"/>
    <mergeCell ref="F69:F70"/>
    <mergeCell ref="Z33:Z34"/>
    <mergeCell ref="Z39:Z40"/>
    <mergeCell ref="D45:D46"/>
    <mergeCell ref="E45:E46"/>
    <mergeCell ref="G39:G40"/>
    <mergeCell ref="F39:F40"/>
    <mergeCell ref="D65:D66"/>
    <mergeCell ref="D57:D58"/>
    <mergeCell ref="D47:D48"/>
    <mergeCell ref="G51:G52"/>
    <mergeCell ref="F51:F52"/>
    <mergeCell ref="E51:E52"/>
    <mergeCell ref="D51:D52"/>
    <mergeCell ref="E53:E54"/>
    <mergeCell ref="F53:F54"/>
    <mergeCell ref="B25:B28"/>
    <mergeCell ref="B29:B30"/>
    <mergeCell ref="B31:B32"/>
    <mergeCell ref="C45:C46"/>
    <mergeCell ref="C33:C34"/>
    <mergeCell ref="C35:C36"/>
    <mergeCell ref="C39:C40"/>
    <mergeCell ref="C37:C38"/>
    <mergeCell ref="C27:C28"/>
    <mergeCell ref="B33:B34"/>
    <mergeCell ref="B35:B36"/>
    <mergeCell ref="B43:B52"/>
    <mergeCell ref="C49:C50"/>
    <mergeCell ref="C51:C52"/>
    <mergeCell ref="C29:C30"/>
    <mergeCell ref="G57:G58"/>
    <mergeCell ref="G63:G64"/>
    <mergeCell ref="D53:D54"/>
    <mergeCell ref="D55:D56"/>
    <mergeCell ref="C55:C56"/>
    <mergeCell ref="C47:C48"/>
    <mergeCell ref="F45:F46"/>
    <mergeCell ref="G45:G46"/>
    <mergeCell ref="D63:D64"/>
    <mergeCell ref="D49:D50"/>
    <mergeCell ref="C63:C64"/>
    <mergeCell ref="C57:C58"/>
    <mergeCell ref="G55:G56"/>
    <mergeCell ref="AA19:AA20"/>
    <mergeCell ref="AA21:AA22"/>
    <mergeCell ref="AA23:AA24"/>
    <mergeCell ref="AA25:AA26"/>
    <mergeCell ref="AA27:AA28"/>
    <mergeCell ref="AA29:AA30"/>
    <mergeCell ref="AA31:AA32"/>
    <mergeCell ref="AA33:AA34"/>
    <mergeCell ref="AA37:AA38"/>
    <mergeCell ref="AA35:AA36"/>
    <mergeCell ref="Z25:Z26"/>
    <mergeCell ref="Z35:Z36"/>
    <mergeCell ref="Z37:Z38"/>
    <mergeCell ref="Z27:Z28"/>
    <mergeCell ref="Z29:Z30"/>
    <mergeCell ref="Z31:Z32"/>
    <mergeCell ref="AA65:AA66"/>
    <mergeCell ref="AA69:AA70"/>
    <mergeCell ref="AA71:AA72"/>
    <mergeCell ref="AA39:AA40"/>
    <mergeCell ref="AA45:AA46"/>
    <mergeCell ref="Z57:Z58"/>
    <mergeCell ref="Z47:Z48"/>
    <mergeCell ref="Z63:Z64"/>
    <mergeCell ref="Z67:Z68"/>
    <mergeCell ref="Z45:Z46"/>
    <mergeCell ref="Z65:Z66"/>
    <mergeCell ref="Z53:Z54"/>
    <mergeCell ref="Z55:Z56"/>
    <mergeCell ref="AA41:AA42"/>
    <mergeCell ref="AA43:AA44"/>
    <mergeCell ref="Z59:Z60"/>
    <mergeCell ref="Z61:Z62"/>
    <mergeCell ref="Z41:Z42"/>
    <mergeCell ref="AA73:AA74"/>
    <mergeCell ref="AA75:AA76"/>
    <mergeCell ref="AA77:AA78"/>
    <mergeCell ref="AA67:AA68"/>
    <mergeCell ref="AA47:AA48"/>
    <mergeCell ref="AA53:AA54"/>
    <mergeCell ref="AA55:AA56"/>
    <mergeCell ref="AA57:AA58"/>
    <mergeCell ref="AA63:AA64"/>
    <mergeCell ref="AA49:AA50"/>
    <mergeCell ref="AA51:AA52"/>
    <mergeCell ref="AA59:AA60"/>
    <mergeCell ref="AA61:AA62"/>
    <mergeCell ref="AA99:AA100"/>
    <mergeCell ref="AA101:AA102"/>
    <mergeCell ref="AA103:AA104"/>
    <mergeCell ref="AA113:AA114"/>
    <mergeCell ref="AA79:AA80"/>
    <mergeCell ref="AA81:AA82"/>
    <mergeCell ref="AA83:AA84"/>
    <mergeCell ref="AA87:AA88"/>
    <mergeCell ref="AA89:AA90"/>
    <mergeCell ref="AA91:AA92"/>
    <mergeCell ref="AA93:AA94"/>
    <mergeCell ref="AA95:AA96"/>
    <mergeCell ref="AA97:AA98"/>
    <mergeCell ref="AA105:AA106"/>
    <mergeCell ref="AA111:AA112"/>
    <mergeCell ref="AA109:AA110"/>
    <mergeCell ref="AA107:AA108"/>
    <mergeCell ref="A33:A42"/>
    <mergeCell ref="C41:C42"/>
    <mergeCell ref="D41:D42"/>
    <mergeCell ref="E41:E42"/>
    <mergeCell ref="F41:F42"/>
    <mergeCell ref="G41:G42"/>
    <mergeCell ref="C43:C44"/>
    <mergeCell ref="D43:D44"/>
    <mergeCell ref="E43:E44"/>
    <mergeCell ref="F43:F44"/>
    <mergeCell ref="G43:G44"/>
    <mergeCell ref="A43:A68"/>
    <mergeCell ref="B37:B42"/>
    <mergeCell ref="G37:G38"/>
    <mergeCell ref="G47:G48"/>
    <mergeCell ref="G53:G54"/>
    <mergeCell ref="D35:D36"/>
    <mergeCell ref="D37:D38"/>
    <mergeCell ref="E49:E50"/>
    <mergeCell ref="F49:F50"/>
    <mergeCell ref="G49:G50"/>
    <mergeCell ref="G65:G66"/>
    <mergeCell ref="G59:G60"/>
    <mergeCell ref="G61:G62"/>
    <mergeCell ref="B63:B64"/>
    <mergeCell ref="C85:C86"/>
    <mergeCell ref="D85:D86"/>
    <mergeCell ref="E85:E86"/>
    <mergeCell ref="F85:F86"/>
    <mergeCell ref="G85:G86"/>
    <mergeCell ref="B85:B88"/>
    <mergeCell ref="B53:B62"/>
    <mergeCell ref="C59:C60"/>
    <mergeCell ref="C61:C62"/>
    <mergeCell ref="D59:D60"/>
    <mergeCell ref="D61:D62"/>
    <mergeCell ref="E59:E60"/>
    <mergeCell ref="E61:E62"/>
    <mergeCell ref="F59:F60"/>
    <mergeCell ref="F61:F62"/>
    <mergeCell ref="G83:G84"/>
    <mergeCell ref="G81:G82"/>
    <mergeCell ref="D81:D82"/>
    <mergeCell ref="E83:E84"/>
    <mergeCell ref="F83:F84"/>
    <mergeCell ref="C81:C82"/>
    <mergeCell ref="C53:C54"/>
    <mergeCell ref="D69:D70"/>
  </mergeCells>
  <conditionalFormatting sqref="I22:L22 I30:L30 I24:L24 I58:L58 I34:L34 I36:L36 I38:L38 I40:L40 I46:L46 I48:L48 I50:L50 I52:L52 I54:L54 I56:L56 I64:L64 I66:L66 I70:L70 I72:L72 I74:L74 I76:L76 I78:L78 I80:L80 I82:L82 I84:L84 X88:Y88 I90:L90 I92:L92 I94:L94 I117:Y117 I32:L32 I96:L96 H28:L28 H26:L26 O26:R26 O28:R28 O96:R96 O32:R32 O94:R94 O92:R92 O90:R90 O84:R84 O82:R82 O80:R80 O78:R78 O76:R76 O74:R74 O72:R72 O70:R70 O66:R66 O64:R64 O56:R56 O54:R54 O52:R52 O50:R50 O48:R48 O46:R46 O40:R40 O38:R38 O36:R36 O34:R34 O58:R58 O24:R24 O30:R30 O22:R22 U22:Y22 U30:Y30 U24:Y24 U58:Y58 U34:Y34 U36:Y36 U38:Y38 U40:Y40 U46:Y46 U48:X48 U50:Y50 U52:Y52 U54:Y54 U56:Y56 U64:Y64 U66:Y66 U70:Y70 U72:Y72 U74:Y74 U76:Y76 U78:Y78 U80:Y80 U82:Y82 U84:Y84 U90:Y90 U92:Y92 U94:Y94 U32:Y32 U96:Y96 U28:Y28 U26:Y26">
    <cfRule type="cellIs" dxfId="64" priority="253" operator="between">
      <formula>0.5</formula>
      <formula>10</formula>
    </cfRule>
  </conditionalFormatting>
  <conditionalFormatting sqref="I20:L20 O20:R20 U20:X20">
    <cfRule type="cellIs" dxfId="63" priority="170" operator="between">
      <formula>0.5</formula>
      <formula>10</formula>
    </cfRule>
  </conditionalFormatting>
  <conditionalFormatting sqref="I22:L22 O22:R22 U22:Y22">
    <cfRule type="cellIs" dxfId="62" priority="169" operator="between">
      <formula>0.5</formula>
      <formula>10</formula>
    </cfRule>
  </conditionalFormatting>
  <conditionalFormatting sqref="I24:L24 O24:R24 U24:Y24">
    <cfRule type="cellIs" dxfId="61" priority="168" operator="between">
      <formula>0.5</formula>
      <formula>10</formula>
    </cfRule>
  </conditionalFormatting>
  <conditionalFormatting sqref="I26:L26 O26:R26 U26:Y26">
    <cfRule type="cellIs" dxfId="60" priority="167" operator="between">
      <formula>0.5</formula>
      <formula>10</formula>
    </cfRule>
  </conditionalFormatting>
  <conditionalFormatting sqref="I28:L28 O28:R28 U28:Y28">
    <cfRule type="cellIs" dxfId="59" priority="166" operator="between">
      <formula>0.5</formula>
      <formula>10</formula>
    </cfRule>
  </conditionalFormatting>
  <conditionalFormatting sqref="I30:L30 O30:R30 U30:Y30">
    <cfRule type="cellIs" dxfId="58" priority="165" operator="between">
      <formula>0.5</formula>
      <formula>10</formula>
    </cfRule>
  </conditionalFormatting>
  <conditionalFormatting sqref="I32:L32 O32:R32 U32:Y32">
    <cfRule type="cellIs" dxfId="57" priority="164" operator="between">
      <formula>0.5</formula>
      <formula>10</formula>
    </cfRule>
  </conditionalFormatting>
  <conditionalFormatting sqref="I34:L34 O34:R34 U34:Y34">
    <cfRule type="cellIs" dxfId="56" priority="163" operator="between">
      <formula>0.5</formula>
      <formula>10</formula>
    </cfRule>
  </conditionalFormatting>
  <conditionalFormatting sqref="I38:L38 O38:R38 U38:Y38">
    <cfRule type="cellIs" dxfId="55" priority="161" operator="between">
      <formula>0.5</formula>
      <formula>10</formula>
    </cfRule>
  </conditionalFormatting>
  <conditionalFormatting sqref="I40:L40 O40:R40 U40:Y40">
    <cfRule type="cellIs" dxfId="54" priority="160" operator="between">
      <formula>0.5</formula>
      <formula>10</formula>
    </cfRule>
  </conditionalFormatting>
  <conditionalFormatting sqref="I46:L46 O46:R46 U46:Y46">
    <cfRule type="cellIs" dxfId="53" priority="158" operator="between">
      <formula>0.5</formula>
      <formula>10</formula>
    </cfRule>
  </conditionalFormatting>
  <conditionalFormatting sqref="I48:L48 O48:R48 U48:X48">
    <cfRule type="cellIs" dxfId="52" priority="157" operator="between">
      <formula>0.5</formula>
      <formula>10</formula>
    </cfRule>
  </conditionalFormatting>
  <conditionalFormatting sqref="I50:L50 O50:R50 U50:Y50">
    <cfRule type="cellIs" dxfId="51" priority="156" operator="between">
      <formula>0.5</formula>
      <formula>10</formula>
    </cfRule>
  </conditionalFormatting>
  <conditionalFormatting sqref="I52:L52 O52:R52 U52:Y52">
    <cfRule type="cellIs" dxfId="50" priority="155" operator="between">
      <formula>0.5</formula>
      <formula>10</formula>
    </cfRule>
  </conditionalFormatting>
  <conditionalFormatting sqref="I54:L54 O54:R54 U54:Y54">
    <cfRule type="cellIs" dxfId="49" priority="154" operator="between">
      <formula>0.5</formula>
      <formula>10</formula>
    </cfRule>
  </conditionalFormatting>
  <conditionalFormatting sqref="I56:L56 O56:R56 U56:Y56">
    <cfRule type="cellIs" dxfId="48" priority="153" operator="between">
      <formula>0.5</formula>
      <formula>10</formula>
    </cfRule>
  </conditionalFormatting>
  <conditionalFormatting sqref="I58:L58 O58:R58 U58:Y58">
    <cfRule type="cellIs" dxfId="47" priority="152" operator="between">
      <formula>0.5</formula>
      <formula>10</formula>
    </cfRule>
  </conditionalFormatting>
  <conditionalFormatting sqref="I64:L64 O64:R64 U64:Y64">
    <cfRule type="cellIs" dxfId="46" priority="151" operator="between">
      <formula>0.5</formula>
      <formula>10</formula>
    </cfRule>
  </conditionalFormatting>
  <conditionalFormatting sqref="I66:L66 O66:R66 U66:Y66">
    <cfRule type="cellIs" dxfId="45" priority="149" operator="between">
      <formula>0.5</formula>
      <formula>10</formula>
    </cfRule>
  </conditionalFormatting>
  <conditionalFormatting sqref="I24:L24 I30:L30 I34:L34 I36:L36 I38:L38 I40:L40 I46:L46 I48:L48 I50:L50 I52:L52 I54:L54 I56:L56 I58:L58 I64:L64 I66:L66 I70:L70 I72:L72 I74:L74 I76:L76 I78:L78 I80:L80 I82:L82 I84:L84 X88:Y88 I90:L90 I92:L92 I94:L94 I96:L96 I32:L32 O32:R32 O96:R96 O94:R94 O92:R92 O90:R90 O84:R84 O82:R82 O80:R80 O78:R78 O76:R76 O74:R74 O72:R72 O70:R70 O66:R66 O64:R64 O58:R58 O56:R56 O54:R54 O52:R52 O50:R50 O48:R48 O46:R46 O40:R40 O38:R38 O36:R36 O34:R34 O30:R30 O24:R24 U24:Y24 U30:Y30 U34:Y34 U36:Y36 U38:Y38 U40:Y40 U46:Y46 U48:X48 U50:Y50 U52:Y52 U54:Y54 U56:Y56 U58:Y58 U64:Y64 U66:Y66 U70:Y70 U72:Y72 U74:Y74 U76:Y76 U78:Y78 U80:Y80 U82:Y82 U84:Y84 U90:Y90 U92:Y92 U94:Y94 U96:Y96 U32:Y32">
    <cfRule type="cellIs" dxfId="44" priority="146" operator="between">
      <formula>0.5</formula>
      <formula>10</formula>
    </cfRule>
  </conditionalFormatting>
  <conditionalFormatting sqref="I22:L22 O22:R22 U22:Y22">
    <cfRule type="cellIs" dxfId="43" priority="145" operator="between">
      <formula>0.5</formula>
      <formula>10</formula>
    </cfRule>
  </conditionalFormatting>
  <conditionalFormatting sqref="I24:L24 O24:R24 U24:Y24">
    <cfRule type="cellIs" dxfId="42" priority="144" operator="between">
      <formula>0.5</formula>
      <formula>10</formula>
    </cfRule>
  </conditionalFormatting>
  <conditionalFormatting sqref="I24:L24 O24:R24 U24:Y24">
    <cfRule type="cellIs" dxfId="41" priority="143" operator="between">
      <formula>0.5</formula>
      <formula>10</formula>
    </cfRule>
  </conditionalFormatting>
  <conditionalFormatting sqref="I26:L26 O26:R26 U26:Y26">
    <cfRule type="cellIs" dxfId="40" priority="139" operator="between">
      <formula>0.5</formula>
      <formula>10</formula>
    </cfRule>
  </conditionalFormatting>
  <conditionalFormatting sqref="I98:L98 I100:L100 I102:L102 O102:R102 O100:R100 O98:R98 U98:Y98 U100:Y100 U102:Y102">
    <cfRule type="cellIs" dxfId="39" priority="74" operator="between">
      <formula>0.5</formula>
      <formula>10</formula>
    </cfRule>
  </conditionalFormatting>
  <conditionalFormatting sqref="I116:L116 O116:R116 U116:Y116">
    <cfRule type="cellIs" dxfId="38" priority="70" operator="between">
      <formula>0.5</formula>
      <formula>10</formula>
    </cfRule>
  </conditionalFormatting>
  <conditionalFormatting sqref="I98:L98 I100:L100 I102:L102 O102:R102 O100:R100 O98:R98 U98:Y98 U100:Y100 U102:Y102">
    <cfRule type="cellIs" dxfId="37" priority="75" operator="between">
      <formula>0.5</formula>
      <formula>10</formula>
    </cfRule>
  </conditionalFormatting>
  <conditionalFormatting sqref="I116:L116 O116:R116 U116:Y116">
    <cfRule type="cellIs" dxfId="36" priority="71" operator="between">
      <formula>0.5</formula>
      <formula>10</formula>
    </cfRule>
  </conditionalFormatting>
  <conditionalFormatting sqref="I68:L68 O68:R68 U68:Y68">
    <cfRule type="cellIs" dxfId="35" priority="69" operator="between">
      <formula>0.5</formula>
      <formula>10</formula>
    </cfRule>
  </conditionalFormatting>
  <conditionalFormatting sqref="I68:L68 O68:R68 U68:Y68">
    <cfRule type="cellIs" dxfId="34" priority="68" operator="between">
      <formula>0.5</formula>
      <formula>10</formula>
    </cfRule>
  </conditionalFormatting>
  <conditionalFormatting sqref="I68:L68 O68:R68 U68:Y68">
    <cfRule type="cellIs" dxfId="33" priority="67" operator="between">
      <formula>0.5</formula>
      <formula>10</formula>
    </cfRule>
  </conditionalFormatting>
  <conditionalFormatting sqref="I104:L104 O104:R104 U104:Y104">
    <cfRule type="cellIs" dxfId="32" priority="59" operator="between">
      <formula>0.5</formula>
      <formula>10</formula>
    </cfRule>
  </conditionalFormatting>
  <conditionalFormatting sqref="I104:L104 O104:R104 U104:Y104">
    <cfRule type="cellIs" dxfId="31" priority="60" operator="between">
      <formula>0.5</formula>
      <formula>10</formula>
    </cfRule>
  </conditionalFormatting>
  <conditionalFormatting sqref="I114:L114 O114:R114 U114:Y114">
    <cfRule type="cellIs" dxfId="30" priority="47" operator="between">
      <formula>0.5</formula>
      <formula>10</formula>
    </cfRule>
  </conditionalFormatting>
  <conditionalFormatting sqref="I114:L114 O114:R114 U114:Y114">
    <cfRule type="cellIs" dxfId="29" priority="48" operator="between">
      <formula>0.5</formula>
      <formula>10</formula>
    </cfRule>
  </conditionalFormatting>
  <conditionalFormatting sqref="I106:L106 I108:L108 O108:R108 O106:R106 U106:Y106 U108:Y108">
    <cfRule type="cellIs" dxfId="28" priority="41" operator="between">
      <formula>0.5</formula>
      <formula>10</formula>
    </cfRule>
  </conditionalFormatting>
  <conditionalFormatting sqref="I106:L106 I108:L108 O108:R108 O106:R106 U106:Y106 U108:Y108">
    <cfRule type="cellIs" dxfId="27" priority="42" operator="between">
      <formula>0.5</formula>
      <formula>10</formula>
    </cfRule>
  </conditionalFormatting>
  <conditionalFormatting sqref="I42:L42 O42:R42 U42:Y42">
    <cfRule type="cellIs" dxfId="26" priority="32" operator="between">
      <formula>0.5</formula>
      <formula>10</formula>
    </cfRule>
  </conditionalFormatting>
  <conditionalFormatting sqref="I42:L42 O42:R42 U42:Y42">
    <cfRule type="cellIs" dxfId="25" priority="31" operator="between">
      <formula>0.5</formula>
      <formula>10</formula>
    </cfRule>
  </conditionalFormatting>
  <conditionalFormatting sqref="I42:L42 O42:R42 U42:Y42">
    <cfRule type="cellIs" dxfId="24" priority="30" operator="between">
      <formula>0.5</formula>
      <formula>10</formula>
    </cfRule>
  </conditionalFormatting>
  <conditionalFormatting sqref="I44:L44 O44:R44 U44:Y44">
    <cfRule type="cellIs" dxfId="23" priority="29" operator="between">
      <formula>0.5</formula>
      <formula>10</formula>
    </cfRule>
  </conditionalFormatting>
  <conditionalFormatting sqref="I44:L44 O44:R44 U44:Y44">
    <cfRule type="cellIs" dxfId="22" priority="28" operator="between">
      <formula>0.5</formula>
      <formula>10</formula>
    </cfRule>
  </conditionalFormatting>
  <conditionalFormatting sqref="I44:L44 O44:R44 U44:Y44">
    <cfRule type="cellIs" dxfId="21" priority="27" operator="between">
      <formula>0.5</formula>
      <formula>10</formula>
    </cfRule>
  </conditionalFormatting>
  <conditionalFormatting sqref="Y47">
    <cfRule type="colorScale" priority="26">
      <colorScale>
        <cfvo type="num" val="0"/>
        <cfvo type="max"/>
        <color rgb="FFC00000"/>
        <color rgb="FF92D050"/>
      </colorScale>
    </cfRule>
  </conditionalFormatting>
  <conditionalFormatting sqref="I110:L110 O110:R110 U110:Y110">
    <cfRule type="cellIs" dxfId="20" priority="22" operator="between">
      <formula>0.5</formula>
      <formula>10</formula>
    </cfRule>
  </conditionalFormatting>
  <conditionalFormatting sqref="I110:L110 O110:R110 U110:Y110">
    <cfRule type="cellIs" dxfId="19" priority="23" operator="between">
      <formula>0.5</formula>
      <formula>10</formula>
    </cfRule>
  </conditionalFormatting>
  <conditionalFormatting sqref="I112:L112 O112:R112 U112:Y112">
    <cfRule type="cellIs" dxfId="18" priority="20" operator="between">
      <formula>0.5</formula>
      <formula>10</formula>
    </cfRule>
  </conditionalFormatting>
  <conditionalFormatting sqref="I112:L112 O112:R112 U112:Y112">
    <cfRule type="cellIs" dxfId="17" priority="21" operator="between">
      <formula>0.5</formula>
      <formula>10</formula>
    </cfRule>
  </conditionalFormatting>
  <conditionalFormatting sqref="Y20">
    <cfRule type="cellIs" dxfId="16" priority="17" operator="between">
      <formula>0.5</formula>
      <formula>10</formula>
    </cfRule>
  </conditionalFormatting>
  <conditionalFormatting sqref="Y20">
    <cfRule type="cellIs" dxfId="15" priority="16" operator="between">
      <formula>0.5</formula>
      <formula>10</formula>
    </cfRule>
  </conditionalFormatting>
  <conditionalFormatting sqref="Y20">
    <cfRule type="cellIs" dxfId="14" priority="15" operator="between">
      <formula>0.5</formula>
      <formula>10</formula>
    </cfRule>
  </conditionalFormatting>
  <conditionalFormatting sqref="Y48">
    <cfRule type="cellIs" dxfId="13" priority="14" operator="between">
      <formula>0.5</formula>
      <formula>10</formula>
    </cfRule>
  </conditionalFormatting>
  <conditionalFormatting sqref="Y48">
    <cfRule type="cellIs" dxfId="12" priority="13" operator="between">
      <formula>0.5</formula>
      <formula>10</formula>
    </cfRule>
  </conditionalFormatting>
  <conditionalFormatting sqref="Y48">
    <cfRule type="cellIs" dxfId="11" priority="12" operator="between">
      <formula>0.5</formula>
      <formula>10</formula>
    </cfRule>
  </conditionalFormatting>
  <conditionalFormatting sqref="I60:L60 O60:R60 U60:Y60">
    <cfRule type="cellIs" dxfId="10" priority="11" operator="between">
      <formula>0.5</formula>
      <formula>10</formula>
    </cfRule>
  </conditionalFormatting>
  <conditionalFormatting sqref="I60:L60 O60:R60 U60:Y60">
    <cfRule type="cellIs" dxfId="9" priority="10" operator="between">
      <formula>0.5</formula>
      <formula>10</formula>
    </cfRule>
  </conditionalFormatting>
  <conditionalFormatting sqref="I60:L60 O60:R60 U60:Y60">
    <cfRule type="cellIs" dxfId="8" priority="9" operator="between">
      <formula>0.5</formula>
      <formula>10</formula>
    </cfRule>
  </conditionalFormatting>
  <conditionalFormatting sqref="I62:L62 O62:R62 U62:Y62">
    <cfRule type="cellIs" dxfId="7" priority="8" operator="between">
      <formula>0.5</formula>
      <formula>10</formula>
    </cfRule>
  </conditionalFormatting>
  <conditionalFormatting sqref="I62:L62 O62:R62 U62:Y62">
    <cfRule type="cellIs" dxfId="6" priority="7" operator="between">
      <formula>0.5</formula>
      <formula>10</formula>
    </cfRule>
  </conditionalFormatting>
  <conditionalFormatting sqref="I62:L62 O62:R62 U62:Y62">
    <cfRule type="cellIs" dxfId="5" priority="6" operator="between">
      <formula>0.5</formula>
      <formula>10</formula>
    </cfRule>
  </conditionalFormatting>
  <conditionalFormatting sqref="I86:L86 O86:R86 U86:Y86">
    <cfRule type="cellIs" dxfId="4" priority="5" operator="between">
      <formula>0.5</formula>
      <formula>10</formula>
    </cfRule>
  </conditionalFormatting>
  <conditionalFormatting sqref="I86:L86 O86:R86 U86:Y86">
    <cfRule type="cellIs" dxfId="3" priority="4" operator="between">
      <formula>0.5</formula>
      <formula>10</formula>
    </cfRule>
  </conditionalFormatting>
  <conditionalFormatting sqref="I88:L88 O88:R88 U88:W88">
    <cfRule type="cellIs" dxfId="2" priority="3" operator="between">
      <formula>0.5</formula>
      <formula>10</formula>
    </cfRule>
  </conditionalFormatting>
  <conditionalFormatting sqref="I88:L88 O88:R88 U88:W88">
    <cfRule type="cellIs" dxfId="1" priority="2" operator="between">
      <formula>0.5</formula>
      <formula>10</formula>
    </cfRule>
  </conditionalFormatting>
  <conditionalFormatting sqref="I88:L88 O88:R88 U88:W88">
    <cfRule type="cellIs" dxfId="0" priority="1" operator="between">
      <formula>0.5</formula>
      <formula>10</formula>
    </cfRule>
  </conditionalFormatting>
  <dataValidations count="2">
    <dataValidation showInputMessage="1" showErrorMessage="1" sqref="F53:F54 F67:F68" xr:uid="{00000000-0002-0000-0000-000002000000}"/>
    <dataValidation type="list" showInputMessage="1" showErrorMessage="1" sqref="F51 F57 F49" xr:uid="{6CB01A86-940D-4731-9E34-751D86CF067B}">
      <formula1>#REF!</formula1>
    </dataValidation>
  </dataValidations>
  <pageMargins left="0.70866141732283472" right="0.70866141732283472" top="0.74803149606299213" bottom="0.74803149606299213" header="0.31496062992125984" footer="0.31496062992125984"/>
  <pageSetup scale="21" orientation="landscape" r:id="rId1"/>
  <rowBreaks count="2" manualBreakCount="2">
    <brk id="42" max="23" man="1"/>
    <brk id="88" max="2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'C:\Users\admin\Desktop\JOHN\1. PLANEACIÓN\[PAAC SEGUIMIENTO 2021.xlsx]Hoja2'!#REF!</xm:f>
          </x14:formula1>
          <xm:sqref>F29</xm:sqref>
        </x14:dataValidation>
        <x14:dataValidation type="list" allowBlank="1" showInputMessage="1" showErrorMessage="1" xr:uid="{9A11D46A-B9FB-4A73-96B4-CFF45D36ED75}">
          <x14:formula1>
            <xm:f>'C:\Users\admin\Desktop\JOHN\1. PLANEACIÓN\[PAAC SEGUIMIENTO 2021.xlsx]Hoja2'!#REF!</xm:f>
          </x14:formula1>
          <xm:sqref>F73 F71 F69 F75 F77 F79 F81 F85 F89 F91 F93 F95 F107 F115 F83 F113 F105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30"/>
  <sheetViews>
    <sheetView showGridLines="0" view="pageBreakPreview" topLeftCell="A22" zoomScaleSheetLayoutView="100" workbookViewId="0">
      <selection activeCell="Q16" sqref="Q16"/>
    </sheetView>
  </sheetViews>
  <sheetFormatPr baseColWidth="10" defaultColWidth="11.42578125" defaultRowHeight="15" x14ac:dyDescent="0.25"/>
  <cols>
    <col min="1" max="1" width="32" style="11" customWidth="1"/>
    <col min="2" max="2" width="3.7109375" style="11" customWidth="1"/>
    <col min="3" max="3" width="10.7109375" style="11" customWidth="1"/>
    <col min="4" max="4" width="10.7109375" customWidth="1"/>
    <col min="5" max="5" width="9.28515625" customWidth="1"/>
    <col min="6" max="6" width="10.7109375" customWidth="1"/>
    <col min="7" max="7" width="9.42578125" customWidth="1"/>
    <col min="8" max="8" width="7.85546875" customWidth="1"/>
    <col min="9" max="11" width="10.7109375" customWidth="1"/>
    <col min="12" max="12" width="12.5703125" customWidth="1"/>
    <col min="13" max="13" width="12.7109375" customWidth="1"/>
    <col min="14" max="14" width="11.5703125" style="15" bestFit="1" customWidth="1"/>
    <col min="15" max="15" width="4.85546875" customWidth="1"/>
    <col min="16" max="16" width="14" customWidth="1"/>
    <col min="17" max="17" width="22.28515625" customWidth="1"/>
    <col min="18" max="18" width="9.5703125" customWidth="1"/>
  </cols>
  <sheetData>
    <row r="1" spans="1:24" x14ac:dyDescent="0.25">
      <c r="A1" s="19"/>
      <c r="B1" s="19"/>
      <c r="C1" s="19"/>
      <c r="D1" s="1"/>
      <c r="E1" s="1"/>
      <c r="F1" s="1"/>
      <c r="G1" s="1"/>
      <c r="H1" s="1"/>
      <c r="I1" s="1"/>
      <c r="J1" s="1"/>
      <c r="K1" s="1"/>
      <c r="L1" s="1"/>
      <c r="M1" s="2"/>
      <c r="N1" s="2"/>
      <c r="O1" s="2"/>
      <c r="P1" s="2"/>
      <c r="Q1" s="2"/>
      <c r="R1" s="2"/>
      <c r="S1" s="2"/>
      <c r="T1" s="2"/>
      <c r="U1" s="2"/>
      <c r="V1" s="2"/>
      <c r="W1" s="2"/>
      <c r="X1" s="2"/>
    </row>
    <row r="2" spans="1:24" ht="23.25" customHeight="1" x14ac:dyDescent="0.35">
      <c r="A2" s="225" t="s">
        <v>0</v>
      </c>
      <c r="B2" s="225"/>
      <c r="C2" s="225"/>
      <c r="D2" s="225"/>
      <c r="E2" s="225"/>
      <c r="F2" s="225"/>
      <c r="G2" s="225"/>
      <c r="H2" s="225"/>
      <c r="I2" s="225"/>
      <c r="J2" s="225"/>
      <c r="K2" s="225"/>
      <c r="L2" s="225"/>
      <c r="M2" s="225"/>
      <c r="N2" s="225"/>
      <c r="O2" s="225"/>
      <c r="P2" s="225"/>
      <c r="Q2" s="225"/>
      <c r="R2" s="225"/>
      <c r="S2" s="17"/>
      <c r="T2" s="17"/>
      <c r="U2" s="17"/>
      <c r="V2" s="17"/>
      <c r="W2" s="2"/>
      <c r="X2" s="2"/>
    </row>
    <row r="3" spans="1:24" ht="23.25" customHeight="1" x14ac:dyDescent="0.35">
      <c r="A3" s="226" t="s">
        <v>1</v>
      </c>
      <c r="B3" s="226"/>
      <c r="C3" s="226"/>
      <c r="D3" s="226"/>
      <c r="E3" s="226"/>
      <c r="F3" s="226"/>
      <c r="G3" s="226"/>
      <c r="H3" s="226"/>
      <c r="I3" s="226"/>
      <c r="J3" s="226"/>
      <c r="K3" s="226"/>
      <c r="L3" s="226"/>
      <c r="M3" s="226"/>
      <c r="N3" s="226"/>
      <c r="O3" s="226"/>
      <c r="P3" s="226"/>
      <c r="Q3" s="226"/>
      <c r="R3" s="226"/>
      <c r="S3" s="18"/>
      <c r="T3" s="18"/>
      <c r="U3" s="18"/>
      <c r="V3" s="18"/>
      <c r="W3" s="3"/>
      <c r="X3" s="3"/>
    </row>
    <row r="4" spans="1:24" ht="23.25" customHeight="1" x14ac:dyDescent="0.35">
      <c r="A4" s="226" t="s">
        <v>2</v>
      </c>
      <c r="B4" s="226"/>
      <c r="C4" s="226"/>
      <c r="D4" s="226"/>
      <c r="E4" s="226"/>
      <c r="F4" s="226"/>
      <c r="G4" s="226"/>
      <c r="H4" s="226"/>
      <c r="I4" s="226"/>
      <c r="J4" s="226"/>
      <c r="K4" s="226"/>
      <c r="L4" s="226"/>
      <c r="M4" s="226"/>
      <c r="N4" s="226"/>
      <c r="O4" s="226"/>
      <c r="P4" s="226"/>
      <c r="Q4" s="226"/>
      <c r="R4" s="226"/>
      <c r="S4" s="18"/>
      <c r="T4" s="18"/>
      <c r="U4" s="18"/>
      <c r="V4" s="18"/>
      <c r="W4" s="2"/>
      <c r="X4" s="2"/>
    </row>
    <row r="5" spans="1:24" ht="20.25" customHeight="1" x14ac:dyDescent="0.3">
      <c r="A5" s="222"/>
      <c r="B5" s="222"/>
      <c r="C5" s="222"/>
      <c r="D5" s="222"/>
      <c r="E5" s="222"/>
      <c r="F5" s="222"/>
      <c r="G5" s="222"/>
      <c r="H5" s="222"/>
      <c r="I5" s="222"/>
      <c r="J5" s="222"/>
      <c r="K5" s="222"/>
      <c r="L5" s="222"/>
      <c r="M5" s="222"/>
      <c r="N5" s="222"/>
      <c r="O5" s="222"/>
      <c r="P5" s="222"/>
      <c r="Q5" s="222"/>
      <c r="R5" s="2"/>
      <c r="S5" s="2"/>
      <c r="T5" s="2"/>
      <c r="U5" s="2"/>
      <c r="V5" s="2"/>
      <c r="W5" s="2"/>
      <c r="X5" s="2"/>
    </row>
    <row r="6" spans="1:24" ht="27.75" customHeight="1" x14ac:dyDescent="0.25">
      <c r="A6" s="224" t="str">
        <f>Formato!J6</f>
        <v>PAAC</v>
      </c>
      <c r="B6" s="224"/>
      <c r="C6" s="224"/>
      <c r="D6" s="224"/>
      <c r="E6" s="224"/>
      <c r="F6" s="224"/>
      <c r="G6" s="224"/>
      <c r="H6" s="224"/>
      <c r="I6" s="224"/>
      <c r="J6" s="224"/>
      <c r="K6" s="224"/>
      <c r="L6" s="224"/>
      <c r="M6" s="224"/>
      <c r="N6" s="224"/>
      <c r="O6" s="224"/>
      <c r="P6" s="224"/>
      <c r="Q6" s="224"/>
      <c r="R6" s="224"/>
      <c r="S6" s="2"/>
      <c r="T6" s="2"/>
      <c r="U6" s="2"/>
      <c r="V6" s="2"/>
      <c r="W6" s="2"/>
      <c r="X6" s="2"/>
    </row>
    <row r="7" spans="1:24" x14ac:dyDescent="0.25">
      <c r="A7" s="19"/>
      <c r="B7" s="19"/>
      <c r="C7" s="19"/>
      <c r="D7" s="1"/>
      <c r="E7" s="1"/>
      <c r="F7" s="1"/>
      <c r="G7" s="1"/>
      <c r="H7" s="1"/>
      <c r="I7" s="1"/>
      <c r="J7" s="1"/>
      <c r="K7" s="1"/>
      <c r="L7" s="5"/>
      <c r="M7" s="6"/>
      <c r="N7" s="2"/>
      <c r="O7" s="2"/>
      <c r="P7" s="2"/>
      <c r="Q7" s="2"/>
      <c r="R7" s="2"/>
      <c r="S7" s="2"/>
      <c r="T7" s="2"/>
      <c r="U7" s="2"/>
      <c r="V7" s="2"/>
      <c r="W7" s="2"/>
      <c r="X7" s="2"/>
    </row>
    <row r="8" spans="1:24" x14ac:dyDescent="0.25">
      <c r="A8" s="20"/>
      <c r="B8" s="20"/>
      <c r="H8" s="197"/>
      <c r="I8" s="197"/>
      <c r="J8" s="197"/>
      <c r="K8" s="197"/>
      <c r="L8" s="197"/>
      <c r="M8" s="4"/>
      <c r="N8" s="14"/>
      <c r="O8" s="4"/>
      <c r="P8" s="4"/>
      <c r="Q8" s="4"/>
      <c r="R8" s="4"/>
      <c r="S8" s="4"/>
      <c r="U8" s="4"/>
      <c r="V8" s="4"/>
      <c r="W8" s="4"/>
      <c r="X8" s="4"/>
    </row>
    <row r="9" spans="1:24" x14ac:dyDescent="0.25">
      <c r="C9" s="11" t="s">
        <v>134</v>
      </c>
    </row>
    <row r="10" spans="1:24" ht="38.25" customHeight="1" x14ac:dyDescent="0.25">
      <c r="P10" s="30" t="s">
        <v>135</v>
      </c>
      <c r="Q10" s="30" t="s">
        <v>136</v>
      </c>
    </row>
    <row r="11" spans="1:24" x14ac:dyDescent="0.25">
      <c r="C11" s="21" t="s">
        <v>137</v>
      </c>
      <c r="D11" s="7" t="s">
        <v>138</v>
      </c>
      <c r="E11" s="7" t="s">
        <v>139</v>
      </c>
      <c r="F11" s="7" t="s">
        <v>140</v>
      </c>
      <c r="G11" s="7" t="s">
        <v>141</v>
      </c>
      <c r="H11" s="7" t="s">
        <v>142</v>
      </c>
      <c r="I11" s="7" t="s">
        <v>143</v>
      </c>
      <c r="J11" s="7" t="s">
        <v>144</v>
      </c>
      <c r="K11" s="7" t="s">
        <v>145</v>
      </c>
      <c r="L11" s="7" t="s">
        <v>146</v>
      </c>
      <c r="M11" s="7" t="s">
        <v>147</v>
      </c>
      <c r="N11" s="7" t="s">
        <v>148</v>
      </c>
      <c r="P11" s="31">
        <f>E32</f>
        <v>0.68085106382978755</v>
      </c>
      <c r="Q11" s="31">
        <f>G32</f>
        <v>0.31914893617021245</v>
      </c>
    </row>
    <row r="12" spans="1:24" ht="15" customHeight="1" x14ac:dyDescent="0.25">
      <c r="C12" s="22" t="e">
        <f>SUM(Formato!I20+Formato!I22+Formato!I24+Formato!I26+Formato!I28+Formato!I30+Formato!I32+Formato!I34+Formato!#REF!+Formato!I36+Formato!I38+Formato!I40+Formato!#REF!+Formato!I46+Formato!I48+Formato!I50+Formato!I52+Formato!I54+Formato!I56+Formato!I58+Formato!I64+Formato!#REF!+Formato!I66+Formato!#REF!+Formato!#REF!+Formato!#REF!+Formato!I70+Formato!I72+Formato!I74+Formato!I76+Formato!I78+Formato!I80+Formato!I82+Formato!I84+Formato!I88+Formato!I90+Formato!I92+Formato!I94+Formato!I96+Formato!I119+Formato!I121+Formato!I123+Formato!I125+Formato!I127+Formato!I129+Formato!I131+Formato!I133+Formato!I135+Formato!I137+Formato!I139+Formato!I141+Formato!I143+Formato!I145+Formato!I147+Formato!I149+Formato!I151+Formato!I153+Formato!I155+Formato!I157+Formato!I159+Formato!I161+Formato!I163+Formato!I165+Formato!I167+Formato!I169+Formato!I171+Formato!I173+Formato!I175+Formato!I177+Formato!I179+Formato!I181+Formato!I183+Formato!I185+Formato!I187+Formato!I189+Formato!I191+Formato!I193+Formato!I195+Formato!I197+Formato!I199)/SUM(Formato!I19+Formato!I21+Formato!I23+Formato!I25+Formato!I27+Formato!I29+Formato!I31+Formato!I33+Formato!#REF!+Formato!I35+Formato!I37+Formato!I39+Formato!#REF!+Formato!I45+Formato!I47+Formato!I49+Formato!I51+Formato!I53+Formato!I55+Formato!I57+Formato!I63+Formato!#REF!+Formato!I65+Formato!#REF!+Formato!#REF!+Formato!#REF!+Formato!I69+Formato!I71+Formato!I73+Formato!I75+Formato!I77+Formato!I79+Formato!I81+Formato!I83+Formato!I87+Formato!I89+Formato!I91+Formato!I93+Formato!I95+Formato!I118+Formato!I120+Formato!I122+Formato!I124+Formato!I126+Formato!I128+Formato!I130+Formato!I132+Formato!I134+Formato!I136+Formato!I138+Formato!I140+Formato!I142+Formato!I144+Formato!I146+Formato!I148+Formato!I150+Formato!I152+Formato!I154+Formato!I156+Formato!I158+Formato!I160+Formato!I162+Formato!I164+Formato!I166+Formato!I168+Formato!I170+Formato!I172+Formato!I174+Formato!I176+Formato!I178+Formato!I180+Formato!I182+Formato!I184+Formato!I186+Formato!I188+Formato!I190+Formato!I192+Formato!I194+Formato!I196+Formato!I198)</f>
        <v>#REF!</v>
      </c>
      <c r="D12" s="10" t="e">
        <f>SUM(Formato!J20+Formato!J22+Formato!J24+Formato!J26+Formato!J28+Formato!J30+Formato!J32+Formato!J34+Formato!#REF!+Formato!J36+Formato!J38+Formato!J40+Formato!#REF!+Formato!J46+Formato!J48+Formato!J50+Formato!J52+Formato!J54+Formato!J56+Formato!J58+Formato!J64+Formato!#REF!+Formato!J66+Formato!#REF!+Formato!#REF!+Formato!#REF!+Formato!J70+Formato!J72+Formato!J74+Formato!J76+Formato!J78+Formato!J80+Formato!J82+Formato!J84+Formato!J88+Formato!J90+Formato!J92+Formato!J94+Formato!J96+Formato!J119+Formato!J121+Formato!J123+Formato!J125+Formato!J127+Formato!J129+Formato!J131+Formato!J133+Formato!J135+Formato!J137+Formato!J139+Formato!J141+Formato!J143+Formato!J145+Formato!J147+Formato!J149+Formato!J151+Formato!J153+Formato!J155+Formato!J157+Formato!J159+Formato!J161+Formato!J163+Formato!J165+Formato!J167+Formato!J169+Formato!J171+Formato!J173+Formato!J175+Formato!J177+Formato!J179+Formato!J181+Formato!J183+Formato!J185+Formato!J187+Formato!J189+Formato!J191+Formato!J193+Formato!J195+Formato!J197+Formato!J199)/SUM(Formato!J19+Formato!J21+Formato!J23+Formato!J25+Formato!J27+Formato!J29+Formato!J31+Formato!J33+Formato!#REF!+Formato!J35+Formato!J37+Formato!J39+Formato!#REF!+Formato!J45+Formato!J47+Formato!J49+Formato!J51+Formato!J53+Formato!J55+Formato!J57+Formato!J63+Formato!#REF!+Formato!J65+Formato!#REF!+Formato!#REF!+Formato!#REF!+Formato!J69+Formato!J71+Formato!J73+Formato!J75+Formato!J77+Formato!J79+Formato!J81+Formato!J83+Formato!J87+Formato!J89+Formato!J91+Formato!J93+Formato!J95+Formato!J118+Formato!J120+Formato!J122+Formato!J124+Formato!J126+Formato!J128+Formato!J130+Formato!J132+Formato!J134+Formato!J136+Formato!J138+Formato!J140+Formato!J142+Formato!J144+Formato!J146+Formato!J148+Formato!J150+Formato!J152+Formato!J154+Formato!J156+Formato!J158+Formato!J160+Formato!J162+Formato!J164+Formato!J166+Formato!J168+Formato!J170+Formato!J172+Formato!J174+Formato!J176+Formato!J178+Formato!J180+Formato!J182+Formato!J184+Formato!J186+Formato!J188+Formato!J190+Formato!J192+Formato!J194+Formato!J196+Formato!J198)</f>
        <v>#REF!</v>
      </c>
      <c r="E12" s="10" t="e">
        <f>SUM(Formato!K20+Formato!K22+Formato!K24+Formato!K26+Formato!K28+Formato!K30+Formato!K32+Formato!K34+Formato!#REF!+Formato!K36+Formato!K38+Formato!K40+Formato!#REF!+Formato!K46+Formato!K48+Formato!K50+Formato!K52+Formato!K54+Formato!K56+Formato!K58+Formato!K64+Formato!#REF!+Formato!K66+Formato!#REF!+Formato!#REF!+Formato!#REF!+Formato!K70+Formato!K72+Formato!K74+Formato!K76+Formato!K78+Formato!K80+Formato!K82+Formato!K84+Formato!K88+Formato!K90+Formato!K92+Formato!K94+Formato!K96+Formato!K119+Formato!K121+Formato!K123+Formato!K125+Formato!K127+Formato!K129+Formato!K131+Formato!K133+Formato!K135+Formato!K137+Formato!K139+Formato!K141+Formato!K143+Formato!K145+Formato!K147+Formato!K149+Formato!K151+Formato!K153+Formato!K155+Formato!K157+Formato!K159+Formato!K161+Formato!K163+Formato!K165+Formato!K167+Formato!K169+Formato!K171+Formato!K173+Formato!K175+Formato!K177+Formato!K179+Formato!K181+Formato!K183+Formato!K185+Formato!K187+Formato!K189+Formato!K191+Formato!K193+Formato!K195+Formato!K197+Formato!K199)/SUM(Formato!K19+Formato!K21+Formato!K23+Formato!K25+Formato!K27+Formato!K29+Formato!K31+Formato!K33+Formato!#REF!+Formato!K35+Formato!K37+Formato!K39+Formato!#REF!+Formato!K45+Formato!K47+Formato!K49+Formato!K51+Formato!K53+Formato!K55+Formato!K57+Formato!K63+Formato!#REF!+Formato!K65+Formato!#REF!+Formato!#REF!+Formato!#REF!+Formato!K69+Formato!K71+Formato!K73+Formato!K75+Formato!K77+Formato!K79+Formato!K81+Formato!K83+Formato!K87+Formato!K89+Formato!K91+Formato!K93+Formato!K95+Formato!K118+Formato!K120+Formato!K122+Formato!K124+Formato!K126+Formato!K128+Formato!K130+Formato!K132+Formato!K134+Formato!K136+Formato!K138+Formato!K140+Formato!K142+Formato!K144+Formato!K146+Formato!K148+Formato!K150+Formato!K152+Formato!K154+Formato!K156+Formato!K158+Formato!K160+Formato!K162+Formato!K164+Formato!K166+Formato!K168+Formato!K170+Formato!K172+Formato!K174+Formato!K176+Formato!K178+Formato!K180+Formato!K182+Formato!K184+Formato!K186+Formato!K188+Formato!K190+Formato!K192+Formato!K194+Formato!K196+Formato!K198)</f>
        <v>#REF!</v>
      </c>
      <c r="F12" s="10" t="e">
        <f>SUM(Formato!L20+Formato!L22+Formato!L24+Formato!L26+Formato!L28+Formato!L30+Formato!L32+Formato!L34+Formato!#REF!+Formato!L36+Formato!L38+Formato!L40+Formato!#REF!+Formato!L46+Formato!L48+Formato!L50+Formato!L52+Formato!L54+Formato!L56+Formato!L58+Formato!L64+Formato!#REF!+Formato!L66+Formato!#REF!+Formato!#REF!+Formato!#REF!+Formato!L70+Formato!L72+Formato!L74+Formato!L76+Formato!L78+Formato!L80+Formato!L82+Formato!L84+Formato!L88+Formato!L90+Formato!L92+Formato!L94+Formato!L96+Formato!L119+Formato!L121+Formato!L123+Formato!L125+Formato!L127+Formato!L129+Formato!L131+Formato!L133+Formato!L135+Formato!L137+Formato!L139+Formato!L141+Formato!L143+Formato!L145+Formato!L147+Formato!L149+Formato!L151+Formato!L153+Formato!L155+Formato!L157+Formato!L159+Formato!L161+Formato!L163+Formato!L165+Formato!L167+Formato!L169+Formato!L171+Formato!L173+Formato!L175+Formato!L177+Formato!L179+Formato!L181+Formato!L183+Formato!L185+Formato!L187+Formato!L189+Formato!L191+Formato!L193+Formato!L195+Formato!L197+Formato!L199)/SUM(Formato!L19+Formato!L21+Formato!L23+Formato!L25+Formato!L27+Formato!L29+Formato!L31+Formato!L33+Formato!#REF!+Formato!L35+Formato!L37+Formato!L39+Formato!#REF!+Formato!L45+Formato!L47+Formato!L49+Formato!L51+Formato!L53+Formato!L55+Formato!L57+Formato!L63+Formato!#REF!+Formato!L65+Formato!#REF!+Formato!#REF!+Formato!#REF!+Formato!L69+Formato!L71+Formato!L73+Formato!L75+Formato!L77+Formato!L79+Formato!L81+Formato!L83+Formato!L87+Formato!L89+Formato!L91+Formato!L93+Formato!L95+Formato!L118+Formato!L120+Formato!L122+Formato!L124+Formato!L126+Formato!L128+Formato!L130+Formato!L132+Formato!L134+Formato!L136+Formato!L138+Formato!L140+Formato!L142+Formato!L144+Formato!L146+Formato!L148+Formato!L150+Formato!L152+Formato!L154+Formato!L156+Formato!L158+Formato!L160+Formato!L162+Formato!L164+Formato!L166+Formato!L168+Formato!L170+Formato!L172+Formato!L174+Formato!L176+Formato!L178+Formato!L180+Formato!L182+Formato!L184+Formato!L186+Formato!L188+Formato!L190+Formato!L192+Formato!L194+Formato!L196+Formato!L198)</f>
        <v>#REF!</v>
      </c>
      <c r="G12" s="10" t="e">
        <f>SUM(Formato!O20+Formato!O22+Formato!O24+Formato!O26+Formato!O28+Formato!O30+Formato!O32+Formato!O34+Formato!#REF!+Formato!O36+Formato!O38+Formato!O40+Formato!#REF!+Formato!O46+Formato!O48+Formato!O50+Formato!O52+Formato!O54+Formato!O56+Formato!O58+Formato!O64+Formato!#REF!+Formato!O66+Formato!#REF!+Formato!#REF!+Formato!#REF!+Formato!O70+Formato!O72+Formato!O74+Formato!O76+Formato!O78+Formato!O80+Formato!O82+Formato!O84+Formato!O88+Formato!O90+Formato!O92+Formato!O94+Formato!O96+Formato!O119+Formato!O121)/SUM(Formato!O19+Formato!O21+Formato!O23+Formato!O25+Formato!O27+Formato!O29+Formato!O31+Formato!O33+Formato!#REF!+Formato!O35+Formato!O37+Formato!O39+Formato!#REF!+Formato!O45+Formato!O47+Formato!O49+Formato!O51+Formato!O53+Formato!O55+Formato!O57+Formato!O63+Formato!#REF!+Formato!O65+Formato!#REF!+Formato!#REF!+Formato!#REF!+Formato!O69+Formato!O71+Formato!O73+Formato!O75+Formato!O77+Formato!O79+Formato!O81+Formato!O83+Formato!O87+Formato!O89+Formato!O91+Formato!O93+Formato!O95+Formato!O118+Formato!O120)</f>
        <v>#REF!</v>
      </c>
      <c r="H12" s="10" t="e">
        <f>SUM(Formato!P20+Formato!P22+Formato!P24+Formato!P26+Formato!P28+Formato!P30+Formato!P32+Formato!P34+Formato!#REF!+Formato!P36+Formato!P38+Formato!P40+Formato!#REF!+Formato!P46+Formato!P48+Formato!P50+Formato!P52+Formato!P54+Formato!P56+Formato!P58+Formato!P64+Formato!#REF!+Formato!P66+Formato!#REF!+Formato!#REF!+Formato!#REF!+Formato!P70+Formato!P72+Formato!P74+Formato!P76+Formato!P78+Formato!P80+Formato!P82+Formato!P84+Formato!P88+Formato!P90+Formato!P92+Formato!P94+Formato!P96+Formato!P119+Formato!P121)/SUM(Formato!P19+Formato!P21+Formato!P23+Formato!P25+Formato!P27+Formato!P29+Formato!P31+Formato!P33+Formato!#REF!+Formato!P35+Formato!P37+Formato!P39+Formato!#REF!+Formato!P45+Formato!P47+Formato!P49+Formato!P51+Formato!P53+Formato!P55+Formato!P57+Formato!P63+Formato!#REF!+Formato!P65+Formato!#REF!+Formato!#REF!+Formato!#REF!+Formato!P69+Formato!P71+Formato!P73+Formato!P75+Formato!P77+Formato!P79+Formato!P81+Formato!P83+Formato!P87+Formato!P89+Formato!P91+Formato!P93+Formato!P95+Formato!P118+Formato!P120)</f>
        <v>#REF!</v>
      </c>
      <c r="I12" s="10" t="e">
        <f>SUM(Formato!Q20+Formato!Q22+Formato!Q24+Formato!Q26+Formato!Q28+Formato!Q30+Formato!Q32+Formato!Q34+Formato!#REF!+Formato!Q36+Formato!Q38+Formato!Q40+Formato!#REF!+Formato!Q46+Formato!Q48+Formato!Q50+Formato!Q52+Formato!Q54+Formato!Q56+Formato!Q58+Formato!Q64+Formato!#REF!+Formato!Q66+Formato!#REF!+Formato!#REF!+Formato!#REF!+Formato!Q70+Formato!Q72+Formato!Q74+Formato!Q76+Formato!Q78+Formato!Q80+Formato!Q82+Formato!Q84+Formato!Q88+Formato!Q90+Formato!Q92+Formato!Q94+Formato!Q96+Formato!Q119+Formato!Q121+Formato!Q123+Formato!Q125+Formato!Q127+Formato!Q129+Formato!Q131+Formato!Q133+Formato!Q135+Formato!Q137+Formato!Q139+Formato!Q141+Formato!Q143+Formato!Q145+Formato!Q147+Formato!Q149+Formato!Q151+Formato!Q153+Formato!Q155+Formato!Q157+Formato!Q159+Formato!Q161+Formato!Q163+Formato!Q165+Formato!Q167+Formato!Q169+Formato!Q171+Formato!Q173+Formato!Q175+Formato!Q177+Formato!Q179+Formato!Q181+Formato!Q183+Formato!Q185+Formato!Q187+Formato!Q189+Formato!Q191+Formato!Q193+Formato!Q195+Formato!Q197+Formato!Q199)/SUM(Formato!Q19+Formato!Q21+Formato!Q23+Formato!Q25+Formato!Q27+Formato!Q29+Formato!Q31+Formato!Q33+Formato!#REF!+Formato!Q35+Formato!Q37+Formato!Q39+Formato!#REF!+Formato!Q45+Formato!Q47+Formato!Q49+Formato!Q51+Formato!Q53+Formato!Q55+Formato!Q57+Formato!Q63+Formato!#REF!+Formato!Q65+Formato!#REF!+Formato!#REF!+Formato!#REF!+Formato!Q69+Formato!Q71+Formato!Q73+Formato!Q75+Formato!Q77+Formato!Q79+Formato!Q81+Formato!Q83+Formato!Q87+Formato!Q89+Formato!Q91+Formato!Q93+Formato!Q95+Formato!Q118+Formato!Q120+Formato!Q122+Formato!Q124+Formato!Q126+Formato!Q128+Formato!Q130+Formato!Q132+Formato!Q134+Formato!Q136+Formato!Q138+Formato!Q140+Formato!Q142+Formato!Q144+Formato!Q146+Formato!Q148+Formato!Q150+Formato!Q152+Formato!Q154+Formato!Q156+Formato!Q158+Formato!Q160+Formato!Q162+Formato!Q164+Formato!Q166+Formato!Q168+Formato!Q170+Formato!Q172+Formato!Q174+Formato!Q176+Formato!Q178+Formato!Q180+Formato!Q182+Formato!Q184+Formato!Q186+Formato!Q188+Formato!Q190+Formato!Q192+Formato!Q194+Formato!Q196+Formato!Q198)</f>
        <v>#REF!</v>
      </c>
      <c r="J12" s="10" t="e">
        <f>SUM(Formato!R20+Formato!R22+Formato!R24+Formato!R26+Formato!R28+Formato!R30+Formato!R32+Formato!R34+Formato!#REF!+Formato!R36+Formato!R38+Formato!R40+Formato!#REF!+Formato!R46+Formato!R48+Formato!R50+Formato!R52+Formato!R54+Formato!R56+Formato!R58+Formato!R64+Formato!#REF!+Formato!R66+Formato!#REF!+Formato!#REF!+Formato!#REF!+Formato!R70+Formato!R72+Formato!R74+Formato!R76+Formato!R78+Formato!R80+Formato!R82+Formato!R84+Formato!R88+Formato!R90+Formato!R92+Formato!R94+Formato!R96+Formato!R119+Formato!R121+Formato!R123+Formato!R125+Formato!R127+Formato!R129+Formato!R131+Formato!R133+Formato!R135+Formato!R137+Formato!R139+Formato!R141+Formato!R143+Formato!R145+Formato!R147+Formato!R149+Formato!R151+Formato!R153+Formato!R155+Formato!R157+Formato!R159+Formato!R161+Formato!R163+Formato!R165+Formato!R167+Formato!R169+Formato!R171+Formato!R173+Formato!R175+Formato!R177+Formato!R179+Formato!R181+Formato!R183+Formato!R185+Formato!R187+Formato!R189+Formato!R191+Formato!R193+Formato!R195+Formato!R197+Formato!R199)/SUM(Formato!R19+Formato!R21+Formato!R23+Formato!R25+Formato!R27+Formato!R29+Formato!R31+Formato!R33+Formato!#REF!+Formato!R35+Formato!R37+Formato!R39+Formato!#REF!+Formato!R45+Formato!R47+Formato!R49+Formato!R51+Formato!R53+Formato!R55+Formato!R57+Formato!R63+Formato!#REF!+Formato!R65+Formato!#REF!+Formato!#REF!+Formato!#REF!+Formato!R69+Formato!R71+Formato!R73+Formato!R75+Formato!R77+Formato!R79+Formato!R81+Formato!R83+Formato!R87+Formato!R89+Formato!R91+Formato!R93+Formato!R95+Formato!R118+Formato!R120+Formato!R122+Formato!R124+Formato!R126+Formato!R128+Formato!R130+Formato!R132+Formato!R134+Formato!R136+Formato!R138+Formato!R140+Formato!R142+Formato!R144+Formato!R146+Formato!R148+Formato!R150+Formato!R152+Formato!R154+Formato!R156+Formato!R158+Formato!R160+Formato!R162+Formato!R164+Formato!R166+Formato!R168+Formato!R170+Formato!R172+Formato!R174+Formato!R176+Formato!R178+Formato!R180+Formato!R182+Formato!R184+Formato!R186+Formato!R188+Formato!R190+Formato!R192+Formato!R194+Formato!R196+Formato!R198)</f>
        <v>#REF!</v>
      </c>
      <c r="K12" s="10" t="e">
        <f>SUM(Formato!U20+Formato!U22+Formato!U24+Formato!U26+Formato!U28+Formato!U30+Formato!U32+Formato!U34+Formato!#REF!+Formato!U36+Formato!U38+Formato!U40+Formato!#REF!+Formato!U46+Formato!U48+Formato!U50+Formato!U52+Formato!U54+Formato!U56+Formato!U58+Formato!U64+Formato!#REF!+Formato!U66+Formato!#REF!+Formato!#REF!+Formato!#REF!+Formato!U70+Formato!U72+Formato!U74+Formato!U76+Formato!U78+Formato!U80+Formato!U82+Formato!U84+Formato!U88+Formato!U90+Formato!U92+Formato!U94+Formato!U96+Formato!U119+Formato!U121+Formato!U123+Formato!U125+Formato!U127+Formato!U129+Formato!U131+Formato!U133+Formato!U135+Formato!U137+Formato!U139+Formato!U141+Formato!U143+Formato!U145+Formato!U147+Formato!U149+Formato!U151+Formato!U153+Formato!U155+Formato!U157+Formato!U159+Formato!U161+Formato!U163+Formato!U165+Formato!U167+Formato!U169+Formato!U171+Formato!U173+Formato!U175+Formato!U177+Formato!U179+Formato!U181+Formato!U183+Formato!U185+Formato!U187+Formato!U189+Formato!U191+Formato!U193+Formato!U195+Formato!U197+Formato!U199)/SUM(Formato!U19+Formato!U21+Formato!U23+Formato!U25+Formato!U27+Formato!U29+Formato!U31+Formato!U33+Formato!#REF!+Formato!U35+Formato!U37+Formato!U39+Formato!#REF!+Formato!U45+Formato!U47+Formato!U49+Formato!U51+Formato!U53+Formato!U55+Formato!U57+Formato!U63+Formato!#REF!+Formato!U65+Formato!#REF!+Formato!#REF!+Formato!#REF!+Formato!U69+Formato!U71+Formato!U73+Formato!U75+Formato!U77+Formato!U79+Formato!U81+Formato!U83+Formato!U87+Formato!U89+Formato!U91+Formato!U93+Formato!U95+Formato!U118+Formato!U120+Formato!U122+Formato!U124+Formato!U126+Formato!U128+Formato!U130+Formato!U132+Formato!U134+Formato!U136+Formato!U138+Formato!U140+Formato!U142+Formato!U144+Formato!U146+Formato!U148+Formato!U150+Formato!U152+Formato!U154+Formato!U156+Formato!U158+Formato!U160+Formato!U162+Formato!U164+Formato!U166+Formato!U168+Formato!U170+Formato!U172+Formato!U174+Formato!U176+Formato!U178+Formato!U180+Formato!U182+Formato!U184+Formato!U186+Formato!U188+Formato!U190+Formato!U192+Formato!U194+Formato!U196+Formato!U198)</f>
        <v>#REF!</v>
      </c>
      <c r="L12" s="10" t="e">
        <f>SUM(Formato!V20+Formato!V22+Formato!V24+Formato!V26+Formato!V28+Formato!V30+Formato!V32+Formato!V34+Formato!#REF!+Formato!V36+Formato!V38+Formato!V40+Formato!#REF!+Formato!V46+Formato!V48+Formato!V50+Formato!V52+Formato!V54+Formato!V56+Formato!V58+Formato!V64+Formato!#REF!+Formato!V66+Formato!#REF!+Formato!#REF!+Formato!#REF!+Formato!V70+Formato!V72+Formato!V74+Formato!V76+Formato!V78+Formato!V80+Formato!V82+Formato!V84+Formato!V88+Formato!V90+Formato!V92+Formato!V94+Formato!V96+Formato!V119+Formato!V121+Formato!V123+Formato!V125+Formato!V127+Formato!V129+Formato!V131+Formato!V133+Formato!V135+Formato!V137+Formato!V139+Formato!V141+Formato!V143+Formato!V145+Formato!V147+Formato!V149+Formato!V151+Formato!V153+Formato!V155+Formato!V157+Formato!V159+Formato!V161+Formato!V163+Formato!V165+Formato!V167+Formato!V169+Formato!V171+Formato!V173+Formato!V175+Formato!V177+Formato!V179+Formato!V181+Formato!V183+Formato!V185+Formato!V187+Formato!V189+Formato!V191+Formato!V193+Formato!V195+Formato!V197+Formato!V199)/SUM(Formato!V19+Formato!V21+Formato!V23+Formato!V25+Formato!V27+Formato!V29+Formato!V31+Formato!V33+Formato!#REF!+Formato!V35+Formato!V37+Formato!V39+Formato!#REF!+Formato!V45+Formato!V47+Formato!V49+Formato!V51+Formato!V53+Formato!V55+Formato!V57+Formato!V63+Formato!#REF!+Formato!V65+Formato!#REF!+Formato!#REF!+Formato!#REF!+Formato!V69+Formato!V71+Formato!V73+Formato!V75+Formato!V77+Formato!V79+Formato!V81+Formato!V83+Formato!V87+Formato!V89+Formato!V91+Formato!V93+Formato!V95+Formato!V118+Formato!V120+Formato!V122+Formato!V124+Formato!V126+Formato!V128+Formato!V130+Formato!V132+Formato!V134+Formato!V136+Formato!V138+Formato!V140+Formato!V142+Formato!V144+Formato!V146+Formato!V148+Formato!V150+Formato!V152+Formato!V154+Formato!V156+Formato!V158+Formato!V160+Formato!V162+Formato!V164+Formato!V166+Formato!V168+Formato!V170+Formato!V172+Formato!V174+Formato!V176+Formato!V178+Formato!V180+Formato!V182+Formato!V184+Formato!V186+Formato!V188+Formato!V190+Formato!V192+Formato!V194+Formato!V196+Formato!V198)</f>
        <v>#REF!</v>
      </c>
      <c r="M12" s="10" t="e">
        <f>SUM(Formato!W20+Formato!W22+Formato!W24+Formato!W26+Formato!W28+Formato!W30+Formato!W32+Formato!W34+Formato!#REF!+Formato!W36+Formato!W38+Formato!W40+Formato!#REF!+Formato!W46+Formato!W48+Formato!W50+Formato!W52+Formato!W54+Formato!W56+Formato!W58+Formato!W64+Formato!#REF!+Formato!W66+Formato!#REF!+Formato!#REF!+Formato!#REF!+Formato!W70+Formato!W72+Formato!W74+Formato!W76+Formato!W78+Formato!W80+Formato!W82+Formato!W84+Formato!W88+Formato!W90+Formato!W92+Formato!W94+Formato!W96+Formato!W119+Formato!W121+Formato!W123+Formato!W125+Formato!W127+Formato!W129+Formato!W131+Formato!W133+Formato!W135+Formato!W137+Formato!W139+Formato!W141+Formato!W143+Formato!W145+Formato!W147+Formato!W149+Formato!W151+Formato!W153+Formato!W155+Formato!W157+Formato!W159+Formato!W161+Formato!W163+Formato!W165+Formato!W167+Formato!W169+Formato!W171+Formato!W173+Formato!W175+Formato!W177+Formato!W179+Formato!W181+Formato!W183+Formato!W185+Formato!W187+Formato!W189+Formato!W191+Formato!W193+Formato!W195+Formato!W197+Formato!W199)/SUM(Formato!W19+Formato!W21+Formato!W23+Formato!W25+Formato!W27+Formato!W29+Formato!W31+Formato!W33+Formato!#REF!+Formato!W35+Formato!W37+Formato!W39+Formato!#REF!+Formato!W45+Formato!W47+Formato!W49+Formato!W51+Formato!W53+Formato!W55+Formato!W57+Formato!W63+Formato!#REF!+Formato!W65+Formato!#REF!+Formato!#REF!+Formato!#REF!+Formato!W69+Formato!W71+Formato!W73+Formato!W75+Formato!W77+Formato!W79+Formato!W81+Formato!W83+Formato!W87+Formato!W89+Formato!W91+Formato!W93+Formato!W95+Formato!W118+Formato!W120+Formato!W122+Formato!W124+Formato!W126+Formato!W128+Formato!W130+Formato!W132+Formato!W134+Formato!W136+Formato!W138+Formato!W140+Formato!W142+Formato!W144+Formato!W146+Formato!W148+Formato!W150+Formato!W152+Formato!W154+Formato!W156+Formato!W158+Formato!W160+Formato!W162+Formato!W164+Formato!W166+Formato!W168+Formato!W170+Formato!W172+Formato!W174+Formato!W176+Formato!W178+Formato!W180+Formato!W182+Formato!W184+Formato!W186+Formato!W188+Formato!W190+Formato!W192+Formato!W194+Formato!W196+Formato!W198)</f>
        <v>#REF!</v>
      </c>
      <c r="N12" s="10" t="e">
        <f>SUM(Formato!X20+Formato!X22+Formato!X24+Formato!X26+Formato!X28+Formato!X30+Formato!X32+Formato!X34+Formato!#REF!+Formato!X36+Formato!X38+Formato!X40+Formato!#REF!+Formato!X46+Formato!X48+Formato!X50+Formato!X52+Formato!X54+Formato!X56+Formato!X58+Formato!X64+Formato!#REF!+Formato!X66+Formato!#REF!+Formato!#REF!+Formato!#REF!+Formato!X70+Formato!X72+Formato!X74+Formato!X76+Formato!X78+Formato!X80+Formato!X82+Formato!X84+Formato!X88+Formato!X90+Formato!X92+Formato!X94+Formato!X96+Formato!X119+Formato!X121+Formato!X123+Formato!X125+Formato!X127+Formato!X129+Formato!X131+Formato!X133+Formato!X135+Formato!X137+Formato!X139+Formato!X141+Formato!X143+Formato!X145+Formato!X147+Formato!X149+Formato!X151+Formato!X153+Formato!X155+Formato!X157+Formato!X159+Formato!X161+Formato!X163+Formato!X165+Formato!X167+Formato!X169+Formato!X171+Formato!X173+Formato!X175+Formato!X177+Formato!X179+Formato!X181+Formato!X183+Formato!X185+Formato!X187+Formato!X189+Formato!X191+Formato!X193+Formato!X195+Formato!X197+Formato!X199)/SUM(Formato!X19+Formato!X21+Formato!X23+Formato!X25+Formato!X27+Formato!X29+Formato!X31+Formato!X33+Formato!#REF!+Formato!X35+Formato!X37+Formato!X39+Formato!#REF!+Formato!X45+Formato!X47+Formato!X49+Formato!X51+Formato!X53+Formato!X55+Formato!X57+Formato!X63+Formato!#REF!+Formato!X65+Formato!#REF!+Formato!#REF!+Formato!#REF!+Formato!X69+Formato!X71+Formato!X73+Formato!X75+Formato!X77+Formato!X79+Formato!X81+Formato!X83+Formato!X87+Formato!X89+Formato!X91+Formato!X93+Formato!X95+Formato!X118+Formato!X120+Formato!X122+Formato!X124+Formato!X126+Formato!X128+Formato!X130+Formato!X132+Formato!X134+Formato!X136+Formato!X138+Formato!X140+Formato!X142+Formato!X144+Formato!X146+Formato!X148+Formato!X150+Formato!X152+Formato!X154+Formato!X156+Formato!X158+Formato!X160+Formato!X162+Formato!X164+Formato!X166+Formato!X168+Formato!X170+Formato!X172+Formato!X174+Formato!X176+Formato!X178+Formato!X180+Formato!X182+Formato!X184+Formato!X186+Formato!X188+Formato!X190+Formato!X192+Formato!X194+Formato!X196+Formato!X198)</f>
        <v>#REF!</v>
      </c>
      <c r="O12" s="9"/>
    </row>
    <row r="13" spans="1:24" ht="15.75" customHeight="1" x14ac:dyDescent="0.25"/>
    <row r="30" spans="1:17" ht="15.75" thickBot="1" x14ac:dyDescent="0.3"/>
    <row r="31" spans="1:17" ht="36" customHeight="1" thickBot="1" x14ac:dyDescent="0.35">
      <c r="E31" s="216" t="s">
        <v>135</v>
      </c>
      <c r="F31" s="217"/>
      <c r="G31" s="216" t="s">
        <v>136</v>
      </c>
      <c r="H31" s="217"/>
    </row>
    <row r="32" spans="1:17" ht="60.75" customHeight="1" thickBot="1" x14ac:dyDescent="0.35">
      <c r="A32" s="16" t="s">
        <v>149</v>
      </c>
      <c r="B32" s="223" t="s">
        <v>150</v>
      </c>
      <c r="C32" s="223"/>
      <c r="D32" s="8" t="s">
        <v>151</v>
      </c>
      <c r="E32" s="214">
        <f>AVERAGEIF(D33:D126,"&gt;=0")</f>
        <v>0.68085106382978755</v>
      </c>
      <c r="F32" s="215"/>
      <c r="G32" s="214">
        <f>1-E32</f>
        <v>0.31914893617021245</v>
      </c>
      <c r="H32" s="215"/>
      <c r="I32" s="210" t="s">
        <v>152</v>
      </c>
      <c r="J32" s="211"/>
      <c r="K32" s="212" t="s">
        <v>153</v>
      </c>
      <c r="L32" s="213"/>
      <c r="M32" s="211"/>
      <c r="N32" s="29" t="s">
        <v>154</v>
      </c>
      <c r="O32" s="212" t="s">
        <v>155</v>
      </c>
      <c r="P32" s="211"/>
      <c r="Q32" s="29" t="s">
        <v>156</v>
      </c>
    </row>
    <row r="33" spans="1:17" ht="15.75" customHeight="1" x14ac:dyDescent="0.25">
      <c r="A33" s="220" t="str">
        <f>Formato!C19</f>
        <v>Revisar y actualizar (si aplica) la política de riesgos de la DNBC</v>
      </c>
      <c r="B33" s="23" t="s">
        <v>32</v>
      </c>
      <c r="C33" s="24">
        <f>SUM(Formato!I19:L19,Formato!O19:R19,Formato!U19:X19)</f>
        <v>1</v>
      </c>
      <c r="D33" s="218">
        <f>C34/C33</f>
        <v>1</v>
      </c>
      <c r="I33" s="198"/>
      <c r="J33" s="199"/>
      <c r="K33" s="202" t="s">
        <v>30</v>
      </c>
      <c r="L33" s="202"/>
      <c r="M33" s="202"/>
      <c r="N33" s="27"/>
      <c r="O33" s="206" t="s">
        <v>157</v>
      </c>
      <c r="P33" s="208" t="e">
        <f>N33/N34</f>
        <v>#DIV/0!</v>
      </c>
      <c r="Q33" s="204"/>
    </row>
    <row r="34" spans="1:17" ht="21.75" customHeight="1" thickBot="1" x14ac:dyDescent="0.3">
      <c r="A34" s="221"/>
      <c r="B34" s="25" t="s">
        <v>33</v>
      </c>
      <c r="C34" s="26">
        <f>SUM(Formato!I20:L20,Formato!O20:R20,Formato!U20:X20)</f>
        <v>1</v>
      </c>
      <c r="D34" s="219"/>
      <c r="I34" s="200"/>
      <c r="J34" s="201"/>
      <c r="K34" s="203"/>
      <c r="L34" s="203"/>
      <c r="M34" s="203"/>
      <c r="N34" s="28"/>
      <c r="O34" s="207"/>
      <c r="P34" s="209"/>
      <c r="Q34" s="205"/>
    </row>
    <row r="35" spans="1:17" ht="20.25" customHeight="1" x14ac:dyDescent="0.25">
      <c r="A35" s="220" t="str">
        <f>Formato!C21</f>
        <v>Socializar a los servidores públicos de la DNBC la política de administración de riesgos de la entidad</v>
      </c>
      <c r="B35" s="23" t="s">
        <v>32</v>
      </c>
      <c r="C35" s="24">
        <f>SUM(Formato!I21:L21,Formato!O21:R21,Formato!U21:X21)</f>
        <v>1</v>
      </c>
      <c r="D35" s="218">
        <f t="shared" ref="D35" si="0">C36/C35</f>
        <v>1</v>
      </c>
      <c r="I35" s="198"/>
      <c r="J35" s="199"/>
      <c r="K35" s="202" t="s">
        <v>168</v>
      </c>
      <c r="L35" s="202"/>
      <c r="M35" s="202"/>
      <c r="N35" s="27"/>
      <c r="O35" s="206" t="s">
        <v>157</v>
      </c>
      <c r="P35" s="208" t="e">
        <f>N35/N36</f>
        <v>#DIV/0!</v>
      </c>
      <c r="Q35" s="204"/>
    </row>
    <row r="36" spans="1:17" ht="26.25" customHeight="1" thickBot="1" x14ac:dyDescent="0.3">
      <c r="A36" s="221"/>
      <c r="B36" s="25" t="s">
        <v>33</v>
      </c>
      <c r="C36" s="26">
        <f>SUM(Formato!I22:L22,Formato!O22:R22,Formato!U22:X22)</f>
        <v>1</v>
      </c>
      <c r="D36" s="219"/>
      <c r="I36" s="200"/>
      <c r="J36" s="201"/>
      <c r="K36" s="203" t="s">
        <v>165</v>
      </c>
      <c r="L36" s="203"/>
      <c r="M36" s="203"/>
      <c r="N36" s="28"/>
      <c r="O36" s="207"/>
      <c r="P36" s="209"/>
      <c r="Q36" s="205"/>
    </row>
    <row r="37" spans="1:17" ht="26.25" customHeight="1" x14ac:dyDescent="0.25">
      <c r="A37" s="220" t="str">
        <f>Formato!C23</f>
        <v>Actualizar el consolidado del mapa de riesgos de corrupción de la DNBC</v>
      </c>
      <c r="B37" s="23" t="s">
        <v>32</v>
      </c>
      <c r="C37" s="24">
        <f>SUM(Formato!I23:L23,Formato!O23:R23,Formato!U23:X23)</f>
        <v>1</v>
      </c>
      <c r="D37" s="218">
        <f t="shared" ref="D37" si="1">C38/C37</f>
        <v>1</v>
      </c>
      <c r="I37" s="198"/>
      <c r="J37" s="199"/>
      <c r="K37" s="202" t="s">
        <v>169</v>
      </c>
      <c r="L37" s="202"/>
      <c r="M37" s="202"/>
      <c r="N37" s="27"/>
      <c r="O37" s="206" t="s">
        <v>157</v>
      </c>
      <c r="P37" s="208" t="e">
        <f>N37/N38</f>
        <v>#DIV/0!</v>
      </c>
      <c r="Q37" s="204"/>
    </row>
    <row r="38" spans="1:17" ht="20.25" customHeight="1" thickBot="1" x14ac:dyDescent="0.3">
      <c r="A38" s="221"/>
      <c r="B38" s="25" t="s">
        <v>33</v>
      </c>
      <c r="C38" s="26">
        <f>SUM(Formato!I24:L24,Formato!O24:R24,Formato!U24:X24)</f>
        <v>1</v>
      </c>
      <c r="D38" s="219"/>
      <c r="I38" s="200"/>
      <c r="J38" s="201"/>
      <c r="K38" s="203" t="s">
        <v>170</v>
      </c>
      <c r="L38" s="203"/>
      <c r="M38" s="203"/>
      <c r="N38" s="28"/>
      <c r="O38" s="207"/>
      <c r="P38" s="209"/>
      <c r="Q38" s="205"/>
    </row>
    <row r="39" spans="1:17" ht="30.75" customHeight="1" x14ac:dyDescent="0.25">
      <c r="A39" s="220" t="str">
        <f>Formato!C25</f>
        <v>Presentar  la propuesta para aprobación de Mapa de Riesgos de Corrupción a observaciones antes de publicar y divulgar la versión final como lo establecen los lineamientos</v>
      </c>
      <c r="B39" s="23" t="s">
        <v>32</v>
      </c>
      <c r="C39" s="24">
        <f>SUM(Formato!I25:L25,Formato!O25:R25,Formato!U25:X25)</f>
        <v>1</v>
      </c>
      <c r="D39" s="218">
        <f t="shared" ref="D39" si="2">C40/C39</f>
        <v>1</v>
      </c>
      <c r="I39" s="198"/>
      <c r="J39" s="199"/>
      <c r="K39" s="202" t="s">
        <v>38</v>
      </c>
      <c r="L39" s="202"/>
      <c r="M39" s="202"/>
      <c r="N39" s="27"/>
      <c r="O39" s="206" t="s">
        <v>157</v>
      </c>
      <c r="P39" s="208" t="e">
        <f>N39/N40</f>
        <v>#DIV/0!</v>
      </c>
      <c r="Q39" s="204"/>
    </row>
    <row r="40" spans="1:17" ht="33.75" customHeight="1" thickBot="1" x14ac:dyDescent="0.3">
      <c r="A40" s="221"/>
      <c r="B40" s="25" t="s">
        <v>33</v>
      </c>
      <c r="C40" s="26">
        <f>SUM(Formato!I26:L26,Formato!O26:R26,Formato!U26:X26)</f>
        <v>1</v>
      </c>
      <c r="D40" s="219"/>
      <c r="I40" s="200"/>
      <c r="J40" s="201"/>
      <c r="K40" s="203"/>
      <c r="L40" s="203"/>
      <c r="M40" s="203"/>
      <c r="N40" s="28"/>
      <c r="O40" s="207"/>
      <c r="P40" s="209"/>
      <c r="Q40" s="205"/>
    </row>
    <row r="41" spans="1:17" ht="18" customHeight="1" x14ac:dyDescent="0.25">
      <c r="A41" s="220" t="str">
        <f>Formato!C27</f>
        <v>Divulgar  el mapa de riesgos de corrupción en los medios con los que cuenta la entidad</v>
      </c>
      <c r="B41" s="23" t="s">
        <v>32</v>
      </c>
      <c r="C41" s="24">
        <f>SUM(Formato!I27:L27,Formato!O27:R27,Formato!U27:X27)</f>
        <v>1</v>
      </c>
      <c r="D41" s="218">
        <f t="shared" ref="D41" si="3">C42/C41</f>
        <v>1</v>
      </c>
      <c r="I41" s="198"/>
      <c r="J41" s="199"/>
      <c r="K41" s="202" t="s">
        <v>40</v>
      </c>
      <c r="L41" s="202"/>
      <c r="M41" s="202"/>
      <c r="N41" s="27"/>
      <c r="O41" s="206" t="s">
        <v>157</v>
      </c>
      <c r="P41" s="208" t="e">
        <f>N41/N42</f>
        <v>#DIV/0!</v>
      </c>
      <c r="Q41" s="204"/>
    </row>
    <row r="42" spans="1:17" ht="20.25" customHeight="1" thickBot="1" x14ac:dyDescent="0.3">
      <c r="A42" s="221"/>
      <c r="B42" s="25" t="s">
        <v>33</v>
      </c>
      <c r="C42" s="26">
        <f>SUM(Formato!I28:L28,Formato!O28:R28,Formato!U28:X28)</f>
        <v>1</v>
      </c>
      <c r="D42" s="219"/>
      <c r="I42" s="200"/>
      <c r="J42" s="201"/>
      <c r="K42" s="203"/>
      <c r="L42" s="203"/>
      <c r="M42" s="203"/>
      <c r="N42" s="28"/>
      <c r="O42" s="207"/>
      <c r="P42" s="209"/>
      <c r="Q42" s="205"/>
    </row>
    <row r="43" spans="1:17" ht="35.25" customHeight="1" x14ac:dyDescent="0.25">
      <c r="A43" s="220" t="str">
        <f>Formato!C29</f>
        <v>Realizar un monitoreo y seguimiento cuatrimestral a los mapas de riesgos de corrupción de la DNBC</v>
      </c>
      <c r="B43" s="23" t="s">
        <v>32</v>
      </c>
      <c r="C43" s="24">
        <f>SUM(Formato!I29:L29,Formato!O29:R29,Formato!U29:X29)</f>
        <v>3</v>
      </c>
      <c r="D43" s="218">
        <f t="shared" ref="D43" si="4">C44/C43</f>
        <v>0.66666666666666663</v>
      </c>
      <c r="I43" s="198"/>
      <c r="J43" s="199"/>
      <c r="K43" s="202" t="s">
        <v>171</v>
      </c>
      <c r="L43" s="202"/>
      <c r="M43" s="202"/>
      <c r="N43" s="27">
        <v>19</v>
      </c>
      <c r="O43" s="206" t="s">
        <v>157</v>
      </c>
      <c r="P43" s="208">
        <f>N43/N44</f>
        <v>1</v>
      </c>
      <c r="Q43" s="204"/>
    </row>
    <row r="44" spans="1:17" ht="27.75" customHeight="1" thickBot="1" x14ac:dyDescent="0.3">
      <c r="A44" s="221"/>
      <c r="B44" s="25" t="s">
        <v>33</v>
      </c>
      <c r="C44" s="26">
        <f>SUM(Formato!I30:L30,Formato!O30:R30,Formato!U30:X30)</f>
        <v>2</v>
      </c>
      <c r="D44" s="219"/>
      <c r="I44" s="200"/>
      <c r="J44" s="201"/>
      <c r="K44" s="203" t="s">
        <v>172</v>
      </c>
      <c r="L44" s="203"/>
      <c r="M44" s="203"/>
      <c r="N44" s="28">
        <v>19</v>
      </c>
      <c r="O44" s="207"/>
      <c r="P44" s="209"/>
      <c r="Q44" s="205"/>
    </row>
    <row r="45" spans="1:17" ht="21.75" customHeight="1" x14ac:dyDescent="0.25">
      <c r="A45" s="220" t="str">
        <f>Formato!C31</f>
        <v xml:space="preserve">Evaluación cuatrimestral a los mapas de riesgo de corrupción de la entidad 
</v>
      </c>
      <c r="B45" s="23" t="s">
        <v>32</v>
      </c>
      <c r="C45" s="24">
        <f>SUM(Formato!I31:L31,Formato!O31:R31,Formato!U31:X31)</f>
        <v>3</v>
      </c>
      <c r="D45" s="218">
        <f t="shared" ref="D45" si="5">C46/C45</f>
        <v>0.66666666666666663</v>
      </c>
      <c r="I45" s="198"/>
      <c r="J45" s="199"/>
      <c r="K45" s="202" t="s">
        <v>216</v>
      </c>
      <c r="L45" s="202"/>
      <c r="M45" s="202"/>
      <c r="N45" s="27">
        <v>1</v>
      </c>
      <c r="O45" s="206" t="s">
        <v>157</v>
      </c>
      <c r="P45" s="208">
        <f>N45/N46</f>
        <v>1</v>
      </c>
      <c r="Q45" s="204"/>
    </row>
    <row r="46" spans="1:17" ht="20.25" customHeight="1" thickBot="1" x14ac:dyDescent="0.3">
      <c r="A46" s="221"/>
      <c r="B46" s="25" t="s">
        <v>33</v>
      </c>
      <c r="C46" s="26">
        <f>SUM(Formato!I32:L32,Formato!O32:R32,Formato!U32:X32)</f>
        <v>2</v>
      </c>
      <c r="D46" s="219"/>
      <c r="I46" s="200"/>
      <c r="J46" s="201"/>
      <c r="K46" s="203" t="s">
        <v>173</v>
      </c>
      <c r="L46" s="203"/>
      <c r="M46" s="203"/>
      <c r="N46" s="28">
        <v>1</v>
      </c>
      <c r="O46" s="207"/>
      <c r="P46" s="209"/>
      <c r="Q46" s="205"/>
    </row>
    <row r="47" spans="1:17" ht="24" customHeight="1" x14ac:dyDescent="0.25">
      <c r="A47" s="220" t="str">
        <f>Formato!C33</f>
        <v>Revisar y Actualizar el inventario de trámites y otros procedimientos administrativos</v>
      </c>
      <c r="B47" s="23" t="s">
        <v>32</v>
      </c>
      <c r="C47" s="24">
        <f>SUM(Formato!I33:L33,Formato!O33:R33,Formato!U33:X33)</f>
        <v>1</v>
      </c>
      <c r="D47" s="218">
        <f t="shared" ref="D47" si="6">C48/C47</f>
        <v>1</v>
      </c>
      <c r="I47" s="198"/>
      <c r="J47" s="199"/>
      <c r="K47" s="202" t="s">
        <v>174</v>
      </c>
      <c r="L47" s="202"/>
      <c r="M47" s="202"/>
      <c r="N47" s="27">
        <v>6</v>
      </c>
      <c r="O47" s="206" t="s">
        <v>157</v>
      </c>
      <c r="P47" s="208">
        <f>N47/N48</f>
        <v>1</v>
      </c>
      <c r="Q47" s="204"/>
    </row>
    <row r="48" spans="1:17" ht="22.5" customHeight="1" thickBot="1" x14ac:dyDescent="0.3">
      <c r="A48" s="221"/>
      <c r="B48" s="25" t="s">
        <v>33</v>
      </c>
      <c r="C48" s="26">
        <f>SUM(Formato!I34:L34,Formato!O34:R34,Formato!U34:X34)</f>
        <v>1</v>
      </c>
      <c r="D48" s="219"/>
      <c r="I48" s="200"/>
      <c r="J48" s="201"/>
      <c r="K48" s="203" t="s">
        <v>175</v>
      </c>
      <c r="L48" s="203"/>
      <c r="M48" s="203"/>
      <c r="N48" s="28">
        <v>6</v>
      </c>
      <c r="O48" s="207"/>
      <c r="P48" s="209"/>
      <c r="Q48" s="205"/>
    </row>
    <row r="49" spans="1:17" s="13" customFormat="1" ht="39" customHeight="1" x14ac:dyDescent="0.25">
      <c r="A49" s="220" t="str">
        <f>Formato!C35</f>
        <v>Analizar variables internas y externas que afectan los trámites u OPA`s y que permiten establecer criterios de intervención para la mejora de los mismos</v>
      </c>
      <c r="B49" s="23" t="s">
        <v>32</v>
      </c>
      <c r="C49" s="24">
        <f>SUM(Formato!I35:L35,Formato!O35:R35,Formato!U35:X35)</f>
        <v>2</v>
      </c>
      <c r="D49" s="218">
        <f t="shared" ref="D49" si="7">C50/C49</f>
        <v>0.5</v>
      </c>
      <c r="I49" s="198"/>
      <c r="J49" s="199"/>
      <c r="K49" s="202" t="s">
        <v>174</v>
      </c>
      <c r="L49" s="202"/>
      <c r="M49" s="202"/>
      <c r="N49" s="27">
        <v>8</v>
      </c>
      <c r="O49" s="206" t="s">
        <v>157</v>
      </c>
      <c r="P49" s="208">
        <f>N49/N50</f>
        <v>1</v>
      </c>
      <c r="Q49" s="204"/>
    </row>
    <row r="50" spans="1:17" s="13" customFormat="1" ht="29.25" customHeight="1" thickBot="1" x14ac:dyDescent="0.3">
      <c r="A50" s="221"/>
      <c r="B50" s="25" t="s">
        <v>33</v>
      </c>
      <c r="C50" s="26">
        <f>SUM(Formato!I36:L36,Formato!O36:R36,Formato!U36:X36)</f>
        <v>1</v>
      </c>
      <c r="D50" s="219"/>
      <c r="I50" s="200"/>
      <c r="J50" s="201"/>
      <c r="K50" s="203" t="s">
        <v>175</v>
      </c>
      <c r="L50" s="203"/>
      <c r="M50" s="203"/>
      <c r="N50" s="28">
        <v>8</v>
      </c>
      <c r="O50" s="207"/>
      <c r="P50" s="209"/>
      <c r="Q50" s="205"/>
    </row>
    <row r="51" spans="1:17" ht="45.75" customHeight="1" x14ac:dyDescent="0.25">
      <c r="A51" s="220" t="str">
        <f>Formato!C37</f>
        <v xml:space="preserve">Construcción y publicación de la estrategia de racionalización de trámites </v>
      </c>
      <c r="B51" s="23" t="s">
        <v>32</v>
      </c>
      <c r="C51" s="24">
        <f>SUM(Formato!I37:L37,Formato!O37:R37,Formato!U37:X37)</f>
        <v>1</v>
      </c>
      <c r="D51" s="218">
        <f t="shared" ref="D51" si="8">C52/C51</f>
        <v>1</v>
      </c>
      <c r="I51" s="198"/>
      <c r="J51" s="199"/>
      <c r="K51" s="202" t="s">
        <v>174</v>
      </c>
      <c r="L51" s="202"/>
      <c r="M51" s="202"/>
      <c r="N51" s="27">
        <v>4</v>
      </c>
      <c r="O51" s="206" t="s">
        <v>157</v>
      </c>
      <c r="P51" s="208">
        <f>N51/N52</f>
        <v>1</v>
      </c>
      <c r="Q51" s="204"/>
    </row>
    <row r="52" spans="1:17" ht="33.75" customHeight="1" thickBot="1" x14ac:dyDescent="0.3">
      <c r="A52" s="221"/>
      <c r="B52" s="25" t="s">
        <v>33</v>
      </c>
      <c r="C52" s="26">
        <f>SUM(Formato!I38:L38,Formato!O38:R38,Formato!U38:X38)</f>
        <v>1</v>
      </c>
      <c r="D52" s="219"/>
      <c r="I52" s="200"/>
      <c r="J52" s="201"/>
      <c r="K52" s="203" t="s">
        <v>175</v>
      </c>
      <c r="L52" s="203"/>
      <c r="M52" s="203"/>
      <c r="N52" s="28">
        <v>4</v>
      </c>
      <c r="O52" s="207"/>
      <c r="P52" s="209"/>
      <c r="Q52" s="205"/>
    </row>
    <row r="53" spans="1:17" ht="31.5" customHeight="1" x14ac:dyDescent="0.25">
      <c r="A53" s="220" t="str">
        <f>Formato!C39</f>
        <v>Ejecutar la estrategia de racionalización de trámites para simplificar, estandarizar, eliminar, optimizar y automatizar los trámites identificados en la Entidad.</v>
      </c>
      <c r="B53" s="23" t="s">
        <v>32</v>
      </c>
      <c r="C53" s="24">
        <f>SUM(Formato!I39:L39,Formato!O39:R39,Formato!U39:X39)</f>
        <v>3</v>
      </c>
      <c r="D53" s="218">
        <f t="shared" ref="D53" si="9">C54/C53</f>
        <v>0.66666666666666663</v>
      </c>
      <c r="I53" s="198"/>
      <c r="J53" s="199"/>
      <c r="K53" s="202" t="s">
        <v>204</v>
      </c>
      <c r="L53" s="202"/>
      <c r="M53" s="202"/>
      <c r="N53" s="27">
        <v>33</v>
      </c>
      <c r="O53" s="206" t="s">
        <v>157</v>
      </c>
      <c r="P53" s="208">
        <f>N53/N54</f>
        <v>1</v>
      </c>
      <c r="Q53" s="204"/>
    </row>
    <row r="54" spans="1:17" ht="36" customHeight="1" thickBot="1" x14ac:dyDescent="0.3">
      <c r="A54" s="221"/>
      <c r="B54" s="25" t="s">
        <v>33</v>
      </c>
      <c r="C54" s="26">
        <f>SUM(Formato!I40:L40,Formato!O40:R40,Formato!U40:X40)</f>
        <v>2</v>
      </c>
      <c r="D54" s="219"/>
      <c r="I54" s="200"/>
      <c r="J54" s="201"/>
      <c r="K54" s="203" t="s">
        <v>205</v>
      </c>
      <c r="L54" s="203"/>
      <c r="M54" s="203"/>
      <c r="N54" s="28">
        <v>33</v>
      </c>
      <c r="O54" s="207"/>
      <c r="P54" s="209"/>
      <c r="Q54" s="205"/>
    </row>
    <row r="55" spans="1:17" ht="39.75" customHeight="1" x14ac:dyDescent="0.25">
      <c r="A55" s="220" t="str">
        <f>Formato!C41</f>
        <v>Formalizar la estrategia de racionalización de tramites en el Sistema Único de Información de Trámites SUIT.</v>
      </c>
      <c r="B55" s="23" t="s">
        <v>32</v>
      </c>
      <c r="C55" s="24">
        <f>SUM(Formato!I41:L41,Formato!O41:R41,Formato!U41:X41)</f>
        <v>1</v>
      </c>
      <c r="D55" s="218">
        <f t="shared" ref="D55" si="10">C56/C55</f>
        <v>1</v>
      </c>
      <c r="I55" s="198"/>
      <c r="J55" s="199"/>
      <c r="K55" s="202" t="s">
        <v>174</v>
      </c>
      <c r="L55" s="202"/>
      <c r="M55" s="202"/>
      <c r="N55" s="27">
        <v>15</v>
      </c>
      <c r="O55" s="206" t="s">
        <v>157</v>
      </c>
      <c r="P55" s="208">
        <f>N55/N56</f>
        <v>1</v>
      </c>
      <c r="Q55" s="204"/>
    </row>
    <row r="56" spans="1:17" ht="30.75" customHeight="1" thickBot="1" x14ac:dyDescent="0.3">
      <c r="A56" s="221"/>
      <c r="B56" s="25" t="s">
        <v>33</v>
      </c>
      <c r="C56" s="26">
        <f>SUM(Formato!I42:L42,Formato!O42:R42,Formato!U42:X42)</f>
        <v>1</v>
      </c>
      <c r="D56" s="219"/>
      <c r="I56" s="200"/>
      <c r="J56" s="201"/>
      <c r="K56" s="203" t="s">
        <v>175</v>
      </c>
      <c r="L56" s="203"/>
      <c r="M56" s="203"/>
      <c r="N56" s="28">
        <v>15</v>
      </c>
      <c r="O56" s="207"/>
      <c r="P56" s="209"/>
      <c r="Q56" s="205"/>
    </row>
    <row r="57" spans="1:17" ht="26.25" customHeight="1" x14ac:dyDescent="0.25">
      <c r="A57" s="220" t="str">
        <f>Formato!C43</f>
        <v>Realizar autodiagnosticos del proceso de Rendición de Cuentas de la entidad</v>
      </c>
      <c r="B57" s="23" t="s">
        <v>32</v>
      </c>
      <c r="C57" s="24">
        <f>SUM(Formato!I43:L43,Formato!O43:R43,Formato!U43:X43)</f>
        <v>2</v>
      </c>
      <c r="D57" s="218">
        <f t="shared" ref="D57" si="11">C58/C57</f>
        <v>0.5</v>
      </c>
      <c r="I57" s="198"/>
      <c r="J57" s="199"/>
      <c r="K57" s="202" t="s">
        <v>174</v>
      </c>
      <c r="L57" s="202"/>
      <c r="M57" s="202"/>
      <c r="N57" s="27">
        <v>3</v>
      </c>
      <c r="O57" s="206" t="s">
        <v>157</v>
      </c>
      <c r="P57" s="208">
        <f>N57/N58</f>
        <v>1</v>
      </c>
      <c r="Q57" s="204"/>
    </row>
    <row r="58" spans="1:17" ht="42.75" customHeight="1" thickBot="1" x14ac:dyDescent="0.3">
      <c r="A58" s="221"/>
      <c r="B58" s="25" t="s">
        <v>33</v>
      </c>
      <c r="C58" s="26">
        <f>SUM(Formato!I44:L44,Formato!O44:R44,Formato!U44:X44)</f>
        <v>1</v>
      </c>
      <c r="D58" s="219"/>
      <c r="I58" s="200"/>
      <c r="J58" s="201"/>
      <c r="K58" s="203" t="s">
        <v>176</v>
      </c>
      <c r="L58" s="203"/>
      <c r="M58" s="203"/>
      <c r="N58" s="28">
        <v>3</v>
      </c>
      <c r="O58" s="207"/>
      <c r="P58" s="209"/>
      <c r="Q58" s="205"/>
    </row>
    <row r="59" spans="1:17" ht="45.75" customHeight="1" x14ac:dyDescent="0.25">
      <c r="A59" s="220" t="str">
        <f>Formato!C45</f>
        <v xml:space="preserve">Realizar capacitaciones para el desarrollo de los ejercicios de rendición de cuentas de la entidad </v>
      </c>
      <c r="B59" s="23" t="s">
        <v>32</v>
      </c>
      <c r="C59" s="24">
        <f>SUM(Formato!I45:L45,Formato!O45:R45,Formato!U45:X45)</f>
        <v>2</v>
      </c>
      <c r="D59" s="218">
        <f t="shared" ref="D59" si="12">C60/C59</f>
        <v>0.5</v>
      </c>
      <c r="I59" s="198"/>
      <c r="J59" s="199"/>
      <c r="K59" s="202" t="s">
        <v>58</v>
      </c>
      <c r="L59" s="202"/>
      <c r="M59" s="202"/>
      <c r="N59" s="27">
        <v>1</v>
      </c>
      <c r="O59" s="206" t="s">
        <v>157</v>
      </c>
      <c r="P59" s="208">
        <f>N59/N60</f>
        <v>1</v>
      </c>
      <c r="Q59" s="204"/>
    </row>
    <row r="60" spans="1:17" ht="52.5" customHeight="1" thickBot="1" x14ac:dyDescent="0.3">
      <c r="A60" s="221"/>
      <c r="B60" s="25" t="s">
        <v>33</v>
      </c>
      <c r="C60" s="26">
        <f>SUM(Formato!I46:L46,Formato!O46:R46,Formato!U46:X46)</f>
        <v>1</v>
      </c>
      <c r="D60" s="219"/>
      <c r="I60" s="200"/>
      <c r="J60" s="201"/>
      <c r="K60" s="203"/>
      <c r="L60" s="203"/>
      <c r="M60" s="203"/>
      <c r="N60" s="28">
        <v>1</v>
      </c>
      <c r="O60" s="207"/>
      <c r="P60" s="209"/>
      <c r="Q60" s="205"/>
    </row>
    <row r="61" spans="1:17" ht="40.5" customHeight="1" x14ac:dyDescent="0.25">
      <c r="A61" s="220" t="str">
        <f>Formato!C47</f>
        <v xml:space="preserve">Identificar los temas de interés que los grupos de valor tienen sobre la gestión de la entidad, para priorizar la información que se producirá de manera permanente. </v>
      </c>
      <c r="B61" s="23" t="s">
        <v>32</v>
      </c>
      <c r="C61" s="24">
        <f>SUM(Formato!I47:L47,Formato!O47:R47,Formato!U47:X47)</f>
        <v>2</v>
      </c>
      <c r="D61" s="218">
        <f t="shared" ref="D61" si="13">C62/C61</f>
        <v>0</v>
      </c>
      <c r="I61" s="198"/>
      <c r="J61" s="199"/>
      <c r="K61" s="202" t="s">
        <v>177</v>
      </c>
      <c r="L61" s="202"/>
      <c r="M61" s="202"/>
      <c r="N61" s="27">
        <v>1</v>
      </c>
      <c r="O61" s="206" t="s">
        <v>157</v>
      </c>
      <c r="P61" s="208">
        <f>N61/N62</f>
        <v>1</v>
      </c>
      <c r="Q61" s="204"/>
    </row>
    <row r="62" spans="1:17" ht="34.5" customHeight="1" thickBot="1" x14ac:dyDescent="0.3">
      <c r="A62" s="221"/>
      <c r="B62" s="25" t="s">
        <v>33</v>
      </c>
      <c r="C62" s="26">
        <f>SUM(Formato!I48:L48,Formato!O48:R48,Formato!U48:X48)</f>
        <v>0</v>
      </c>
      <c r="D62" s="219"/>
      <c r="I62" s="200"/>
      <c r="J62" s="201"/>
      <c r="K62" s="203"/>
      <c r="L62" s="203"/>
      <c r="M62" s="203"/>
      <c r="N62" s="28">
        <v>1</v>
      </c>
      <c r="O62" s="207"/>
      <c r="P62" s="209"/>
      <c r="Q62" s="205"/>
    </row>
    <row r="63" spans="1:17" s="12" customFormat="1" ht="25.5" customHeight="1" x14ac:dyDescent="0.25">
      <c r="A63" s="220" t="str">
        <f>Formato!C49</f>
        <v>Publicar la información de interés de los grupos de valor de la entidad, sobre los resultados y sobre el avance en la garantía de derechos.</v>
      </c>
      <c r="B63" s="23" t="s">
        <v>32</v>
      </c>
      <c r="C63" s="24">
        <f>SUM(Formato!I49:L49,Formato!O49:R49,Formato!U49:X49)</f>
        <v>3</v>
      </c>
      <c r="D63" s="218">
        <f t="shared" ref="D63" si="14">C64/C63</f>
        <v>0.66666666666666663</v>
      </c>
      <c r="I63" s="198"/>
      <c r="J63" s="199"/>
      <c r="K63" s="202" t="s">
        <v>178</v>
      </c>
      <c r="L63" s="202"/>
      <c r="M63" s="202"/>
      <c r="N63" s="27">
        <v>265</v>
      </c>
      <c r="O63" s="206" t="s">
        <v>157</v>
      </c>
      <c r="P63" s="208">
        <f>N63/N64</f>
        <v>0.84126984126984128</v>
      </c>
      <c r="Q63" s="204"/>
    </row>
    <row r="64" spans="1:17" s="12" customFormat="1" ht="27.75" customHeight="1" thickBot="1" x14ac:dyDescent="0.3">
      <c r="A64" s="221"/>
      <c r="B64" s="25" t="s">
        <v>33</v>
      </c>
      <c r="C64" s="26">
        <f>SUM(Formato!I50:L50,Formato!O50:R50,Formato!U50:X50)</f>
        <v>2</v>
      </c>
      <c r="D64" s="219"/>
      <c r="I64" s="200"/>
      <c r="J64" s="201"/>
      <c r="K64" s="203" t="s">
        <v>179</v>
      </c>
      <c r="L64" s="203"/>
      <c r="M64" s="203"/>
      <c r="N64" s="28">
        <v>315</v>
      </c>
      <c r="O64" s="207"/>
      <c r="P64" s="209"/>
      <c r="Q64" s="205"/>
    </row>
    <row r="65" spans="1:17" s="12" customFormat="1" ht="24" customHeight="1" x14ac:dyDescent="0.25">
      <c r="A65" s="220" t="str">
        <f>Formato!C51</f>
        <v xml:space="preserve">Producir la información sobre la gestión global de resultados y el avance de la entidad. </v>
      </c>
      <c r="B65" s="23" t="s">
        <v>32</v>
      </c>
      <c r="C65" s="24">
        <f>SUM(Formato!I51:L51,Formato!O51:R51,Formato!U51:X51)</f>
        <v>2</v>
      </c>
      <c r="D65" s="218">
        <f t="shared" ref="D65" si="15">C66/C65</f>
        <v>0.5</v>
      </c>
      <c r="I65" s="198"/>
      <c r="J65" s="199"/>
      <c r="K65" s="202" t="s">
        <v>180</v>
      </c>
      <c r="L65" s="202"/>
      <c r="M65" s="202"/>
      <c r="N65" s="27">
        <v>5</v>
      </c>
      <c r="O65" s="206" t="s">
        <v>157</v>
      </c>
      <c r="P65" s="208">
        <f>N65/N66</f>
        <v>0.17241379310344829</v>
      </c>
      <c r="Q65" s="204"/>
    </row>
    <row r="66" spans="1:17" s="12" customFormat="1" ht="27" customHeight="1" thickBot="1" x14ac:dyDescent="0.3">
      <c r="A66" s="221"/>
      <c r="B66" s="25" t="s">
        <v>33</v>
      </c>
      <c r="C66" s="26">
        <f>SUM(Formato!I52:L52,Formato!O52:R52,Formato!U52:X52)</f>
        <v>1</v>
      </c>
      <c r="D66" s="219"/>
      <c r="I66" s="200"/>
      <c r="J66" s="201"/>
      <c r="K66" s="203" t="s">
        <v>181</v>
      </c>
      <c r="L66" s="203"/>
      <c r="M66" s="203"/>
      <c r="N66" s="28">
        <v>29</v>
      </c>
      <c r="O66" s="207"/>
      <c r="P66" s="209"/>
      <c r="Q66" s="205"/>
    </row>
    <row r="67" spans="1:17" ht="25.5" customHeight="1" x14ac:dyDescent="0.25">
      <c r="A67" s="220" t="str">
        <f>Formato!C53</f>
        <v>Diseñar y divulgar el  cronograma que identifica y define los espacios de diálogo presenciales y/o virtuales (mesas de trabajo, foros, reuniones, chat, videoconferencias, etc.), que se emplearán para informar sobre la gestión de la entidad.</v>
      </c>
      <c r="B67" s="23" t="s">
        <v>32</v>
      </c>
      <c r="C67" s="24">
        <f>SUM(Formato!I53:L53,Formato!O53:R53,Formato!U53:X53)</f>
        <v>1</v>
      </c>
      <c r="D67" s="218">
        <f t="shared" ref="D67" si="16">C68/C67</f>
        <v>1</v>
      </c>
      <c r="I67" s="198"/>
      <c r="J67" s="199"/>
      <c r="K67" s="202" t="s">
        <v>68</v>
      </c>
      <c r="L67" s="202"/>
      <c r="M67" s="202"/>
      <c r="N67" s="27">
        <v>1</v>
      </c>
      <c r="O67" s="206" t="s">
        <v>157</v>
      </c>
      <c r="P67" s="208">
        <f>N67/N68</f>
        <v>1</v>
      </c>
      <c r="Q67" s="204"/>
    </row>
    <row r="68" spans="1:17" ht="28.5" customHeight="1" thickBot="1" x14ac:dyDescent="0.3">
      <c r="A68" s="221"/>
      <c r="B68" s="25" t="s">
        <v>33</v>
      </c>
      <c r="C68" s="26">
        <f>SUM(Formato!I54:L54,Formato!O54:R54,Formato!U54:X54)</f>
        <v>1</v>
      </c>
      <c r="D68" s="219"/>
      <c r="I68" s="200"/>
      <c r="J68" s="201"/>
      <c r="K68" s="203"/>
      <c r="L68" s="203"/>
      <c r="M68" s="203"/>
      <c r="N68" s="28">
        <v>1</v>
      </c>
      <c r="O68" s="207"/>
      <c r="P68" s="209"/>
      <c r="Q68" s="205"/>
    </row>
    <row r="69" spans="1:17" ht="32.25" customHeight="1" x14ac:dyDescent="0.25">
      <c r="A69" s="220" t="str">
        <f>Formato!C55</f>
        <v>Socializar el procedimiento que empleará la entidad en la rendición de cuentas definido previamente por la entidad.</v>
      </c>
      <c r="B69" s="23" t="s">
        <v>32</v>
      </c>
      <c r="C69" s="24">
        <f>SUM(Formato!I55:L55,Formato!O55:R55,Formato!U55:X55)</f>
        <v>1</v>
      </c>
      <c r="D69" s="218">
        <f t="shared" ref="D69" si="17">C70/C69</f>
        <v>1</v>
      </c>
      <c r="I69" s="198"/>
      <c r="J69" s="199"/>
      <c r="K69" s="202" t="s">
        <v>70</v>
      </c>
      <c r="L69" s="202"/>
      <c r="M69" s="202"/>
      <c r="N69" s="27">
        <v>1</v>
      </c>
      <c r="O69" s="206" t="s">
        <v>157</v>
      </c>
      <c r="P69" s="208">
        <f>N69/N70</f>
        <v>1</v>
      </c>
      <c r="Q69" s="204"/>
    </row>
    <row r="70" spans="1:17" ht="29.25" customHeight="1" thickBot="1" x14ac:dyDescent="0.3">
      <c r="A70" s="221"/>
      <c r="B70" s="25" t="s">
        <v>33</v>
      </c>
      <c r="C70" s="26">
        <f>SUM(Formato!I56:L56,Formato!O56:R56,Formato!U56:X56)</f>
        <v>1</v>
      </c>
      <c r="D70" s="219"/>
      <c r="I70" s="200"/>
      <c r="J70" s="201"/>
      <c r="K70" s="203"/>
      <c r="L70" s="203"/>
      <c r="M70" s="203"/>
      <c r="N70" s="28">
        <v>1</v>
      </c>
      <c r="O70" s="207"/>
      <c r="P70" s="209"/>
      <c r="Q70" s="205"/>
    </row>
    <row r="71" spans="1:17" ht="26.25" customHeight="1" x14ac:dyDescent="0.25">
      <c r="A71" s="220" t="str">
        <f>Formato!C57</f>
        <v>Audiencia pública de Rendición de cuentas.</v>
      </c>
      <c r="B71" s="23" t="s">
        <v>32</v>
      </c>
      <c r="C71" s="24">
        <f>SUM(Formato!I57:L57,Formato!O57:R57,Formato!U57:X57)</f>
        <v>1</v>
      </c>
      <c r="D71" s="218">
        <f t="shared" ref="D71" si="18">C72/C71</f>
        <v>0</v>
      </c>
      <c r="I71" s="198"/>
      <c r="J71" s="199"/>
      <c r="K71" s="202" t="s">
        <v>72</v>
      </c>
      <c r="L71" s="202"/>
      <c r="M71" s="202"/>
      <c r="N71" s="27"/>
      <c r="O71" s="206" t="s">
        <v>157</v>
      </c>
      <c r="P71" s="208" t="e">
        <f>N71/N72</f>
        <v>#DIV/0!</v>
      </c>
      <c r="Q71" s="204"/>
    </row>
    <row r="72" spans="1:17" ht="25.5" customHeight="1" thickBot="1" x14ac:dyDescent="0.3">
      <c r="A72" s="221"/>
      <c r="B72" s="25" t="s">
        <v>33</v>
      </c>
      <c r="C72" s="26">
        <f>SUM(Formato!I58:L58,Formato!O58:R58,Formato!U58:X58)</f>
        <v>0</v>
      </c>
      <c r="D72" s="219"/>
      <c r="I72" s="200"/>
      <c r="J72" s="201"/>
      <c r="K72" s="203"/>
      <c r="L72" s="203"/>
      <c r="M72" s="203"/>
      <c r="N72" s="28"/>
      <c r="O72" s="207"/>
      <c r="P72" s="209"/>
      <c r="Q72" s="205"/>
    </row>
    <row r="73" spans="1:17" ht="29.25" customHeight="1" x14ac:dyDescent="0.25">
      <c r="A73" s="220" t="str">
        <f>Formato!C63</f>
        <v xml:space="preserve">Realizar una acción pedágogica de reconocimiento a la cultura de rendición de cuentas. </v>
      </c>
      <c r="B73" s="23" t="s">
        <v>32</v>
      </c>
      <c r="C73" s="24">
        <f>SUM(Formato!I59:L59,Formato!O59:R59,Formato!U59:X59)</f>
        <v>3</v>
      </c>
      <c r="D73" s="218">
        <f t="shared" ref="D73" si="19">C74/C73</f>
        <v>0.66666666666666663</v>
      </c>
      <c r="I73" s="198"/>
      <c r="J73" s="199"/>
      <c r="K73" s="202" t="s">
        <v>75</v>
      </c>
      <c r="L73" s="202"/>
      <c r="M73" s="202"/>
      <c r="N73" s="27"/>
      <c r="O73" s="206" t="s">
        <v>157</v>
      </c>
      <c r="P73" s="208" t="e">
        <f>N73/N74</f>
        <v>#DIV/0!</v>
      </c>
      <c r="Q73" s="204"/>
    </row>
    <row r="74" spans="1:17" ht="25.5" customHeight="1" thickBot="1" x14ac:dyDescent="0.3">
      <c r="A74" s="221"/>
      <c r="B74" s="25" t="s">
        <v>33</v>
      </c>
      <c r="C74" s="26">
        <f>SUM(Formato!I60:L60,Formato!O60:R60,Formato!U60:X60)</f>
        <v>2</v>
      </c>
      <c r="D74" s="219"/>
      <c r="I74" s="200"/>
      <c r="J74" s="201"/>
      <c r="K74" s="203"/>
      <c r="L74" s="203"/>
      <c r="M74" s="203"/>
      <c r="N74" s="28"/>
      <c r="O74" s="207"/>
      <c r="P74" s="209"/>
      <c r="Q74" s="205"/>
    </row>
    <row r="75" spans="1:17" ht="25.5" customHeight="1" x14ac:dyDescent="0.25">
      <c r="A75" s="220" t="str">
        <f>Formato!C65</f>
        <v xml:space="preserve">Elaborar informe de análisis de la estratégia de rendición de cuentas, y el resultado de los espacios de diálogo desarrollados. </v>
      </c>
      <c r="B75" s="23" t="s">
        <v>32</v>
      </c>
      <c r="C75" s="24">
        <f>SUM(Formato!I61:L61,Formato!O61:R61,Formato!U61:X61)</f>
        <v>3</v>
      </c>
      <c r="D75" s="218">
        <f t="shared" ref="D75" si="20">C76/C75</f>
        <v>0.66666666666666663</v>
      </c>
      <c r="I75" s="198"/>
      <c r="J75" s="199"/>
      <c r="K75" s="202" t="s">
        <v>78</v>
      </c>
      <c r="L75" s="202"/>
      <c r="M75" s="202"/>
      <c r="N75" s="27">
        <v>1</v>
      </c>
      <c r="O75" s="206" t="s">
        <v>157</v>
      </c>
      <c r="P75" s="208">
        <f>N75/N76</f>
        <v>1</v>
      </c>
      <c r="Q75" s="204"/>
    </row>
    <row r="76" spans="1:17" ht="25.5" customHeight="1" thickBot="1" x14ac:dyDescent="0.3">
      <c r="A76" s="221"/>
      <c r="B76" s="25" t="s">
        <v>33</v>
      </c>
      <c r="C76" s="26">
        <f>SUM(Formato!I62:L62,Formato!O62:R62,Formato!U62:X62)</f>
        <v>2</v>
      </c>
      <c r="D76" s="219"/>
      <c r="I76" s="200"/>
      <c r="J76" s="201"/>
      <c r="K76" s="203"/>
      <c r="L76" s="203"/>
      <c r="M76" s="203"/>
      <c r="N76" s="28">
        <v>1</v>
      </c>
      <c r="O76" s="207"/>
      <c r="P76" s="209"/>
      <c r="Q76" s="205"/>
    </row>
    <row r="77" spans="1:17" ht="25.5" customHeight="1" x14ac:dyDescent="0.25">
      <c r="A77" s="220" t="str">
        <f>Formato!C67</f>
        <v>Evaluar y verificar, por parte de la oficina de control interno, el cumplimiento de la estrategia de  rendición de cuentas.</v>
      </c>
      <c r="B77" s="23" t="s">
        <v>32</v>
      </c>
      <c r="C77" s="24">
        <f>SUM(Formato!I63:L63,Formato!O63:R63,Formato!U63:X63)</f>
        <v>1</v>
      </c>
      <c r="D77" s="218">
        <f t="shared" ref="D77" si="21">C78/C77</f>
        <v>0</v>
      </c>
      <c r="I77" s="198"/>
      <c r="J77" s="199"/>
      <c r="K77" s="202" t="s">
        <v>182</v>
      </c>
      <c r="L77" s="202"/>
      <c r="M77" s="202"/>
      <c r="N77" s="27">
        <v>4</v>
      </c>
      <c r="O77" s="206" t="s">
        <v>157</v>
      </c>
      <c r="P77" s="208">
        <f>N77/N78</f>
        <v>1</v>
      </c>
      <c r="Q77" s="204"/>
    </row>
    <row r="78" spans="1:17" ht="25.5" customHeight="1" thickBot="1" x14ac:dyDescent="0.3">
      <c r="A78" s="221"/>
      <c r="B78" s="25" t="s">
        <v>33</v>
      </c>
      <c r="C78" s="26">
        <f>SUM(Formato!I64:L64,Formato!O64:R64,Formato!U64:X64)</f>
        <v>0</v>
      </c>
      <c r="D78" s="219"/>
      <c r="I78" s="200"/>
      <c r="J78" s="201"/>
      <c r="K78" s="203" t="s">
        <v>183</v>
      </c>
      <c r="L78" s="203"/>
      <c r="M78" s="203"/>
      <c r="N78" s="28">
        <v>4</v>
      </c>
      <c r="O78" s="207"/>
      <c r="P78" s="209"/>
      <c r="Q78" s="205"/>
    </row>
    <row r="79" spans="1:17" ht="25.5" customHeight="1" x14ac:dyDescent="0.25">
      <c r="A79" s="220" t="str">
        <f>Formato!C69</f>
        <v>Mantener y divulgar los canales de atención  implementados por la DNBC: redes sociales (Twitter), línea móvil y fija, WhatsApp y canales presenciales</v>
      </c>
      <c r="B79" s="23" t="s">
        <v>32</v>
      </c>
      <c r="C79" s="24">
        <f>SUM(Formato!I65:L65,Formato!O65:R65,Formato!U65:X65)</f>
        <v>1</v>
      </c>
      <c r="D79" s="218">
        <f t="shared" ref="D79" si="22">C80/C79</f>
        <v>0</v>
      </c>
      <c r="I79" s="198"/>
      <c r="J79" s="199"/>
      <c r="K79" s="202" t="s">
        <v>84</v>
      </c>
      <c r="L79" s="202"/>
      <c r="M79" s="202"/>
      <c r="N79" s="27">
        <v>3</v>
      </c>
      <c r="O79" s="206" t="s">
        <v>157</v>
      </c>
      <c r="P79" s="208">
        <f>N79/N80</f>
        <v>1</v>
      </c>
      <c r="Q79" s="204"/>
    </row>
    <row r="80" spans="1:17" ht="25.5" customHeight="1" thickBot="1" x14ac:dyDescent="0.3">
      <c r="A80" s="221"/>
      <c r="B80" s="25" t="s">
        <v>33</v>
      </c>
      <c r="C80" s="26">
        <f>SUM(Formato!I66:L66,Formato!O66:R66,Formato!U66:X66)</f>
        <v>0</v>
      </c>
      <c r="D80" s="219"/>
      <c r="I80" s="200"/>
      <c r="J80" s="201"/>
      <c r="K80" s="203"/>
      <c r="L80" s="203"/>
      <c r="M80" s="203"/>
      <c r="N80" s="28">
        <v>3</v>
      </c>
      <c r="O80" s="207"/>
      <c r="P80" s="209"/>
      <c r="Q80" s="205"/>
    </row>
    <row r="81" spans="1:17" ht="31.5" customHeight="1" x14ac:dyDescent="0.25">
      <c r="A81" s="220" t="str">
        <f>Formato!C71</f>
        <v>Revisar y Analizar los indicadores establecidos de tal forma, que permitan medir el desempeño de los canales de atención .</v>
      </c>
      <c r="B81" s="23" t="s">
        <v>32</v>
      </c>
      <c r="C81" s="24">
        <f>SUM(Formato!I67:L67,Formato!O67:R67,Formato!U67:X67)</f>
        <v>3</v>
      </c>
      <c r="D81" s="218">
        <f t="shared" ref="D81" si="23">C82/C81</f>
        <v>0.66666666666666663</v>
      </c>
      <c r="I81" s="198"/>
      <c r="J81" s="199"/>
      <c r="K81" s="202" t="s">
        <v>184</v>
      </c>
      <c r="L81" s="202"/>
      <c r="M81" s="202"/>
      <c r="N81" s="27">
        <v>4</v>
      </c>
      <c r="O81" s="206" t="s">
        <v>157</v>
      </c>
      <c r="P81" s="208">
        <f>N81/N82</f>
        <v>1</v>
      </c>
      <c r="Q81" s="204"/>
    </row>
    <row r="82" spans="1:17" ht="30.75" customHeight="1" thickBot="1" x14ac:dyDescent="0.3">
      <c r="A82" s="221"/>
      <c r="B82" s="25" t="s">
        <v>33</v>
      </c>
      <c r="C82" s="26">
        <f>SUM(Formato!I68:L68,Formato!O68:R68,Formato!U68:X68)</f>
        <v>2</v>
      </c>
      <c r="D82" s="219"/>
      <c r="I82" s="200"/>
      <c r="J82" s="201"/>
      <c r="K82" s="203" t="s">
        <v>185</v>
      </c>
      <c r="L82" s="203"/>
      <c r="M82" s="203"/>
      <c r="N82" s="28">
        <v>4</v>
      </c>
      <c r="O82" s="207"/>
      <c r="P82" s="209"/>
      <c r="Q82" s="205"/>
    </row>
    <row r="83" spans="1:17" ht="27.75" customHeight="1" x14ac:dyDescent="0.25">
      <c r="A83" s="220" t="str">
        <f>Formato!C73</f>
        <v xml:space="preserve">Realizar medición y análisis del uso y desempeño de los canales de atención </v>
      </c>
      <c r="B83" s="23" t="s">
        <v>32</v>
      </c>
      <c r="C83" s="24">
        <f>SUM(Formato!I69:L69,Formato!O69:R69,Formato!U69:X69)</f>
        <v>3</v>
      </c>
      <c r="D83" s="218">
        <f t="shared" ref="D83" si="24">C84/C83</f>
        <v>0.66666666666666663</v>
      </c>
      <c r="I83" s="198"/>
      <c r="J83" s="199"/>
      <c r="K83" s="202" t="s">
        <v>87</v>
      </c>
      <c r="L83" s="202"/>
      <c r="M83" s="202"/>
      <c r="N83" s="27">
        <v>1</v>
      </c>
      <c r="O83" s="206" t="s">
        <v>157</v>
      </c>
      <c r="P83" s="208">
        <f>N83/N84</f>
        <v>1</v>
      </c>
      <c r="Q83" s="204"/>
    </row>
    <row r="84" spans="1:17" ht="33.75" customHeight="1" thickBot="1" x14ac:dyDescent="0.3">
      <c r="A84" s="221"/>
      <c r="B84" s="25" t="s">
        <v>33</v>
      </c>
      <c r="C84" s="26">
        <f>SUM(Formato!I70:L70,Formato!O70:R70,Formato!U70:X70)</f>
        <v>2</v>
      </c>
      <c r="D84" s="219"/>
      <c r="I84" s="200"/>
      <c r="J84" s="201"/>
      <c r="K84" s="203"/>
      <c r="L84" s="203"/>
      <c r="M84" s="203"/>
      <c r="N84" s="28">
        <v>1</v>
      </c>
      <c r="O84" s="207"/>
      <c r="P84" s="209"/>
      <c r="Q84" s="205"/>
    </row>
    <row r="85" spans="1:17" ht="25.5" customHeight="1" x14ac:dyDescent="0.25">
      <c r="A85" s="220" t="str">
        <f>Formato!C75</f>
        <v>Asistir a  los procesos de capacitación y encuentros de equipos transversales ofrecidos por el DAFP que fortalezcan el recurso humano del proceso de gestión de atención al usuario</v>
      </c>
      <c r="B85" s="23" t="s">
        <v>32</v>
      </c>
      <c r="C85" s="24">
        <f>SUM(Formato!I71:L71,Formato!O71:R71,Formato!U71:X71)</f>
        <v>3</v>
      </c>
      <c r="D85" s="218">
        <f t="shared" ref="D85" si="25">C86/C85</f>
        <v>0.66666666666666663</v>
      </c>
      <c r="I85" s="198"/>
      <c r="J85" s="199"/>
      <c r="K85" s="202" t="s">
        <v>90</v>
      </c>
      <c r="L85" s="202"/>
      <c r="M85" s="202"/>
      <c r="N85" s="27">
        <v>4</v>
      </c>
      <c r="O85" s="206" t="s">
        <v>157</v>
      </c>
      <c r="P85" s="208">
        <f>N85/N86</f>
        <v>1</v>
      </c>
      <c r="Q85" s="204"/>
    </row>
    <row r="86" spans="1:17" ht="29.25" customHeight="1" thickBot="1" x14ac:dyDescent="0.3">
      <c r="A86" s="221"/>
      <c r="B86" s="25" t="s">
        <v>33</v>
      </c>
      <c r="C86" s="26">
        <f>SUM(Formato!I72:L72,Formato!O72:R72,Formato!U72:X72)</f>
        <v>2</v>
      </c>
      <c r="D86" s="219"/>
      <c r="I86" s="200"/>
      <c r="J86" s="201"/>
      <c r="K86" s="203"/>
      <c r="L86" s="203"/>
      <c r="M86" s="203"/>
      <c r="N86" s="28">
        <v>4</v>
      </c>
      <c r="O86" s="207"/>
      <c r="P86" s="209"/>
      <c r="Q86" s="205"/>
    </row>
    <row r="87" spans="1:17" ht="25.5" customHeight="1" x14ac:dyDescent="0.25">
      <c r="A87" s="220" t="str">
        <f>Formato!C77</f>
        <v xml:space="preserve">Elaborar mensualmente informe de PQRSD para identificar acciones de mejora en la prestación del servicio </v>
      </c>
      <c r="B87" s="23" t="s">
        <v>32</v>
      </c>
      <c r="C87" s="24">
        <f>SUM(Formato!I73:L73,Formato!O73:R73,Formato!U73:X73)</f>
        <v>3</v>
      </c>
      <c r="D87" s="218">
        <f t="shared" ref="D87" si="26">C88/C87</f>
        <v>0.66666666666666663</v>
      </c>
      <c r="I87" s="198"/>
      <c r="J87" s="199"/>
      <c r="K87" s="202" t="s">
        <v>92</v>
      </c>
      <c r="L87" s="202"/>
      <c r="M87" s="202"/>
      <c r="N87" s="27"/>
      <c r="O87" s="206" t="s">
        <v>157</v>
      </c>
      <c r="P87" s="208" t="e">
        <f>N87/N88</f>
        <v>#DIV/0!</v>
      </c>
      <c r="Q87" s="204"/>
    </row>
    <row r="88" spans="1:17" ht="25.5" customHeight="1" thickBot="1" x14ac:dyDescent="0.3">
      <c r="A88" s="221"/>
      <c r="B88" s="25" t="s">
        <v>33</v>
      </c>
      <c r="C88" s="26">
        <f>SUM(Formato!I74:L74,Formato!O74:R74,Formato!U74:X74)</f>
        <v>2</v>
      </c>
      <c r="D88" s="219"/>
      <c r="I88" s="200"/>
      <c r="J88" s="201"/>
      <c r="K88" s="203"/>
      <c r="L88" s="203"/>
      <c r="M88" s="203"/>
      <c r="N88" s="28"/>
      <c r="O88" s="207"/>
      <c r="P88" s="209"/>
      <c r="Q88" s="205"/>
    </row>
    <row r="89" spans="1:17" ht="41.25" customHeight="1" x14ac:dyDescent="0.25">
      <c r="A89" s="220" t="str">
        <f>Formato!C79</f>
        <v>Presentar un informe semestral al Comité Directivo del estado de las PQRSD en la entidad</v>
      </c>
      <c r="B89" s="23" t="s">
        <v>32</v>
      </c>
      <c r="C89" s="24">
        <f>SUM(Formato!I75:L75,Formato!O75:R75,Formato!U75:X75)</f>
        <v>2</v>
      </c>
      <c r="D89" s="218">
        <f t="shared" ref="D89" si="27">C90/C89</f>
        <v>1</v>
      </c>
      <c r="I89" s="198"/>
      <c r="J89" s="199"/>
      <c r="K89" s="202" t="s">
        <v>187</v>
      </c>
      <c r="L89" s="202"/>
      <c r="M89" s="202"/>
      <c r="N89" s="27">
        <v>1</v>
      </c>
      <c r="O89" s="206" t="s">
        <v>157</v>
      </c>
      <c r="P89" s="208">
        <f>N89/N90</f>
        <v>1</v>
      </c>
      <c r="Q89" s="204"/>
    </row>
    <row r="90" spans="1:17" ht="33.75" customHeight="1" thickBot="1" x14ac:dyDescent="0.3">
      <c r="A90" s="221"/>
      <c r="B90" s="25" t="s">
        <v>33</v>
      </c>
      <c r="C90" s="26">
        <f>SUM(Formato!I76:L76,Formato!O76:R76,Formato!U76:X76)</f>
        <v>2</v>
      </c>
      <c r="D90" s="219"/>
      <c r="I90" s="200"/>
      <c r="J90" s="201"/>
      <c r="K90" s="203" t="s">
        <v>188</v>
      </c>
      <c r="L90" s="203"/>
      <c r="M90" s="203"/>
      <c r="N90" s="28">
        <v>1</v>
      </c>
      <c r="O90" s="207"/>
      <c r="P90" s="209"/>
      <c r="Q90" s="205"/>
    </row>
    <row r="91" spans="1:17" ht="50.25" customHeight="1" x14ac:dyDescent="0.25">
      <c r="A91" s="220" t="str">
        <f>Formato!C81</f>
        <v>Realizar acción informativa sobre la responsabilidad de los servidores públicos frente a los derechos de los ciudadanos.</v>
      </c>
      <c r="B91" s="23" t="s">
        <v>32</v>
      </c>
      <c r="C91" s="24">
        <f>SUM(Formato!I77:L77,Formato!O77:R77,Formato!U77:X77)</f>
        <v>3</v>
      </c>
      <c r="D91" s="218">
        <f t="shared" ref="D91" si="28">C92/C91</f>
        <v>0.66666666666666663</v>
      </c>
      <c r="I91" s="198"/>
      <c r="J91" s="199"/>
      <c r="K91" s="202" t="s">
        <v>190</v>
      </c>
      <c r="L91" s="202"/>
      <c r="M91" s="202"/>
      <c r="N91" s="27">
        <v>1</v>
      </c>
      <c r="O91" s="206" t="s">
        <v>157</v>
      </c>
      <c r="P91" s="208">
        <f>N91/N92</f>
        <v>1</v>
      </c>
      <c r="Q91" s="204"/>
    </row>
    <row r="92" spans="1:17" ht="47.25" customHeight="1" thickBot="1" x14ac:dyDescent="0.3">
      <c r="A92" s="221"/>
      <c r="B92" s="25" t="s">
        <v>33</v>
      </c>
      <c r="C92" s="26">
        <f>SUM(Formato!I78:L78,Formato!O78:R78,Formato!U78:X78)</f>
        <v>2</v>
      </c>
      <c r="D92" s="219"/>
      <c r="I92" s="200"/>
      <c r="J92" s="201"/>
      <c r="K92" s="203" t="s">
        <v>191</v>
      </c>
      <c r="L92" s="203"/>
      <c r="M92" s="203"/>
      <c r="N92" s="28">
        <v>1</v>
      </c>
      <c r="O92" s="207"/>
      <c r="P92" s="209"/>
      <c r="Q92" s="205"/>
    </row>
    <row r="93" spans="1:17" ht="31.5" customHeight="1" x14ac:dyDescent="0.25">
      <c r="A93" s="220" t="str">
        <f>Formato!C83</f>
        <v>Elaborar y publicar en los canales de atención la carta de trato digno.</v>
      </c>
      <c r="B93" s="23" t="s">
        <v>32</v>
      </c>
      <c r="C93" s="24">
        <f>SUM(Formato!I79:L79,Formato!O79:R79,Formato!U79:X79)</f>
        <v>2</v>
      </c>
      <c r="D93" s="218">
        <f t="shared" ref="D93" si="29">C94/C93</f>
        <v>1</v>
      </c>
      <c r="I93" s="198"/>
      <c r="J93" s="199"/>
      <c r="K93" s="202" t="s">
        <v>98</v>
      </c>
      <c r="L93" s="202"/>
      <c r="M93" s="202"/>
      <c r="N93" s="27">
        <v>1</v>
      </c>
      <c r="O93" s="206" t="s">
        <v>157</v>
      </c>
      <c r="P93" s="208">
        <f>N93/N94</f>
        <v>1</v>
      </c>
      <c r="Q93" s="204"/>
    </row>
    <row r="94" spans="1:17" ht="25.5" customHeight="1" thickBot="1" x14ac:dyDescent="0.3">
      <c r="A94" s="221"/>
      <c r="B94" s="25" t="s">
        <v>33</v>
      </c>
      <c r="C94" s="26">
        <f>SUM(Formato!I80:L80,Formato!O80:R80,Formato!U80:X80)</f>
        <v>2</v>
      </c>
      <c r="D94" s="219"/>
      <c r="I94" s="200"/>
      <c r="J94" s="201"/>
      <c r="K94" s="203"/>
      <c r="L94" s="203"/>
      <c r="M94" s="203"/>
      <c r="N94" s="28">
        <v>1</v>
      </c>
      <c r="O94" s="207"/>
      <c r="P94" s="209"/>
      <c r="Q94" s="205"/>
    </row>
    <row r="95" spans="1:17" ht="35.25" customHeight="1" x14ac:dyDescent="0.25">
      <c r="A95" s="220" t="str">
        <f>Formato!C85</f>
        <v>Realizar periódicamente mediciones de percepción de los ciudadanos respecto a la calidad y accesibilidad de la oferta institucional, el servicio recibido por sus funcionarios,  e informar los resultados al nivel directivo, con el fin de identificar oportunidades y acciones de mejora.</v>
      </c>
      <c r="B95" s="23" t="s">
        <v>32</v>
      </c>
      <c r="C95" s="24">
        <f>SUM(Formato!I81:L81,Formato!O81:R81,Formato!U81:X81)</f>
        <v>2</v>
      </c>
      <c r="D95" s="218">
        <f t="shared" ref="D95" si="30">C96/C95</f>
        <v>1</v>
      </c>
      <c r="I95" s="198"/>
      <c r="J95" s="199"/>
      <c r="K95" s="202" t="s">
        <v>192</v>
      </c>
      <c r="L95" s="202"/>
      <c r="M95" s="202"/>
      <c r="N95" s="27">
        <v>1</v>
      </c>
      <c r="O95" s="206" t="s">
        <v>157</v>
      </c>
      <c r="P95" s="208">
        <f>N95/N96</f>
        <v>1</v>
      </c>
      <c r="Q95" s="204"/>
    </row>
    <row r="96" spans="1:17" ht="39.75" customHeight="1" thickBot="1" x14ac:dyDescent="0.3">
      <c r="A96" s="221"/>
      <c r="B96" s="25" t="s">
        <v>33</v>
      </c>
      <c r="C96" s="26">
        <f>SUM(Formato!I82:L82,Formato!O82:R82,Formato!U82:X82)</f>
        <v>2</v>
      </c>
      <c r="D96" s="219"/>
      <c r="I96" s="200"/>
      <c r="J96" s="201"/>
      <c r="K96" s="203" t="s">
        <v>193</v>
      </c>
      <c r="L96" s="203"/>
      <c r="M96" s="203"/>
      <c r="N96" s="28">
        <v>1</v>
      </c>
      <c r="O96" s="207"/>
      <c r="P96" s="209"/>
      <c r="Q96" s="205"/>
    </row>
    <row r="97" spans="1:17" ht="25.5" customHeight="1" x14ac:dyDescent="0.25">
      <c r="A97" s="220" t="str">
        <f>Formato!C87</f>
        <v xml:space="preserve">Actualizar la caracterización de los ciudadanos y grupos de interés </v>
      </c>
      <c r="B97" s="23" t="s">
        <v>32</v>
      </c>
      <c r="C97" s="24">
        <f>SUM(Formato!I83:L83,Formato!O83:R83,Formato!U83:X83)</f>
        <v>1</v>
      </c>
      <c r="D97" s="218">
        <f t="shared" ref="D97" si="31">C98/C97</f>
        <v>1</v>
      </c>
      <c r="I97" s="198"/>
      <c r="J97" s="199"/>
      <c r="K97" s="202" t="s">
        <v>102</v>
      </c>
      <c r="L97" s="202"/>
      <c r="M97" s="202"/>
      <c r="N97" s="27">
        <v>1</v>
      </c>
      <c r="O97" s="206" t="s">
        <v>157</v>
      </c>
      <c r="P97" s="208">
        <f>N97/N98</f>
        <v>1</v>
      </c>
      <c r="Q97" s="204"/>
    </row>
    <row r="98" spans="1:17" ht="33.75" customHeight="1" thickBot="1" x14ac:dyDescent="0.3">
      <c r="A98" s="221"/>
      <c r="B98" s="25" t="s">
        <v>33</v>
      </c>
      <c r="C98" s="26">
        <f>SUM(Formato!I84:L84,Formato!O84:R84,Formato!U84:X84)</f>
        <v>1</v>
      </c>
      <c r="D98" s="219"/>
      <c r="I98" s="200"/>
      <c r="J98" s="201"/>
      <c r="K98" s="203"/>
      <c r="L98" s="203"/>
      <c r="M98" s="203"/>
      <c r="N98" s="28">
        <v>1</v>
      </c>
      <c r="O98" s="207"/>
      <c r="P98" s="209"/>
      <c r="Q98" s="205"/>
    </row>
    <row r="99" spans="1:17" ht="25.5" customHeight="1" x14ac:dyDescent="0.25">
      <c r="A99" s="220" t="str">
        <f>Formato!C89</f>
        <v>Realizar la actualización y/o publicación de la información por ley requerida, relacionada con el proceso de Gestión del Talento Humano de la entidad</v>
      </c>
      <c r="B99" s="23" t="s">
        <v>32</v>
      </c>
      <c r="C99" s="24">
        <f>SUM(Formato!I85:L85,Formato!O85:R85,Formato!U85:X85)</f>
        <v>3</v>
      </c>
      <c r="D99" s="218">
        <f t="shared" ref="D99" si="32">C100/C99</f>
        <v>0.66666666666666663</v>
      </c>
      <c r="I99" s="198"/>
      <c r="J99" s="199"/>
      <c r="K99" s="202" t="s">
        <v>105</v>
      </c>
      <c r="L99" s="202"/>
      <c r="M99" s="202"/>
      <c r="N99" s="27">
        <v>1</v>
      </c>
      <c r="O99" s="206" t="s">
        <v>157</v>
      </c>
      <c r="P99" s="208">
        <f>N99/N100</f>
        <v>1</v>
      </c>
      <c r="Q99" s="204"/>
    </row>
    <row r="100" spans="1:17" ht="30.75" customHeight="1" thickBot="1" x14ac:dyDescent="0.3">
      <c r="A100" s="221"/>
      <c r="B100" s="25" t="s">
        <v>33</v>
      </c>
      <c r="C100" s="26">
        <f>SUM(Formato!I86:L86,Formato!O86:R86,Formato!U86:X86)</f>
        <v>2</v>
      </c>
      <c r="D100" s="219"/>
      <c r="I100" s="200"/>
      <c r="J100" s="201"/>
      <c r="K100" s="203"/>
      <c r="L100" s="203"/>
      <c r="M100" s="203"/>
      <c r="N100" s="28">
        <v>1</v>
      </c>
      <c r="O100" s="207"/>
      <c r="P100" s="209"/>
      <c r="Q100" s="205"/>
    </row>
    <row r="101" spans="1:17" ht="31.5" customHeight="1" x14ac:dyDescent="0.25">
      <c r="A101" s="220" t="str">
        <f>Formato!C91</f>
        <v>Realizar la actualización y/o publicación de la información por ley requerida, relacionada con el proceso de Gestión Financiera de la entidad</v>
      </c>
      <c r="B101" s="23" t="s">
        <v>32</v>
      </c>
      <c r="C101" s="24">
        <f>SUM(Formato!I87:L87,Formato!O87:R87,Formato!U87:X87)</f>
        <v>1</v>
      </c>
      <c r="D101" s="218">
        <f t="shared" ref="D101" si="33">C102/C101</f>
        <v>0</v>
      </c>
      <c r="I101" s="198"/>
      <c r="J101" s="199"/>
      <c r="K101" s="202" t="s">
        <v>194</v>
      </c>
      <c r="L101" s="202"/>
      <c r="M101" s="202"/>
      <c r="N101" s="27">
        <v>1</v>
      </c>
      <c r="O101" s="206" t="s">
        <v>157</v>
      </c>
      <c r="P101" s="208">
        <f>N101/N102</f>
        <v>1</v>
      </c>
      <c r="Q101" s="204"/>
    </row>
    <row r="102" spans="1:17" ht="32.25" customHeight="1" thickBot="1" x14ac:dyDescent="0.3">
      <c r="A102" s="221"/>
      <c r="B102" s="25" t="s">
        <v>33</v>
      </c>
      <c r="C102" s="26">
        <f>SUM(Formato!I88:L88,Formato!O88:R88,Formato!U88:X88)</f>
        <v>0</v>
      </c>
      <c r="D102" s="219"/>
      <c r="I102" s="200"/>
      <c r="J102" s="201"/>
      <c r="K102" s="203" t="s">
        <v>195</v>
      </c>
      <c r="L102" s="203"/>
      <c r="M102" s="203"/>
      <c r="N102" s="28">
        <v>1</v>
      </c>
      <c r="O102" s="207"/>
      <c r="P102" s="209"/>
      <c r="Q102" s="205"/>
    </row>
    <row r="103" spans="1:17" ht="25.5" customHeight="1" x14ac:dyDescent="0.25">
      <c r="A103" s="220" t="str">
        <f>Formato!C93</f>
        <v>Realizar la actualización y/o publicación de la información por ley requerida, relacionada con el proceso de Planeación estratégica y de Análisis y Mejora continua de la entidad</v>
      </c>
      <c r="B103" s="23" t="s">
        <v>32</v>
      </c>
      <c r="C103" s="24">
        <f>SUM(Formato!I89:L89,Formato!O89:R89,Formato!U89:X89)</f>
        <v>3</v>
      </c>
      <c r="D103" s="218">
        <f t="shared" ref="D103" si="34">C104/C103</f>
        <v>0.33333333333333331</v>
      </c>
      <c r="I103" s="198"/>
      <c r="J103" s="199"/>
      <c r="K103" s="202" t="s">
        <v>111</v>
      </c>
      <c r="L103" s="202"/>
      <c r="M103" s="202"/>
      <c r="N103" s="27"/>
      <c r="O103" s="206" t="s">
        <v>157</v>
      </c>
      <c r="P103" s="208" t="e">
        <f>N103/N104</f>
        <v>#DIV/0!</v>
      </c>
      <c r="Q103" s="204"/>
    </row>
    <row r="104" spans="1:17" ht="25.5" customHeight="1" thickBot="1" x14ac:dyDescent="0.3">
      <c r="A104" s="221"/>
      <c r="B104" s="25" t="s">
        <v>33</v>
      </c>
      <c r="C104" s="26">
        <f>SUM(Formato!I90:L90,Formato!O90:R90,Formato!U90:X90)</f>
        <v>1</v>
      </c>
      <c r="D104" s="219"/>
      <c r="I104" s="200"/>
      <c r="J104" s="201"/>
      <c r="K104" s="203"/>
      <c r="L104" s="203"/>
      <c r="M104" s="203"/>
      <c r="N104" s="28"/>
      <c r="O104" s="207"/>
      <c r="P104" s="209"/>
      <c r="Q104" s="205"/>
    </row>
    <row r="105" spans="1:17" ht="25.5" customHeight="1" x14ac:dyDescent="0.25">
      <c r="A105" s="220" t="str">
        <f>Formato!C95</f>
        <v>Realizar la actualización y/o publicación de la información por ley requerida, relacionada con el proceso de Gestión Contractual de la entidad</v>
      </c>
      <c r="B105" s="23" t="s">
        <v>32</v>
      </c>
      <c r="C105" s="24">
        <f>SUM(Formato!I91:L91,Formato!O91:R91,Formato!U91:X91)</f>
        <v>3</v>
      </c>
      <c r="D105" s="218">
        <f t="shared" ref="D105" si="35">C106/C105</f>
        <v>0.66666666666666663</v>
      </c>
      <c r="I105" s="198"/>
      <c r="J105" s="199"/>
      <c r="K105" s="202" t="s">
        <v>196</v>
      </c>
      <c r="L105" s="202"/>
      <c r="M105" s="202"/>
      <c r="N105" s="27"/>
      <c r="O105" s="206" t="s">
        <v>157</v>
      </c>
      <c r="P105" s="208" t="e">
        <f>N105/N106</f>
        <v>#DIV/0!</v>
      </c>
      <c r="Q105" s="204"/>
    </row>
    <row r="106" spans="1:17" ht="33.75" customHeight="1" thickBot="1" x14ac:dyDescent="0.3">
      <c r="A106" s="221"/>
      <c r="B106" s="25" t="s">
        <v>33</v>
      </c>
      <c r="C106" s="26">
        <f>SUM(Formato!I92:L92,Formato!O92:R92,Formato!U92:X92)</f>
        <v>2</v>
      </c>
      <c r="D106" s="219"/>
      <c r="I106" s="200"/>
      <c r="J106" s="201"/>
      <c r="K106" s="203" t="s">
        <v>197</v>
      </c>
      <c r="L106" s="203"/>
      <c r="M106" s="203"/>
      <c r="N106" s="28"/>
      <c r="O106" s="207"/>
      <c r="P106" s="209"/>
      <c r="Q106" s="205"/>
    </row>
    <row r="107" spans="1:17" ht="36" customHeight="1" x14ac:dyDescent="0.25">
      <c r="A107" s="220" t="str">
        <f>Formato!C97</f>
        <v>Realizar la actualización y/o publicación de la información por ley requerida relacionada con el Control en la entidad</v>
      </c>
      <c r="B107" s="23" t="s">
        <v>32</v>
      </c>
      <c r="C107" s="24">
        <f>SUM(Formato!I93:L93,Formato!O93:R93,Formato!U93:X93)</f>
        <v>3</v>
      </c>
      <c r="D107" s="218">
        <f t="shared" ref="D107" si="36">C108/C107</f>
        <v>0.66666666666666663</v>
      </c>
      <c r="I107" s="198"/>
      <c r="J107" s="199"/>
      <c r="K107" s="202" t="s">
        <v>117</v>
      </c>
      <c r="L107" s="202"/>
      <c r="M107" s="202"/>
      <c r="N107" s="27"/>
      <c r="O107" s="206" t="s">
        <v>157</v>
      </c>
      <c r="P107" s="208" t="e">
        <f>N107/N108</f>
        <v>#DIV/0!</v>
      </c>
      <c r="Q107" s="204"/>
    </row>
    <row r="108" spans="1:17" ht="46.5" customHeight="1" thickBot="1" x14ac:dyDescent="0.3">
      <c r="A108" s="221"/>
      <c r="B108" s="25" t="s">
        <v>33</v>
      </c>
      <c r="C108" s="26">
        <f>SUM(Formato!I94:L94,Formato!O94:R94,Formato!U94:X94)</f>
        <v>2</v>
      </c>
      <c r="D108" s="219"/>
      <c r="I108" s="200"/>
      <c r="J108" s="201"/>
      <c r="K108" s="203"/>
      <c r="L108" s="203"/>
      <c r="M108" s="203"/>
      <c r="N108" s="28"/>
      <c r="O108" s="207"/>
      <c r="P108" s="209"/>
      <c r="Q108" s="205"/>
    </row>
    <row r="109" spans="1:17" ht="33" customHeight="1" x14ac:dyDescent="0.25">
      <c r="A109" s="220" t="str">
        <f>Formato!C99</f>
        <v>Realizar la publicación de información sobre los trámites y Otros Procedimientos Administrativos –OPA’s a cargo de la DNBC, en el Sistema Único de Información y Trámites –SUIT</v>
      </c>
      <c r="B109" s="23" t="s">
        <v>32</v>
      </c>
      <c r="C109" s="24">
        <f>SUM(Formato!I95:L95,Formato!O95:R95,Formato!U95:X95)</f>
        <v>3</v>
      </c>
      <c r="D109" s="218">
        <f t="shared" ref="D109" si="37">C110/C109</f>
        <v>0.66666666666666663</v>
      </c>
      <c r="I109" s="198"/>
      <c r="J109" s="199"/>
      <c r="K109" s="202" t="s">
        <v>198</v>
      </c>
      <c r="L109" s="202"/>
      <c r="M109" s="202"/>
      <c r="N109" s="27"/>
      <c r="O109" s="206" t="s">
        <v>157</v>
      </c>
      <c r="P109" s="208" t="e">
        <f>N109/N110</f>
        <v>#DIV/0!</v>
      </c>
      <c r="Q109" s="204"/>
    </row>
    <row r="110" spans="1:17" ht="50.25" customHeight="1" thickBot="1" x14ac:dyDescent="0.3">
      <c r="A110" s="221"/>
      <c r="B110" s="25" t="s">
        <v>33</v>
      </c>
      <c r="C110" s="26">
        <f>SUM(Formato!I96:L96,Formato!O96:R96,Formato!U96:X96)</f>
        <v>2</v>
      </c>
      <c r="D110" s="219"/>
      <c r="I110" s="200"/>
      <c r="J110" s="201"/>
      <c r="K110" s="203" t="s">
        <v>199</v>
      </c>
      <c r="L110" s="203"/>
      <c r="M110" s="203"/>
      <c r="N110" s="28"/>
      <c r="O110" s="207"/>
      <c r="P110" s="209"/>
      <c r="Q110" s="205"/>
    </row>
    <row r="111" spans="1:17" ht="36.75" customHeight="1" x14ac:dyDescent="0.25">
      <c r="A111" s="220" t="str">
        <f>Formato!C101</f>
        <v xml:space="preserve">Divulgar a los servidores públicos de la DNBC, la Ley de Transparencia y acceso a la información, Ley 1712 de 2014, como aspecto fundamental para la modernización del Estado. Así como,  la existencia de la Secretaría de Transparencia  </v>
      </c>
      <c r="B111" s="23" t="s">
        <v>32</v>
      </c>
      <c r="C111" s="24">
        <f>SUM(Formato!I97:L97,Formato!O97:R97,Formato!U97:X97)</f>
        <v>3</v>
      </c>
      <c r="D111" s="218">
        <f t="shared" ref="D111" si="38">C112/C111</f>
        <v>0.66666666666666663</v>
      </c>
      <c r="I111" s="198"/>
      <c r="J111" s="199"/>
      <c r="K111" s="202" t="s">
        <v>198</v>
      </c>
      <c r="L111" s="202"/>
      <c r="M111" s="202"/>
      <c r="N111" s="27">
        <v>8</v>
      </c>
      <c r="O111" s="206" t="s">
        <v>157</v>
      </c>
      <c r="P111" s="208">
        <f>N111/N112</f>
        <v>1</v>
      </c>
      <c r="Q111" s="204"/>
    </row>
    <row r="112" spans="1:17" ht="84.75" customHeight="1" thickBot="1" x14ac:dyDescent="0.3">
      <c r="A112" s="221"/>
      <c r="B112" s="25" t="s">
        <v>33</v>
      </c>
      <c r="C112" s="26">
        <f>SUM(Formato!I98:L98,Formato!O98:R98,Formato!U98:X98)</f>
        <v>2</v>
      </c>
      <c r="D112" s="219"/>
      <c r="I112" s="200"/>
      <c r="J112" s="201"/>
      <c r="K112" s="203" t="s">
        <v>199</v>
      </c>
      <c r="L112" s="203"/>
      <c r="M112" s="203"/>
      <c r="N112" s="28">
        <v>8</v>
      </c>
      <c r="O112" s="207"/>
      <c r="P112" s="209"/>
      <c r="Q112" s="205"/>
    </row>
    <row r="113" spans="1:17" ht="45" customHeight="1" x14ac:dyDescent="0.25">
      <c r="A113" s="220" t="str">
        <f>Formato!C103</f>
        <v>Realizar una verificación cuatrimestral de la actualización de la información publicada en la página web de la entidad, de acuerdo a los requisitos de la Ley de Transparencia 1712 de 2014</v>
      </c>
      <c r="B113" s="23" t="s">
        <v>32</v>
      </c>
      <c r="C113" s="24">
        <f>SUM(Formato!I99:L99,Formato!O99:R99,Formato!U99:X99)</f>
        <v>3</v>
      </c>
      <c r="D113" s="218">
        <f t="shared" ref="D113" si="39">C114/C113</f>
        <v>0.66666666666666663</v>
      </c>
      <c r="I113" s="198"/>
      <c r="J113" s="199"/>
      <c r="K113" s="202" t="s">
        <v>119</v>
      </c>
      <c r="L113" s="202"/>
      <c r="M113" s="202"/>
      <c r="N113" s="27">
        <v>1</v>
      </c>
      <c r="O113" s="206" t="s">
        <v>157</v>
      </c>
      <c r="P113" s="208">
        <f>N113/N114</f>
        <v>1</v>
      </c>
      <c r="Q113" s="204"/>
    </row>
    <row r="114" spans="1:17" ht="56.25" customHeight="1" thickBot="1" x14ac:dyDescent="0.3">
      <c r="A114" s="221"/>
      <c r="B114" s="25" t="s">
        <v>33</v>
      </c>
      <c r="C114" s="26">
        <f>SUM(Formato!I100:L100,Formato!O100:R100,Formato!U100:X100)</f>
        <v>2</v>
      </c>
      <c r="D114" s="219"/>
      <c r="I114" s="200"/>
      <c r="J114" s="201"/>
      <c r="K114" s="203"/>
      <c r="L114" s="203"/>
      <c r="M114" s="203"/>
      <c r="N114" s="28">
        <v>1</v>
      </c>
      <c r="O114" s="207"/>
      <c r="P114" s="209"/>
      <c r="Q114" s="205"/>
    </row>
    <row r="115" spans="1:17" ht="25.5" customHeight="1" x14ac:dyDescent="0.25">
      <c r="A115" s="220" t="str">
        <f>Formato!C105</f>
        <v>Atención oportuna de PQRSD en la entidad</v>
      </c>
      <c r="B115" s="23" t="s">
        <v>32</v>
      </c>
      <c r="C115" s="24">
        <f>SUM(Formato!I101:L101,Formato!O101:R101,Formato!U101:X101)</f>
        <v>1</v>
      </c>
      <c r="D115" s="218">
        <f t="shared" ref="D115" si="40">C116/C115</f>
        <v>1</v>
      </c>
      <c r="I115" s="198"/>
      <c r="J115" s="199"/>
      <c r="K115" s="202" t="s">
        <v>121</v>
      </c>
      <c r="L115" s="202"/>
      <c r="M115" s="202"/>
      <c r="N115" s="27" t="s">
        <v>203</v>
      </c>
      <c r="O115" s="206" t="s">
        <v>157</v>
      </c>
      <c r="P115" s="208" t="e">
        <f>N115/N116</f>
        <v>#VALUE!</v>
      </c>
      <c r="Q115" s="204"/>
    </row>
    <row r="116" spans="1:17" ht="25.5" customHeight="1" thickBot="1" x14ac:dyDescent="0.3">
      <c r="A116" s="221"/>
      <c r="B116" s="25" t="s">
        <v>33</v>
      </c>
      <c r="C116" s="26">
        <f>SUM(Formato!I102:L102,Formato!O102:R102,Formato!U102:X102)</f>
        <v>1</v>
      </c>
      <c r="D116" s="219"/>
      <c r="I116" s="200"/>
      <c r="J116" s="201"/>
      <c r="K116" s="203"/>
      <c r="L116" s="203"/>
      <c r="M116" s="203"/>
      <c r="N116" s="28"/>
      <c r="O116" s="207"/>
      <c r="P116" s="209"/>
      <c r="Q116" s="205"/>
    </row>
    <row r="117" spans="1:17" ht="25.5" customHeight="1" x14ac:dyDescent="0.25">
      <c r="A117" s="220" t="str">
        <f>Formato!C107</f>
        <v>Socializar al personal de la DNBC el protocolo de atención al usuario</v>
      </c>
      <c r="B117" s="23" t="s">
        <v>32</v>
      </c>
      <c r="C117" s="24">
        <f>SUM(Formato!I103:L103,Formato!O103:R103,Formato!U103:X103)</f>
        <v>3</v>
      </c>
      <c r="D117" s="218">
        <f t="shared" ref="D117" si="41">C118/C117</f>
        <v>0.66666666666666663</v>
      </c>
      <c r="I117" s="198"/>
      <c r="J117" s="199"/>
      <c r="K117" s="202" t="s">
        <v>124</v>
      </c>
      <c r="L117" s="202"/>
      <c r="M117" s="202"/>
      <c r="N117" s="27"/>
      <c r="O117" s="206" t="s">
        <v>157</v>
      </c>
      <c r="P117" s="208" t="e">
        <f>N117/N118</f>
        <v>#DIV/0!</v>
      </c>
      <c r="Q117" s="204"/>
    </row>
    <row r="118" spans="1:17" ht="25.5" customHeight="1" thickBot="1" x14ac:dyDescent="0.3">
      <c r="A118" s="221"/>
      <c r="B118" s="25" t="s">
        <v>33</v>
      </c>
      <c r="C118" s="26">
        <f>SUM(Formato!I104:L104,Formato!O104:R104,Formato!U104:X104)</f>
        <v>2</v>
      </c>
      <c r="D118" s="219"/>
      <c r="I118" s="200"/>
      <c r="J118" s="201"/>
      <c r="K118" s="203"/>
      <c r="L118" s="203"/>
      <c r="M118" s="203"/>
      <c r="N118" s="28"/>
      <c r="O118" s="207"/>
      <c r="P118" s="209"/>
      <c r="Q118" s="205"/>
    </row>
    <row r="119" spans="1:17" ht="32.25" customHeight="1" x14ac:dyDescent="0.25">
      <c r="A119" s="220" t="str">
        <f>Formato!C107</f>
        <v>Socializar al personal de la DNBC el protocolo de atención al usuario</v>
      </c>
      <c r="B119" s="23" t="s">
        <v>32</v>
      </c>
      <c r="C119" s="24">
        <f>SUM(Formato!I105:L105,Formato!O105:R105,Formato!U105:X105)</f>
        <v>3</v>
      </c>
      <c r="D119" s="218">
        <f t="shared" ref="D119" si="42">C120/C119</f>
        <v>0.66666666666666663</v>
      </c>
      <c r="I119" s="198"/>
      <c r="J119" s="199"/>
      <c r="K119" s="202" t="s">
        <v>126</v>
      </c>
      <c r="L119" s="202"/>
      <c r="M119" s="202"/>
      <c r="N119" s="27">
        <v>1</v>
      </c>
      <c r="O119" s="206" t="s">
        <v>157</v>
      </c>
      <c r="P119" s="208">
        <f>N119/N120</f>
        <v>1</v>
      </c>
      <c r="Q119" s="204"/>
    </row>
    <row r="120" spans="1:17" ht="35.25" customHeight="1" thickBot="1" x14ac:dyDescent="0.3">
      <c r="A120" s="221"/>
      <c r="B120" s="25" t="s">
        <v>33</v>
      </c>
      <c r="C120" s="26">
        <f>SUM(Formato!I106:L106,Formato!O106:R106,Formato!U106:X106)</f>
        <v>2</v>
      </c>
      <c r="D120" s="219"/>
      <c r="I120" s="200"/>
      <c r="J120" s="201"/>
      <c r="K120" s="203"/>
      <c r="L120" s="203"/>
      <c r="M120" s="203"/>
      <c r="N120" s="28">
        <v>1</v>
      </c>
      <c r="O120" s="207"/>
      <c r="P120" s="209"/>
      <c r="Q120" s="205"/>
    </row>
    <row r="121" spans="1:17" ht="35.25" customHeight="1" x14ac:dyDescent="0.25">
      <c r="A121" s="220" t="str">
        <f>Formato!C109</f>
        <v>Realizar el Registro o inventario de activos de Información.</v>
      </c>
      <c r="B121" s="23" t="s">
        <v>32</v>
      </c>
      <c r="C121" s="24">
        <f>SUM(Formato!I107:L107,Formato!O107:R107,Formato!U107:X107)</f>
        <v>1</v>
      </c>
      <c r="D121" s="218">
        <f t="shared" ref="D121" si="43">C122/C121</f>
        <v>1</v>
      </c>
      <c r="I121" s="198"/>
      <c r="J121" s="199"/>
      <c r="K121" s="202" t="s">
        <v>200</v>
      </c>
      <c r="L121" s="202"/>
      <c r="M121" s="202"/>
      <c r="N121" s="27"/>
      <c r="O121" s="206" t="s">
        <v>157</v>
      </c>
      <c r="P121" s="208" t="e">
        <f>N121/N122</f>
        <v>#DIV/0!</v>
      </c>
      <c r="Q121" s="204"/>
    </row>
    <row r="122" spans="1:17" ht="35.25" customHeight="1" thickBot="1" x14ac:dyDescent="0.3">
      <c r="A122" s="221"/>
      <c r="B122" s="25" t="s">
        <v>33</v>
      </c>
      <c r="C122" s="26">
        <f>SUM(Formato!I108:L108,Formato!O108:R108,Formato!U108:X108)</f>
        <v>1</v>
      </c>
      <c r="D122" s="219"/>
      <c r="I122" s="200"/>
      <c r="J122" s="201"/>
      <c r="K122" s="203" t="s">
        <v>201</v>
      </c>
      <c r="L122" s="203"/>
      <c r="M122" s="203"/>
      <c r="N122" s="28"/>
      <c r="O122" s="207"/>
      <c r="P122" s="209"/>
      <c r="Q122" s="205"/>
    </row>
    <row r="123" spans="1:17" ht="38.25" customHeight="1" x14ac:dyDescent="0.25">
      <c r="A123" s="220" t="str">
        <f>Formato!C111</f>
        <v>Monitorear el Esquema de publicación de información y el Índice de Información Clasificada y Reservada.</v>
      </c>
      <c r="B123" s="23" t="s">
        <v>32</v>
      </c>
      <c r="C123" s="24">
        <f>SUM(Formato!I109:L109,Formato!O109:R109,Formato!U109:X109)</f>
        <v>3</v>
      </c>
      <c r="D123" s="218">
        <f t="shared" ref="D123" si="44">C124/C123</f>
        <v>0.66666666666666663</v>
      </c>
      <c r="I123" s="198"/>
      <c r="J123" s="199"/>
      <c r="K123" s="202" t="s">
        <v>129</v>
      </c>
      <c r="L123" s="202"/>
      <c r="M123" s="202"/>
      <c r="N123" s="27"/>
      <c r="O123" s="206" t="s">
        <v>157</v>
      </c>
      <c r="P123" s="208" t="e">
        <f>N123/N124</f>
        <v>#DIV/0!</v>
      </c>
      <c r="Q123" s="204"/>
    </row>
    <row r="124" spans="1:17" ht="48.75" customHeight="1" thickBot="1" x14ac:dyDescent="0.3">
      <c r="A124" s="221"/>
      <c r="B124" s="25" t="s">
        <v>33</v>
      </c>
      <c r="C124" s="26">
        <f>SUM(Formato!I110:L110,Formato!O110:R110,Formato!U110:X110)</f>
        <v>2</v>
      </c>
      <c r="D124" s="219"/>
      <c r="I124" s="200"/>
      <c r="J124" s="201"/>
      <c r="K124" s="203"/>
      <c r="L124" s="203"/>
      <c r="M124" s="203"/>
      <c r="N124" s="28"/>
      <c r="O124" s="207"/>
      <c r="P124" s="209"/>
      <c r="Q124" s="205"/>
    </row>
    <row r="125" spans="1:17" ht="48.75" customHeight="1" x14ac:dyDescent="0.25">
      <c r="A125" s="220" t="str">
        <f>Formato!C113</f>
        <v xml:space="preserve">Generar estrategias (medios electrónicos, espacios físicos…)para que nuestras partes interesadas en condición de discapacidad accedan a nuestra información </v>
      </c>
      <c r="B125" s="23" t="s">
        <v>32</v>
      </c>
      <c r="C125" s="24">
        <f>SUM(Formato!I111:L111,Formato!O111:R111,Formato!U111:X111)</f>
        <v>3</v>
      </c>
      <c r="D125" s="218">
        <f t="shared" ref="D125:D127" si="45">C126/C125</f>
        <v>0.33333333333333331</v>
      </c>
      <c r="I125" s="198"/>
      <c r="J125" s="199"/>
      <c r="K125" s="202" t="s">
        <v>131</v>
      </c>
      <c r="L125" s="202"/>
      <c r="M125" s="202"/>
      <c r="N125" s="27">
        <v>1</v>
      </c>
      <c r="O125" s="206" t="s">
        <v>157</v>
      </c>
      <c r="P125" s="208">
        <f>N125/N126</f>
        <v>1</v>
      </c>
      <c r="Q125" s="204"/>
    </row>
    <row r="126" spans="1:17" ht="39" customHeight="1" thickBot="1" x14ac:dyDescent="0.3">
      <c r="A126" s="221"/>
      <c r="B126" s="25" t="s">
        <v>33</v>
      </c>
      <c r="C126" s="26">
        <f>SUM(Formato!I112:L112,Formato!O112:R112,Formato!U112:X112)</f>
        <v>1</v>
      </c>
      <c r="D126" s="219"/>
      <c r="I126" s="200"/>
      <c r="J126" s="201"/>
      <c r="K126" s="203"/>
      <c r="L126" s="203"/>
      <c r="M126" s="203"/>
      <c r="N126" s="28">
        <v>1</v>
      </c>
      <c r="O126" s="207"/>
      <c r="P126" s="209"/>
      <c r="Q126" s="205"/>
    </row>
    <row r="127" spans="1:17" ht="35.25" customHeight="1" x14ac:dyDescent="0.25">
      <c r="A127" s="220" t="str">
        <f>Formato!C115</f>
        <v>Generar y publicar un informe semestral de PQRSD de la entidad</v>
      </c>
      <c r="B127" s="23" t="s">
        <v>32</v>
      </c>
      <c r="C127" s="24">
        <f>SUM(Formato!I113:L113,Formato!O113:R113,Formato!U113:X113)</f>
        <v>1</v>
      </c>
      <c r="D127" s="218">
        <f t="shared" si="45"/>
        <v>0</v>
      </c>
      <c r="I127" s="198"/>
      <c r="J127" s="199"/>
      <c r="K127" s="202"/>
      <c r="L127" s="202"/>
      <c r="M127" s="202"/>
      <c r="N127" s="27"/>
      <c r="O127" s="206"/>
      <c r="P127" s="208"/>
      <c r="Q127" s="204"/>
    </row>
    <row r="128" spans="1:17" ht="35.25" customHeight="1" thickBot="1" x14ac:dyDescent="0.3">
      <c r="A128" s="221"/>
      <c r="B128" s="25" t="s">
        <v>33</v>
      </c>
      <c r="C128" s="26">
        <f>SUM(Formato!I114:L114,Formato!O114:R114,Formato!U114:X114)</f>
        <v>0</v>
      </c>
      <c r="D128" s="219"/>
      <c r="I128" s="200"/>
      <c r="J128" s="201"/>
      <c r="K128" s="203"/>
      <c r="L128" s="203"/>
      <c r="M128" s="203"/>
      <c r="N128" s="28"/>
      <c r="O128" s="207"/>
      <c r="P128" s="209"/>
      <c r="Q128" s="205"/>
    </row>
    <row r="129" spans="1:17" ht="35.25" customHeight="1" x14ac:dyDescent="0.25">
      <c r="A129" s="220"/>
      <c r="B129" s="25"/>
      <c r="C129" s="26">
        <f>SUM(C127,C125,C123,C121,C119,C117,C115,C113,C111,C109,C107,C105,C103,C101,C99,C97,C95,C93,C91,C89,C87,C85,C83,C81,C79,C77,C75,C73,C71,C69,C67,C65,C63,C61,C59,C57,C55,C53,C51,C49,C47,C45,C43,C41,C39,C37,C35,C33)</f>
        <v>100</v>
      </c>
      <c r="D129" s="218"/>
      <c r="I129" s="198"/>
      <c r="J129" s="199"/>
      <c r="K129" s="202"/>
      <c r="L129" s="202"/>
      <c r="M129" s="202"/>
      <c r="N129" s="27"/>
      <c r="O129" s="206"/>
      <c r="P129" s="208"/>
      <c r="Q129" s="204"/>
    </row>
    <row r="130" spans="1:17" ht="35.25" customHeight="1" x14ac:dyDescent="0.25">
      <c r="A130" s="221"/>
      <c r="B130" s="25"/>
      <c r="C130" s="26"/>
      <c r="D130" s="219"/>
      <c r="I130" s="200"/>
      <c r="J130" s="201"/>
      <c r="K130" s="203"/>
      <c r="L130" s="203"/>
      <c r="M130" s="203"/>
      <c r="N130" s="28"/>
      <c r="O130" s="207"/>
      <c r="P130" s="209"/>
      <c r="Q130" s="205"/>
    </row>
  </sheetData>
  <mergeCells count="406">
    <mergeCell ref="A6:R6"/>
    <mergeCell ref="I43:J44"/>
    <mergeCell ref="Q41:Q42"/>
    <mergeCell ref="Q43:Q44"/>
    <mergeCell ref="I91:J92"/>
    <mergeCell ref="I93:J94"/>
    <mergeCell ref="O32:P32"/>
    <mergeCell ref="A2:R2"/>
    <mergeCell ref="A3:R3"/>
    <mergeCell ref="A4:R4"/>
    <mergeCell ref="I87:J88"/>
    <mergeCell ref="I89:J90"/>
    <mergeCell ref="Q53:Q54"/>
    <mergeCell ref="Q55:Q56"/>
    <mergeCell ref="Q57:Q58"/>
    <mergeCell ref="Q59:Q60"/>
    <mergeCell ref="O41:O42"/>
    <mergeCell ref="O43:O44"/>
    <mergeCell ref="P41:P42"/>
    <mergeCell ref="P43:P44"/>
    <mergeCell ref="I41:J42"/>
    <mergeCell ref="I67:J68"/>
    <mergeCell ref="I69:J70"/>
    <mergeCell ref="I71:J72"/>
    <mergeCell ref="Q111:Q112"/>
    <mergeCell ref="I113:J114"/>
    <mergeCell ref="Q113:Q114"/>
    <mergeCell ref="I115:J116"/>
    <mergeCell ref="Q115:Q116"/>
    <mergeCell ref="Q127:Q128"/>
    <mergeCell ref="Q129:Q130"/>
    <mergeCell ref="D117:D118"/>
    <mergeCell ref="A119:A120"/>
    <mergeCell ref="D119:D120"/>
    <mergeCell ref="A121:A122"/>
    <mergeCell ref="D121:D122"/>
    <mergeCell ref="A123:A124"/>
    <mergeCell ref="D123:D124"/>
    <mergeCell ref="A125:A126"/>
    <mergeCell ref="D125:D126"/>
    <mergeCell ref="O127:O128"/>
    <mergeCell ref="P127:P128"/>
    <mergeCell ref="O129:O130"/>
    <mergeCell ref="K119:M119"/>
    <mergeCell ref="P129:P130"/>
    <mergeCell ref="I123:J124"/>
    <mergeCell ref="K123:M123"/>
    <mergeCell ref="K124:M124"/>
    <mergeCell ref="D127:D128"/>
    <mergeCell ref="A129:A130"/>
    <mergeCell ref="D129:D130"/>
    <mergeCell ref="D115:D116"/>
    <mergeCell ref="D109:D110"/>
    <mergeCell ref="D111:D112"/>
    <mergeCell ref="A127:A128"/>
    <mergeCell ref="A113:A114"/>
    <mergeCell ref="A117:A118"/>
    <mergeCell ref="A115:A116"/>
    <mergeCell ref="D113:D114"/>
    <mergeCell ref="A109:A110"/>
    <mergeCell ref="A111:A112"/>
    <mergeCell ref="I103:J104"/>
    <mergeCell ref="K89:M89"/>
    <mergeCell ref="K90:M90"/>
    <mergeCell ref="D101:D102"/>
    <mergeCell ref="D103:D104"/>
    <mergeCell ref="K99:M99"/>
    <mergeCell ref="D105:D106"/>
    <mergeCell ref="A107:A108"/>
    <mergeCell ref="D107:D108"/>
    <mergeCell ref="A97:A98"/>
    <mergeCell ref="A99:A100"/>
    <mergeCell ref="A101:A102"/>
    <mergeCell ref="A103:A104"/>
    <mergeCell ref="D85:D86"/>
    <mergeCell ref="D87:D88"/>
    <mergeCell ref="K75:M75"/>
    <mergeCell ref="K76:M76"/>
    <mergeCell ref="I97:J98"/>
    <mergeCell ref="K97:M97"/>
    <mergeCell ref="K98:M98"/>
    <mergeCell ref="I99:J100"/>
    <mergeCell ref="I101:J102"/>
    <mergeCell ref="A33:A34"/>
    <mergeCell ref="D33:D34"/>
    <mergeCell ref="A35:A36"/>
    <mergeCell ref="D35:D36"/>
    <mergeCell ref="A37:A38"/>
    <mergeCell ref="P39:P40"/>
    <mergeCell ref="K33:M33"/>
    <mergeCell ref="K34:M34"/>
    <mergeCell ref="K35:M35"/>
    <mergeCell ref="K36:M36"/>
    <mergeCell ref="K37:M37"/>
    <mergeCell ref="K38:M38"/>
    <mergeCell ref="K39:M39"/>
    <mergeCell ref="K40:M40"/>
    <mergeCell ref="O33:O34"/>
    <mergeCell ref="P33:P34"/>
    <mergeCell ref="P35:P36"/>
    <mergeCell ref="O35:O36"/>
    <mergeCell ref="D37:D38"/>
    <mergeCell ref="I39:J40"/>
    <mergeCell ref="I37:J38"/>
    <mergeCell ref="O69:O70"/>
    <mergeCell ref="P69:P70"/>
    <mergeCell ref="O71:O72"/>
    <mergeCell ref="P71:P72"/>
    <mergeCell ref="O73:O74"/>
    <mergeCell ref="A5:Q5"/>
    <mergeCell ref="O47:O48"/>
    <mergeCell ref="O45:O46"/>
    <mergeCell ref="O51:O52"/>
    <mergeCell ref="P51:P52"/>
    <mergeCell ref="O53:O54"/>
    <mergeCell ref="P53:P54"/>
    <mergeCell ref="O55:O56"/>
    <mergeCell ref="P55:P56"/>
    <mergeCell ref="B32:C32"/>
    <mergeCell ref="A51:A52"/>
    <mergeCell ref="A53:A54"/>
    <mergeCell ref="A47:A48"/>
    <mergeCell ref="A39:A40"/>
    <mergeCell ref="D39:D40"/>
    <mergeCell ref="A45:A46"/>
    <mergeCell ref="A41:A42"/>
    <mergeCell ref="A43:A44"/>
    <mergeCell ref="A49:A50"/>
    <mergeCell ref="I111:J112"/>
    <mergeCell ref="O123:O124"/>
    <mergeCell ref="P123:P124"/>
    <mergeCell ref="K113:M113"/>
    <mergeCell ref="K114:M114"/>
    <mergeCell ref="O59:O60"/>
    <mergeCell ref="P59:P60"/>
    <mergeCell ref="O61:O62"/>
    <mergeCell ref="P61:P62"/>
    <mergeCell ref="O105:O106"/>
    <mergeCell ref="P105:P106"/>
    <mergeCell ref="O107:O108"/>
    <mergeCell ref="P107:P108"/>
    <mergeCell ref="O95:O96"/>
    <mergeCell ref="P99:P100"/>
    <mergeCell ref="O101:O102"/>
    <mergeCell ref="P101:P102"/>
    <mergeCell ref="O103:O104"/>
    <mergeCell ref="P63:P64"/>
    <mergeCell ref="O63:O64"/>
    <mergeCell ref="O67:O68"/>
    <mergeCell ref="P67:P68"/>
    <mergeCell ref="O89:O90"/>
    <mergeCell ref="P89:P90"/>
    <mergeCell ref="O113:O114"/>
    <mergeCell ref="P113:P114"/>
    <mergeCell ref="O125:O126"/>
    <mergeCell ref="P125:P126"/>
    <mergeCell ref="I129:J130"/>
    <mergeCell ref="K129:M129"/>
    <mergeCell ref="K130:M130"/>
    <mergeCell ref="I127:J128"/>
    <mergeCell ref="K127:M127"/>
    <mergeCell ref="K128:M128"/>
    <mergeCell ref="K115:M115"/>
    <mergeCell ref="K116:M116"/>
    <mergeCell ref="O115:O116"/>
    <mergeCell ref="P115:P116"/>
    <mergeCell ref="O117:O118"/>
    <mergeCell ref="O75:O76"/>
    <mergeCell ref="P75:P76"/>
    <mergeCell ref="O77:O78"/>
    <mergeCell ref="P77:P78"/>
    <mergeCell ref="I73:J74"/>
    <mergeCell ref="D89:D90"/>
    <mergeCell ref="D91:D92"/>
    <mergeCell ref="D93:D94"/>
    <mergeCell ref="K83:M83"/>
    <mergeCell ref="K84:M84"/>
    <mergeCell ref="K77:M77"/>
    <mergeCell ref="K78:M78"/>
    <mergeCell ref="O85:O86"/>
    <mergeCell ref="P85:P86"/>
    <mergeCell ref="O87:O88"/>
    <mergeCell ref="P87:P88"/>
    <mergeCell ref="I75:J76"/>
    <mergeCell ref="I77:J78"/>
    <mergeCell ref="I79:J80"/>
    <mergeCell ref="I81:J82"/>
    <mergeCell ref="I83:J84"/>
    <mergeCell ref="D79:D80"/>
    <mergeCell ref="D81:D82"/>
    <mergeCell ref="D83:D84"/>
    <mergeCell ref="K67:M67"/>
    <mergeCell ref="K64:M64"/>
    <mergeCell ref="I59:J60"/>
    <mergeCell ref="I49:J50"/>
    <mergeCell ref="K49:M49"/>
    <mergeCell ref="K50:M50"/>
    <mergeCell ref="K44:M44"/>
    <mergeCell ref="I61:J62"/>
    <mergeCell ref="K59:M59"/>
    <mergeCell ref="K60:M60"/>
    <mergeCell ref="K61:M61"/>
    <mergeCell ref="K62:M62"/>
    <mergeCell ref="I45:J46"/>
    <mergeCell ref="K45:M45"/>
    <mergeCell ref="K46:M46"/>
    <mergeCell ref="I47:J48"/>
    <mergeCell ref="K47:M47"/>
    <mergeCell ref="K48:M48"/>
    <mergeCell ref="K52:M52"/>
    <mergeCell ref="A75:A76"/>
    <mergeCell ref="A77:A78"/>
    <mergeCell ref="D55:D56"/>
    <mergeCell ref="D57:D58"/>
    <mergeCell ref="D59:D60"/>
    <mergeCell ref="D61:D62"/>
    <mergeCell ref="D65:D66"/>
    <mergeCell ref="D69:D70"/>
    <mergeCell ref="D73:D74"/>
    <mergeCell ref="D75:D76"/>
    <mergeCell ref="D77:D78"/>
    <mergeCell ref="A55:A56"/>
    <mergeCell ref="A57:A58"/>
    <mergeCell ref="A63:A64"/>
    <mergeCell ref="D63:D64"/>
    <mergeCell ref="A67:A68"/>
    <mergeCell ref="D67:D68"/>
    <mergeCell ref="A71:A72"/>
    <mergeCell ref="D71:D72"/>
    <mergeCell ref="A59:A60"/>
    <mergeCell ref="A61:A62"/>
    <mergeCell ref="A65:A66"/>
    <mergeCell ref="A69:A70"/>
    <mergeCell ref="A73:A74"/>
    <mergeCell ref="A79:A80"/>
    <mergeCell ref="A81:A82"/>
    <mergeCell ref="A83:A84"/>
    <mergeCell ref="A85:A86"/>
    <mergeCell ref="A87:A88"/>
    <mergeCell ref="A89:A90"/>
    <mergeCell ref="A91:A92"/>
    <mergeCell ref="A93:A94"/>
    <mergeCell ref="K107:M107"/>
    <mergeCell ref="D95:D96"/>
    <mergeCell ref="D97:D98"/>
    <mergeCell ref="D99:D100"/>
    <mergeCell ref="I85:J86"/>
    <mergeCell ref="I105:J106"/>
    <mergeCell ref="I107:J108"/>
    <mergeCell ref="A95:A96"/>
    <mergeCell ref="A105:A106"/>
    <mergeCell ref="K91:M91"/>
    <mergeCell ref="K92:M92"/>
    <mergeCell ref="K100:M100"/>
    <mergeCell ref="K103:M103"/>
    <mergeCell ref="K104:M104"/>
    <mergeCell ref="K105:M105"/>
    <mergeCell ref="K87:M87"/>
    <mergeCell ref="Q103:Q104"/>
    <mergeCell ref="Q123:Q124"/>
    <mergeCell ref="I125:J126"/>
    <mergeCell ref="K125:M125"/>
    <mergeCell ref="K126:M126"/>
    <mergeCell ref="Q125:Q126"/>
    <mergeCell ref="I117:J118"/>
    <mergeCell ref="Q117:Q118"/>
    <mergeCell ref="K117:M117"/>
    <mergeCell ref="K118:M118"/>
    <mergeCell ref="I119:J120"/>
    <mergeCell ref="Q119:Q120"/>
    <mergeCell ref="I121:J122"/>
    <mergeCell ref="K121:M121"/>
    <mergeCell ref="K122:M122"/>
    <mergeCell ref="Q121:Q122"/>
    <mergeCell ref="P121:P122"/>
    <mergeCell ref="P117:P118"/>
    <mergeCell ref="O119:O120"/>
    <mergeCell ref="P119:P120"/>
    <mergeCell ref="O121:O122"/>
    <mergeCell ref="K120:M120"/>
    <mergeCell ref="K112:M112"/>
    <mergeCell ref="K108:M108"/>
    <mergeCell ref="Q81:Q82"/>
    <mergeCell ref="Q83:Q84"/>
    <mergeCell ref="Q89:Q90"/>
    <mergeCell ref="Q85:Q86"/>
    <mergeCell ref="Q87:Q88"/>
    <mergeCell ref="Q91:Q92"/>
    <mergeCell ref="K93:M93"/>
    <mergeCell ref="K94:M94"/>
    <mergeCell ref="Q93:Q94"/>
    <mergeCell ref="O91:O92"/>
    <mergeCell ref="P91:P92"/>
    <mergeCell ref="O93:O94"/>
    <mergeCell ref="P93:P94"/>
    <mergeCell ref="K88:M88"/>
    <mergeCell ref="K85:M85"/>
    <mergeCell ref="K86:M86"/>
    <mergeCell ref="P97:P98"/>
    <mergeCell ref="O99:O100"/>
    <mergeCell ref="K106:M106"/>
    <mergeCell ref="K111:M111"/>
    <mergeCell ref="O79:O80"/>
    <mergeCell ref="P79:P80"/>
    <mergeCell ref="O81:O82"/>
    <mergeCell ref="P81:P82"/>
    <mergeCell ref="O83:O84"/>
    <mergeCell ref="P83:P84"/>
    <mergeCell ref="O109:O110"/>
    <mergeCell ref="P109:P110"/>
    <mergeCell ref="O111:O112"/>
    <mergeCell ref="P111:P112"/>
    <mergeCell ref="P103:P104"/>
    <mergeCell ref="Q61:Q62"/>
    <mergeCell ref="Q67:Q68"/>
    <mergeCell ref="Q69:Q70"/>
    <mergeCell ref="Q71:Q72"/>
    <mergeCell ref="Q73:Q74"/>
    <mergeCell ref="Q75:Q76"/>
    <mergeCell ref="Q77:Q78"/>
    <mergeCell ref="Q79:Q80"/>
    <mergeCell ref="P65:P66"/>
    <mergeCell ref="P73:P74"/>
    <mergeCell ref="Q107:Q108"/>
    <mergeCell ref="Q109:Q110"/>
    <mergeCell ref="I109:J110"/>
    <mergeCell ref="K109:M109"/>
    <mergeCell ref="K110:M110"/>
    <mergeCell ref="Q95:Q96"/>
    <mergeCell ref="Q97:Q98"/>
    <mergeCell ref="Q99:Q100"/>
    <mergeCell ref="Q63:Q64"/>
    <mergeCell ref="I95:J96"/>
    <mergeCell ref="K95:M95"/>
    <mergeCell ref="K96:M96"/>
    <mergeCell ref="K101:M101"/>
    <mergeCell ref="K102:M102"/>
    <mergeCell ref="K79:M79"/>
    <mergeCell ref="K80:M80"/>
    <mergeCell ref="K81:M81"/>
    <mergeCell ref="K82:M82"/>
    <mergeCell ref="Q65:Q66"/>
    <mergeCell ref="O65:O66"/>
    <mergeCell ref="Q105:Q106"/>
    <mergeCell ref="Q101:Q102"/>
    <mergeCell ref="P95:P96"/>
    <mergeCell ref="O97:O98"/>
    <mergeCell ref="D49:D50"/>
    <mergeCell ref="D51:D52"/>
    <mergeCell ref="D53:D54"/>
    <mergeCell ref="D47:D48"/>
    <mergeCell ref="D45:D46"/>
    <mergeCell ref="D41:D42"/>
    <mergeCell ref="D43:D44"/>
    <mergeCell ref="K41:M41"/>
    <mergeCell ref="K42:M42"/>
    <mergeCell ref="K43:M43"/>
    <mergeCell ref="Q33:Q34"/>
    <mergeCell ref="Q35:Q36"/>
    <mergeCell ref="Q37:Q38"/>
    <mergeCell ref="I32:J32"/>
    <mergeCell ref="K32:M32"/>
    <mergeCell ref="E32:F32"/>
    <mergeCell ref="G31:H31"/>
    <mergeCell ref="G32:H32"/>
    <mergeCell ref="E31:F31"/>
    <mergeCell ref="O37:O38"/>
    <mergeCell ref="I33:J34"/>
    <mergeCell ref="I35:J36"/>
    <mergeCell ref="P37:P38"/>
    <mergeCell ref="Q39:Q40"/>
    <mergeCell ref="Q45:Q46"/>
    <mergeCell ref="Q47:Q48"/>
    <mergeCell ref="Q51:Q52"/>
    <mergeCell ref="Q49:Q50"/>
    <mergeCell ref="O49:O50"/>
    <mergeCell ref="O57:O58"/>
    <mergeCell ref="P57:P58"/>
    <mergeCell ref="O39:O40"/>
    <mergeCell ref="P45:P46"/>
    <mergeCell ref="P47:P48"/>
    <mergeCell ref="P49:P50"/>
    <mergeCell ref="H8:L8"/>
    <mergeCell ref="I65:J66"/>
    <mergeCell ref="K65:M65"/>
    <mergeCell ref="K66:M66"/>
    <mergeCell ref="K68:M68"/>
    <mergeCell ref="K71:M71"/>
    <mergeCell ref="K72:M72"/>
    <mergeCell ref="K73:M73"/>
    <mergeCell ref="K74:M74"/>
    <mergeCell ref="K69:M69"/>
    <mergeCell ref="K70:M70"/>
    <mergeCell ref="I53:J54"/>
    <mergeCell ref="K53:M53"/>
    <mergeCell ref="K54:M54"/>
    <mergeCell ref="I55:J56"/>
    <mergeCell ref="I57:J58"/>
    <mergeCell ref="I63:J64"/>
    <mergeCell ref="K63:M63"/>
    <mergeCell ref="I51:J52"/>
    <mergeCell ref="K55:M55"/>
    <mergeCell ref="K56:M56"/>
    <mergeCell ref="K57:M57"/>
    <mergeCell ref="K58:M58"/>
    <mergeCell ref="K51:M51"/>
  </mergeCells>
  <pageMargins left="0.7" right="0.7" top="0.75" bottom="0.75" header="0.3" footer="0.3"/>
  <pageSetup paperSize="9" scale="39" orientation="portrait" r:id="rId1"/>
  <rowBreaks count="1" manualBreakCount="1">
    <brk id="76" max="17"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Cumplimiento </vt:lpstr>
      <vt:lpstr>'Cumplimiento '!Área_de_impresión</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DNBC</dc:creator>
  <cp:keywords/>
  <dc:description/>
  <cp:lastModifiedBy>Adriana Moreno Roncancio</cp:lastModifiedBy>
  <cp:revision/>
  <cp:lastPrinted>2021-08-17T20:50:23Z</cp:lastPrinted>
  <dcterms:created xsi:type="dcterms:W3CDTF">2016-12-21T16:05:41Z</dcterms:created>
  <dcterms:modified xsi:type="dcterms:W3CDTF">2022-09-22T15:58:13Z</dcterms:modified>
  <cp:category/>
  <cp:contentStatus/>
</cp:coreProperties>
</file>