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dnbcgovco-my.sharepoint.com/personal/claudia_quintero_dnbc_gov_co/Documents/DNB/CI DNBC/2022/2022/CGR/PLAN DE MEJORAMIENTO/PRIMER SEMESTRE DE 2022/"/>
    </mc:Choice>
  </mc:AlternateContent>
  <xr:revisionPtr revIDLastSave="146" documentId="8_{48DC0429-1C8E-48AE-B3D0-A4EF2E743F64}" xr6:coauthVersionLast="47" xr6:coauthVersionMax="47" xr10:uidLastSave="{2EEFEB06-48E2-4E53-A19F-87776E8D5D2B}"/>
  <bookViews>
    <workbookView xWindow="-120" yWindow="-120" windowWidth="29040" windowHeight="15840" tabRatio="535" xr2:uid="{00000000-000D-0000-FFFF-FFFF00000000}"/>
  </bookViews>
  <sheets>
    <sheet name="F14.1  PLANES DE MEJORAMIENT..." sheetId="1" r:id="rId1"/>
    <sheet name="Hoja3" sheetId="14" r:id="rId2"/>
    <sheet name="Hoja8" sheetId="12" r:id="rId3"/>
    <sheet name="Hoja1" sheetId="5" r:id="rId4"/>
    <sheet name="CRITERIOS" sheetId="2" r:id="rId5"/>
    <sheet name="TOTAL" sheetId="3" r:id="rId6"/>
    <sheet name="PRIORITARIO" sheetId="4" r:id="rId7"/>
    <sheet name="Hoja2" sheetId="13" r:id="rId8"/>
    <sheet name="Hoja4" sheetId="15" r:id="rId9"/>
  </sheets>
  <definedNames>
    <definedName name="_xlnm._FilterDatabase" localSheetId="0" hidden="1">'F14.1  PLANES DE MEJORAMIENT...'!$D$10:$JO$106</definedName>
    <definedName name="_xlnm.Print_Area" localSheetId="0">'F14.1  PLANES DE MEJORAMIENT...'!$A$10:$W$89</definedName>
    <definedName name="_xlnm.Print_Titles" localSheetId="0">'F14.1  PLANES DE MEJORAMIENT...'!$7:$10</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3" i="13" l="1"/>
  <c r="D12" i="15"/>
  <c r="C108" i="1"/>
  <c r="R91" i="1" l="1"/>
  <c r="R83" i="1"/>
  <c r="R80" i="1"/>
  <c r="R63" i="1"/>
  <c r="R62" i="1"/>
  <c r="R58" i="1"/>
  <c r="R57" i="1"/>
  <c r="R51" i="1"/>
  <c r="R50" i="1"/>
  <c r="R48" i="1"/>
  <c r="R47" i="1"/>
  <c r="R31" i="1"/>
  <c r="R30" i="1"/>
  <c r="R25" i="1"/>
  <c r="R23" i="1"/>
  <c r="C22" i="13" l="1"/>
  <c r="B40" i="13"/>
  <c r="B94" i="13"/>
  <c r="C28" i="13"/>
  <c r="C62" i="13"/>
  <c r="C136" i="13"/>
  <c r="C129" i="13"/>
  <c r="C111" i="13"/>
  <c r="B121" i="13"/>
  <c r="B50" i="13"/>
  <c r="C56" i="13"/>
  <c r="B89" i="13"/>
  <c r="B35" i="13"/>
  <c r="D31" i="12" l="1"/>
  <c r="C31" i="12"/>
  <c r="D30" i="12"/>
  <c r="D29" i="12"/>
  <c r="D28" i="12"/>
  <c r="D27" i="12"/>
  <c r="D26" i="12"/>
  <c r="D25" i="12"/>
  <c r="D21" i="12"/>
  <c r="D12" i="12"/>
  <c r="N93" i="1"/>
  <c r="N92" i="1"/>
  <c r="N91" i="1"/>
  <c r="C8" i="4"/>
  <c r="C11" i="4"/>
  <c r="C12" i="4"/>
  <c r="B13" i="4"/>
  <c r="C9" i="4" s="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C10" i="4" l="1"/>
  <c r="C7" i="4"/>
  <c r="C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L11" authorId="0" shapeId="0" xr:uid="{00000000-0006-0000-0000-000001000000}">
      <text>
        <r>
          <rPr>
            <b/>
            <sz val="9"/>
            <color indexed="81"/>
            <rFont val="Tahoma"/>
            <family val="2"/>
          </rPr>
          <t>admin:</t>
        </r>
        <r>
          <rPr>
            <sz val="9"/>
            <color indexed="81"/>
            <rFont val="Tahoma"/>
            <family val="2"/>
          </rPr>
          <t xml:space="preserve">
son 52</t>
        </r>
      </text>
    </comment>
    <comment ref="L86" authorId="0" shapeId="0" xr:uid="{00000000-0006-0000-0000-000008000000}">
      <text>
        <r>
          <rPr>
            <b/>
            <sz val="9"/>
            <color indexed="81"/>
            <rFont val="Tahoma"/>
            <family val="2"/>
          </rPr>
          <t>admin:</t>
        </r>
        <r>
          <rPr>
            <sz val="9"/>
            <color indexed="81"/>
            <rFont val="Tahoma"/>
            <family val="2"/>
          </rPr>
          <t xml:space="preserve">
son 52</t>
        </r>
      </text>
    </comment>
    <comment ref="L104" authorId="0" shapeId="0" xr:uid="{FB9D0BA6-3B66-46F4-AC18-FF242930D8C3}">
      <text>
        <r>
          <rPr>
            <b/>
            <sz val="9"/>
            <color indexed="81"/>
            <rFont val="Tahoma"/>
            <family val="2"/>
          </rPr>
          <t>admin:</t>
        </r>
        <r>
          <rPr>
            <sz val="9"/>
            <color indexed="81"/>
            <rFont val="Tahoma"/>
            <family val="2"/>
          </rPr>
          <t xml:space="preserve">
son 52</t>
        </r>
      </text>
    </comment>
    <comment ref="L105" authorId="0" shapeId="0" xr:uid="{D417892E-CBC4-4D2F-BC52-E7E95FE05668}">
      <text>
        <r>
          <rPr>
            <b/>
            <sz val="9"/>
            <color indexed="81"/>
            <rFont val="Tahoma"/>
            <family val="2"/>
          </rPr>
          <t>admin:</t>
        </r>
        <r>
          <rPr>
            <sz val="9"/>
            <color indexed="81"/>
            <rFont val="Tahoma"/>
            <family val="2"/>
          </rPr>
          <t xml:space="preserve">
son 52</t>
        </r>
      </text>
    </comment>
    <comment ref="I106" authorId="0" shapeId="0" xr:uid="{F9871264-BCF4-4487-B0EB-4412FF93F45A}">
      <text>
        <r>
          <rPr>
            <b/>
            <sz val="9"/>
            <color indexed="81"/>
            <rFont val="Tahoma"/>
            <family val="2"/>
          </rPr>
          <t>admin:</t>
        </r>
        <r>
          <rPr>
            <sz val="9"/>
            <color indexed="81"/>
            <rFont val="Tahoma"/>
            <family val="2"/>
          </rPr>
          <t xml:space="preserve">
son 52</t>
        </r>
      </text>
    </comment>
    <comment ref="L106" authorId="0" shapeId="0" xr:uid="{BD9408A6-6892-4466-8BD9-DF70143CAED2}">
      <text>
        <r>
          <rPr>
            <b/>
            <sz val="9"/>
            <color indexed="81"/>
            <rFont val="Tahoma"/>
            <family val="2"/>
          </rPr>
          <t>admin:</t>
        </r>
        <r>
          <rPr>
            <sz val="9"/>
            <color indexed="81"/>
            <rFont val="Tahoma"/>
            <family val="2"/>
          </rPr>
          <t xml:space="preserve">
son 52</t>
        </r>
      </text>
    </comment>
  </commentList>
</comments>
</file>

<file path=xl/sharedStrings.xml><?xml version="1.0" encoding="utf-8"?>
<sst xmlns="http://schemas.openxmlformats.org/spreadsheetml/2006/main" count="1706" uniqueCount="670">
  <si>
    <t>Tipo Modalidad</t>
  </si>
  <si>
    <t>M-3: PLAN DE MEJORAMIENTO</t>
  </si>
  <si>
    <t>Formulario</t>
  </si>
  <si>
    <t>F14.1: PLANES DE MEJORAMIENTO - ENTIDADES</t>
  </si>
  <si>
    <t>Moneda Informe</t>
  </si>
  <si>
    <t>Entidad</t>
  </si>
  <si>
    <t>Fecha</t>
  </si>
  <si>
    <t>Periodicidad</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</si>
  <si>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</si>
  <si>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</si>
  <si>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</si>
  <si>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</si>
  <si>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</si>
  <si>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</si>
  <si>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</si>
  <si>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</si>
  <si>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</si>
  <si>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RESPONSABLE</t>
  </si>
  <si>
    <t>CANTIDAD ó  (%) DE AVANCE FÍSICO DE EJECUCIÓN DEPENDENCIAS</t>
  </si>
  <si>
    <t>ACTIVIDADES EJECUTADAS POR LAS DEPENDENCIAS</t>
  </si>
  <si>
    <t>AVANCES</t>
  </si>
  <si>
    <t>EVIDENCIAS</t>
  </si>
  <si>
    <t>SEGUIMIENTO OCI</t>
  </si>
  <si>
    <t>Deficiencias en la identificación, supervisión y control de los bienes asignados a los comodatarios de acuerdo  las obligaciones ordenadas en la ley, el manual interno de la entidad y lo pactado contractualmente.</t>
  </si>
  <si>
    <t>Implementar acciones de supervisión y control de los bienes entregados en comodato.</t>
  </si>
  <si>
    <t>Designar la supervisión de los contratos de Comodato en los funcionarios de planta que posean Formación Bomberil, mientras surte la Contratación por Prestación de Servicios, como apoyo a la supervisión.</t>
  </si>
  <si>
    <t>Dirección General-Subdirección Estratégica y de Coordinación Bomberil-Subdirección Administrativa y Financiera-Gestión Contractual</t>
  </si>
  <si>
    <t>Subdirección Estratégica y de Coordinación Bomberil-Supervisores</t>
  </si>
  <si>
    <t>Elaborar los Comodatos identificando las características y referencias especificas del bien a entregar</t>
  </si>
  <si>
    <t xml:space="preserve">Comodatos con Identificación
</t>
  </si>
  <si>
    <t>Subdirección Administrativa y Financiera-Gestión Contractual</t>
  </si>
  <si>
    <t xml:space="preserve">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t>
  </si>
  <si>
    <t>CARLOS LOPEZ</t>
  </si>
  <si>
    <t>El 7 de enero y el 6 de marzo de 2020, se remitió correo enviando a los obligaciones que tienen a cargo los Comandantes de los CB, como supervisores.</t>
  </si>
  <si>
    <t>Llamadas telefónicas informando el envió del correo electrónico</t>
  </si>
  <si>
    <t xml:space="preserve">Planilla de registro telefónica
</t>
  </si>
  <si>
    <t xml:space="preserve">Los comodatos suscritos durante la vigencia 2020, en el objeto se ha identificado cada uno de los bienes a entregar </t>
  </si>
  <si>
    <t xml:space="preserve">Contratos de comodatos suscritos </t>
  </si>
  <si>
    <t>Realizar la salida de almacén  de entrega de los Bienes en comodato, identificando todas las características del mismo.</t>
  </si>
  <si>
    <t xml:space="preserve">Salidas de Almacén
</t>
  </si>
  <si>
    <t>Subdirección Administrativa y Financiera-Almacén</t>
  </si>
  <si>
    <t>Identificación con código de barras de los elementos entregados en comodato</t>
  </si>
  <si>
    <t xml:space="preserve">Identificación de bienes
</t>
  </si>
  <si>
    <t>Correo mensual informando, los vencimientos de los SOAT, a la Subdirección Administrativa y Financiera y Gestión Contractual con base en la información registrada en el RUNT.</t>
  </si>
  <si>
    <t>Subdirección Administrativa y Financiera-Almacén-Gestión Administrativa</t>
  </si>
  <si>
    <t>Se realizó la planilla y se evidencian aproximadamente 100 llamadas telefónicas.</t>
  </si>
  <si>
    <t>Realizar el Proceso contractual de las Pólizas de Responsabilidad Civil, Todo Riesgo y Soat, antes de su vencimiento.</t>
  </si>
  <si>
    <t>Adquisición de Pólizas</t>
  </si>
  <si>
    <t>Correo semestral  por parte de Gestión Administrativa  a Gestión Financiera informando, el vencimiento del Pago de los Impuestos de los Vehículos.</t>
  </si>
  <si>
    <t>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t>
  </si>
  <si>
    <t>Realizar la revisión mensual del recaudo de la cuenta  corriente DTN-RECAUDO FONDO NAL DE BOMBEROS LEY 1575-2012 (Banco Agrario), con el fin de verificar los terceros</t>
  </si>
  <si>
    <t>Subdirección Administrativa y Financiera-Gestión Financiera</t>
  </si>
  <si>
    <t>Se está diligenciando  la matriz de seguimiento de supervisores de bienes de comodato, en donde se discriminan: Todos bienes, Comandante, dirección, año de entrega, Departamento, Municipio, nombre representante legal, total comodato, correo electrónico, fecha de Orfeo, informe supervisión, registro llamada telefónica, y el soat entre otros.</t>
  </si>
  <si>
    <t>Se realizó la salida del almacén identificando todas las características de los bienes entregados en comodatos. Identificando claramente el kit agregándose el serial de la bomba y la plaqueta.</t>
  </si>
  <si>
    <t>Cruces</t>
  </si>
  <si>
    <t>Se plaqueteo el kit de entrega, en el primer trimestre  se entregaron 91 KIT.</t>
  </si>
  <si>
    <t>Debilidades en los mecanismos de control interno contable que impiden el entendimiento y comprensión plena de la información reportada en los estados contables, afectando la utilidad que debe ofrecer a los diferentes usuarios</t>
  </si>
  <si>
    <t>Estructurar las notas contables con información cuantitativa y cualitativa</t>
  </si>
  <si>
    <t>Solicitar a Talento Humano, Almacén, Supervisores, Jurídica, la información detallada para ser incorporada a las notas contables.</t>
  </si>
  <si>
    <t xml:space="preserve">Correos de Solicitud
</t>
  </si>
  <si>
    <t>Realizar las notas contables incluyendo la información detallada en los rubros: Cuentas por Cobrar, Cuentas de orden, Propiedad planta y equipo, e Ingresos entre otros</t>
  </si>
  <si>
    <t>Notas contables</t>
  </si>
  <si>
    <t>No se ha realizado el correo trimestral informando por parte del supervisor los vencimientos de la póliza de responsabilidad contractual. Lo anterior por cuanto se realizará al final del primer trimestre.</t>
  </si>
  <si>
    <t>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t>
  </si>
  <si>
    <t>Implementar mecanismos de control con respecto a liquidación de los  convenios</t>
  </si>
  <si>
    <t>Realizar el cierre financiero y contable de los contratos y convenios que se derivaron del convenio 9677-06-1298-2013</t>
  </si>
  <si>
    <t>Cierre Financiero</t>
  </si>
  <si>
    <t>Gestión Jurídica</t>
  </si>
  <si>
    <t>Subdirección Administrativa y Financiera -Gestión  Financiera</t>
  </si>
  <si>
    <t>Debilidades en los mecanismos de control interno contable ligados al seguimiento y control al recaudo de los ingresos provenientes de las aseguradoras, incumpliendo lo ordenado en el numeral 3 del artículo 7 y el articulo 10 del Decreto 527 de 2013</t>
  </si>
  <si>
    <t>Verificación de los aportes consignados por las aseguradoras y el 2% calculado con base en las primas netas.</t>
  </si>
  <si>
    <t>Solicitar a Fasecolda de manera mensual  la relación de las aseguradoras aportantes</t>
  </si>
  <si>
    <t>Reiterar de manera  trimestral a los Comandantes de los CB, las obligaciones que tienen a cargo como supervisores de los bienes entregados en Comodato.</t>
  </si>
  <si>
    <t>Diligenciar y actualizar trimestralmente  la Matriz de seguimiento de supervisiones de los bienes de comodato.</t>
  </si>
  <si>
    <t xml:space="preserve">Correo mensual por parte del Supervisor informando a la Subdirección administrativa y Gestión Contractual, los vencimientos de la Póliza de Responsabilidad Civil y de la Póliza Todo riesgo de los bienes entregados en Comodato
</t>
  </si>
  <si>
    <t>Solicitar a la Superintendencia Financiera de Colombia, el nombre del terceros de los registros no identificados, cuando los mismos no hayan ingresado en la Plataforma del Banco Agrario o  no se haya recibido el soporte de la consignación.</t>
  </si>
  <si>
    <t>Realizar el cruce mensual de los aportes consignados por las aseguradoras (Banco Agrario) vrs los registros de los ingresos por Imputar en el SIIF NACIÓN</t>
  </si>
  <si>
    <t>Efectuar el cierre financiero del Convenio 9677-06-1298-2013, en los Estados Contables de la DNBC</t>
  </si>
  <si>
    <t>Realizar el cruce mensual de los aportes consignados por las aseguradoras (Banco Agrario) y el 2% calculado con base en las primas netas emitidas.</t>
  </si>
  <si>
    <t>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t>
  </si>
  <si>
    <t xml:space="preserve">Implementar acciones de  control de los bienes y / servicios adquiridos y  entregados </t>
  </si>
  <si>
    <t>Consolidar las actas faltantes de los kit de bioseguridad entregados a los CB.</t>
  </si>
  <si>
    <t>Actas de entrega</t>
  </si>
  <si>
    <t>111</t>
  </si>
  <si>
    <t>Dirección General-Subdirección Estratégica y de Coordinación Bomberil-Subdirección Administrativa y Financiera-Gestión Administrativa</t>
  </si>
  <si>
    <t>56</t>
  </si>
  <si>
    <t>Verificar  y reorganizar las 12 actas de entrega de kits de bioseguridad las cuales presentan inconsistencias en cuanto a la ilegibilidad</t>
  </si>
  <si>
    <t>12</t>
  </si>
  <si>
    <t>100%</t>
  </si>
  <si>
    <t>Implementar el sistema de Información  ERP (Planificador de recursos empresariales), con relación al módulo de inventarios y Activos fijos,  en cuanto al seguimiento y control de las entradas y salidas de almacén.</t>
  </si>
  <si>
    <t>Implementación del Sistema del Módulo de inventarios y Activos</t>
  </si>
  <si>
    <t>Generar las entradas de almacén con las correspondientes facturas emitidas por los proveedores, y remitir copia de las mismas a la Subdirección de Coordinación bomberil para realizar las Resoluciones de Adjudicación</t>
  </si>
  <si>
    <t>Ingresos de almacén</t>
  </si>
  <si>
    <t>Dirección General-Subdirección Estratégica y de Coordinación Bomberil-Subdirección Administrativa y Financiera- Gestión Administrativa</t>
  </si>
  <si>
    <t>Generación de las resoluciones de adjudicación de los bienes entregados a los CB, las características del bien, códigos entre otros.</t>
  </si>
  <si>
    <t>Resoluciones de adjudicación</t>
  </si>
  <si>
    <t>Dirección General-Subdirección Estratégica y de Coordinación Bomberil</t>
  </si>
  <si>
    <t>Generación de las salidas de almacén de los bienes entregados a los CB, indicando el número de la resolución.</t>
  </si>
  <si>
    <t>Dirección General-Subdirección Administrativa y Financiera-Gestión Administrativa</t>
  </si>
  <si>
    <t>Iniciar las acciones  disciplinarias a que haya lugar por el incumplimiento a los procedimientos y manuales establecidos por la entidad</t>
  </si>
  <si>
    <t>Acciones adelantadas</t>
  </si>
  <si>
    <t>Dirección General-Subdirección Administrativa y Financiera-Asuntos disciplinarios</t>
  </si>
  <si>
    <t>Implementación en los documentos elaborados por el proceso de Gestión Contractual,  de la fecha de la elaboración, del nombre de quien lo elaboró, nombre quien lo revisa y lo aprueba.</t>
  </si>
  <si>
    <t>Documentos elaborados</t>
  </si>
  <si>
    <t>Manual de contratación actualizado</t>
  </si>
  <si>
    <t>Dirección General-Subdirección Administrativa y Financiera-Gestión Contractual</t>
  </si>
  <si>
    <t>Actualización del Manual de supervisión e incluir los Procedimientos de entrega de Bienes y Central de Cuentas.</t>
  </si>
  <si>
    <t>Manual de supervisión actualizado</t>
  </si>
  <si>
    <t xml:space="preserve">Taller de socialización semestral del Manual de Contratación y Supervisión </t>
  </si>
  <si>
    <t>Taller de socialización</t>
  </si>
  <si>
    <t>Actualización del Procedimiento de Gestión de Bienes, incluyendo la aplicabilidad del sistema ERP.</t>
  </si>
  <si>
    <t>Actualización del Procedimiento de Gestión de Bienes</t>
  </si>
  <si>
    <t>Actualización de los Procedimientos PC-GF-10 Registro de obligaciones versión 1, procedimiento PCGF-10 Central de cuentas versión 1, en relación a la implementación de controles</t>
  </si>
  <si>
    <t>Actualización de procedimientos</t>
  </si>
  <si>
    <t>Dirección General-Subdirección Administrativa y Financiera-Gestión Financiera</t>
  </si>
  <si>
    <t>Taller de socialización semestral de los procedimientos actualizados</t>
  </si>
  <si>
    <t xml:space="preserve">
Inaplicabilidad de controles establecidos en la Entidad mediante el Manual de Supervisión Contractual de la DNBC adoptado mediante Resolución 066 de 2016, procedimiento PC-GF-10 Registro de obligaciones versión 1, procedimiento PCGF-10 Central de cuentas versión 1.</t>
  </si>
  <si>
    <t>Implementar, y Aplicar acciones de supervisión y control de los bienes recibidos y  entregados</t>
  </si>
  <si>
    <t>Actualización del Manual de supervisión incluyendo formatos necesarios para el seguimiento de entrega de bienes.</t>
  </si>
  <si>
    <t>Dirección General-Subdirección Estratégica y de Coordinación Bomberil-Subdirección Administrativa y Financiera</t>
  </si>
  <si>
    <t>Informes de supervisión con especificaciones</t>
  </si>
  <si>
    <t xml:space="preserve">
Deficiencias en la realización de actividades de supervisión de los Contratos 147 y 173 de 2020. </t>
  </si>
  <si>
    <t>Taller de socialización semestral  del Manual de Supervisión</t>
  </si>
  <si>
    <t xml:space="preserve">
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t>
  </si>
  <si>
    <t>Implementación de acciones de control en lo relacionado con los bienes adquiridos y distribuidos.</t>
  </si>
  <si>
    <t>Actualización de los Procedimientos PC-GF-10 Registro de obligaciones versión 1, procedimiento PCGF-10 Central de cuentas versión 1, Procedimiento PC-AD-01 Gestión de Bienes,  en relación a la implementación de controles</t>
  </si>
  <si>
    <t>Implementación en los documentos elaborados por el proceso de Gestión Contractual, de la fecha de elaboración, del nombre de quien  lo elabora, quien lo revisa y lo aprueba.</t>
  </si>
  <si>
    <t>Actualización del Manual de Contratación, formatos, procedimientos y demás documentos que hacen parte del mismo, incluyendo el nombre de quien elaboró, quien aprobó la fecha y la firma.</t>
  </si>
  <si>
    <t>Actualización del Manual de supervisión, formatos, procedimientos y demás documentos que hacen parte del mismo, incluyendo el nombre de quien elaboró, quien aprobó la fecha y la firma.</t>
  </si>
  <si>
    <t>Actualización de Manuales, Procedimientos, formatos y demás documentos que hagan parte de la Adquisición ed bienes y servicios.</t>
  </si>
  <si>
    <t>Taller de socialización semestral del Manual de Contratación.</t>
  </si>
  <si>
    <t>Aplicación de controles en el proceso de Gestión Contractual.</t>
  </si>
  <si>
    <t>Minuta contractual actualizada</t>
  </si>
  <si>
    <t>Actualizar el manual de contratación en relación a los requisitos para la liquidación de los contratos conforme a la normatividad vigente, incluyendo el procedimiento para llevar a cabo dicha liquidación</t>
  </si>
  <si>
    <t>Taller de socialización semestral  del Manual de Contratación.</t>
  </si>
  <si>
    <t>Actualización formato</t>
  </si>
  <si>
    <t xml:space="preserve">Actualizar el manual de contratación incluyendo  el formato de acta de inicio donde se establezca la verificación por parte del supervisor del tiempo y el valor estipulado en las pólizas </t>
  </si>
  <si>
    <t xml:space="preserve">
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t>
  </si>
  <si>
    <t>Aplicación de procedimientos donde se establezcan lineamientos y 7o controles en relación a la consistencia de la información.</t>
  </si>
  <si>
    <t xml:space="preserve">
Deficiencias en la aplicación de controles para la administración y entrega de los bienes adquiridos en el Contrato 218 de 2020, con destino a los cuerpos de bomberos del país.
Falencias pueden ser producto de llevar un inventario manual en la Entidad, por cuanto este no se encuentra sistematizado y se lleva solo en hojas de Excel.</t>
  </si>
  <si>
    <t>Implementación de un sistema de información que consolide, administre y controle los bienes de la entidad.</t>
  </si>
  <si>
    <t>Actualización del Procedimiento  Gestión de Bienes,  en relación a la entrega de los bienes adquiridos</t>
  </si>
  <si>
    <t>Actualización de procedimiento</t>
  </si>
  <si>
    <t>Generar en el sistema de gestión documental establecido por la DNBC,  el número de radicado  y fecha que identificará los documentos presentados por el contratista y/o supervisor para el respectivo  trámite de pago.</t>
  </si>
  <si>
    <t>Radicación Sistema de gestión Documental</t>
  </si>
  <si>
    <t>Dirección General-Atención al usuario.</t>
  </si>
  <si>
    <t>Capacitaciones</t>
  </si>
  <si>
    <t>Dirección General-Subdirección Administrativa y Financiero-Gestión Contractual</t>
  </si>
  <si>
    <t xml:space="preserve">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t>
  </si>
  <si>
    <t>Incluir en el Manual de contratación el flujo de aprobación responsables y vistos buenos en la plataforma SECOP II.</t>
  </si>
  <si>
    <t>Elaboración del Procedimiento de PAA</t>
  </si>
  <si>
    <t>Dirección General-Planeación Estratégica</t>
  </si>
  <si>
    <t>Realizar seguimiento mensual al PAA, y presentarlo a la Alta Dirección y al comité de contratación para la respectiva toma de decisiones.</t>
  </si>
  <si>
    <t>Seguimiento mensual</t>
  </si>
  <si>
    <t>Dirección General-Subdirección Administrativa y Financiera-Planeación Estratégica</t>
  </si>
  <si>
    <t>Calendario Trimestral</t>
  </si>
  <si>
    <t>Seguimientos</t>
  </si>
  <si>
    <t>Dirección General-Subdirección Administrativa y Financiera-Gestión TI</t>
  </si>
  <si>
    <t>Durante el primer trimestre de la vigencia 2022 no se adelantaron las acciones disciplinarias. Las mismas se realizarán a partir del segundo trimestre de 2022.</t>
  </si>
  <si>
    <t>No se cargaron evidencias en el ONE DRIVE; por lo tanto, no se logró realizar el seguimiento por parte de la OCI.
De igual forma, el avance de la ejecución y las actividades ejecutadas por parte del responsable no fue diligenciada en la matriz remitida por el proceso de Mejora Continua.</t>
  </si>
  <si>
    <t>La acción de mejora finalizó el 31 de marzo de 2022.
No se cargaron evidencias en el ONE DRIVE; por lo tanto, no se logró realizar el seguimiento por parte de la OCI.
De igual forma, el avance de la ejecución y las actividades ejecutadas por parte del responsable no fue diligenciada en la matriz remitida por el proceso de Mejora Continua.</t>
  </si>
  <si>
    <t>No se cargaron evidencias en el ONE DRIVE; por lo tanto, no se logró realizar el seguimiento por parte de la OCI.
La acción de mejora hace referencia es a la actualización de los Procedimientos PC-GF-12 Registro de Obligaciones y PC-GF- Central de Cuentas y no a los formatos que hacen parte de estos procedimientos.
De igual forma, se realizó la verificación en la carpeta del SIGE en el proceso de Gestión Financiera y se encuentran los procedimientos enunciados anteriormente con fecha de elaboración 01-01-2020 y 18-11-2020, es decir no están actualizados.</t>
  </si>
  <si>
    <t>Durante el Primer trimestre de la vigencia 2022 no se realizó  el taller de socialización de los procedimientos actualizados del proceso de Gestión Financiera. Se tiene prevista a realizar en el mes de abril de 2022</t>
  </si>
  <si>
    <t xml:space="preserve"> Se verifico por la plataforma Secop II, donde se evidencia el comodato 95 de 2020, por valor de $4.761.755.250, donde se relacionan independiente 75 comodatos por $63.490.070, discriminando los bienes a entregar. Sin embargo al tratar de descargar el comodato independiente para poder realizar la verificación de las características y referencias individuales no se logró evidenciar la información. </t>
  </si>
  <si>
    <t>Los días 18,20, 25 febrero de 2020 y 9 de marzo se remitieron los correos por parte de los supervisores Luis Valencia y Andrés Muñoz, solicitando informe de seguimiento por parte de los comandantes de los CB</t>
  </si>
  <si>
    <t>Al Diligenciar las Salidas de Almacén, de los bienes entregados a los Cuerpos de Bomberos se detallan las características de los Bienes entregados</t>
  </si>
  <si>
    <t>Salidas de Almacén Comodatos 2020</t>
  </si>
  <si>
    <t xml:space="preserve">El Almacén ha identificado con Código de Barras todos los bienes  Propiedad de la Entidad </t>
  </si>
  <si>
    <t>Listado Códigos de Barras</t>
  </si>
  <si>
    <t>Consolidar las actas faltantes de los Termómetros que hacen parte de los kit de bioseguridad entregados a los CB</t>
  </si>
  <si>
    <t>Consolidar la totalidad de las actas de entrega, verificando el CB al cual fue entregado los Kits, así como la cantidad de elementos que lo componen verificando la legibilidad de las mismas.</t>
  </si>
  <si>
    <t xml:space="preserve">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t>
  </si>
  <si>
    <t>Generar  acciones de supervisión y control de los bienes recibidos y entregados, así como en la cancelación de los compromisos adquiridos</t>
  </si>
  <si>
    <t>Cuando se presenten situaciones atípicas que generen la declaratoria de Urgencia Manifiesta, se acataran las directrices impartidas por los órganos de control y vigilancia</t>
  </si>
  <si>
    <t>Directrices Órganos de Control</t>
  </si>
  <si>
    <t>Actualizar el manual de contratación con capitulo especial que incluya la  Urgencia Manifiesta acatando la normatividad  de las directrices impartidas por los órganos de control y vigilancia.</t>
  </si>
  <si>
    <t>Dirección General-Subdirección Administrativa y Financiera-Gestión Contractual-Gestión Jurídica</t>
  </si>
  <si>
    <t>Actualización del Manual de Supervisión con base en la normatividad aplicable así como los procedimientos establecidos por la DNBC.</t>
  </si>
  <si>
    <t>Debilidades por parte de la DNBC en el análisis técnico, financiero y económico que dio origen a los Contratos 217, 219, 228 y 229 de 2020. Falta de aplicación de las directrices emanadas por los Órganos de Control.</t>
  </si>
  <si>
    <t>Actualizar el manual de contratación con capitulo especial para la urgencia manifiesta acatando la normatividad  de las directrices impartidas por los órganos de control y vigilancia. 
Asimismo, incluir  los lineamientos generales con relación a la generación de los estudios de mercado y análisis del sector.</t>
  </si>
  <si>
    <t xml:space="preserve">
Debilidad en la aplicación de controles en la gestión contractual con ocasión a la etapa pos contractual de los Contratos 174,188, 189, 213, 217, 219, 228, 229, 173 y 218 de 2020, toda vez que la liquidación no se dio conforme lo pactado en los contratos.</t>
  </si>
  <si>
    <t>Modificación de la minuta contractual, referente a la liquidación de los contratos conforme a la Normatividad legal así como lo estipulado en el Manual de Contratación.</t>
  </si>
  <si>
    <t>Debilidad en la aplicación de  controles en la etapa pos contractual establecidos por la Entidad, en la aplicación de las disposiciones contractuales y legales establecidas por las partes, como lo establece la CLÁUSULA 23 LIQUIDACIÓN DEL CONTRATO</t>
  </si>
  <si>
    <t xml:space="preserve">Generación de mecanismos de control y seguimiento en relación a la  expedición de las pólizas </t>
  </si>
  <si>
    <t>Actualizar el formato de acta de inicio incluyendo  un acápite donde el supervisor deba verificar el tiempo y el valor estipulado en las pólizas y que el mismo  se ajuste a lo establecido en el contrato.</t>
  </si>
  <si>
    <t>No se realizó una adecuada planeación contractual para la estructuración de la orden de compra 56640, así como la carencia de control, seguimiento y supervisión en la ejecución contractual. Debilidades en el ejercicio de las funciones precontractuales y contractuales</t>
  </si>
  <si>
    <t>Generación de mecanismos de control y seguimiento con relación a la etapa precontractual, contractual y pos contractual</t>
  </si>
  <si>
    <t>Realizar  capacitaciones en la plataforma SECOP II con la participación y contratistas del procesos de gestión contractual, de manera trimestral</t>
  </si>
  <si>
    <t>Generar el PAA conforme a los lineamientos establecidos por Colombia Compra Eficiente, indicando los procesos que se adelantaran, responsables, fechas de inicio y finalización, cuantía, tipo de proceso, responsables de generar estudios entre otros.</t>
  </si>
  <si>
    <r>
      <t xml:space="preserve">Realizar el seguimiento de la ejecución presupuestal de los gastos de funcionamiento (Semáforo) y los gastos de inversión (Cadena de Valor) en forma mensual </t>
    </r>
    <r>
      <rPr>
        <sz val="10"/>
        <rFont val="Arial"/>
        <family val="2"/>
      </rPr>
      <t xml:space="preserve">y  presentarlo a la Alta Dirección y al comité de contratación para realizar el seguimiento y   evaluar los procesos contractuales  que no se hallan adelantado y los que están curso. </t>
    </r>
  </si>
  <si>
    <t>Establecer un calendario contractual, con el fin de estimar si es necesario gestionar Vigencias Futuras por parte de la Entidad, realizarle seguimiento  y presentarlo al Comité de Contratación para la toma de decisiones</t>
  </si>
  <si>
    <t>Realizar  el mantenimiento evolutivo, del  sistema de Información  ERP (Planificador de recursos empresariales), con relación al módulo de inventarios, Activos fijos y nomina   y realizar los respectivos seguimientos trimestrales</t>
  </si>
  <si>
    <r>
      <rPr>
        <b/>
        <u/>
        <sz val="11"/>
        <color indexed="8"/>
        <rFont val="Calibri"/>
        <family val="2"/>
        <scheme val="minor"/>
      </rPr>
      <t>Hallazgo No. 1. Implementación formulario de Radicación y Consulta PQRSD y Actualización del Sistema de Gestión Documental ORFEO</t>
    </r>
    <r>
      <rPr>
        <sz val="11"/>
        <color indexed="8"/>
        <rFont val="Calibri"/>
        <family val="2"/>
        <scheme val="minor"/>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</si>
  <si>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
</t>
  </si>
  <si>
    <t>Implementar acciones tendientes a la mejora en la funcionalidad de las PQRSD</t>
  </si>
  <si>
    <t xml:space="preserve">Estabilizar el  formulario de consulta y seguimiento del radicado de una PQRSD a través de la página web de la entidad. </t>
  </si>
  <si>
    <t>Notificación  automáticamente al correo electrónico de la cuenta del usuario de la oficina de atención al ciudadano cuando se radica una PQRDS</t>
  </si>
  <si>
    <t>Dirección General - Subdirección Administrativa y Financiera-Gestión TI</t>
  </si>
  <si>
    <t>Formulario PQRSD de la página web de la entidad estabilizado.</t>
  </si>
  <si>
    <t>Implementar acciones tendientes a la mejora en la funcionalidad en el sistema ORFEO</t>
  </si>
  <si>
    <t>Actualización del sofware ORFEO, en cuanto a la digitalización y firmas digitales y mecánicas</t>
  </si>
  <si>
    <t>Actualización del software de digitalización del ORFEO.</t>
  </si>
  <si>
    <t>Actualización del módulo de firma digital y mecánica del ORFEO</t>
  </si>
  <si>
    <t>Generar políticas de Backups para el Sistema Documental ORDEO.</t>
  </si>
  <si>
    <t>Implementar acciones tendientes a la mejora en la funcionalidad PQRSD y en el sistema ORFEO de la entidad.</t>
  </si>
  <si>
    <t xml:space="preserve">Realizar el mantenimiento del Sistema de Gestión Documental ORFEO. </t>
  </si>
  <si>
    <t>Sistema ORFEO ajustado a las necesidades de mantenimiento de la entidad de acuerdo a su proiridad.</t>
  </si>
  <si>
    <t>Trazabilidad emitida por el ORFEO que permita establecer el estado actual del trámite de la PQRDS consultada</t>
  </si>
  <si>
    <t>Acciones incluidas en abril de 2022</t>
  </si>
  <si>
    <t>OBSERVACIONES SEGUIMIENTO A 30 DE MARZO DE 2022</t>
  </si>
  <si>
    <t>CONTRATACION</t>
  </si>
  <si>
    <t>FORTALECIMIENTO BOMBERIL</t>
  </si>
  <si>
    <t>FINANCIERA</t>
  </si>
  <si>
    <t>JURIDICA</t>
  </si>
  <si>
    <t>ASUNTOS DISCIPLINARIOS</t>
  </si>
  <si>
    <t>ALMACEN-ADMINISTRATIVA</t>
  </si>
  <si>
    <t>Taller de socialización semestral de los procedimientos actualizados del Proceso Gestión Financiera</t>
  </si>
  <si>
    <t>Verificar por parte de los supervisores que en todos los informes de supervisión se establezca   la descripción del bien y especificaciones  técnicas indicadas  en los contratos, así como los  ingresos,  salidas y acta de recibo final.</t>
  </si>
  <si>
    <t>SUPERVISORES</t>
  </si>
  <si>
    <t>PLANEACION ESTRATEGICA</t>
  </si>
  <si>
    <t>GESTION TI</t>
  </si>
  <si>
    <t>ATENCION AL USUARIO</t>
  </si>
  <si>
    <t>DEPENDENCIA RESPONSABLE</t>
  </si>
  <si>
    <t>AVANCE PROCESOS SEGUIMIENTO 02-06-2022</t>
  </si>
  <si>
    <t xml:space="preserve">En ejecución  sin evidencias </t>
  </si>
  <si>
    <t>Sin seguimiento</t>
  </si>
  <si>
    <t xml:space="preserve">Cumplida con efectividad </t>
  </si>
  <si>
    <t>Vencida  sin efectividad sin diligenciar matriz</t>
  </si>
  <si>
    <t>Cumplida con efectividad</t>
  </si>
  <si>
    <t>Cumplida con efectividad sin diligenciar matriz</t>
  </si>
  <si>
    <t>Vencida  sin efectividad depende de otra acción</t>
  </si>
  <si>
    <t>En ejecución sin evidencias</t>
  </si>
  <si>
    <t>En ejecución sin evidencias sin diligenciar matriz</t>
  </si>
  <si>
    <t>En ejecución con evidencias sin diligenciar matriz</t>
  </si>
  <si>
    <t>Vencida sin efectividad dependen de otra acción</t>
  </si>
  <si>
    <t>Vencida sin efectividad sin diligenciar matriz</t>
  </si>
  <si>
    <t>La fecha de cumplimiento terminó y se sigue ejecutando el control</t>
  </si>
  <si>
    <t>Cumplida sin evidencias</t>
  </si>
  <si>
    <t>Cumplida sin evidencias sin diligenciar matriz</t>
  </si>
  <si>
    <t>La fecha de cumplimiento terminó se sigue ejecutando el control y no diligenciaron matriz</t>
  </si>
  <si>
    <t>La fecha de cumplimiento terminó, no  se cargo evidencias</t>
  </si>
  <si>
    <t>La fecha de cumplimiento terminó, no se cargó evidencias, no se diligenció la matriz</t>
  </si>
  <si>
    <t>No ha vencido la fecha, no se cargó evidencias</t>
  </si>
  <si>
    <t>No ha vencido la fecha, no se cargó evidencias, no se diligenció la matriz</t>
  </si>
  <si>
    <t>No ha vencido la fecha, hay evidencias, no se diligenció la matriz</t>
  </si>
  <si>
    <t>La fecha de cumplimiento terminó,  la acción no se cumplió, no se diligenció matriz</t>
  </si>
  <si>
    <t>La fecha de cumplimiento terminó, la acción  no se cumplió y depende de otra acción</t>
  </si>
  <si>
    <t>Estado</t>
  </si>
  <si>
    <t>Total general</t>
  </si>
  <si>
    <t>Etiquetas de fila</t>
  </si>
  <si>
    <t>(Todas)</t>
  </si>
  <si>
    <t>Cuenta de Estado</t>
  </si>
  <si>
    <t>CRITERIOS DE EVALUACIÓN</t>
  </si>
  <si>
    <t>ESTADO</t>
  </si>
  <si>
    <t>DESCRIPCIÓN</t>
  </si>
  <si>
    <t>CRITERIO</t>
  </si>
  <si>
    <t>CANTIDAD</t>
  </si>
  <si>
    <t>ESTADO DE LAS ACCIONES CON CORTE A 30 DE MARZO</t>
  </si>
  <si>
    <t>TOTAL HALLAZGOS</t>
  </si>
  <si>
    <t xml:space="preserve">TOTAL ACCIONES </t>
  </si>
  <si>
    <t>Q</t>
  </si>
  <si>
    <t>HALLAZGOS</t>
  </si>
  <si>
    <t>ACCIONES</t>
  </si>
  <si>
    <t>TOTAL</t>
  </si>
  <si>
    <t>ESTADO DE LAS ACCIONES CON VENCIMIENTO 
HASTA 31 DE MARZO DE 2022</t>
  </si>
  <si>
    <t>%</t>
  </si>
  <si>
    <t>A la fecha del seguimiento no se había incorporado al Plan de Mejoramiento</t>
  </si>
  <si>
    <t xml:space="preserve">Notificaciones </t>
  </si>
  <si>
    <t>Formulario PQRSD</t>
  </si>
  <si>
    <t>Actualización Sofware</t>
  </si>
  <si>
    <t>Políticas de Backups</t>
  </si>
  <si>
    <t>Listados emitidos del ORFEO, que permitan establecer el estado actual del trámite de todas la PQRSD recibidas y contestadas</t>
  </si>
  <si>
    <t>Ninguna</t>
  </si>
  <si>
    <t>Listados de PQRSD  recibidas y contestadas emitidos del ORFEO</t>
  </si>
  <si>
    <t>Se actualizó el manual de contratación  acatando la normatividad  de las directrices impartidas por los órganos de control y vigilancia. Estableciendo en el manual lo siguiente: (...)2.1.8. Funciones: El Comité de Contratación de La Dirección Nacional de Bomberos de Colombia (DNBC), tendrá las siguientes funciones: (...) f. Conocer y estudiar la procedencia de los proyectos de acto administrativo que declaren una urgencia manifiesta. (...) 2.5. Contratación Directa
La modalidad de selección por contratación directa, se encuentra regulada en el numeral 4 del artículo 2 de la Ley 1150 de 2007, además de lo consagrado en el artículo 2.2.1.2.1.4.1 y siguientes del Decreto 1082 de 2015, la Dirección Nacional de Bomberos de Colombia (DNBC) la podrá utilizar cuando directamente pueda seleccionar a un contratista bien sea persona natural o jurídica, para la adquisición de los bienes y servicios que requiera, pero procederá en los siguientes casos: 
a) Urgencia manifiesta. 
(...) y en el procedimiento para la contratación directa.</t>
  </si>
  <si>
    <t>Se actualizó del Manual de supervisión, se encuentra en proceso de oficialización para proceder a realizar los respectivos procedimientos.</t>
  </si>
  <si>
    <t>Se actualizó del Manual de contratación y supervisión se encuentra en proceso de oficialización para proceder a los respectivos talleres de socialización</t>
  </si>
  <si>
    <t>Se actualizó del Manual de supervisión, se encuentra en proceso de oficialización para proceder a realizar los respectivos formatos.</t>
  </si>
  <si>
    <t>Se actualizó del Manual de  supervisión se encuentra en proceso de oficialización</t>
  </si>
  <si>
    <t>Se actualizó del Manual de  supervisión se encuentra en proceso de oficialización para proceder a los respectivos talleres de socialización</t>
  </si>
  <si>
    <t>Se subé certificación generada por la oficina de Gestion Contractual.</t>
  </si>
  <si>
    <t>Se actualizó del Manual de  contratación, se encuentra en proceso de oficialización para proceder a realizar los formatos y procedimientos del proceso de gestion contractual. Se adjunta certificación generada en donde se evidencia quien elaboró, revisó, aprobó y la fecha.</t>
  </si>
  <si>
    <t>Se actualizó del Manual de  supervisión, se encuentra en proceso de oficialización para proceder a realizar los formatos y procedimientos del proceso de gestion contractual. Se adjunta certificación generada en donde se evidencia quien elaboró, revisó, aprobó y la fecha.</t>
  </si>
  <si>
    <t>A la fecha no se han presentado situaciones atípicas que generen la declaratoria de Urgencia Manifiesta, se adjunta normatividad acatada por la oficina y acta.</t>
  </si>
  <si>
    <t>Se actualizó el manual de contratación  acatando la normatividad  de las directrices impartidas por los órganos de control y vigilancia. Estableciendo en el manual lo siguiente: (...)2.1.8. Funciones: El Comité de Contratación de La Dirección Nacional de Bomberos de Colombia (DNBC), tendrá las siguientes funciones: (...) f. Conocer y estudiar la procedencia de los proyectos de acto administrativo que declaren una urgencia manifiesta. (...) 2.5. Contratación Directa
La modalidad de selección por contratación directa, se encuentra regulada en el numeral 4 del artículo 2 de la Ley 1150 de 2007, además de lo consagrado en el artículo 2.2.1.2.1.4.1 y siguientes del Decreto 1082 de 2015, la Dirección Nacional de Bomberos de Colombia (DNBC) la podrá utilizar cuando directamente pueda seleccionar a un contratista bien sea persona natural o jurídica, para la adquisición de los bienes y servicios que requiera, pero procederá en los siguientes casos: 
a) Urgencia manifiesta. 
(...) y en el procedimiento para la contratación directa. 
Cuando se encuentre oficializado el manual de contratación se procedera a realizar Procedimientos, formatos y demás documentos de gestion contractual.</t>
  </si>
  <si>
    <t>Se actualizó del Manual de contratación, se encuentra en proceso de oficialización para proceder a los respectivos talleres de socialización</t>
  </si>
  <si>
    <t>Se adjunta minuta de liquidación contractual.</t>
  </si>
  <si>
    <t>Se adjunta Manual de contratación el cual incluye requisitos para la liquidación de los contratos conforme a la normatividad vigente</t>
  </si>
  <si>
    <t>Se adjunta acta de inicio y memorando dirigido a todos los supervisores.</t>
  </si>
  <si>
    <t>Se adjunta Manual de contratación el cual esta en proceso de oficialización.</t>
  </si>
  <si>
    <t xml:space="preserve"> Se adjunta certificación generada en donde se evidencia quien elaboró, revisó, aprobó y la fecha.</t>
  </si>
  <si>
    <t xml:space="preserve">Se adjunta capacitaciones realizadas por Gestion Contractual relacionadas con la plataforma SECOP II </t>
  </si>
  <si>
    <t>Se adjunta Manual de contratación en proceso de oficialización junto con el respectivo memorando a los supervisores.</t>
  </si>
  <si>
    <t>Se adjunta Manual de contratación en proceso de oficialización</t>
  </si>
  <si>
    <t>Se adjunta actas de comites de contratación junto con la ejecución presupuestal.</t>
  </si>
  <si>
    <t>Se dio cumplimiento a la acción de mejora establecida en el plan de mejoramiento, generando resoluciones de adjudicación.</t>
  </si>
  <si>
    <t>Se adjunta resolucion 219 de 2022 y  NOTA DE COBERTURA PRORROGA PROGRAMA DE SEGUROS BOMBEROS.</t>
  </si>
  <si>
    <t xml:space="preserve">Se realizará el contrato de renovación de soporte y mantenimiento una vez finalizada la culminacion de ley de garantias. Se encuentra diligenciada la información referente al estudio previo y justificación. </t>
  </si>
  <si>
    <t>Se realizó ajuste de la funcionalidad correspondiente al envio de notificacion via correo electronico</t>
  </si>
  <si>
    <t>Se realizó ajuste al formulario en linea correspondiente a la trazabilidad</t>
  </si>
  <si>
    <t>No iniciado</t>
  </si>
  <si>
    <t>Actualmente se generan los backups de la aplicación de acuerdo con el proceso automatico realizado en AZURE. Se debe realizar documento formalizando este proceso</t>
  </si>
  <si>
    <t>Se realiza plan de trabajo referente  a los ajustes del sistema para el perido de febrero a Junio.</t>
  </si>
  <si>
    <t xml:space="preserve">Al 03 de Junio de 2022, el Perfil Presupuesto ha realizado la revisión mensual de los aportes aseguradora en el Banco Agrario para imputar los aportes en el SIIF. </t>
  </si>
  <si>
    <t xml:space="preserve">Al 03 de Junio de 2022, el Perfil Presupuesto imputo  los aportes del 2% Aseguradoras en el aplicativo SIIF, comparandolo con las consignaciones realizadas por las Aseguradoras en el Banco Agrario. </t>
  </si>
  <si>
    <t>Para el cierre presupuestal y contable de la vgencia 2021, Gestión Financiera envió a las dependecias correos electrónicos solicitando infomación que afectara los EE.FF.</t>
  </si>
  <si>
    <t>Al cierre de la Vigencia 2021, se elabraron Las Notas a los Estados Financieros conforme a nuevo instructivo dado por la Contaduría General de la Nación, los cuales fueron transmitidos a traves del CHIP de la Contaduría en el mes de Febrero de 2022.</t>
  </si>
  <si>
    <t xml:space="preserve">Al 03 de Junio de 2022, el Supervisor del Convenio 9677-06-1298-2013 no ha reportado información a Gestion Finanaciera  referente a el cierre financiero del convenio. </t>
  </si>
  <si>
    <t xml:space="preserve">Al 03 de Junio de 2022, el Área Financiera envia correos mensuales a Fasecolda, solicitando informacion de las primas reportadas por las Aseguradoras, con el fin de verificar el aporte del 2%. </t>
  </si>
  <si>
    <t>En avance</t>
  </si>
  <si>
    <t xml:space="preserve">En atencion a la entrada en vigencia de la Ley 2094 de 2021 durante el primer semestre del año en curso, la Direcccion Nacional de bomberos, solicito cocepto de la funcion publica y se encuentra trabajando en la estructura del proceso disciplinario. Razon por la cual a la fecha no se han iniciado los procesos disciplinarios. </t>
  </si>
  <si>
    <t>En lo corrido de la vigencia 2022, Gestión Financiera ha enviado a la Superintendencia correos electrónicos solicitando apoyo para la la identificacion de un tercero aportante por concepto de Aporte Aseguradoras (Ley 1575 de 2012). las fechas de los envios son:  03 de Marzo,  06 de Abril, 03 de Mayo y 02 deJunio de 2022
En enero y febrero de 2022, no se  realizaron correos por cuanto, todos los aportes fueron reconocidos</t>
  </si>
  <si>
    <t>Se elaboró el procedimiento PC-PE-01 Versión 1 "formulación y Seguimiento  Plan Anual de Adquisiciones" así como el formato FO-PE-01</t>
  </si>
  <si>
    <t>Al mes de mayo se han realizado 5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De igual forma en los meses de Marzo y Mayo se llevaron a cabo Comités de contratación en los cuales se presentó el estado de avance y seguiiento del PAA .
Se anexan actas de los comités SIGE celebrados en la vigencia 2022: 31 de enero, 28 de febrero, 29 de marzo, y 29 de abril
Nota: El acta SIGE del mes de mayo se encuentra en elaboración (31 de mayo)</t>
  </si>
  <si>
    <t>Al mes de mayo se han realizado 5 seguimientos del presupuesto de inversión a través de la cadena de valor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De igual forma en los meses de Marzo y Mayo se llevaron a cabo Comités de contratación en los cuales se presentó el estado de avance y seguiiento del PAA.
Se anexan actas de los comités SIGE celebrados en la vigencia 2022: 31 de enero, 28 de febrero, 29 de marzo, y 29 de abril
Nota: El acta SIGE del mes de mayo se encuentra en elaboración (31 de mayo)</t>
  </si>
  <si>
    <t>Se viene realizando la actividad por parte de Gestion Atencion al Usuario de radicar las cuentas de cobro que lleguen por parte por el contratista y/o supervisor para generar numero de radicado y fecha.</t>
  </si>
  <si>
    <t>El compromiso de elaboración de actas de adjudicación lo inicio el proceso de fortalecimiento desde el acta no. 28 de fecha 20 de enero de 2022, desde esta fecha hasta el 31 de marzo se han elaborado 56 resoluciones, las cuales todas se encuentran cargadas en la carpeta de DRIVE.
Anterior al 20 de enero, la oficina de contratción tiene pendientes 6 resoluciones de adjudicacion de bienes, las cuales corresponden a los numeros 010, 016, 018, 019, 021, 022 las cuales desde el primer trimestre no han sido entregadas para ser cargadas a la  carpeta compartida.
ver carpeta resoluciones de adjudicacion</t>
  </si>
  <si>
    <t xml:space="preserve">Se environ dos correos los días:
28 de Abril de 2022
31 de Mayo de 2020
se adjunta avance soporte de correos enviados en abril y mayo en el siguiente link:  https://dnbcgovco-my.sharepoint.com/personal/claudia_quintero_dnbc_gov_co/_layouts/15/onedrive.aspx?ga=1&amp;id=%2Fpersonal%2Fclaudia%5Fquintero%5Fdnbc%5Fgov%5Fco%2FDocuments%2FCGR%20Avance%202022%2FEvidencias%20segundo%20trimestre%20vigencia%202022%2FEVIDENCIAS%20II%20TRIMESTRE%2FMATRIZ%20SUPERVISION
</t>
  </si>
  <si>
    <t>Hasta mayo 31 de 2022, se ha designado al Ct. Jairo Soto como supervisor de 3 contratos de bienes:
1.	Contrato 101	ADQUISICIÓN DE COMPRESORES DE AIRE RESPIRABLE PARA RECARGAR CILINDROS (BOTELLAS) DE EQUIPOS SCBA DE CONFORMIDAD CON LAS ESPECIFICACIONES TÉCNICAS ESTABLECIDAS POR LA DNBC Y EN EL MARCO DE PROYECTO DE FORTALECIMIENTO DE LOS CUERPOS DE BOMBEROS DEL PAÍS.
2.	Contrato  138	CONTRATAR LA ADQUISICIÓN EQUIPOS DE PROTECCIÓN PERSONAL ESPECIALIZADOS EN EXTINCIÓN DE INCENDIOS ESTRUCTURALES EN EL MARCO DEL PROYECTO DE FORTALECIMIENTO ALOS CUERPOS DE BOMBEROS DEL PAIS.
3.	Contrato  139	CONTRATAR LA ADQUISICION DE HERRAMIENTAS ESPECIALIZADAS DE RESCATE VEHICULAR EN EL MARCO DEL PROYECTO DE FORTALECIMEINTO A LOS CUERPOS DE BOMBEROS DEL PAIS.
Para cada uno de los contratos se ha realizado el primer pago correspondiente al 45% del valor total, en este pago aún no se reciben bienes</t>
  </si>
  <si>
    <t>Hasta que no se realice la respectiva actualización no se realizará la socialización</t>
  </si>
  <si>
    <t>La acción de mejora finalizó el 30 de Diciembre de 2020.
No se cargaron evidencias en el ONE DRIVE;  por lo tanto, no se logró realizar el seguimiento por parte de la OCI.
De igual forma, el avance de la ejecución y las actividades ejecutadas por parte del responsable no fue diligenciada en la matriz remitida por por la OCI</t>
  </si>
  <si>
    <t>La acción de mejora finalizó el 30 de diciembre de 2020. 
No se cargaron evidencias en el ONE DRIVE para el primer trimestre de 2020; por lo tanto, no se logró realizar el seguimiento por parte de la OCI, para verificar su EFECTIVIDAD.
De igual forma, el avance de la ejecución y las actividades ejecutadas por parte del responsable no fue diligenciada en la matriz remitida por por la OCI</t>
  </si>
  <si>
    <t>La acción de mejora finalizó el 31 de marzo de 2022.
No se cargaron evidencias en el ONE DRIVE; por lo tanto, no se logró realizar el seguimiento por parte de la OCI.
De igual forma, el avance de la ejecución y las actividades ejecutadas por parte del responsable no fue diligenciada en la matriz remitida por por la OCI</t>
  </si>
  <si>
    <t>La acción de mejora finalizó el 31 de marzo de 2022.
Se cargó en el ONE DRIVE algunos archivos donde se relacionan la entrega de kits de los Departamentos de Meta, Choco, Magdalena y Norte de Santander pero los mismos no suman los 56 termómetros.
La información se encuentra desorganizada y no se logró evidenciar claramente a que  Departamento  y  CB, se le entregó los termómetros.
De igual forma, el avance de la ejecución y las actividades ejecutadas por parte del responsable no fue diligenciada en la matriz remitida por por la OCI</t>
  </si>
  <si>
    <t>La acción de mejora finalizó el 31 de marzo de 2022.
Se cargó en el ONE DRIVE la misma información con  relación de entrega de los termómetros  pero no se logró evidenciar cuales eran las 12 actas ilegibles.
De igual forma, el avance de la ejecución y las actividades ejecutadas por parte del responsable no fue diligenciada en la matriz remitida por por la OCI</t>
  </si>
  <si>
    <t>No se evidenciaron las actas de entrega. No obstante, se cargaron certificaciones donde los CB indican que recibieron Kits de Bioseguridad. Asimismo, no se allega relación donde se discrimine el CB y el número de kits entregados.
De igual forma, el avance de la ejecución y las actividades ejecutadas por parte del responsable no fue diligenciada en la matriz remitida por por la OCI</t>
  </si>
  <si>
    <t>No se cargaron evidencias en el ONE DRIVE; por lo tanto, no se logró realizar el seguimiento por parte de la OCI.
De igual forma, el avance de la ejecución y las actividades ejecutadas por parte del responsable no fue diligenciada en la matriz remitida por por la OCI</t>
  </si>
  <si>
    <t>Se evidencia ocho (8) entradas de almacén con sus  correspondientes facturas emitidas por los proveedores, y la entrega de la  copia del ingreso al Supervisor Jairo Soto Gil.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</si>
  <si>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</si>
  <si>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</si>
  <si>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
Asimismo, este no establece  los lineamientos generales con relación a la generación de los estudios de mercado y análisis del sector.
De igual forma, el avance de la ejecución y las actividades ejecutadas por parte del responsable no fue diligenciada en la matriz remitida por por la OCI</t>
  </si>
  <si>
    <t>La acción de mejora finalizó el 31 de marzo de 2022.
No se cargaron evidencias en el ONE DRIVE; por lo tanto, no se logró realizar el seguimiento por parte de la OCI.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</si>
  <si>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la acción establecida en el Plan de Mejoramiento que establezca  los requisitos para la liquidación de los contratos conforme a la normatividad vigente, incluyendo el procedimiento para llevar a cabo dicha liquidación
De igual forma, el avance de la ejecución y las actividades ejecutadas por parte del responsable no fue diligenciada en la matriz remitida por por la OCI</t>
  </si>
  <si>
    <t>La acción de mejora finalizó el 31 de marzo de 2022.
Se cargó el formato de Acta de Inicio, pero el mismo no tiene el Código ni la versión interna de la DNBC, ni está inmerso en el  Bosquejo del Manual de Contratación de la DNBC.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</si>
  <si>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incluye el formato de acta de inicio donde se establezca la verificación por parte del supervisor del tiempo y el valor estipulado en las pólizas.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</si>
  <si>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los lineamientos generales con relación a la generación de los estudios de mercado y análisis del sector. Asimismo, no incluye la obligatoriedad de allegar los respectivos soportes documentales informe técnico de solicitud de la adición y prórroga por parte del supervisor. 
De igual forma, el avance de la ejecución y las actividades ejecutadas por parte del responsable no fue diligenciada en la matriz remitida por por la OCI</t>
  </si>
  <si>
    <t>Se cargó en el ONE DRIVE el Bosquejo del Manual  de Contratación Administrativo Especial Dirección Nacional de Bomberos; pero en el mismo no se incluye el flujo de aprobación de responsables y vistos buenos en la plataforma SECOP II.
De igual forma, el avance de la ejecución y las actividades ejecutadas por parte del responsable no fue diligenciada en la matriz remitida por por la OCI</t>
  </si>
  <si>
    <t>CB</t>
  </si>
  <si>
    <t>No Termómetros</t>
  </si>
  <si>
    <t>Algarrobo Magdalena</t>
  </si>
  <si>
    <t>Cienaga Magdalena</t>
  </si>
  <si>
    <t>Nueva Granada Magdalena</t>
  </si>
  <si>
    <t>Fundación Magdalena</t>
  </si>
  <si>
    <t>Salamina Magdalena</t>
  </si>
  <si>
    <t>Aeronáuticos Santa Marta</t>
  </si>
  <si>
    <t>Zona Bananera</t>
  </si>
  <si>
    <t>Abrego</t>
  </si>
  <si>
    <t>Chinácota</t>
  </si>
  <si>
    <t>Aeronáuticos Cúcuta</t>
  </si>
  <si>
    <t>Voluntarios Ocaña</t>
  </si>
  <si>
    <t>Voluntarios Pamplona</t>
  </si>
  <si>
    <t>Puerto Santander (NS)</t>
  </si>
  <si>
    <t xml:space="preserve">Villa del Rosario </t>
  </si>
  <si>
    <t>Certificación Leticia</t>
  </si>
  <si>
    <t>Cumaribo</t>
  </si>
  <si>
    <t>Aeronauticos de Colombia</t>
  </si>
  <si>
    <t>Puerto Carreño</t>
  </si>
  <si>
    <t>San Andrés Isla</t>
  </si>
  <si>
    <t>Banco Magdalena, aracataca, Plato y Pivijay)</t>
  </si>
  <si>
    <t>Voluntarios Santa Marta</t>
  </si>
  <si>
    <t>Voluntarios Sitionuevo</t>
  </si>
  <si>
    <t>Voluntarios Los patios NS</t>
  </si>
  <si>
    <t>Voluntarios Primavera</t>
  </si>
  <si>
    <t>Se cargaron las 12 actas correspoondientes a XXXXXX</t>
  </si>
  <si>
    <t>Unquia</t>
  </si>
  <si>
    <t>CHOCO</t>
  </si>
  <si>
    <t>MAGDALENA</t>
  </si>
  <si>
    <t>N.S</t>
  </si>
  <si>
    <t>TIBU</t>
  </si>
  <si>
    <t>SIN FECHA</t>
  </si>
  <si>
    <t>SAN ANDRES</t>
  </si>
  <si>
    <t>VICHADA</t>
  </si>
  <si>
    <t>GUAINIA</t>
  </si>
  <si>
    <t>Certificación (VAUPES) Mitu y CB Aeronautico Fabio Leon Bentley</t>
  </si>
  <si>
    <t>SIN CB NO SE SABE</t>
  </si>
  <si>
    <t>XXXX</t>
  </si>
  <si>
    <t>Departamento</t>
  </si>
  <si>
    <t>Total</t>
  </si>
  <si>
    <t>LETICIA</t>
  </si>
  <si>
    <t>VAUPES</t>
  </si>
  <si>
    <t>Voluntario de Sta Ana</t>
  </si>
  <si>
    <t xml:space="preserve">Detalle de Acciones </t>
  </si>
  <si>
    <t>Cant</t>
  </si>
  <si>
    <t>Acciones que finalizaron en 2020 y 2021 (Sin efectividad)</t>
  </si>
  <si>
    <t>Acciones vencidas (Finalizaron el 31 de marzo de 2022)</t>
  </si>
  <si>
    <t>Proceso</t>
  </si>
  <si>
    <t>Acción</t>
  </si>
  <si>
    <t>Cantidad</t>
  </si>
  <si>
    <t>Gestión Administrativa</t>
  </si>
  <si>
    <t>Consolidar Actas de entrega Kit</t>
  </si>
  <si>
    <t>Actualización Procedimiento</t>
  </si>
  <si>
    <t>Gestión Contractual</t>
  </si>
  <si>
    <t>Actualización Manual de Contratación</t>
  </si>
  <si>
    <t>Actualización Manual de Supervisión</t>
  </si>
  <si>
    <t>Gestión Financiera</t>
  </si>
  <si>
    <t>Asuntos Disciplinarios</t>
  </si>
  <si>
    <t>Gestión TI</t>
  </si>
  <si>
    <t>Supervisores</t>
  </si>
  <si>
    <t>Consolidar Actas de entrega Kit (111)</t>
  </si>
  <si>
    <t>Actualización Minuta Manual de Contratación</t>
  </si>
  <si>
    <t>Actualización Formato Acta de Inicio Manual de Supervisión</t>
  </si>
  <si>
    <t>Acciones que finalizan 31 de diciembre de 2022 (Sin Avance)</t>
  </si>
  <si>
    <t>Gestión Adminiy</t>
  </si>
  <si>
    <t>Generar los Ingresos de Almacén</t>
  </si>
  <si>
    <t>Generar Salidas de Almacén</t>
  </si>
  <si>
    <t>Adelantar las acciones Disciplinarias</t>
  </si>
  <si>
    <t xml:space="preserve">Socialización Manual de Contratación y Supervisión </t>
  </si>
  <si>
    <t>Generación Calendario Contractual</t>
  </si>
  <si>
    <t>Mantenimiento ERP</t>
  </si>
  <si>
    <t>Actualización ORFEO</t>
  </si>
  <si>
    <t xml:space="preserve">Establecer Políticas de Backups </t>
  </si>
  <si>
    <t>Generación Informes de Supervisión</t>
  </si>
  <si>
    <r>
      <rPr>
        <b/>
        <u/>
        <sz val="11"/>
        <color indexed="8"/>
        <rFont val="Arial"/>
        <family val="2"/>
      </rPr>
      <t>Hallazgo No. 1. Supervisión Contratos de Comodato</t>
    </r>
    <r>
      <rPr>
        <sz val="11"/>
        <color indexed="8"/>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</si>
  <si>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r>
      <t xml:space="preserve">Delegación de Supervisión </t>
    </r>
    <r>
      <rPr>
        <sz val="11"/>
        <color rgb="FFFF0000"/>
        <rFont val="Arial"/>
        <family val="2"/>
      </rPr>
      <t xml:space="preserve">al personal de planta </t>
    </r>
  </si>
  <si>
    <r>
      <t xml:space="preserve">La acción de mejora finalizó el 31 de marzo de 2021.
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Desde el segundo semestre de 2021 no se han realizado designaciones de supervisión en comodatos, ya que  los bienes se están entregando a los CB por medio de resoluciones de adjudicación.
</t>
    </r>
    <r>
      <rPr>
        <b/>
        <sz val="11"/>
        <rFont val="Arial"/>
        <family val="2"/>
      </rPr>
      <t>Por lo tanto, se dio cumplimiento a la acción de mejora establecida en el plan de mejoramiento.</t>
    </r>
  </si>
  <si>
    <r>
      <t xml:space="preserve">Correos Electrónicos </t>
    </r>
    <r>
      <rPr>
        <sz val="11"/>
        <color rgb="FFFF0000"/>
        <rFont val="Arial"/>
        <family val="2"/>
      </rPr>
      <t>trimestrales</t>
    </r>
    <r>
      <rPr>
        <sz val="11"/>
        <color indexed="8"/>
        <rFont val="Arial"/>
        <family val="2"/>
      </rPr>
      <t xml:space="preserve">
</t>
    </r>
  </si>
  <si>
    <r>
      <t xml:space="preserve">La acción de mejora finalizó el 30 de diciembre de 2020.
Los supervisores de los comodatos el día 04 de marzo de 2022  remitieron correos electrónicos a los diferentes cuerpos de bomberos del país, informando las obligaciones que tienen como Comodatarios, entre otras:
1) Emplear el mayor cuidado en la conservación del bien dado en comodato y responder hasta de la culpa levísima.
2) Cuidar y realizar los mantenimientos preventivos y correctivos del bien recibido en comodato.
3) Tener el debido cuidado con la documentación eferente al vehículo objeto de comodato
4) Restituir el bien dado en comodato a la finalización del plazo señalado o de la ocurrencia de alguna de las causales de terminación.
5) Utilizar el bien única y exclusivamente para los fines que fueron establecidos y destinados
</t>
    </r>
    <r>
      <rPr>
        <b/>
        <sz val="11"/>
        <rFont val="Arial"/>
        <family val="2"/>
      </rPr>
      <t xml:space="preserve">Por lo tanto, se ha dado cumplimiento a la acción de mejora establecida en el plan de mejoramiento.
</t>
    </r>
  </si>
  <si>
    <r>
      <t xml:space="preserve">El envio se tiene programado para la semana del  6 al 10 de junio, los debidos soportes se subiran en el siguiente link: </t>
    </r>
    <r>
      <rPr>
        <b/>
        <sz val="11"/>
        <color rgb="FFFF0000"/>
        <rFont val="Arial"/>
        <family val="2"/>
      </rPr>
      <t>https://dnbcgovco-my.sharepoint.com/personal/claudia_quintero_dnbc_gov_co/_layouts/15/onedrive.aspx?ga=1&amp;id=%2Fpersonal%2Fclaudia%5Fquintero%5Fdnbc%5Fgov%5Fco%2FDocuments%2FCGR%20Avance%202022%2FEvidencias%20segundo%20trimestre%20vigencia%202022%2FEVIDENCIAS%20II%20TRIMESTRE%2FSOLICITUD%20INFORMES</t>
    </r>
  </si>
  <si>
    <r>
      <t xml:space="preserve">La acción culmino el 30 de diciembre de 2020. 
La DNBC, actualmente no genera Comodatos; pero  se están realizando  resoluciones de adjudicación de bienes entregados a los Cuerpos de Bomberos,   identificando en las mismas  las características y referencias especificas del bien a entregar. 
</t>
    </r>
    <r>
      <rPr>
        <b/>
        <sz val="11"/>
        <rFont val="Arial"/>
        <family val="2"/>
      </rPr>
      <t xml:space="preserve">No obstante, no se logró realizar seguimiento a las resoluciones de adjudicación de bienes por parte de la OCI; por cuanto, no fueron cargadas en el ONE DRIVE las respectivas evidencias.
De igual forma, el avance de la ejecución y las actividades ejecutadas por parte del responsable no fue diligenciada en la matriz remitida por el proceso de Mejora Continua.
</t>
    </r>
  </si>
  <si>
    <r>
      <t xml:space="preserve">La acción de mejora finalizó el 30 de diciembre de 2020.
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2020 se realizaron las siguientes solicitudes:
09 de marzo de 2022: Analizador géminis y  cámara térmica
08 y 09 de marzo de 2022: Carrotanque, compresor BAUER, CRIF, Kit Brec Corte y Brec Eléctrico, kit de desinundación, Kit EPP, Kit Forestal, Kit Matpel, Kit Tecnológico, Máquina Extintora, Tramo de Manguera, UIR, Kit acuático Mar.
</t>
    </r>
    <r>
      <rPr>
        <b/>
        <sz val="11"/>
        <color indexed="8"/>
        <rFont val="Arial"/>
        <family val="2"/>
      </rPr>
      <t xml:space="preserve">
Por lo tanto, se ha dado cumplimiento a la acción de mejora establecida en el plan de mejoramiento</t>
    </r>
    <r>
      <rPr>
        <sz val="11"/>
        <color indexed="8"/>
        <rFont val="Arial"/>
        <family val="2"/>
      </rPr>
      <t xml:space="preserve">
</t>
    </r>
  </si>
  <si>
    <r>
      <t xml:space="preserve">El envio se tiene programado para la semana del  6 al 10 de junio, los debidos soportes se subiran en el siguiente link: </t>
    </r>
    <r>
      <rPr>
        <b/>
        <sz val="11"/>
        <color rgb="FFFF0000"/>
        <rFont val="Arial"/>
        <family val="2"/>
      </rPr>
      <t>https://dnbcgovco-my.sharepoint.com/personal/claudia_quintero_dnbc_gov_co/_layouts/15/onedrive.aspx?ga=1&amp;id=%2Fpersonal%2Fclaudia%5Fquintero%5Fdnbc%5Fgov%5Fco%2FDocuments%2FCGR%20Avance%202022%2FEvidencias%20segundo%20trimestre%20vigencia%202022%2FEVIDENCIAS%20II%20TRIMESTRE%2FREITERACION%20EMAIL</t>
    </r>
  </si>
  <si>
    <r>
      <t xml:space="preserve">La acción de mejora finalizó el 30 de diciembre de 2020.
Los supervisores durante el primer semestre de 2022,  han realizado 292  llamadas telefónicas a los Cuerpos de Bomberos a los cuales se les entregaron bienes en Comodato registrando: 
Enero:  70  llamadas Telefónicas
Febrero:  211  llamadas Telefónicas 
Marzo:  11  llamadas Telefónicas 
</t>
    </r>
    <r>
      <rPr>
        <b/>
        <sz val="11"/>
        <rFont val="Arial"/>
        <family val="2"/>
      </rPr>
      <t xml:space="preserve">Por lo tanto, se ha dado cumplimiento a la acción de mejora establecida en el plan de mejoramiento.
</t>
    </r>
  </si>
  <si>
    <r>
      <t xml:space="preserve">se adjunta matriz de llamadas por parte de los supervisores para recordar envio de informes trimestrales correspondiente al II trimestre en el siguiente link: </t>
    </r>
    <r>
      <rPr>
        <b/>
        <sz val="11"/>
        <color rgb="FFFF0000"/>
        <rFont val="Arial"/>
        <family val="2"/>
      </rPr>
      <t>https://dnbcgovco-my.sharepoint.com/personal/claudia_quintero_dnbc_gov_co/_layouts/15/onedrive.aspx?ga=1&amp;id=%2Fpersonal%2Fclaudia%5Fquintero%5Fdnbc%5Fgov%5Fco%2FDocuments%2FCGR%20Avance%202022%2FEvidencias%20segundo%20trimestre%20vigencia%202022%2FEVIDENCIAS%20II%20TRIMESTRE%2FLLAMADAS%20II%20TRIMESTRE</t>
    </r>
  </si>
  <si>
    <r>
      <t xml:space="preserve">Matriz de seguimiento </t>
    </r>
    <r>
      <rPr>
        <sz val="11"/>
        <color rgb="FFFF0000"/>
        <rFont val="Arial"/>
        <family val="2"/>
      </rPr>
      <t>trimestral</t>
    </r>
  </si>
  <si>
    <r>
      <t xml:space="preserve">La acción de mejora finalizó el 30 de diciembre de 2020. Se está diligenciando de manera trimestral </t>
    </r>
    <r>
      <rPr>
        <u/>
        <sz val="11"/>
        <color indexed="8"/>
        <rFont val="Arial"/>
        <family val="2"/>
      </rPr>
      <t>La matriz de seguimiento</t>
    </r>
    <r>
      <rPr>
        <sz val="11"/>
        <color indexed="8"/>
        <rFont val="Arial"/>
        <family val="2"/>
      </rPr>
      <t xml:space="preserve">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t>
    </r>
    <r>
      <rPr>
        <b/>
        <sz val="11"/>
        <color indexed="8"/>
        <rFont val="Arial"/>
        <family val="2"/>
      </rPr>
      <t xml:space="preserve">Por lo tanto, se ha dado cumplimiento a la acción de mejora establecida en el plan de mejoramiento.  
</t>
    </r>
    <r>
      <rPr>
        <sz val="11"/>
        <color indexed="8"/>
        <rFont val="Arial"/>
        <family val="2"/>
      </rPr>
      <t xml:space="preserve">
</t>
    </r>
  </si>
  <si>
    <r>
      <t xml:space="preserve">Se adjunta avance matris de seguimiento en el siguiente link: </t>
    </r>
    <r>
      <rPr>
        <b/>
        <sz val="11"/>
        <color rgb="FFFF0000"/>
        <rFont val="Arial"/>
        <family val="2"/>
      </rPr>
      <t>https://dnbcgovco-my.sharepoint.com/personal/claudia_quintero_dnbc_gov_co/_layouts/15/onedrive.aspx?ga=1&amp;id=%2Fpersonal%2Fclaudia%5Fquintero%5Fdnbc%5Fgov%5Fco%2FDocuments%2FCGR%20Avance%202022%2FEvidencias%20segundo%20trimestre%20vigencia%202022%2FEVIDENCIAS%20II%20TRIMESTRE</t>
    </r>
  </si>
  <si>
    <r>
      <t xml:space="preserve">Correos </t>
    </r>
    <r>
      <rPr>
        <sz val="11"/>
        <color rgb="FFFF0000"/>
        <rFont val="Arial"/>
        <family val="2"/>
      </rPr>
      <t>mensuales</t>
    </r>
    <r>
      <rPr>
        <sz val="11"/>
        <color indexed="8"/>
        <rFont val="Arial"/>
        <family val="2"/>
      </rPr>
      <t xml:space="preserve">
</t>
    </r>
  </si>
  <si>
    <r>
      <t xml:space="preserve">La acción de mejora finalizó el 30 de diciembre de 2020. 
Los días 11 de enero , 24 de febrero y  09 de marzo de 2022, se realizó el envió mensual  de correos electrónicos  al proceso de Gestión Administrativa,  Gestión Contractual y Fortalecimiento Bomberil adjuntando  el archivo denominado  BD seguimiento SOAT 2022, donde se  informa el vencimiento de los SOAT. 
Es necesario indicar que en correo del mes de  Marzo y Abril se informa que existen SOAT vencidos de los meses de enero y febrero de 2022.
</t>
    </r>
    <r>
      <rPr>
        <b/>
        <sz val="11"/>
        <rFont val="Arial"/>
        <family val="2"/>
      </rPr>
      <t xml:space="preserve">
El avance de la ejecución y las actividades ejecutadas por parte del responsable no fue diligenciada en la matriz remitida por el proceso de Mejora Continua.</t>
    </r>
  </si>
  <si>
    <r>
      <t xml:space="preserve">La acción de mejora finalizó el 30 de Diciembre de 2020.
Los días 11 de enero,   24 de febrero y 09 de marzo de 2020, se remitió por parte de los supervisores Correo mensual  informando a la Subdirección administrativa y Gestión Contractual, los vencimientos de la Póliza de Responsabilidad Civil y de la Póliza Todo riesgo de los bienes entregados en Comodato.
</t>
    </r>
    <r>
      <rPr>
        <b/>
        <sz val="11"/>
        <color indexed="8"/>
        <rFont val="Arial"/>
        <family val="2"/>
      </rPr>
      <t xml:space="preserve">Por lo tanto, se ha dado cumplimiento a la acción de mejora establecida en el plan de mejoramiento.  </t>
    </r>
    <r>
      <rPr>
        <sz val="11"/>
        <color indexed="8"/>
        <rFont val="Arial"/>
        <family val="2"/>
      </rPr>
      <t xml:space="preserve">
</t>
    </r>
  </si>
  <si>
    <r>
      <t xml:space="preserve">La acción de mejora finalizó el 30 de diciembre de 2020. 
Mediante la resolución 268 de 2019, del 23 de diciembre de 2019, se adjudicó el proceso de Licitación Pública No. 002 de 2019. Se realizó otro si No. 3 ampliando el plazo de cobertura hasta el 11 de octubre de 2021.
De igual forma, mediante nota de cobertura se amplió la cobertura hasta el 11 de febrero de 2022.
</t>
    </r>
    <r>
      <rPr>
        <b/>
        <sz val="11"/>
        <color indexed="8"/>
        <rFont val="Arial"/>
        <family val="2"/>
      </rPr>
      <t>No obstante no se cargó soporte en el ONE DRIVE,  donde se evidencie ampliación o nuevo proceso contractual que cubra desde el 12 de febrero de 2022 a la fecha.</t>
    </r>
    <r>
      <rPr>
        <sz val="11"/>
        <color indexed="8"/>
        <rFont val="Arial"/>
        <family val="2"/>
      </rPr>
      <t xml:space="preserve">
</t>
    </r>
    <r>
      <rPr>
        <b/>
        <sz val="11"/>
        <color indexed="8"/>
        <rFont val="Arial"/>
        <family val="2"/>
      </rPr>
      <t xml:space="preserve">El avance de la ejecución y las actividades ejecutadas por parte del responsable no fue diligenciada en la matriz remitida por el proceso de Mejora Continua.
</t>
    </r>
  </si>
  <si>
    <r>
      <t xml:space="preserve">Correo </t>
    </r>
    <r>
      <rPr>
        <sz val="11"/>
        <color rgb="FFFF0000"/>
        <rFont val="Arial"/>
        <family val="2"/>
      </rPr>
      <t xml:space="preserve">semestral </t>
    </r>
    <r>
      <rPr>
        <sz val="11"/>
        <color indexed="8"/>
        <rFont val="Arial"/>
        <family val="2"/>
      </rPr>
      <t xml:space="preserve">
</t>
    </r>
  </si>
  <si>
    <r>
      <rPr>
        <sz val="11"/>
        <rFont val="Arial"/>
        <family val="2"/>
      </rPr>
      <t xml:space="preserve">La acción de mejora finalizó el 30 de diciembre de 2020. </t>
    </r>
    <r>
      <rPr>
        <b/>
        <sz val="11"/>
        <rFont val="Arial"/>
        <family val="2"/>
      </rPr>
      <t xml:space="preserve">
No se cargaron evidencias en el ONE DRIVE; por lo tanto, no se logró realizar el seguimiento por parte de la OCI.
De igual forma, el avance de la ejecución y las actividades ejecutadas por parte del responsable no fue diligenciada en la matriz remitida por el proceso de Mejora Continua.</t>
    </r>
  </si>
  <si>
    <r>
      <t xml:space="preserve">Hallazgo No. 2. Ingresos fiscales no tributarios-Contribuciones. </t>
    </r>
    <r>
      <rPr>
        <sz val="11"/>
        <color indexed="8"/>
        <rFont val="Arial"/>
        <family val="2"/>
      </rPr>
      <t>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t>
    </r>
  </si>
  <si>
    <r>
      <t>La acción de mejora finalizó el 30 de diciembre de 2020. 
Se realizó el seguimiento mensual del Recaudo de la cuenta del Fondo Nacional de Bomberos (Banco Agrario) con el fin de identificar los terceros, de los meses de enero y febrero de 2022</t>
    </r>
    <r>
      <rPr>
        <b/>
        <u/>
        <sz val="11"/>
        <rFont val="Arial"/>
        <family val="2"/>
      </rPr>
      <t xml:space="preserve"> quedando pendiente el mes de marzo de 2022.</t>
    </r>
    <r>
      <rPr>
        <sz val="11"/>
        <rFont val="Arial"/>
        <family val="2"/>
      </rPr>
      <t xml:space="preserve">
</t>
    </r>
  </si>
  <si>
    <r>
      <rPr>
        <sz val="11"/>
        <rFont val="Arial"/>
        <family val="2"/>
      </rPr>
      <t>Correos  electrónicos</t>
    </r>
    <r>
      <rPr>
        <sz val="11"/>
        <color rgb="FFFF0000"/>
        <rFont val="Arial"/>
        <family val="2"/>
      </rPr>
      <t xml:space="preserve"> sobre no identificación de terceros.</t>
    </r>
  </si>
  <si>
    <r>
      <t xml:space="preserve">La acción de mejora finalizó el 30 de diciembre de 2020. 
El día 03 de marzo de  2022  se remitió correo a la Superintendencia Financiera de Colombia solicitando el nombre de terceros de los registros no identificados.
</t>
    </r>
    <r>
      <rPr>
        <b/>
        <u/>
        <sz val="11"/>
        <rFont val="Arial"/>
        <family val="2"/>
      </rPr>
      <t>En enero y febrero de 2022, no se realizó correo; no obstante, no se explica en el avance  del proceso si para estos meses se identificaron la totalidad de los terceros.</t>
    </r>
    <r>
      <rPr>
        <sz val="11"/>
        <rFont val="Arial"/>
        <family val="2"/>
      </rPr>
      <t xml:space="preserve">
</t>
    </r>
  </si>
  <si>
    <r>
      <t xml:space="preserve">La acción de mejora finalizó el 30 de diciembre de 2020.
Se realizó el seguimiento mensual del Recaudo de la cuenta del Fondo Nacional de Bomberos (Banco Agrario) con respeto al Libro del SIIF Nación 
</t>
    </r>
    <r>
      <rPr>
        <b/>
        <sz val="11"/>
        <rFont val="Arial"/>
        <family val="2"/>
      </rPr>
      <t xml:space="preserve">
Por lo tanto, se ha dado cumplimiento a la acción de mejora establecida en el Plan de Mejoramiento.
</t>
    </r>
    <r>
      <rPr>
        <b/>
        <sz val="11"/>
        <color rgb="FFFF0000"/>
        <rFont val="Arial"/>
        <family val="2"/>
      </rPr>
      <t xml:space="preserve">
</t>
    </r>
  </si>
  <si>
    <r>
      <rPr>
        <b/>
        <sz val="11"/>
        <rFont val="Arial"/>
        <family val="2"/>
      </rPr>
      <t>La acción de mejora finalizó el 30 de diciembre de 2020.</t>
    </r>
    <r>
      <rPr>
        <sz val="11"/>
        <rFont val="Arial"/>
        <family val="2"/>
      </rPr>
      <t xml:space="preserve">
Se realizó el seguimiento mensual del Recaudo de la cuenta del Fondo Nacional de Bomberos (Banco Agrario) con respeto al Libro del SIIF Nación 
</t>
    </r>
    <r>
      <rPr>
        <b/>
        <sz val="11"/>
        <rFont val="Arial"/>
        <family val="2"/>
      </rPr>
      <t xml:space="preserve">
Por lo tanto, se ha dado cumplimiento a la acción de mejora establecida en el Plan de Mejoramiento.
</t>
    </r>
    <r>
      <rPr>
        <b/>
        <sz val="11"/>
        <color rgb="FFFF0000"/>
        <rFont val="Arial"/>
        <family val="2"/>
      </rPr>
      <t xml:space="preserve">
</t>
    </r>
  </si>
  <si>
    <r>
      <t>Hallazgo No. 3. Notas explicativas estados contables</t>
    </r>
    <r>
      <rPr>
        <sz val="11"/>
        <color indexed="8"/>
        <rFont val="Arial"/>
        <family val="2"/>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</si>
  <si>
    <r>
      <rPr>
        <sz val="11"/>
        <color indexed="8"/>
        <rFont val="Arial"/>
        <family val="2"/>
      </rPr>
      <t>La acción de mejora finalizó el 30 de diciembre de 2020.</t>
    </r>
    <r>
      <rPr>
        <b/>
        <sz val="11"/>
        <color indexed="8"/>
        <rFont val="Arial"/>
        <family val="2"/>
      </rPr>
      <t xml:space="preserve">
No se cargaron evidencias en el ONE DRIVE; por lo tanto, no se logró realizar el seguimiento por parte de la OCI.</t>
    </r>
  </si>
  <si>
    <r>
      <rPr>
        <b/>
        <sz val="11"/>
        <color rgb="FF000000"/>
        <rFont val="Arial"/>
        <family val="2"/>
      </rPr>
      <t>La acción de mejora finalizó el 30 de diciembre de 2020.</t>
    </r>
    <r>
      <rPr>
        <b/>
        <sz val="11"/>
        <color indexed="8"/>
        <rFont val="Arial"/>
        <family val="2"/>
      </rPr>
      <t xml:space="preserve">
</t>
    </r>
    <r>
      <rPr>
        <sz val="11"/>
        <color rgb="FF000000"/>
        <rFont val="Arial"/>
        <family val="2"/>
      </rPr>
      <t xml:space="preserve">
EL 11 de noviembre de 2021 se realizó envio por correo electrónico del memorando de cierre donde se encuentra los lineamientos a tener en cuenta para el cierre de operaciones.  
De igual forma, de manera mensual se han venido realizando conciliaciones que el Proceso de Gestión del Talento Humano y Almacén.
</t>
    </r>
    <r>
      <rPr>
        <b/>
        <sz val="11"/>
        <color rgb="FF000000"/>
        <rFont val="Arial"/>
        <family val="2"/>
      </rPr>
      <t>Por lo tanto, se ha dado cumplimiento a la acción de mejora establecida en el Plan de Mejoramiento.</t>
    </r>
  </si>
  <si>
    <r>
      <rPr>
        <sz val="11"/>
        <color indexed="8"/>
        <rFont val="Arial"/>
        <family val="2"/>
      </rPr>
      <t>La acción de mejora finalizó el 30 de Junio  de 2020.</t>
    </r>
    <r>
      <rPr>
        <b/>
        <sz val="11"/>
        <color indexed="8"/>
        <rFont val="Arial"/>
        <family val="2"/>
      </rPr>
      <t xml:space="preserve">
Se cargó las notas a los estados contables de los estados financieros de la vigencia 2020 y no los de la vigencia 2021,</t>
    </r>
  </si>
  <si>
    <r>
      <rPr>
        <b/>
        <sz val="11"/>
        <color rgb="FF000000"/>
        <rFont val="Arial"/>
        <family val="2"/>
      </rPr>
      <t>La acción de mejora finalizó el 30 de junio  de 2020.</t>
    </r>
    <r>
      <rPr>
        <sz val="11"/>
        <color indexed="8"/>
        <rFont val="Arial"/>
        <family val="2"/>
      </rPr>
      <t xml:space="preserve">
Se elaboraron Las Notas a los Estados Financieros conforme a nuevo instructivo dado por la Contaduría General de la Nación.
</t>
    </r>
    <r>
      <rPr>
        <b/>
        <sz val="11"/>
        <color rgb="FF000000"/>
        <rFont val="Arial"/>
        <family val="2"/>
      </rPr>
      <t xml:space="preserve">
Por lo tanto, se ha dado cumplimiento a la acción de mejora establecida en el Plan de Mejoramiento.</t>
    </r>
  </si>
  <si>
    <r>
      <t>Hallazgo No. 4. Convenio 9677-06-1298-2013</t>
    </r>
    <r>
      <rPr>
        <sz val="11"/>
        <color indexed="8"/>
        <rFont val="Arial"/>
        <family val="2"/>
      </rPr>
      <t>.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t>
    </r>
  </si>
  <si>
    <r>
      <rPr>
        <sz val="11"/>
        <rFont val="Arial"/>
        <family val="2"/>
      </rPr>
      <t>La acción de mejora finalizó el 30 de Diciembre  de 2021.</t>
    </r>
    <r>
      <rPr>
        <b/>
        <sz val="11"/>
        <rFont val="Arial"/>
        <family val="2"/>
      </rPr>
      <t xml:space="preserve">
No se cargaron evidencias en el ONE DRIVE; por lo tanto, no se logró realizar el seguimiento por parte de la OCI.
De igual forma, el avance de la ejecución y las actividades ejecutadas por parte del responsable no fue diligenciada en la matriz remitida por el proceso de Mejora Continua.</t>
    </r>
  </si>
  <si>
    <r>
      <rPr>
        <sz val="11"/>
        <rFont val="Arial"/>
        <family val="2"/>
      </rPr>
      <t>La acción de mejora finalizó el 31 de Diciembre  de 2021.</t>
    </r>
    <r>
      <rPr>
        <b/>
        <sz val="11"/>
        <rFont val="Arial"/>
        <family val="2"/>
      </rPr>
      <t xml:space="preserve">
La ejecución de esta acción depende de realizar cierre financiero y contable de los contratos y convenios que se derivaron del convenio 9677-06-1298-2013.</t>
    </r>
  </si>
  <si>
    <r>
      <t>Hallazgo No. 5. Control aporte 2% aseguradoras</t>
    </r>
    <r>
      <rPr>
        <sz val="11"/>
        <color indexed="8"/>
        <rFont val="Arial"/>
        <family val="2"/>
      </rPr>
      <t>.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t>
    </r>
  </si>
  <si>
    <r>
      <t xml:space="preserve">Cruces </t>
    </r>
    <r>
      <rPr>
        <sz val="11"/>
        <color rgb="FFFF0000"/>
        <rFont val="Arial"/>
        <family val="2"/>
      </rPr>
      <t>Mensuales</t>
    </r>
  </si>
  <si>
    <r>
      <t xml:space="preserve">
La acción de mejora finalizó el 30 de Diciembre  de 2020.
Se realizaron los "cruces de los aportes consignados por las aseguradoras (Banco Agrario) y el 2% calculado con base en las primas netas emitidas.", en el primer trimestre de 2022 evidenciándose la conciliación de dichos aportes. 
Dicho cruce se genera tomando en cuenta la relación de las primas emitidas por parte de las Aseguradora, la consignación  y el registro en el SIIF NACION
</t>
    </r>
    <r>
      <rPr>
        <b/>
        <sz val="11"/>
        <color indexed="8"/>
        <rFont val="Arial"/>
        <family val="2"/>
      </rPr>
      <t>Por lo tanto se ha dado cumplimiento a la acción de mejora establecida en el plan de Mejoramiento</t>
    </r>
    <r>
      <rPr>
        <sz val="11"/>
        <color indexed="8"/>
        <rFont val="Arial"/>
        <family val="2"/>
      </rPr>
      <t xml:space="preserve">
</t>
    </r>
  </si>
  <si>
    <r>
      <rPr>
        <sz val="11"/>
        <rFont val="Arial"/>
        <family val="2"/>
      </rPr>
      <t xml:space="preserve">La acción de mejora finalizó el 30 de Diciembre  de 2020
Los días 02 de febrero y 03 de marzo de 2022 se remitieron correos a Fasecolda solicitando la relación de las aseguradoras aportantes
</t>
    </r>
    <r>
      <rPr>
        <b/>
        <sz val="11"/>
        <rFont val="Arial"/>
        <family val="2"/>
      </rPr>
      <t xml:space="preserve">
Por lo tanto, se ha dado cumplimiento a la acción de mejora establecida en el plan de Mejoramiento</t>
    </r>
    <r>
      <rPr>
        <b/>
        <sz val="11"/>
        <color rgb="FFFF0000"/>
        <rFont val="Arial"/>
        <family val="2"/>
      </rPr>
      <t xml:space="preserve">
</t>
    </r>
  </si>
  <si>
    <r>
      <t xml:space="preserve">Hallazgo No. 01.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indexed="8"/>
        <rFont val="Arial"/>
        <family val="2"/>
      </rPr>
      <t xml:space="preserve">
</t>
    </r>
  </si>
  <si>
    <r>
      <t xml:space="preserve">Hallazgo No. 02.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</si>
  <si>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r>
      <t xml:space="preserve">El día 16 de Junio de 2022, se realizó el Taller de socialización de los Procedimientos y formatos para pafo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</si>
  <si>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t xml:space="preserve">Hallazgo No. 03. Aplicación de controles gestión contractual Contratos 147, 173 y 218 de 2020. Administrativo con presunta incidencia disciplinaria.
</t>
    </r>
    <r>
      <rPr>
        <sz val="11"/>
        <color indexed="8"/>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</si>
  <si>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r>
      <t xml:space="preserve">Hallazgo No. 04. Supervisión de los Contratos 147 y 173 de 2020. Administrativo con presunta incidencia disciplinaria.
</t>
    </r>
    <r>
      <rPr>
        <sz val="11"/>
        <color indexed="8"/>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indexed="8"/>
        <rFont val="Arial"/>
        <family val="2"/>
      </rPr>
      <t xml:space="preserve">
</t>
    </r>
  </si>
  <si>
    <r>
      <t xml:space="preserve">Hallazgo No. 05.  Contratos 174 y 219 de 2020. Administrativo.
</t>
    </r>
    <r>
      <rPr>
        <sz val="11"/>
        <color indexed="8"/>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</si>
  <si>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r>
      <t xml:space="preserve">Hallazgo No. 06. Aplicación de controles gestión contractual Contratos 217, 219, 228 y 229 de 2020. Administrativa con presunta incidencia disciplinaria
</t>
    </r>
    <r>
      <rPr>
        <sz val="11"/>
        <color indexed="8"/>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</si>
  <si>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r>
      <t xml:space="preserve">Hallazgo No. 07. Hallazgo 07. Liquidación de los Contratos 174,188, 189, 213, 217, 219, 228, 229, 173 y 218 de 2020. Administrativo.
</t>
    </r>
    <r>
      <rPr>
        <sz val="11"/>
        <color indexed="8"/>
        <rFont val="Arial"/>
        <family val="2"/>
      </rPr>
      <t>Los Contratos 174,188, 189, 213, 217, 219, 228, 229, 173 y 218 de 2020, no se liquidaron conforme a lo pactado en los contratos ni al Manual de Contratación</t>
    </r>
  </si>
  <si>
    <r>
      <t xml:space="preserve">Hallazgo No. 09. Consistencia de la información Contratos 228 y 229 de 2020.
Administrativa.
</t>
    </r>
    <r>
      <rPr>
        <sz val="11"/>
        <color indexed="8"/>
        <rFont val="Arial"/>
        <family val="2"/>
      </rPr>
      <t>Falencias en la consistencia de la información, por la falta de designación del supervisor, documentos sin firmas, actas de salida de almacén con fecha anterior a la suscripción del contrato entre otras</t>
    </r>
  </si>
  <si>
    <r>
      <t xml:space="preserve">Hallazgo No. 10. Hallazgo 10. Administración y entrega de bienes Contrato 218 de 2020. Administrativo.
</t>
    </r>
    <r>
      <rPr>
        <sz val="11"/>
        <color indexed="8"/>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</si>
  <si>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r>
      <t xml:space="preserve">Hallazgo No. 11. Administrativo-Disciplinario Implementación Sistema de Información Planificador de Recursos Empresariales  ERP Denuncia 2021-208386-82111-SE 
</t>
    </r>
    <r>
      <rPr>
        <sz val="11"/>
        <color indexed="8"/>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</si>
  <si>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r>
      <t xml:space="preserve">Por medio de las actas No. 01, 02, 03, 04 y 05 de los meses de enero a mayo de 2022,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t>
    </r>
    <r>
      <rPr>
        <b/>
        <sz val="11"/>
        <rFont val="Arial"/>
        <family val="2"/>
      </rPr>
      <t>Numeral 1 y Anexo
Las actas se presentaran en la reunión de avance para la suscripción.
Por lo tanto se ha dado cumplimiento a la acción de Mejora Establecida en el Plan de Mejoramiento</t>
    </r>
  </si>
  <si>
    <r>
      <rPr>
        <b/>
        <u/>
        <sz val="11"/>
        <color indexed="8"/>
        <rFont val="Arial"/>
        <family val="2"/>
      </rPr>
      <t>Hallazgo No. 1. Implementación formulario de Radicación y Consulta PQRSD y Actualización del Sistema de Gestión Documental ORFEO</t>
    </r>
    <r>
      <rPr>
        <sz val="11"/>
        <color indexed="8"/>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</si>
  <si>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r>
      <t xml:space="preserve">Notificación  automáticamente al correo electrónico de la cuenta del usuario de la oficina de atención al ciudadano cuando se radica una PQRDS
</t>
    </r>
    <r>
      <rPr>
        <sz val="11"/>
        <color rgb="FFFF0000"/>
        <rFont val="Arial"/>
        <family val="2"/>
      </rPr>
      <t>Notificación</t>
    </r>
  </si>
  <si>
    <r>
      <t xml:space="preserve">Trazabilidad emitida por el ORFEO que permita establecer el estado actual del trámite de la PQRDS consultada  
</t>
    </r>
    <r>
      <rPr>
        <sz val="11"/>
        <color rgb="FFFF0000"/>
        <rFont val="Arial"/>
        <family val="2"/>
      </rPr>
      <t>Listados emitidos por el Orfeo que permita establecer el estado actual del trámite de las PQRSD</t>
    </r>
  </si>
  <si>
    <r>
      <t xml:space="preserve">Formulario PQRSD de la página web de la entidad estabilizado.
</t>
    </r>
    <r>
      <rPr>
        <sz val="11"/>
        <color rgb="FFFF0000"/>
        <rFont val="Arial"/>
        <family val="2"/>
      </rPr>
      <t>Formulario PQRSD</t>
    </r>
  </si>
  <si>
    <r>
      <t xml:space="preserve">Actualización del software de digitalización del ORFEO.
</t>
    </r>
    <r>
      <rPr>
        <sz val="11"/>
        <color rgb="FFFF0000"/>
        <rFont val="Arial"/>
        <family val="2"/>
      </rPr>
      <t>Actualización Sofware</t>
    </r>
  </si>
  <si>
    <r>
      <t xml:space="preserve">Actualización del módulo de firma digital y mecánica del ORFEO
</t>
    </r>
    <r>
      <rPr>
        <sz val="11"/>
        <color rgb="FFFF0000"/>
        <rFont val="Arial"/>
        <family val="2"/>
      </rPr>
      <t>Actualización Sofware</t>
    </r>
  </si>
  <si>
    <r>
      <t xml:space="preserve">Generar políticas de Backups para el Sistema Documental ORDEO.
</t>
    </r>
    <r>
      <rPr>
        <sz val="11"/>
        <color rgb="FFFF0000"/>
        <rFont val="Arial"/>
        <family val="2"/>
      </rPr>
      <t>Políticas de Backups</t>
    </r>
  </si>
  <si>
    <r>
      <t xml:space="preserve">Sistema ORFEO ajustado a las necesidades de mantenimiento de la entidad de acuerdo a su proiridad.
</t>
    </r>
    <r>
      <rPr>
        <sz val="11"/>
        <color rgb="FFFF0000"/>
        <rFont val="Arial"/>
        <family val="2"/>
      </rPr>
      <t>Actualización Sofware</t>
    </r>
  </si>
  <si>
    <t>CUMPLIDA</t>
  </si>
  <si>
    <t>CONTRATACION
FORTALECIMIENTO BOMBERIL</t>
  </si>
  <si>
    <t>Gestión Contractual
Fortalecimiento Bomberil</t>
  </si>
  <si>
    <t>Mantenimiento ORFEO</t>
  </si>
  <si>
    <t>Implementación ERP</t>
  </si>
  <si>
    <t>Socialización Procedimientos</t>
  </si>
  <si>
    <t>VENCIDA</t>
  </si>
  <si>
    <t>SIN EFECTIVIDAD</t>
  </si>
  <si>
    <t>CON OBSERVACIONES</t>
  </si>
  <si>
    <t>Gestión Contractual - 
Fortalecimiento Bomberil</t>
  </si>
  <si>
    <t>Elaborar comodatos (resoluciones)
identificando características</t>
  </si>
  <si>
    <t>Almacén Administrativa</t>
  </si>
  <si>
    <t>Identificación con código de barras de los elementos entregados
Vigencia 2021-2022</t>
  </si>
  <si>
    <t>Realizar el cierre financiero convenio 9677-06-12298-2013</t>
  </si>
  <si>
    <t>Efectuar el cierre financiero convenio 9677-06-12298-2013 en los Estados Contables</t>
  </si>
  <si>
    <t>Realizar la Salida de Almacén de los bienes entregados (2021)</t>
  </si>
  <si>
    <t>Aplicación de procedimientos donde se establezcan lineamientos y / o controles en relación a la consistencia de la información.</t>
  </si>
  <si>
    <r>
      <rPr>
        <b/>
        <sz val="11"/>
        <color rgb="FFFF0000"/>
        <rFont val="Arial"/>
        <family val="2"/>
      </rPr>
      <t>SOLICITARON AMPLIACION DE PLAZO PARA EL CARGUE DE EVIDENCIAS HASTA EL 24 DE JUNIO DE 2022</t>
    </r>
    <r>
      <rPr>
        <b/>
        <sz val="11"/>
        <rFont val="Arial"/>
        <family val="2"/>
      </rPr>
      <t xml:space="preserve">
Se evidencia la actualización del Procedimiento de Gestión de Bienes Código: PC-AD-01 Versión 4, no obstante, el mismo no establece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en los cuales no se indica el manejo de este sistema.
De igual forma, no se estableció una Política de Operación Global que indique la aplicabilidad del ERP, en los Ingresos, Salidas y Propiedad, Planta y Equipo de la DNBC, conforme se estableció en reunión del 17 de junio de 2022.
De igual forma, el avance de la ejecución y las actividades ejecutadas por parte del responsable no fue diligenciada en la matriz remitida por la OCI.
</t>
    </r>
    <r>
      <rPr>
        <sz val="11"/>
        <rFont val="Arial"/>
        <family val="2"/>
      </rPr>
      <t xml:space="preserve">
</t>
    </r>
    <r>
      <rPr>
        <b/>
        <sz val="11"/>
        <rFont val="Arial"/>
        <family val="2"/>
      </rPr>
      <t xml:space="preserve">La fecha de vencimiento es el 30 de Junio de 2022
</t>
    </r>
  </si>
  <si>
    <t>CON EFECTIVIDAD</t>
  </si>
  <si>
    <t>Observación</t>
  </si>
  <si>
    <t>Resultado del seguimiento</t>
  </si>
  <si>
    <t>OBSERVACIONES SEGUIMIENTO A 12 DE JULIO DE 2022</t>
  </si>
  <si>
    <r>
      <rPr>
        <b/>
        <sz val="11"/>
        <rFont val="Arial"/>
        <family val="2"/>
      </rPr>
      <t>La acción de mejora finalizó el 30 de diciembre de 2020.</t>
    </r>
    <r>
      <rPr>
        <sz val="11"/>
        <rFont val="Arial"/>
        <family val="2"/>
      </rPr>
      <t xml:space="preserve">
Los supervisores durante el primer semestre de 2022,  han realizado 638  llamadas telefónicas a los Cuerpos de Bomberos a los cuales se les entregaron bienes en Comodato registrando: 
Enero:  70  llamadas Telefónicas
Febrero:  211  llamadas Telefónicas 
Marzo:  11  llamadas Telefónicas 
Abril: 89 llamadas Teléfonicas
Mayo: 76 llamadas Telefónicas
Junio: 181 Llamadas Telefónicas
</t>
    </r>
    <r>
      <rPr>
        <b/>
        <sz val="11"/>
        <rFont val="Arial"/>
        <family val="2"/>
      </rPr>
      <t xml:space="preserve">Por lo tanto, se ha dado cumplimiento a la acción de mejora establecida en el plan de mejoramiento.
</t>
    </r>
  </si>
  <si>
    <r>
      <rPr>
        <b/>
        <sz val="11"/>
        <color rgb="FF000000"/>
        <rFont val="Arial"/>
        <family val="2"/>
      </rPr>
      <t>La acción de mejora finalizó el 30 de Diciembre de 2020.</t>
    </r>
    <r>
      <rPr>
        <sz val="11"/>
        <color indexed="8"/>
        <rFont val="Arial"/>
        <family val="2"/>
      </rPr>
      <t xml:space="preserve">
Los días 11 de enero,   24 de febrero, 09 de marzo de, 28 de abril , 31 de mayo y 24 de Junio de 2022 se remitió por parte de los supervisores Correo mensual  informando a la Subdirección administrativa y Gestión Contractual, los vencimientos de la Póliza de Responsabilidad Civil y de la Póliza Todo riesgo de los bienes entregados en Comodato.
</t>
    </r>
    <r>
      <rPr>
        <b/>
        <sz val="11"/>
        <color rgb="FF000000"/>
        <rFont val="Arial"/>
        <family val="2"/>
      </rPr>
      <t>Por lo tanto se ha dado cumplimiento a la acción de Mejora Establecida en el Plan de Mejoramiento</t>
    </r>
  </si>
  <si>
    <t>% AVANCE DE LA OFICINA DE CONTROL INTERNO PARA PRESENTAR AL SIRECI 30 DE JUNIO 2022</t>
  </si>
  <si>
    <t>CANTIDAD ó  (%) DE AVANCE FÍSICO DE EJECUCIÓN A 30 DE MARZO 2022 DEPENDENCIAS</t>
  </si>
  <si>
    <t>ACTIVIDADES EJECUTADAS POR LAS DEPENDENCIAS A 30 DE MARZO DE 2022</t>
  </si>
  <si>
    <t>% AVANCE DE LA OFICINA DE CONTROL INTERNO PARA PRESENTAR A LA DIRECCION 30 DE JUNIO 2022</t>
  </si>
  <si>
    <r>
      <rPr>
        <b/>
        <sz val="11"/>
        <color rgb="FF000000"/>
        <rFont val="Arial"/>
        <family val="2"/>
      </rPr>
      <t xml:space="preserve">
La acción de mejora finalizó el 30 de Diciembre  de 2020.
</t>
    </r>
    <r>
      <rPr>
        <sz val="11"/>
        <color indexed="8"/>
        <rFont val="Arial"/>
        <family val="2"/>
      </rPr>
      <t xml:space="preserve">
Se realizaron los "cruces de los aportes consignados por las aseguradoras (Banco Agrario) y el 2% calculado con base en las primas netas emitidas.", en los meses de enero a junio de 2022 evidenciándose la conciliación de dichos aportes. 
Dicho cruce se genera tomando en cuenta la relación de las primas emitidas por parte de las Aseguradora, la consignación  y el registro en el SIIF NACION
</t>
    </r>
    <r>
      <rPr>
        <b/>
        <sz val="11"/>
        <color indexed="8"/>
        <rFont val="Arial"/>
        <family val="2"/>
      </rPr>
      <t>Por lo tanto se ha dado cumplimiento a la acción de mejora establecida en el plan de Mejoramiento</t>
    </r>
    <r>
      <rPr>
        <sz val="11"/>
        <color indexed="8"/>
        <rFont val="Arial"/>
        <family val="2"/>
      </rPr>
      <t xml:space="preserve">
</t>
    </r>
  </si>
  <si>
    <t>Actualización del Manual de supervisión, estableciendo claramente las obligaciones de los Supervisores, así como la actualización y/o modificación de los formatos de Acta de Inicio, liquidación de contratos entre otros.</t>
  </si>
  <si>
    <r>
      <rPr>
        <b/>
        <u/>
        <sz val="11"/>
        <color indexed="8"/>
        <rFont val="Calibri"/>
        <family val="2"/>
        <scheme val="minor"/>
      </rPr>
      <t>Hallazgo No. 1. Transición de 
IPv4 a IPv6 y Portal Web Compatible con IPv6 - Contrato 078 de 2019.</t>
    </r>
    <r>
      <rPr>
        <sz val="11"/>
        <color indexed="8"/>
        <rFont val="Calibri"/>
        <family val="2"/>
        <scheme val="minor"/>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</si>
  <si>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 xml:space="preserve">Falencias en la supervisión realizada a la ejecución del contrato 078 de 2019 por la deficiente verificación del correcto funcionamiento de los productos entregados por el contratista y recibidos por la DNBC. Así como, deficiencias en la ejecución del objeto contractual y las obligaciones específicas por parte del contratista.
La falta de acciones de la administración tendiendes a requerir el cumplimiento de obligaciones  contractulales.
</t>
  </si>
  <si>
    <t>Implementar acciones tendientes a la transición IPV4 a IPV6</t>
  </si>
  <si>
    <t xml:space="preserve">Renovación  del  bloque IPv6 para generar tráfico IPV6 de la entidad hacia internet y viceversa. </t>
  </si>
  <si>
    <t>Entrega del Bloque de renovación</t>
  </si>
  <si>
    <t>Configuración de IPv6 en los portales de la entidad</t>
  </si>
  <si>
    <t>Pantalla donde evidencia que el portal de la entidad  responde con el IPv6</t>
  </si>
  <si>
    <t>Trimestralmente se realizarán pruebas de monitoreo donde se verifica que los servicios se encuentren habilitados por el IPV6</t>
  </si>
  <si>
    <t>Seguimiento y monitoreo trimestral</t>
  </si>
  <si>
    <t>Se dio cumplimiento a la acción de mejora establecida en el plan de mejoramiento, generando las designaciones de supervisión desde el primer trimestre, nuevamente se sube la evidencia.</t>
  </si>
  <si>
    <t>Los coreos se enviaron 9 de junio, los soportes se subieron en el siguiente link: https://dnbcgovco-my.sharepoint.com/personal/claudia_quintero_dnbc_gov_co/_layouts/15/onedrive.aspx?ga=1&amp;id=%2Fpersonal%2Fclaudia%5Fquintero%5Fdnbc%5Fgov%5Fco%2FDocuments%2FCGR%20Avance%202022%2FEvidencias%20segundo%20trimestre%20vigencia%202022%2FEVIDENCIAS%20II%20TRIMESTRE%2FSOLICITUD%20INFORMES</t>
  </si>
  <si>
    <t xml:space="preserve">El compromiso de elaboración de actas de adjudicación lo inicio el proceso de fortalecimiento desde el acta no. 28 de fecha 20 de enero de 2022, desde esta fecha hasta el 30 de junio se han elaborado 85 resoluciones, las cuales todas se encuentran cargadas en la carpeta de DRIVE.
Anterior al 20 de enero, la oficina de contratción tenia pendientes 6 resoluciones de adjudicacion de bienes, las cuales fueron entregadas por la oficina de contratación el 23 de junio de 2022.
ver carpeta resoluciones de adjudicacion
</t>
  </si>
  <si>
    <r>
      <t xml:space="preserve">La solicitud fue enviada a través del correo electrónico el 10 de junio, los soportes se subieron en el siguiente link: </t>
    </r>
    <r>
      <rPr>
        <sz val="11"/>
        <color rgb="FFFF0000"/>
        <rFont val="Calibri"/>
        <family val="2"/>
        <scheme val="minor"/>
      </rPr>
      <t>https://dnbcgovco-my.sharepoint.com/personal/claudia_quintero_dnbc_gov_co/_layouts/15/onedrive.aspx?ga=1&amp;id=%2Fpersonal%2Fclaudia%5Fquintero%5Fdnbc%5Fgov%5Fco%2FDocuments%2FCGR%20Avance%202022%2FEvidencias%20segundo%20trimestre%20vigencia%202022%2FEVIDENCIAS%20II%20TRIMESTRE%2FREITERACION%20EMAIL</t>
    </r>
  </si>
  <si>
    <r>
      <t xml:space="preserve">se adjunta matris de llamadas por parte de los supervisores para recordar envio de informes trimestrales correpsondeinte al II trimestre en el siguiente link: </t>
    </r>
    <r>
      <rPr>
        <sz val="11"/>
        <color rgb="FFFF0000"/>
        <rFont val="Calibri"/>
        <family val="2"/>
        <scheme val="minor"/>
      </rPr>
      <t>https://dnbcgovco-my.sharepoint.com/personal/claudia_quintero_dnbc_gov_co/_layouts/15/onedrive.aspx?ga=1&amp;id=%2Fpersonal%2Fclaudia%5Fquintero%5Fdnbc%5Fgov%5Fco%2FDocuments%2FCGR%20Avance%202022%2FEvidencias%20segundo%20trimestre%20vigencia%202022%2FEVIDENCIAS%20II%20TRIMESTRE%2FLLAMADAS%20II%20TRIMESTRE</t>
    </r>
  </si>
  <si>
    <r>
      <t xml:space="preserve">Se adjunta avance matriz de seguimiento en el siguiente link: </t>
    </r>
    <r>
      <rPr>
        <b/>
        <sz val="11"/>
        <color rgb="FFFF0000"/>
        <rFont val="Calibri"/>
        <family val="2"/>
        <scheme val="minor"/>
      </rPr>
      <t>https://dnbcgovco-my.sharepoint.com/personal/claudia_quintero_dnbc_gov_co/_layouts/15/onedrive.aspx?ga=1&amp;id=%2Fpersonal%2Fclaudia%5Fquintero%5Fdnbc%5Fgov%5Fco%2FDocuments%2FCGR%20Avance%202022%2FEvidencias%20segundo%20trimestre%20vigencia%202022%2FEVIDENCIAS%20II%20TRIMESTRE</t>
    </r>
  </si>
  <si>
    <t>La ejecución, recolección de firmas de las salidas de almacen se está realizando  para el año 2021 y 2022 junto con todos los soportes que lo deben de acompañar</t>
  </si>
  <si>
    <t>La identificación de los bienes se esta realizando en las actas de salida según los requrimientos</t>
  </si>
  <si>
    <t>Se ha enviado el correo mensual de los soat informando el vencimiento de los mismso en los meses correspondientes</t>
  </si>
  <si>
    <r>
      <t xml:space="preserve">Se environ dos correos los días:
28 de Abril de 2022
31 de Mayo de 2022
26 de Junio de 2022
se adjunta avance soporte de correos enviados en abril y mayo en el siguiente link: </t>
    </r>
    <r>
      <rPr>
        <sz val="11"/>
        <color rgb="FFFF0000"/>
        <rFont val="Calibri"/>
        <family val="2"/>
        <scheme val="minor"/>
      </rPr>
      <t xml:space="preserve"> https://dnbcgovco-my.sharepoint.com/personal/claudia_quintero_dnbc_gov_co/_layouts/15/onedrive.aspx?ga=1&amp;id=%2Fpersonal%2Fclaudia%5Fquintero%5Fdnbc%5Fgov%5Fco%2FDocuments%2FCGR%20Avance%202022%2FEvidencias%20segundo%20trimestre%20vigencia%202022%2FEVIDENCIAS%20II%20TRIMESTRE%2FMATRIZ%20SUPERVISION</t>
    </r>
  </si>
  <si>
    <t>Se ha enviado el correo semestral de los impuestos de los vehículos informando el vencimiento de los mismso en los meses correspondientes</t>
  </si>
  <si>
    <t xml:space="preserve">Al 30 de Junio de 2022, el Perfil Presupuesto ha realizado la revisión mensual de los aportes aseguradora en el Banco Agrario para imputar los aportes en el SIIF. </t>
  </si>
  <si>
    <t xml:space="preserve">En lo corrido de la vigencia 2022, Gestión Financiera ha enviado a la Superintendencia correos electrónicos solicitando apoyo para la identificacion de un tercero aportante por concepto de Aporte Aseguradoras (Ley 1575 de 2012). las fechas de los envios son:  03 de Marzo,  06 de Abril, 03 de Mayo y 02 de Junio de 2022. </t>
  </si>
  <si>
    <t xml:space="preserve">Al 30 de Junio de 2022, el Perfil Presupuesto imputo  los aportes del 2% Aseguradoras en el aplicativo SIIF, comparandolo con las consignaciones realizadas por las Aseguradoras en el Banco Agrario. </t>
  </si>
  <si>
    <t xml:space="preserve">Se realiza seguimiento a los convenios con  19 actas de liquidacion fimadas para perfeccionar. </t>
  </si>
  <si>
    <t xml:space="preserve">Al 30 de Junio de 2022, el Supervisor del Convenio 9677-06-1298-2013 no ha reportado información a Gestion Finanaciera  referente a el cierre financiero del convenio. </t>
  </si>
  <si>
    <t xml:space="preserve">Al 30 de Junio de 2022, el Perfil Presupuesto ha solicitado a las Aseguradoras la relacion de primas emitidas con el fin de confirmar el aporte del 2%. </t>
  </si>
  <si>
    <t xml:space="preserve">Al 30 de Junio de 2022, el Área Financiera envia correos mensuales a Fasecolda, solicitando informacion de las primas reportadas por las Aseguradoras, con el fin de verificar el aporte del 2%. </t>
  </si>
  <si>
    <t>Se consolidaron las 111 actas de los kits de bioseguridad</t>
  </si>
  <si>
    <t>Se consolidaron las 56 actas de los kits de bioseguridad evidenciando la entrega de los termometros</t>
  </si>
  <si>
    <t>Se verificaron y organizaron las 12 actas de los kits de bioseguridad que se encontraban ilegibles o con iinconsistencias</t>
  </si>
  <si>
    <t>Se consolidan las 1,000 actas de entregas de kits de bioseguridad</t>
  </si>
  <si>
    <t>La implementación del ERP se encuentra en ejecución.</t>
  </si>
  <si>
    <t>La ejecución, recolección de firmas de las entradas de almacen se está realizando  para el año 2021 y 2022 junto con todos los soportes que lo deben de acompañar</t>
  </si>
  <si>
    <t>Gestion de asuntos disciplinarios se encuentra a la espera de la formalizacion del proceso para el inicio de los procesos disciplinarios, se han realizado mesas de trabajo y se solicito acompañamiento de la funcion publica.</t>
  </si>
  <si>
    <t>A la fecha no se han presentado situaciones atípicas que generen la declaratoria de Urgencia Manifiesta, se adjunta normatividad acatada por la oficina y acta. Así mismo, se adjunta Manual de contratación en donde se incorpora capitulo relacionado con la Urgencia manifiesta.</t>
  </si>
  <si>
    <t>Se subé documentación aleatoria generada por la oficina de Gestion Contractual, así mismo, se adjunta los formatos en proceso de aprobación.</t>
  </si>
  <si>
    <t>Se adjunta Manual de contratación con el capitulo especial de Urgencia Manifiesta</t>
  </si>
  <si>
    <t>Se adjunta Manual de supervisión, en el punto 5.7 "Funciones especiales relacionadas con la recepción y entrega de bienes" se establece el paso a paso y las respectivas directrices.</t>
  </si>
  <si>
    <t>Se actualizó del Manual de contratación y supervisión, se esta realizando la proyección de los talleres de socialización</t>
  </si>
  <si>
    <t>Se han adelantado avances al procedimiento, los cuales falta realizarle los cambios sugeridos por CI y Mejora continua</t>
  </si>
  <si>
    <t>A Junio 30 de 2022, Gestion Financiera actualizó los procedimientos de Central de Cuentas, Obligacion Y Orden de Pago junto con los formatos requeridos para el tramite de pago de las cuentas de Proveedores y Contratistas. Lo anterior ya cuenta con la nueva Version por pate de Mejora Continua</t>
  </si>
  <si>
    <t>A Junio 30 de 2022, Gestion Financiera socializó a traves de los correos electrónicos de la DNBC, los procedimientos de Central de Cuentas, Obligacion Y Orden de Pago junto con los formatos requeridos para el tramite de pago de las cuentas de Proveedores y Contratistas; con la nueva Version por pate de Mejora Continua</t>
  </si>
  <si>
    <t xml:space="preserve">Se actualizó del Manual de supervisión, sin embargo, el  formato para el seguimiento de entrega de bienes no se encuentra en cabeza de la oficina de gestion contractual. </t>
  </si>
  <si>
    <t xml:space="preserve">Se actualizo el Manual de Supervisión , así mismo, se realizó los respectivos formatos, los cuales estan en proceso de oficialización. </t>
  </si>
  <si>
    <t>Se actualiza Manual de contratación,  así mismo, se adjunta los formatos y procedimiento en proceso de aprobación.</t>
  </si>
  <si>
    <t>Se actualiza Manual de supervisión,  así mismo, se adjunta los formatos y procedimiento en proceso de aprobación.</t>
  </si>
  <si>
    <t>Se adjunta Manual de contratación con el capitulo especial de Urgencia Manifiesta y  lineamientos generales con relación a la generación de los estudios de mercado y análisis del sector.</t>
  </si>
  <si>
    <t>Se adjunta minuta de liquidación contractual conforme a la normatividad vigente, el cual esta en proceso de oficialización.</t>
  </si>
  <si>
    <t>Se actualizó Manual de contratación incluyendo requisitos para la liquidación de los contratos conforme a la normatividad vigente.</t>
  </si>
  <si>
    <t>Se actualizó formato de acta de inicio, el cual se encuentra en proceso de oficialización.</t>
  </si>
  <si>
    <t>Se actualizó Manual de Contratación el cual se encuentra oficializado, por otro lado, el formato de acta de inicio, se encuentra en proceso de oficialización.</t>
  </si>
  <si>
    <t>Se viene realizando la actividadad por parte de Gestion Atencion al Usuario de radicar las cuentas de cobro que lleguen por parte por el contratista y/o supervisor para generar numero de radicado y fecha,</t>
  </si>
  <si>
    <t>Se actualizó Manual de contratación, el cual se adjuntó en el respectivo one drive.</t>
  </si>
  <si>
    <t>Se actualizó Manual de contratación, así mismo, se adjunta el respectivo procedimiento en proceso de oficialización.</t>
  </si>
  <si>
    <t>Al mes de junio  se han realizado 6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De igual forma en los meses de Marzo y Mayo se llevaron a cabo Comités de contratación en los cuales se presentó el estado de avance y seguiiento del PAA .
Se anexan actas de los comités SIGE celebrados en la vigencia 2022: 31 de enero, 28 de febrero, 29 de marzo, y 29 de abril
Nota: El acta SIGE del mes de mayo se encuentra en elaboración (31 de mayo)</t>
  </si>
  <si>
    <t>Al mes de junio  se han realizado 6 seguimientos del presupuesto de inversión a través de la cadena de valor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De igual forma en los meses de Marzo y Mayo se llevaron a cabo Comités de contratación en los cuales se presentó el estado de avance y seguiiento del PAA.
Se anexan actas de los comités SIGE celebrados en la vigencia 2022: 31 de enero, 28 de febrero, 29 de marzo, y 29 de abril
Nota: El acta SIGE del mes de mayo se encuentra en elaboración (31 de mayo)</t>
  </si>
  <si>
    <t>Se establece calendario contractual, el cual es remitido a todas las áreas, con el fin de ser diligenciado y realizar el respectivo seguimiento, posterior a ello, se presentará al Comité de Contratación para la toma de decisiones.</t>
  </si>
  <si>
    <t>Se realizó publicación del proceso de renovación de soporte y mantenimiento, el cuela cierra el 20 de Jullio para inicio de ejecución.</t>
  </si>
  <si>
    <t>Se realizó ajuste al formulario correspondiente.</t>
  </si>
  <si>
    <t xml:space="preserve">No ha iniiciado </t>
  </si>
  <si>
    <t>Se ejecuto plan de trabajo conforme a las necesidades planteadas del primer semestre.</t>
  </si>
  <si>
    <r>
      <rPr>
        <b/>
        <sz val="11"/>
        <rFont val="Arial"/>
        <family val="2"/>
      </rPr>
      <t>La acción de mejora finalizó el 30 de diciembre de 2020.</t>
    </r>
    <r>
      <rPr>
        <sz val="11"/>
        <rFont val="Arial"/>
        <family val="2"/>
      </rPr>
      <t xml:space="preserve">
Los  diez (10) supervisores de los comodatos el día 04 de marzo de 2022 y </t>
    </r>
    <r>
      <rPr>
        <b/>
        <sz val="11"/>
        <rFont val="Arial"/>
        <family val="2"/>
      </rPr>
      <t xml:space="preserve"> </t>
    </r>
    <r>
      <rPr>
        <sz val="11"/>
        <rFont val="Arial"/>
        <family val="2"/>
      </rPr>
      <t xml:space="preserve">09  Junio de 2022,  remitieron correos electrónicos a los diferentes CB del país, informando las obligaciones que tienen como Comodatarios.
</t>
    </r>
    <r>
      <rPr>
        <b/>
        <sz val="11"/>
        <rFont val="Arial"/>
        <family val="2"/>
      </rPr>
      <t xml:space="preserve">Por lo tanto, se ha dado cumplimiento a la acción de mejora establecida en el plan de mejoramiento.
</t>
    </r>
  </si>
  <si>
    <r>
      <rPr>
        <b/>
        <sz val="11"/>
        <rFont val="Arial"/>
        <family val="2"/>
      </rPr>
      <t xml:space="preserve">La acción de mejora finalizó el 30 de diciembre de 2020. </t>
    </r>
    <r>
      <rPr>
        <sz val="11"/>
        <rFont val="Arial"/>
        <family val="2"/>
      </rPr>
      <t xml:space="preserve">
Se realizó correo el día 14 de febrero de 2022, informando el listado de los impuestos de los vehículos para pago el 19 de febrero de 2022
</t>
    </r>
    <r>
      <rPr>
        <b/>
        <sz val="11"/>
        <rFont val="Arial"/>
        <family val="2"/>
      </rPr>
      <t>Por lo tanto se ha dado cumplimiento a la acción de Mejora Establecida en el Plan de Mejoramiento</t>
    </r>
  </si>
  <si>
    <r>
      <rPr>
        <b/>
        <sz val="11"/>
        <rFont val="Arial"/>
        <family val="2"/>
      </rPr>
      <t>La acción de mejora finalizó el 30 de Diciembre  de 2020</t>
    </r>
    <r>
      <rPr>
        <sz val="11"/>
        <rFont val="Arial"/>
        <family val="2"/>
      </rPr>
      <t xml:space="preserve">
Los días 02 de febrero, 02 de marzo, 06 de abril, 06 de mayo  y 06 de junio de 2022 se remitieron correos a Fasecolda solicitando la relación de las aseguradoras aportantes
</t>
    </r>
    <r>
      <rPr>
        <b/>
        <sz val="11"/>
        <rFont val="Arial"/>
        <family val="2"/>
      </rPr>
      <t xml:space="preserve">
Por lo tanto, se ha dado cumplimiento a la acción de mejora establecida en el plan de Mejoramiento.</t>
    </r>
    <r>
      <rPr>
        <b/>
        <sz val="11"/>
        <color rgb="FFFF0000"/>
        <rFont val="Arial"/>
        <family val="2"/>
      </rPr>
      <t xml:space="preserve">
</t>
    </r>
  </si>
  <si>
    <r>
      <rPr>
        <b/>
        <sz val="11"/>
        <color rgb="FF000000"/>
        <rFont val="Arial"/>
        <family val="2"/>
      </rPr>
      <t xml:space="preserve">La acción de mejora finalizó el 30 de diciembre de 2020. </t>
    </r>
    <r>
      <rPr>
        <sz val="11"/>
        <color indexed="8"/>
        <rFont val="Arial"/>
        <family val="2"/>
      </rPr>
      <t xml:space="preserve">
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
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t>
    </r>
    <r>
      <rPr>
        <b/>
        <sz val="11"/>
        <color rgb="FF000000"/>
        <rFont val="Arial"/>
        <family val="2"/>
      </rPr>
      <t>Por lo tanto, se ha dado cumplimiento a la acción de mejora establecida en el Plan de Mejoramiento.</t>
    </r>
  </si>
  <si>
    <r>
      <t xml:space="preserve">Se evidencia una capacitación realizada en el Grupo del Proceso de Gestión Contractual  del día 16 de febrero de 2022 y del 06 de abril de 2022
</t>
    </r>
    <r>
      <rPr>
        <b/>
        <sz val="11"/>
        <rFont val="Arial"/>
        <family val="2"/>
      </rPr>
      <t xml:space="preserve">
Por lo tanto, se ha dado cumplimiento a la acción de mejora establecida en el Plan de Mejoramiento</t>
    </r>
  </si>
  <si>
    <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</si>
  <si>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</si>
  <si>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t xml:space="preserve">En la Subdirección Estratégica y de Coordinación Bomberil se designó al Capitán Jairo Soto Gil como supervisor de  los contratos de bienes No.  101, 138, 139, 140 y 142,  pero en los informes de supervisión no se han  establecido    la descripción del bien y especificaciones  técnicas indicadas  en los contratos, así como los  ingresos,  salidas y acta de recibo final, ya que unicamente se ha cancelado el primer pago el cual no tiene entrega de bienes.
</t>
    </r>
    <r>
      <rPr>
        <b/>
        <sz val="11"/>
        <rFont val="Arial"/>
        <family val="2"/>
      </rPr>
      <t>Por lo tanto, se ha dado cumplimiento a la Acción de Mejora establecida en el Plan de Mejoramiento.</t>
    </r>
  </si>
  <si>
    <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20221140133852,5652,8322,8762
Radicados 20221140140442,1542
Radicados 20221140144062,4072,6892,7802
Radicados 20221140150002,2332,3172
Radicados 20221140159502,9512
</t>
    </r>
    <r>
      <rPr>
        <b/>
        <sz val="11"/>
        <rFont val="Arial"/>
        <family val="2"/>
      </rPr>
      <t>Por lo tanto se ha dado cumplimiento a la acción de Mejora establecida en el Plan de Mejoramiento</t>
    </r>
  </si>
  <si>
    <r>
      <t xml:space="preserve">Seguimiento </t>
    </r>
    <r>
      <rPr>
        <sz val="11"/>
        <color rgb="FFFF0000"/>
        <rFont val="Arial"/>
        <family val="2"/>
      </rPr>
      <t>mensual</t>
    </r>
  </si>
  <si>
    <r>
      <t xml:space="preserve">A la fecha no se ha realizado el taller de socialización semestral del Manual de Contratación ni del Manual de Supervisión
</t>
    </r>
    <r>
      <rPr>
        <b/>
        <sz val="11"/>
        <rFont val="Arial"/>
        <family val="2"/>
      </rPr>
      <t xml:space="preserve">
Por lo tanto, la acción de Mejora no presenta Avance en el Plan de Mejoramiento.</t>
    </r>
  </si>
  <si>
    <r>
      <t xml:space="preserve">A la fecha no se ha realizado el taller de socialización semestral del Manual de Contratación ni del Manual de Supervisión.
</t>
    </r>
    <r>
      <rPr>
        <b/>
        <sz val="11"/>
        <rFont val="Arial"/>
        <family val="2"/>
      </rPr>
      <t xml:space="preserve">Por lo tanto, la acción de Mejora no presenta Avance en el Plan de Mejoramiento.
</t>
    </r>
    <r>
      <rPr>
        <sz val="11"/>
        <rFont val="Arial"/>
        <family val="2"/>
      </rPr>
      <t xml:space="preserve">
</t>
    </r>
  </si>
  <si>
    <r>
      <t xml:space="preserve">A la fecha no se ha realizado el taller de socialización semestral del Manual de Supervisión
</t>
    </r>
    <r>
      <rPr>
        <b/>
        <sz val="11"/>
        <rFont val="Arial"/>
        <family val="2"/>
      </rPr>
      <t>Por lo tanto, la acción de Mejora no presenta Avance en el Plan de Mejoramiento.</t>
    </r>
  </si>
  <si>
    <r>
      <t xml:space="preserve">A la fecha no se ha realizado el taller de socialización semestral del manual de Contratación y Supervisión
</t>
    </r>
    <r>
      <rPr>
        <b/>
        <sz val="11"/>
        <rFont val="Arial"/>
        <family val="2"/>
      </rPr>
      <t>Por lo tanto, la acción de Mejora no presenta Avance en el Plan de Mejoramiento.</t>
    </r>
  </si>
  <si>
    <r>
      <t xml:space="preserve">A la fecha no se ha realizado el taller de socialización semestral del manual de Contratación
</t>
    </r>
    <r>
      <rPr>
        <b/>
        <sz val="11"/>
        <rFont val="Arial"/>
        <family val="2"/>
      </rPr>
      <t>Por lo tanto, la acción de Mejora no presenta Avance en el Plan de Mejoramiento.</t>
    </r>
  </si>
  <si>
    <r>
      <t xml:space="preserve">El día 16 de Junio de 2022, se realizó el Taller de socialización de los Procedimientos y formatos para pago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</si>
  <si>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</si>
  <si>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r>
      <t xml:space="preserve">No se evidencio el calendario contractual, presentado al Comité de Contratación. Se cargó la ejecución presupuestal y la lista de asistencia al comité del 07 de marzo de 2022, pero no el Acta con el fin de verificar los temas tratados.
</t>
    </r>
    <r>
      <rPr>
        <b/>
        <sz val="11"/>
        <rFont val="Arial"/>
        <family val="2"/>
      </rPr>
      <t xml:space="preserve">Por lo tanto, la acción de Mejora no presenta Avance en el Plan de Mejoramiento.
</t>
    </r>
  </si>
  <si>
    <r>
      <t xml:space="preserve">Durante el Primer semestre de 2022, no se realizó  mantenimiento evolutivo del sistema ERP, debido a que la DNBC se encontraba en Ley de Garantias. 
</t>
    </r>
    <r>
      <rPr>
        <b/>
        <sz val="11"/>
        <rFont val="Arial"/>
        <family val="2"/>
      </rPr>
      <t xml:space="preserve">
Por lo tanto, la acción de Mejora no presenta Avance en el Plan de Mejoramiento.</t>
    </r>
  </si>
  <si>
    <r>
      <t xml:space="preserve">Se realizó acta del 03 de junio de 2022, donde el responsable del Proceso de Gestión Contractual certifica que de enero a mayo de 2022,  no se han presentado situaciones atipicas que generen la declaratoria de Urgencia Manifiesta en la contratación efectuada, por parte de la DNBC y que la DNBC acatara las directrices impartidas por los Organos de Control y Vigilancia
</t>
    </r>
    <r>
      <rPr>
        <b/>
        <sz val="11"/>
        <rFont val="Arial"/>
        <family val="2"/>
      </rPr>
      <t>Por lo tanto, se ha dado cumplimiento parcialmente a la acción de mejora establecida en el Plan de Mejoramiento.</t>
    </r>
  </si>
  <si>
    <t>SIN AVANCE</t>
  </si>
  <si>
    <t>EN AVANCE</t>
  </si>
  <si>
    <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</si>
  <si>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b/>
        <sz val="11"/>
        <rFont val="Arial"/>
        <family val="2"/>
      </rPr>
      <t>La acción de mejora finalizó el 31 de marzo de 2021.</t>
    </r>
    <r>
      <rPr>
        <sz val="11"/>
        <rFont val="Arial"/>
        <family val="2"/>
      </rPr>
      <t xml:space="preserve">
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Cumplida en el primer trimestre de 2021.
Desde el segundo semestre de 2021 no se han realizado designaciones de supervisión en comodatos, ya que  los bienes se están entregando a los CB por medio de resoluciones de adjudicación.
Durante el primer semestre de 2022, se realizaron 110 delegaciones de supervisiones en los diferentes contratos suscritos en la DNBC.
</t>
    </r>
    <r>
      <rPr>
        <b/>
        <sz val="11"/>
        <rFont val="Arial"/>
        <family val="2"/>
      </rPr>
      <t>Por lo tanto, se ha dado cumplimiento a la acción de mejora establecida en el plan de mejoramiento.</t>
    </r>
  </si>
  <si>
    <r>
      <rPr>
        <b/>
        <sz val="11"/>
        <color rgb="FF000000"/>
        <rFont val="Arial"/>
        <family val="2"/>
      </rPr>
      <t>La acción de mejora finalizó el 30 de diciembre de 2020.</t>
    </r>
    <r>
      <rPr>
        <sz val="11"/>
        <color indexed="8"/>
        <rFont val="Arial"/>
        <family val="2"/>
      </rPr>
      <t xml:space="preserve">
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2022 se realizaron las siguientes solicitudes:
09 de marzo de 2022: Analizador géminis y  cámara térmica
08 y 09 de marzo de 2022: Carrotanque, compresor BAUER, CRIF, Kit Brec Corte y Brec Eléctrico, kit de desinundación, Kit EPP, Kit Forestal, Kit Matpel, Kit Tecnológico, Máquina Extintora, Tramo de Manguera, UIR, Kit acuático Mar.
</t>
    </r>
    <r>
      <rPr>
        <sz val="11"/>
        <color rgb="FF000000"/>
        <rFont val="Arial"/>
        <family val="2"/>
      </rPr>
      <t>09 de Junio de 2022:  Analizador géminis, cámara térmica, Carrotanque, compresor BAUER, CRIF, Kit Brec Corte y Brec Eléctrico, kit de desinundación, Kit EPP, Kit Forestal, Kit Matpel, Kit Tecnológico, Máquina Extintora, Tramo de Manguera, UIR, Kit acuático Mar.</t>
    </r>
    <r>
      <rPr>
        <sz val="11"/>
        <color indexed="8"/>
        <rFont val="Arial"/>
        <family val="2"/>
      </rPr>
      <t xml:space="preserve">
</t>
    </r>
    <r>
      <rPr>
        <b/>
        <sz val="11"/>
        <color indexed="8"/>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</si>
  <si>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finalizó el 30 de diciembre de 2020.</t>
    </r>
    <r>
      <rPr>
        <sz val="11"/>
        <color indexed="8"/>
        <rFont val="Arial"/>
        <family val="2"/>
      </rPr>
      <t xml:space="preserve">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t>
    </r>
    <r>
      <rPr>
        <b/>
        <sz val="11"/>
        <color rgb="FF000000"/>
        <rFont val="Arial"/>
        <family val="2"/>
      </rPr>
      <t>Por lo tanto, se ha dado cumplimiento a la acción de mejora establecida en el plan de mejoramiento.</t>
    </r>
  </si>
  <si>
    <r>
      <rPr>
        <b/>
        <sz val="11"/>
        <rFont val="Arial"/>
        <family val="2"/>
      </rPr>
      <t xml:space="preserve">La acción de mejora finalizó el 30 de diciembre de 2020. </t>
    </r>
    <r>
      <rPr>
        <sz val="11"/>
        <rFont val="Arial"/>
        <family val="2"/>
      </rPr>
      <t xml:space="preserve">
Se realizó el seguimiento mensual del Recaudo de la cuenta del Fondo Nacional de Bomberos (Banco Agrario) con el fin de identificar los terceros, de los meses de enero  a Junio de 2022.
A partir de la Vigencia 2020, el 70% de las Aseguradoras hacen transferencia al Banco Agrario y comparten el aporte con la DNBC; lo que facilita la identificación de los terceros; el 30% restante aún efectúa consignación y debe enviarla por correo electrónico a la entidad. 
</t>
    </r>
    <r>
      <rPr>
        <b/>
        <sz val="11"/>
        <rFont val="Arial"/>
        <family val="2"/>
      </rPr>
      <t>Por lo tanto se ha dado cumplimiento a la acción de Mejora Establecida en el Plan de Mejoramiento</t>
    </r>
  </si>
  <si>
    <r>
      <rPr>
        <b/>
        <sz val="11"/>
        <rFont val="Arial"/>
        <family val="2"/>
      </rPr>
      <t>La acción de mejora finalizó el 31 de Diciembre  de 2021.</t>
    </r>
    <r>
      <rPr>
        <sz val="11"/>
        <rFont val="Arial"/>
        <family val="2"/>
      </rPr>
      <t xml:space="preserve">
A la fecha no se ha realizado el cierre financiero y contable de los contratos derivados del convenio No. 9677-06-1298-2013 por parte del proceso de Gestión Jurídica, trámite previo e indispensable para adelantar el cierre financiero por parte del proceso Gestión Financiera.  
</t>
    </r>
    <r>
      <rPr>
        <b/>
        <sz val="11"/>
        <rFont val="Arial"/>
        <family val="2"/>
      </rPr>
      <t>Por lo tanto, NO se ha dado cumplimiento a la acción de mejora establecida en el Plan de Mejoramiento quedando Vencida.</t>
    </r>
  </si>
  <si>
    <t>CLAUDIA QUINTERO FRANKLIN</t>
  </si>
  <si>
    <t>CC.  52.083.505 BOGOTA</t>
  </si>
  <si>
    <t>BBVA</t>
  </si>
  <si>
    <t xml:space="preserve">No. Credito </t>
  </si>
  <si>
    <t>valor Adeudado</t>
  </si>
  <si>
    <t>Consumo</t>
  </si>
  <si>
    <t>Tarjeta Credito Visa</t>
  </si>
  <si>
    <t>Tarjeta Credito Master Card</t>
  </si>
  <si>
    <t>Av Villas</t>
  </si>
  <si>
    <t>Sufinanciamiento</t>
  </si>
  <si>
    <t>Vehiculo</t>
  </si>
  <si>
    <t>Banco Bogota</t>
  </si>
  <si>
    <t>130226009600035000</t>
  </si>
  <si>
    <t>130226009600045000</t>
  </si>
  <si>
    <t>200000076660</t>
  </si>
  <si>
    <t>5188417046871900</t>
  </si>
  <si>
    <t>4504087510647738</t>
  </si>
  <si>
    <t>5235772017411216</t>
  </si>
  <si>
    <t>Cuenta Corriente Comercial</t>
  </si>
  <si>
    <t>275225621</t>
  </si>
  <si>
    <t>CREDITO</t>
  </si>
  <si>
    <r>
      <t xml:space="preserve">El día 16 de Junio de 2022, se realizó el Taller de socialización de los Procedimientos y formatos para el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</si>
  <si>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t xml:space="preserve">Hallazgo No. 07. Liquidación de los Contratos 174,188, 189, 213, 217, 219, 228, 229, 173 y 218 de 2020. Administrativo.
</t>
    </r>
    <r>
      <rPr>
        <sz val="11"/>
        <color indexed="8"/>
        <rFont val="Arial"/>
        <family val="2"/>
      </rPr>
      <t>Los Contratos 174,188, 189, 213, 217, 219, 228, 229, 173 y 218 de 2020, no se liquidaron conforme a lo pactado en los contratos ni al Manual de Contratación</t>
    </r>
  </si>
  <si>
    <r>
      <t xml:space="preserve">Hallazgo No. 10. Hallazgo 10. Administración y entrega de bienes Contrato 218 de 2020. Administrativo.
</t>
    </r>
    <r>
      <rPr>
        <sz val="11"/>
        <color indexed="8"/>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</si>
  <si>
    <r>
      <rPr>
        <b/>
        <sz val="11"/>
        <rFont val="Arial"/>
        <family val="2"/>
      </rPr>
      <t xml:space="preserve">La acción de mejora finalizó el 30 de diciembre de 2020. </t>
    </r>
    <r>
      <rPr>
        <sz val="11"/>
        <rFont val="Arial"/>
        <family val="2"/>
      </rPr>
      <t xml:space="preserve">
Los días 11 de enero , 24 de febrero, 09 de marzo, 28 de abril y 31 de mayo de 2022 (Meses de mayo y junio de 2022), se realizó el envió mensual  de correos electrónicos  al proceso de Gestión Administrativa,  Gestión Contractual y Fortalecimiento Bomberil adjuntando  el archivo denominado  BD seguimiento SOAT 2022, donde se  informa el vencimiento de los SOAT. 
</t>
    </r>
    <r>
      <rPr>
        <b/>
        <sz val="11"/>
        <rFont val="Arial"/>
        <family val="2"/>
      </rPr>
      <t xml:space="preserve">
</t>
    </r>
    <r>
      <rPr>
        <sz val="11"/>
        <rFont val="Arial"/>
        <family val="2"/>
      </rPr>
      <t>Es necesario indicar que en correo del mes de  Marzo y Abril de 2022 se informa que existen SOAT vencidos de los meses de enero y febrero de 2022.</t>
    </r>
    <r>
      <rPr>
        <b/>
        <sz val="11"/>
        <rFont val="Arial"/>
        <family val="2"/>
      </rPr>
      <t xml:space="preserve">
</t>
    </r>
    <r>
      <rPr>
        <sz val="11"/>
        <rFont val="Arial"/>
        <family val="2"/>
      </rPr>
      <t xml:space="preserve">
</t>
    </r>
    <r>
      <rPr>
        <b/>
        <sz val="11"/>
        <rFont val="Arial"/>
        <family val="2"/>
      </rPr>
      <t>Por lo tanto se ha dado cumplimiento a la acción de Mejora Establecida en el Plan de Mejoramiento</t>
    </r>
  </si>
  <si>
    <r>
      <rPr>
        <b/>
        <sz val="11"/>
        <rFont val="Arial"/>
        <family val="2"/>
      </rPr>
      <t xml:space="preserve">La acción de mejora finalizó el 30 de diciembre de 2020. </t>
    </r>
    <r>
      <rPr>
        <sz val="11"/>
        <rFont val="Arial"/>
        <family val="2"/>
      </rPr>
      <t xml:space="preserve">
El día 03 de marzo, 06 de abril, 03 de mayo y 02 de junio de 2022  se remitió correo a la Superintendencia Financiera de Colombia solicitando el nombre de terceros de los registros no identificados.
En enero y febrero de 2022, no se  realizaron correos por cuanto, todos los aportes fueron reconocidos
</t>
    </r>
    <r>
      <rPr>
        <b/>
        <sz val="11"/>
        <rFont val="Arial"/>
        <family val="2"/>
      </rPr>
      <t xml:space="preserve">
Por lo tanto, se ha dado cumplimiento a la acción de mejora establecida en el Plan de Mejoramiento.</t>
    </r>
  </si>
  <si>
    <r>
      <rPr>
        <b/>
        <sz val="11"/>
        <rFont val="Arial"/>
        <family val="2"/>
      </rPr>
      <t>La acción de mejora finalizó el 30 de Diciembre de 2021</t>
    </r>
    <r>
      <rPr>
        <sz val="11"/>
        <rFont val="Arial"/>
        <family val="2"/>
      </rPr>
      <t xml:space="preserve">
El convenio se encuentra en proceso de Liquidación, se evidencia:
Correo del 28 de abril de 2022, solicitando a Gestión del Riesgo información sobre liquidación de contratos.
Correo del 02 de Junio de 2022, recordando la liquidación de los convenios de Pacora Caldas, Cordoba QUindio, Los Santos Santander, El toro Valle del Cauca y Buga Valle del Cauca 
Correo del 03 de Junio de 2022, solicitud actualización información de la liquidación de convenios.
Correo de respuesta de Fiduprevisora a Gestión del Riesgo remitiendo información del Convenio, de fecha 03 de Junio de 2022.
</t>
    </r>
    <r>
      <rPr>
        <b/>
        <sz val="11"/>
        <rFont val="Arial"/>
        <family val="2"/>
      </rPr>
      <t>De igual forma se cargaron en el One Drive actas por valor de $1.839.117.082, pero no coincide con lo plasmado en las notas a los estados financieros, ya que el convenio en mención es por $12 mil millones y  el saldo por legalizar es de $512.976.811.46.
Por lo tanto, NO se ha dado cumplimiento a la acción de mejora establecida en el Plan de Mejoramiento  quedando Vencida.</t>
    </r>
    <r>
      <rPr>
        <sz val="11"/>
        <rFont val="Arial"/>
        <family val="2"/>
      </rPr>
      <t xml:space="preserve">
</t>
    </r>
  </si>
  <si>
    <t xml:space="preserve">1. El día 29 de marzo de 2022 se sostuvo reunión en la UNGRD para revisar el estado de la liquidación de los convenios, quedando pendiente el envío de un listado actualizado de liquidación. (anexo 1) 2.Se remirió correo el jueves 28 de abril de 2022 recordando el compromiso de envío del informe de liquidación. (Anexo 2) 3. La UNGRD se comunicó telefónicamente con el Dr. RUBEN DARIO  RINCÓN SANCHEZ y solicitó la radicación de una documentación para continuar el trámite de liquidación de los convenios, documentación que fue entregada 4. Correo electrónico de fecha junio 02 de 2022  a Rocio Rivera (Fiduprevisora) reiterando la información entregada y solicitando cuadro actualizado de liquidaciones. (Anexo 3)  5. Correo electrónico del 3 de junio de 2022 a Rocio Rivera (Fiduprevisora) solicitando nuevamente cuadro actualizado de liquidación de los convenios. (Anexo 4) 6. Correo de Rocio Rivera (Fiduprevisora) donde indica que dado traslado a la doctora Nini Mendoza para recibir información elaborar el cuadro de avance.(Anexo 5).  </t>
  </si>
  <si>
    <r>
      <rPr>
        <b/>
        <sz val="11"/>
        <color rgb="FF000000"/>
        <rFont val="Arial"/>
        <family val="2"/>
      </rPr>
      <t>La acción de mejora finalizó el 31 de marzo de 2022.</t>
    </r>
    <r>
      <rPr>
        <sz val="11"/>
        <color indexed="8"/>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dado cumplimiento a la acción de mejora establecida en el Plan de Mejoramiento.</t>
    </r>
  </si>
  <si>
    <r>
      <rPr>
        <b/>
        <sz val="11"/>
        <color rgb="FF000000"/>
        <rFont val="Arial"/>
        <family val="2"/>
      </rPr>
      <t>La acción de mejora finalizó el 31 de marzo de 2022.</t>
    </r>
    <r>
      <rPr>
        <sz val="11"/>
        <color indexed="8"/>
        <rFont val="Arial"/>
        <family val="2"/>
      </rPr>
      <t xml:space="preserve">
Se evidenció la consolidación de las 56 actas faltantes  de la entrega de los termómetros a los CB 
</t>
    </r>
    <r>
      <rPr>
        <b/>
        <sz val="11"/>
        <color rgb="FF000000"/>
        <rFont val="Arial"/>
        <family val="2"/>
      </rPr>
      <t>Por lo tanto, se dado cumplimiento a la acción de mejora establecida en el Plan de Mejoramiento.</t>
    </r>
  </si>
  <si>
    <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indexed="8"/>
        <rFont val="Arial"/>
        <family val="2"/>
      </rPr>
      <t xml:space="preserve">
Por lo tanto, se dado cumplimiento a la acción de mejora establecida en el Plan de Mejoramiento.
</t>
    </r>
  </si>
  <si>
    <r>
      <t xml:space="preserve">El día 16 de Junio de 2022, se realizó el Taller de socialización de los Procedimientos y formatos para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</si>
  <si>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t xml:space="preserve">Hallazgo No. 08. Hallazgo 08. Supervisión en expedición de garantías – Contratos 147 y 218 del 2020. Administrativa con presunta incidencia disciplinaria.
</t>
    </r>
    <r>
      <rPr>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</si>
  <si>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t>ACTUAL ACTIVIDADES / DESCRIPCIÓN</t>
  </si>
  <si>
    <t>MODIFICACION SOLICITADA</t>
  </si>
  <si>
    <t>ACTUAL ACTIVIDADES / UNIDAD DE MEDIDA</t>
  </si>
  <si>
    <t>ACTUAL ACTIVID / CANTIDADES UNIDAD DE MEDIDA</t>
  </si>
  <si>
    <t>ACTUAL ACTIVIDADES / PLAZO EN SEMANAS</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</si>
  <si>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</si>
  <si>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ha dado  cumplimiento a la acción de mejora establecida en el Plan de Mejoramiento.
 </t>
    </r>
  </si>
  <si>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rFont val="Arial"/>
        <family val="2"/>
      </rPr>
      <t>Por lo tanto, se dado cumplimiento a la acción de mejora establecida en el Plan de Mejoramiento.</t>
    </r>
  </si>
  <si>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evidenció que el usuario desde la página web, en la opción de consulta  Link de Consulta: http://40.75.99.166/dnbc/consultaWeb/principal.php?fechah=070622_1654614652&amp;pasar=no&amp;verdatos=no&amp;idRadicado=20221140151902&amp;estadosTot=c4769bfa2317ef86e61bfa7191255678
</t>
    </r>
    <r>
      <rPr>
        <b/>
        <sz val="11"/>
        <rFont val="Arial"/>
        <family val="2"/>
      </rPr>
      <t>Por lo tanto, se dado cumplimiento a la acción de mejora establecida en el Plan de Mejoramiento.</t>
    </r>
  </si>
  <si>
    <r>
      <rPr>
        <b/>
        <sz val="11"/>
        <color rgb="FF000000"/>
        <rFont val="Arial"/>
        <family val="2"/>
      </rPr>
      <t xml:space="preserve">Mediante correo electrónico del 26 de Julio de 2022, el señor Director de la DNBC, solicitó modificación de la Actividad/Descripción y de la Unidad de Medida.
</t>
    </r>
    <r>
      <rPr>
        <sz val="11"/>
        <color indexed="8"/>
        <rFont val="Arial"/>
        <family val="2"/>
      </rPr>
      <t xml:space="preserve">
Se generó el ajuste del Formulario PQRSD de la página web de la entidad en linea, es decir el usuario diligencia directamente el formulario e ingresa los datos para registrar una PQRSD 
Evidencia. Link http://40.75.99.166/orfeo3/formularioPqrsd/formulario.php
</t>
    </r>
    <r>
      <rPr>
        <b/>
        <sz val="11"/>
        <color rgb="FF000000"/>
        <rFont val="Arial"/>
        <family val="2"/>
      </rPr>
      <t>Por lo tanto se dado cumplimiento a la acción de mejora establecida en el Plan de Mejoramiento.</t>
    </r>
    <r>
      <rPr>
        <sz val="11"/>
        <color indexed="8"/>
        <rFont val="Arial"/>
        <family val="2"/>
      </rPr>
      <t xml:space="preserve">
</t>
    </r>
  </si>
  <si>
    <r>
      <rPr>
        <b/>
        <sz val="11"/>
        <rFont val="Arial"/>
        <family val="2"/>
      </rPr>
      <t xml:space="preserve">
Mediante correo electrónico del 26 de Julio de 2022, el señor Director de la DNBC, solicitó modificación de la Actividad/Descripción y de la Unidad de Medida.
</t>
    </r>
    <r>
      <rPr>
        <sz val="11"/>
        <rFont val="Arial"/>
        <family val="2"/>
      </rPr>
      <t xml:space="preserve">
La DNBC no ha iniciado el proceso de Actualización del software de digitalización del ORFEO.
</t>
    </r>
    <r>
      <rPr>
        <b/>
        <sz val="11"/>
        <rFont val="Arial"/>
        <family val="2"/>
      </rPr>
      <t xml:space="preserve">
Por lo tanto, la acción de Mejora no presenta Avance en el Plan de Mejoramiento.</t>
    </r>
  </si>
  <si>
    <r>
      <t xml:space="preserve">
</t>
    </r>
    <r>
      <rPr>
        <b/>
        <sz val="11"/>
        <rFont val="Arial"/>
        <family val="2"/>
      </rPr>
      <t>Mediante correo electrónico del  26 de Julio de 2022, el señor Director de la DNBC, solicitó modificación de la Actividad/Descripción,  Unidad de Medida y Plazo en Semanas.</t>
    </r>
    <r>
      <rPr>
        <sz val="11"/>
        <rFont val="Arial"/>
        <family val="2"/>
      </rPr>
      <t xml:space="preserve">
La DNBC no ha iniciado el proceso de Actualización del sofware con relación a la digitalización y firmas digitales
</t>
    </r>
    <r>
      <rPr>
        <b/>
        <sz val="11"/>
        <rFont val="Arial"/>
        <family val="2"/>
      </rPr>
      <t xml:space="preserve">
Por lo tanto, la acción de Mejora no presenta Avance en el Plan de Mejoramiento.
</t>
    </r>
  </si>
  <si>
    <r>
      <t xml:space="preserve">
</t>
    </r>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realizan backups del Orfeo de manera automática por intermedio de MICROSOF (AZURE) y del Sistema RUE con ORACLE. No obstante, no se ha generado políticas de Backups para el Sistema Documental ORDEO
</t>
    </r>
    <r>
      <rPr>
        <b/>
        <sz val="11"/>
        <rFont val="Arial"/>
        <family val="2"/>
      </rPr>
      <t>Por lo tanto, la acción de Mejora no presenta Avance en el Plan de Mejoramiento.</t>
    </r>
  </si>
  <si>
    <r>
      <t xml:space="preserve">Mediante correo electrónico del 26 de julio de 2022, el señor Director de la DNBC, solicitó modificación de la Actividad/Descripción y de la Unidad de Medida.
</t>
    </r>
    <r>
      <rPr>
        <sz val="11"/>
        <rFont val="Arial"/>
        <family val="2"/>
      </rPr>
      <t>La DNBC no ha iniciado el proceso de actualización del ORFEO ajustado a las necesidades de mantenimiento de la entidad.</t>
    </r>
    <r>
      <rPr>
        <b/>
        <sz val="11"/>
        <rFont val="Arial"/>
        <family val="2"/>
      </rPr>
      <t xml:space="preserve">
Por lo tanto, la acción de Mejora no presenta Avance en el Plan de Mejoramiento.</t>
    </r>
  </si>
  <si>
    <t>OBSERVACIONES SEGUIMIENTO A 30 DE JUNIO DE 2022</t>
  </si>
  <si>
    <t>IPv4 a IPv6 y Portal Web Compatible con IPv6</t>
  </si>
  <si>
    <t>Cumplida</t>
  </si>
  <si>
    <t>Vencida</t>
  </si>
  <si>
    <r>
      <rPr>
        <b/>
        <sz val="11"/>
        <rFont val="Arial"/>
        <family val="2"/>
      </rPr>
      <t>La acción de mejora finalizó el 31 de marzo de 2022.</t>
    </r>
    <r>
      <rPr>
        <sz val="11"/>
        <rFont val="Arial"/>
        <family val="2"/>
      </rPr>
      <t xml:space="preserve">
Se consolidaron las 111 actas de entrega faltantes de los Kit de seguridad entregados a los CB.
</t>
    </r>
    <r>
      <rPr>
        <b/>
        <sz val="11"/>
        <rFont val="Arial"/>
        <family val="2"/>
      </rPr>
      <t>Por lo tanto, se ha dado cumplimiento a la acción de mejora establecida en el Plan de Mejoramiento.</t>
    </r>
  </si>
  <si>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dado cumplimiento a la acción de mejora establecida en el Plan de Mejoramiento.</t>
    </r>
  </si>
  <si>
    <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indexed="8"/>
        <rFont val="Arial"/>
        <family val="2"/>
      </rPr>
      <t xml:space="preserve">
Por lo tanto, se dado cumplimiento a la acción de mejora establecida en el Plan de Mejoramiento
</t>
    </r>
  </si>
  <si>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De igual forma, se generó el PAA para los procesos de contratación que se estimaban contratar.
</t>
    </r>
    <r>
      <rPr>
        <b/>
        <sz val="11"/>
        <rFont val="Arial"/>
        <family val="2"/>
      </rPr>
      <t>Por lo tanto se dado cumplimiento a la acción de mejora establecida en el Plan de Mejoramiento.</t>
    </r>
  </si>
  <si>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</si>
  <si>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</si>
  <si>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 xml:space="preserve">
La acción de mejora finalizó el 30 de Junio de 2022.
</t>
    </r>
    <r>
      <rPr>
        <sz val="11"/>
        <color indexed="8"/>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</si>
  <si>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
Por lo tanto, se ha dado cumplimiento a la acción de mejora establecida en el Plan de Mejoramiento.
</t>
    </r>
  </si>
  <si>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</si>
  <si>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</si>
  <si>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</si>
  <si>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ha dado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</si>
  <si>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</si>
  <si>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PROCEMIENTO PARA LA RECEPCIÓN Y ENTREGA DE BIENES, actividades 6, 7 y 8
</t>
    </r>
    <r>
      <rPr>
        <b/>
        <sz val="11"/>
        <rFont val="Arial"/>
        <family val="2"/>
      </rPr>
      <t xml:space="preserve">Por lo tanto, se ha dado cumplimiento  a la acción de mejora establecida en el Plan de Mejoramiento.
</t>
    </r>
    <r>
      <rPr>
        <sz val="11"/>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</si>
  <si>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</si>
  <si>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ha dado  cumplimiento a la acción de mejora establecida en el Plan de Mejoramiento.</t>
    </r>
    <r>
      <rPr>
        <sz val="11"/>
        <rFont val="Arial"/>
        <family val="2"/>
      </rPr>
      <t xml:space="preserve">
 </t>
    </r>
  </si>
  <si>
    <t>Notificación  automatica al correo electrónico de la cuenta del usuario de la oficina de atención al ciudadano cuando se radica una PQRDS</t>
  </si>
  <si>
    <t>Listados emitidos por el Orfeo que permita establecer el estado actual del trámite de las PQRSD</t>
  </si>
  <si>
    <r>
      <rPr>
        <b/>
        <sz val="11"/>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ha dado  cumplimiento a la acción de mejora establecida en el Plan de Mejoramiento</t>
    </r>
    <r>
      <rPr>
        <sz val="11"/>
        <color indexed="8"/>
        <rFont val="Arial"/>
        <family val="2"/>
      </rPr>
      <t xml:space="preserve">
</t>
    </r>
  </si>
  <si>
    <r>
      <t xml:space="preserve">
</t>
    </r>
    <r>
      <rPr>
        <b/>
        <sz val="11"/>
        <rFont val="Arial"/>
        <family val="2"/>
      </rPr>
      <t>La acción de mejora finalizó el 30 de diciembre de 2020</t>
    </r>
    <r>
      <rPr>
        <sz val="11"/>
        <rFont val="Arial"/>
        <family val="2"/>
      </rPr>
      <t xml:space="preserve">.
La DNBC, a partir del segundo semestre de 2021, no genera Comodatos sino resoluciones de adjudicación de bienes entregados a los Cuerpos de Bomberos. En el primer semestre de 2022, se realizaron 85 resoluciones de adjudicación; no obstante, la No. 80 no se encuentra firmada. De igual forma, se identifican las características de los bienes conforme está descrita la salida del Almacén.
</t>
    </r>
    <r>
      <rPr>
        <b/>
        <sz val="11"/>
        <rFont val="Arial"/>
        <family val="2"/>
      </rPr>
      <t>Por lo tanto, se ha dado cumplimiento a la acción de mejora establecida en el Plan de Mejoramiento.</t>
    </r>
  </si>
  <si>
    <r>
      <t>La acción finalizó el 30 de diciembre de 2020.</t>
    </r>
    <r>
      <rPr>
        <sz val="11"/>
        <rFont val="Arial"/>
        <family val="2"/>
      </rPr>
      <t xml:space="preserve">
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 xml:space="preserve">
Por lo tanto, se ha dado  cumplimiento Parcialmente  a la acción de mejora establecida en el Plan de Mejoramiento y la misma no evidencia EFECTIVIDAD</t>
    </r>
  </si>
  <si>
    <r>
      <t xml:space="preserve">La acción de mejora finalizó el 30 de Diciembre de 2020.
</t>
    </r>
    <r>
      <rPr>
        <sz val="11"/>
        <rFont val="Arial"/>
        <family val="2"/>
      </rP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Las resoluciones de adjudicación que corresponden a estas salidas de almacén aunque se establece el elemento no poseen la identificación de los bienes (Plaqueteo-Serial)
</t>
    </r>
    <r>
      <rPr>
        <b/>
        <sz val="11"/>
        <rFont val="Arial"/>
        <family val="2"/>
      </rPr>
      <t>Por lo tanto, se ha dado  cumplimiento Parcialmente  a la acción de mejora establecida en el Plan de Mejoramiento y la misma no evidencia EFECTIVIDAD</t>
    </r>
  </si>
  <si>
    <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Por lo tanto, se ha dado  cumplimiento Parcialmente  a la acción de mejora establecida en el Plan de Mejoramiento</t>
    </r>
  </si>
  <si>
    <r>
      <t xml:space="preserve">En el primer semestre de 2022, se realizaron 85 resoluciones  de adjudicación, de los bienes entregados a los diferentes cuerpos de bomberos, identificandose las características de los mismos. No obstante la resolución 080 no se encuentra firmada. Estas resoluciones son realizadadas con base en las salidas de Almacén 
</t>
    </r>
    <r>
      <rPr>
        <b/>
        <sz val="11"/>
        <rFont val="Arial"/>
        <family val="2"/>
      </rPr>
      <t>Por lo tanto, se ha dado cumplimiento a la acción de mejora establecida en el Plan de Mejoramiento.</t>
    </r>
  </si>
  <si>
    <r>
      <rPr>
        <b/>
        <sz val="11"/>
        <color rgb="FF000000"/>
        <rFont val="Arial"/>
        <family val="2"/>
      </rPr>
      <t>La acción de mejora finalizó el 30 de Junio de 2022.</t>
    </r>
    <r>
      <rPr>
        <sz val="11"/>
        <color indexed="8"/>
        <rFont val="Arial"/>
        <family val="2"/>
      </rPr>
      <t xml:space="preserve">
Se realizó la revisión de las actas de entrega de los kit de Bioseguridad encontrándose:
La OCI, realizó la verificación a una muestra del 36% de las 880 actas inicialmente cargadas; es decir 317 , presentandose 19 observaciones, en los Departamentos de Antioquia, Bolivar, Boyacá, Córdoba, Cesar, Casanare, Cauca, Guaviare y Huila, las cuales fueron subsanadas. 
</t>
    </r>
    <r>
      <rPr>
        <b/>
        <sz val="11"/>
        <color rgb="FF000000"/>
        <rFont val="Arial"/>
        <family val="2"/>
      </rPr>
      <t>Por lo tanto, se dió cumplimiento a la acción de mejora establecida en el Plan de Mejoramiento</t>
    </r>
  </si>
  <si>
    <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ha dado cumplimiento a la acción de mejora establecida en el Plan de Mejoramiento.
</t>
    </r>
  </si>
  <si>
    <r>
      <t xml:space="preserve">Se generaron 30 ingresos de almacén que comienzan desde 138 hasta el 168, evidenciándose:
Ingresos de almacén emitidos con remisión y sin factura
138 del 02 de febrero, 139 del 04 de febrero , 140 del 15 de febrero, 143 del 25 de febrero, 148 del 17 de marzo, 150 del 01 de abril y 151 del 02 de mayo 
Ingreso de almacén emitido sin remisión y sin factura
142 del 23 de febrero 
Ingresos de Almacén que no se evidencian
145 y del 153 al 166
</t>
    </r>
    <r>
      <rPr>
        <b/>
        <sz val="11"/>
        <rFont val="Arial"/>
        <family val="2"/>
      </rPr>
      <t>Por lo tanto, se ha dado cumplimiento Parcialmente a la Acción de Mejora establecida.</t>
    </r>
  </si>
  <si>
    <t xml:space="preserve">
Actualización del software de digitalización del ORFEO.</t>
  </si>
  <si>
    <t xml:space="preserve">
Generar políticas de Backups para el Sistema Documental ORDEO.</t>
  </si>
  <si>
    <t xml:space="preserve">
Sistema ORFEO ajustado a las necesidades de mantenimiento de la entidad de acuerdo a su prioridad.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</si>
</sst>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7" x14ac:knownFonts="1">
    <font>
      <sz val="11"/>
      <color indexed="8"/>
      <name val="Calibri"/>
      <family val="2"/>
      <scheme val="minor"/>
    </font>
    <font>
      <sz val="11"/>
      <color theme="1"/>
      <name val="Calibri"/>
      <family val="2"/>
      <scheme val="minor"/>
    </font>
    <font>
      <b/>
      <sz val="11"/>
      <color indexed="9"/>
      <name val="Calibri"/>
      <family val="2"/>
    </font>
    <font>
      <sz val="11"/>
      <color indexed="8"/>
      <name val="Calibri"/>
      <family val="2"/>
      <scheme val="minor"/>
    </font>
    <font>
      <b/>
      <u/>
      <sz val="11"/>
      <color indexed="8"/>
      <name val="Calibri"/>
      <family val="2"/>
      <scheme val="minor"/>
    </font>
    <font>
      <sz val="11"/>
      <name val="Calibri"/>
      <family val="2"/>
      <scheme val="minor"/>
    </font>
    <font>
      <sz val="9"/>
      <color indexed="81"/>
      <name val="Tahoma"/>
      <family val="2"/>
    </font>
    <font>
      <b/>
      <sz val="9"/>
      <color indexed="81"/>
      <name val="Tahoma"/>
      <family val="2"/>
    </font>
    <font>
      <u/>
      <sz val="11"/>
      <color theme="10"/>
      <name val="Calibri"/>
      <family val="2"/>
      <scheme val="minor"/>
    </font>
    <font>
      <sz val="10"/>
      <name val="Arial"/>
      <family val="2"/>
    </font>
    <font>
      <b/>
      <sz val="11"/>
      <color indexed="8"/>
      <name val="Calibri"/>
      <family val="2"/>
      <scheme val="minor"/>
    </font>
    <font>
      <b/>
      <sz val="9"/>
      <color indexed="9"/>
      <name val="Calibri"/>
      <family val="2"/>
    </font>
    <font>
      <b/>
      <sz val="11"/>
      <color theme="1"/>
      <name val="Calibri"/>
      <family val="2"/>
      <scheme val="minor"/>
    </font>
    <font>
      <b/>
      <sz val="14"/>
      <color indexed="9"/>
      <name val="Arial"/>
      <family val="2"/>
    </font>
    <font>
      <b/>
      <sz val="14"/>
      <name val="Arial"/>
      <family val="2"/>
    </font>
    <font>
      <sz val="14"/>
      <name val="Arial"/>
      <family val="2"/>
    </font>
    <font>
      <b/>
      <sz val="9"/>
      <color indexed="9"/>
      <name val="Arial"/>
      <family val="2"/>
    </font>
    <font>
      <b/>
      <sz val="11"/>
      <color indexed="8"/>
      <name val="Arial"/>
      <family val="2"/>
    </font>
    <font>
      <sz val="11"/>
      <color indexed="8"/>
      <name val="Arial"/>
      <family val="2"/>
    </font>
    <font>
      <b/>
      <sz val="11"/>
      <color indexed="9"/>
      <name val="Arial"/>
      <family val="2"/>
    </font>
    <font>
      <b/>
      <sz val="11"/>
      <name val="Arial"/>
      <family val="2"/>
    </font>
    <font>
      <b/>
      <sz val="9"/>
      <name val="Arial"/>
      <family val="2"/>
    </font>
    <font>
      <b/>
      <sz val="11"/>
      <color rgb="FFFF0000"/>
      <name val="Arial"/>
      <family val="2"/>
    </font>
    <font>
      <b/>
      <u/>
      <sz val="11"/>
      <color indexed="8"/>
      <name val="Arial"/>
      <family val="2"/>
    </font>
    <font>
      <sz val="11"/>
      <name val="Arial"/>
      <family val="2"/>
    </font>
    <font>
      <sz val="11"/>
      <color rgb="FFFF0000"/>
      <name val="Arial"/>
      <family val="2"/>
    </font>
    <font>
      <sz val="11"/>
      <color theme="1"/>
      <name val="Arial"/>
      <family val="2"/>
    </font>
    <font>
      <sz val="11"/>
      <color rgb="FF000000"/>
      <name val="Arial"/>
      <family val="2"/>
    </font>
    <font>
      <b/>
      <sz val="12"/>
      <color rgb="FFFF0000"/>
      <name val="Arial"/>
      <family val="2"/>
    </font>
    <font>
      <u/>
      <sz val="11"/>
      <color indexed="8"/>
      <name val="Arial"/>
      <family val="2"/>
    </font>
    <font>
      <b/>
      <sz val="11"/>
      <color rgb="FF000000"/>
      <name val="Arial"/>
      <family val="2"/>
    </font>
    <font>
      <b/>
      <u/>
      <sz val="11"/>
      <name val="Arial"/>
      <family val="2"/>
    </font>
    <font>
      <sz val="11"/>
      <color rgb="FFFF0000"/>
      <name val="Calibri"/>
      <family val="2"/>
      <scheme val="minor"/>
    </font>
    <font>
      <b/>
      <sz val="11"/>
      <name val="Calibri"/>
      <family val="2"/>
      <scheme val="minor"/>
    </font>
    <font>
      <b/>
      <sz val="11"/>
      <color rgb="FFFF0000"/>
      <name val="Calibri"/>
      <family val="2"/>
      <scheme val="minor"/>
    </font>
    <font>
      <sz val="11"/>
      <color rgb="FF121212"/>
      <name val="Arial"/>
      <family val="2"/>
    </font>
    <font>
      <sz val="11"/>
      <color indexed="8"/>
      <name val="Arial"/>
    </font>
  </fonts>
  <fills count="20">
    <fill>
      <patternFill patternType="none"/>
    </fill>
    <fill>
      <patternFill patternType="gray125"/>
    </fill>
    <fill>
      <patternFill patternType="solid">
        <fgColor indexed="54"/>
      </patternFill>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rgb="FF66FF33"/>
        <bgColor indexed="64"/>
      </patternFill>
    </fill>
    <fill>
      <patternFill patternType="solid">
        <fgColor rgb="FF00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bgColor indexed="64"/>
      </patternFill>
    </fill>
    <fill>
      <patternFill patternType="solid">
        <fgColor rgb="FF00B0F0"/>
        <bgColor indexed="64"/>
      </patternFill>
    </fill>
    <fill>
      <patternFill patternType="solid">
        <fgColor rgb="FFFF000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s>
  <borders count="8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style="medium">
        <color indexed="8"/>
      </left>
      <right style="medium">
        <color indexed="8"/>
      </right>
      <top style="medium">
        <color indexed="8"/>
      </top>
      <bottom style="medium">
        <color indexed="8"/>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style="thin">
        <color auto="1"/>
      </right>
      <top style="thin">
        <color indexed="8"/>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style="medium">
        <color indexed="8"/>
      </right>
      <top style="medium">
        <color indexed="64"/>
      </top>
      <bottom/>
      <diagonal/>
    </border>
    <border>
      <left style="medium">
        <color auto="1"/>
      </left>
      <right style="medium">
        <color auto="1"/>
      </right>
      <top style="medium">
        <color auto="1"/>
      </top>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64"/>
      </right>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indexed="64"/>
      </left>
      <right style="medium">
        <color indexed="64"/>
      </right>
      <top style="thin">
        <color auto="1"/>
      </top>
      <bottom style="thin">
        <color indexed="64"/>
      </bottom>
      <diagonal/>
    </border>
    <border>
      <left style="thin">
        <color auto="1"/>
      </left>
      <right style="medium">
        <color auto="1"/>
      </right>
      <top/>
      <bottom style="medium">
        <color auto="1"/>
      </bottom>
      <diagonal/>
    </border>
    <border>
      <left style="medium">
        <color indexed="64"/>
      </left>
      <right style="medium">
        <color indexed="64"/>
      </right>
      <top style="thin">
        <color indexed="64"/>
      </top>
      <bottom/>
      <diagonal/>
    </border>
    <border>
      <left style="medium">
        <color auto="1"/>
      </left>
      <right style="medium">
        <color auto="1"/>
      </right>
      <top/>
      <bottom style="thin">
        <color auto="1"/>
      </bottom>
      <diagonal/>
    </border>
    <border>
      <left style="thin">
        <color auto="1"/>
      </left>
      <right style="medium">
        <color auto="1"/>
      </right>
      <top style="thin">
        <color indexed="64"/>
      </top>
      <bottom/>
      <diagonal/>
    </border>
    <border>
      <left style="thin">
        <color auto="1"/>
      </left>
      <right/>
      <top/>
      <bottom/>
      <diagonal/>
    </border>
    <border>
      <left/>
      <right/>
      <top style="thin">
        <color indexed="64"/>
      </top>
      <bottom/>
      <diagonal/>
    </border>
    <border>
      <left/>
      <right/>
      <top style="medium">
        <color indexed="64"/>
      </top>
      <bottom/>
      <diagonal/>
    </border>
    <border>
      <left style="medium">
        <color indexed="8"/>
      </left>
      <right/>
      <top style="medium">
        <color indexed="8"/>
      </top>
      <bottom/>
      <diagonal/>
    </border>
    <border>
      <left style="medium">
        <color indexed="8"/>
      </left>
      <right/>
      <top style="medium">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indexed="64"/>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medium">
        <color indexed="64"/>
      </left>
      <right/>
      <top/>
      <bottom style="medium">
        <color indexed="64"/>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indexed="64"/>
      </left>
      <right/>
      <top style="thin">
        <color auto="1"/>
      </top>
      <bottom style="thin">
        <color indexed="64"/>
      </bottom>
      <diagonal/>
    </border>
  </borders>
  <cellStyleXfs count="3">
    <xf numFmtId="0" fontId="0" fillId="0" borderId="0"/>
    <xf numFmtId="9" fontId="3" fillId="0" borderId="0" applyFont="0" applyFill="0" applyBorder="0" applyAlignment="0" applyProtection="0"/>
    <xf numFmtId="0" fontId="8" fillId="0" borderId="0" applyNumberFormat="0" applyFill="0" applyBorder="0" applyAlignment="0" applyProtection="0"/>
  </cellStyleXfs>
  <cellXfs count="405">
    <xf numFmtId="0" fontId="0" fillId="0" borderId="0" xfId="0"/>
    <xf numFmtId="0" fontId="0" fillId="0" borderId="0" xfId="0" applyAlignment="1">
      <alignment horizontal="center" vertical="center"/>
    </xf>
    <xf numFmtId="0" fontId="5" fillId="0" borderId="8" xfId="0" applyFont="1" applyFill="1" applyBorder="1" applyAlignment="1">
      <alignment horizontal="justify" vertical="center" wrapText="1"/>
    </xf>
    <xf numFmtId="0" fontId="0" fillId="0" borderId="8" xfId="0" applyBorder="1"/>
    <xf numFmtId="0" fontId="5" fillId="0"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0" borderId="8" xfId="0" applyFont="1" applyBorder="1" applyAlignment="1" applyProtection="1">
      <alignment horizontal="justify" vertical="top" wrapText="1"/>
      <protection locked="0"/>
    </xf>
    <xf numFmtId="0" fontId="0" fillId="5" borderId="8" xfId="0" applyFill="1" applyBorder="1" applyAlignment="1" applyProtection="1">
      <alignment horizontal="justify" vertical="center" wrapText="1"/>
      <protection locked="0"/>
    </xf>
    <xf numFmtId="0" fontId="5" fillId="0" borderId="8" xfId="0" applyFont="1" applyBorder="1" applyAlignment="1" applyProtection="1">
      <alignment horizontal="justify" vertical="center" wrapText="1"/>
      <protection locked="0"/>
    </xf>
    <xf numFmtId="0" fontId="0" fillId="0" borderId="8" xfId="0" pivotButton="1" applyBorder="1"/>
    <xf numFmtId="0" fontId="0" fillId="0" borderId="8" xfId="0" applyBorder="1" applyAlignment="1">
      <alignment horizontal="left" vertical="center"/>
    </xf>
    <xf numFmtId="0" fontId="0" fillId="0" borderId="8" xfId="0" applyNumberFormat="1" applyBorder="1" applyAlignment="1">
      <alignment horizontal="center" vertical="center"/>
    </xf>
    <xf numFmtId="0" fontId="0" fillId="0" borderId="8" xfId="0" applyBorder="1" applyAlignment="1">
      <alignment horizontal="left"/>
    </xf>
    <xf numFmtId="0" fontId="0" fillId="0" borderId="8" xfId="0" applyNumberFormat="1" applyBorder="1" applyAlignment="1">
      <alignment horizontal="center"/>
    </xf>
    <xf numFmtId="0" fontId="10" fillId="13" borderId="15" xfId="0" applyFont="1" applyFill="1" applyBorder="1" applyAlignment="1">
      <alignment horizontal="center" vertical="center"/>
    </xf>
    <xf numFmtId="0" fontId="10" fillId="13" borderId="16" xfId="0" applyFont="1" applyFill="1" applyBorder="1" applyAlignment="1">
      <alignment horizontal="center"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0" fillId="0" borderId="14" xfId="0" applyBorder="1" applyAlignment="1">
      <alignment horizontal="justify" vertical="center" wrapText="1"/>
    </xf>
    <xf numFmtId="0" fontId="0" fillId="0" borderId="18" xfId="0" applyBorder="1" applyAlignment="1">
      <alignment horizontal="justify" vertical="center" wrapText="1"/>
    </xf>
    <xf numFmtId="0" fontId="0" fillId="0" borderId="16" xfId="0" applyBorder="1" applyAlignment="1">
      <alignment horizontal="justify" vertical="center" wrapText="1"/>
    </xf>
    <xf numFmtId="0" fontId="12" fillId="12" borderId="8" xfId="0" applyFont="1" applyFill="1" applyBorder="1" applyAlignment="1">
      <alignment horizontal="left"/>
    </xf>
    <xf numFmtId="0" fontId="12" fillId="12" borderId="8" xfId="0" applyNumberFormat="1" applyFont="1" applyFill="1" applyBorder="1" applyAlignment="1">
      <alignment horizontal="center"/>
    </xf>
    <xf numFmtId="0" fontId="0" fillId="0" borderId="12" xfId="0" applyBorder="1" applyAlignment="1">
      <alignment horizontal="left" vertical="center"/>
    </xf>
    <xf numFmtId="0" fontId="0" fillId="0" borderId="12" xfId="0" applyNumberFormat="1" applyBorder="1" applyAlignment="1">
      <alignment horizontal="center" vertical="center"/>
    </xf>
    <xf numFmtId="0" fontId="10" fillId="13" borderId="19" xfId="0" applyFont="1" applyFill="1" applyBorder="1" applyAlignment="1">
      <alignment horizontal="center" vertical="center"/>
    </xf>
    <xf numFmtId="0" fontId="10" fillId="13" borderId="20" xfId="0" applyFont="1" applyFill="1" applyBorder="1" applyAlignment="1">
      <alignment horizontal="center" vertical="center"/>
    </xf>
    <xf numFmtId="0" fontId="0" fillId="13" borderId="23" xfId="0" applyFill="1" applyBorder="1"/>
    <xf numFmtId="0" fontId="0" fillId="13" borderId="24" xfId="0" applyFill="1" applyBorder="1"/>
    <xf numFmtId="0" fontId="10" fillId="13" borderId="11"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10" fillId="13" borderId="2" xfId="0" applyFont="1" applyFill="1" applyBorder="1" applyAlignment="1">
      <alignment horizontal="center"/>
    </xf>
    <xf numFmtId="0" fontId="0" fillId="0" borderId="2" xfId="0" applyBorder="1" applyAlignment="1">
      <alignment vertical="center"/>
    </xf>
    <xf numFmtId="0" fontId="0" fillId="0" borderId="2" xfId="0" applyBorder="1" applyAlignment="1">
      <alignment horizontal="center"/>
    </xf>
    <xf numFmtId="0" fontId="10" fillId="13" borderId="2" xfId="0" applyFont="1" applyFill="1" applyBorder="1"/>
    <xf numFmtId="0" fontId="10" fillId="13" borderId="2" xfId="0" applyFont="1" applyFill="1" applyBorder="1" applyAlignment="1">
      <alignment horizontal="center" vertical="center"/>
    </xf>
    <xf numFmtId="2" fontId="0" fillId="0" borderId="2" xfId="1" applyNumberFormat="1" applyFont="1" applyBorder="1" applyAlignment="1">
      <alignment horizontal="center"/>
    </xf>
    <xf numFmtId="2" fontId="10" fillId="13" borderId="2" xfId="0" applyNumberFormat="1" applyFont="1" applyFill="1" applyBorder="1" applyAlignment="1">
      <alignment horizontal="center"/>
    </xf>
    <xf numFmtId="0" fontId="13" fillId="2" borderId="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0" borderId="8" xfId="0" applyFont="1" applyFill="1" applyBorder="1" applyAlignment="1" applyProtection="1">
      <alignment horizontal="justify" vertical="center" wrapText="1"/>
      <protection locked="0"/>
    </xf>
    <xf numFmtId="0" fontId="15" fillId="4" borderId="8"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xf>
    <xf numFmtId="9" fontId="15" fillId="4" borderId="8" xfId="0" applyNumberFormat="1" applyFont="1" applyFill="1" applyBorder="1" applyAlignment="1" applyProtection="1">
      <alignment horizontal="center" vertical="center"/>
    </xf>
    <xf numFmtId="164" fontId="15" fillId="0" borderId="8"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wrapText="1"/>
      <protection locked="0"/>
    </xf>
    <xf numFmtId="0" fontId="15" fillId="4" borderId="8" xfId="0" applyFont="1" applyFill="1" applyBorder="1" applyAlignment="1" applyProtection="1">
      <alignment horizontal="center" vertical="center"/>
      <protection locked="0"/>
    </xf>
    <xf numFmtId="0" fontId="16" fillId="2" borderId="8" xfId="0" applyFont="1" applyFill="1" applyBorder="1" applyAlignment="1">
      <alignment horizontal="center" vertical="center" wrapText="1"/>
    </xf>
    <xf numFmtId="0" fontId="17" fillId="0" borderId="0" xfId="0" applyFont="1" applyAlignment="1">
      <alignment horizontal="center"/>
    </xf>
    <xf numFmtId="0" fontId="18" fillId="0" borderId="0" xfId="0" applyFont="1"/>
    <xf numFmtId="0" fontId="17" fillId="0" borderId="0" xfId="0" applyFont="1" applyAlignment="1">
      <alignment horizontal="center" vertical="center"/>
    </xf>
    <xf numFmtId="0" fontId="17" fillId="0" borderId="0" xfId="0" applyFont="1" applyBorder="1" applyAlignment="1">
      <alignment horizontal="center" vertical="center"/>
    </xf>
    <xf numFmtId="1" fontId="18" fillId="0" borderId="33" xfId="0" applyNumberFormat="1" applyFont="1" applyBorder="1"/>
    <xf numFmtId="1" fontId="18" fillId="0" borderId="33" xfId="0" applyNumberFormat="1" applyFont="1" applyBorder="1" applyAlignment="1">
      <alignment horizontal="center" vertical="center"/>
    </xf>
    <xf numFmtId="1" fontId="18" fillId="0" borderId="33" xfId="0" applyNumberFormat="1" applyFont="1" applyFill="1" applyBorder="1" applyAlignment="1">
      <alignment horizontal="center" vertical="center"/>
    </xf>
    <xf numFmtId="1" fontId="18" fillId="0" borderId="35" xfId="0" applyNumberFormat="1" applyFont="1" applyBorder="1"/>
    <xf numFmtId="1" fontId="18" fillId="0" borderId="36" xfId="0" applyNumberFormat="1" applyFont="1" applyBorder="1"/>
    <xf numFmtId="1" fontId="18" fillId="0" borderId="36" xfId="0" applyNumberFormat="1" applyFont="1" applyBorder="1" applyAlignment="1">
      <alignment horizontal="center" vertical="center"/>
    </xf>
    <xf numFmtId="1" fontId="18" fillId="0" borderId="37" xfId="0" applyNumberFormat="1" applyFont="1" applyBorder="1"/>
    <xf numFmtId="1" fontId="18" fillId="0" borderId="17" xfId="0" applyNumberFormat="1" applyFont="1" applyBorder="1"/>
    <xf numFmtId="1" fontId="18" fillId="0" borderId="18" xfId="0" applyNumberFormat="1" applyFont="1" applyBorder="1" applyAlignment="1">
      <alignment horizontal="center" vertical="center"/>
    </xf>
    <xf numFmtId="1" fontId="18" fillId="0" borderId="15" xfId="0" applyNumberFormat="1" applyFont="1" applyBorder="1"/>
    <xf numFmtId="1" fontId="18" fillId="0" borderId="38" xfId="0" applyNumberFormat="1" applyFont="1" applyBorder="1"/>
    <xf numFmtId="1" fontId="18" fillId="0" borderId="38" xfId="0" applyNumberFormat="1" applyFont="1" applyBorder="1" applyAlignment="1">
      <alignment horizontal="center" vertical="center"/>
    </xf>
    <xf numFmtId="1" fontId="17" fillId="0" borderId="16" xfId="0" applyNumberFormat="1" applyFont="1" applyBorder="1" applyAlignment="1">
      <alignment horizontal="center" vertical="center"/>
    </xf>
    <xf numFmtId="1" fontId="18" fillId="0" borderId="37" xfId="0" applyNumberFormat="1" applyFont="1" applyBorder="1" applyAlignment="1">
      <alignment horizontal="center" vertical="center"/>
    </xf>
    <xf numFmtId="1" fontId="18" fillId="0" borderId="18" xfId="0" applyNumberFormat="1" applyFont="1" applyFill="1" applyBorder="1" applyAlignment="1">
      <alignment horizontal="center" vertical="center"/>
    </xf>
    <xf numFmtId="1" fontId="18" fillId="0" borderId="38" xfId="0" applyNumberFormat="1" applyFont="1" applyFill="1" applyBorder="1" applyAlignment="1">
      <alignment horizontal="center" vertical="center"/>
    </xf>
    <xf numFmtId="1" fontId="17" fillId="0" borderId="16" xfId="0" applyNumberFormat="1" applyFont="1" applyFill="1" applyBorder="1" applyAlignment="1">
      <alignment horizontal="center" vertical="center"/>
    </xf>
    <xf numFmtId="1" fontId="18" fillId="0" borderId="36" xfId="0" applyNumberFormat="1" applyFont="1" applyFill="1" applyBorder="1" applyAlignment="1">
      <alignment horizontal="center" vertical="center"/>
    </xf>
    <xf numFmtId="1" fontId="18" fillId="0" borderId="37" xfId="0" applyNumberFormat="1" applyFont="1" applyFill="1" applyBorder="1" applyAlignment="1">
      <alignment horizontal="center" vertical="center"/>
    </xf>
    <xf numFmtId="1" fontId="18" fillId="0" borderId="39" xfId="0" applyNumberFormat="1" applyFont="1" applyBorder="1"/>
    <xf numFmtId="1" fontId="18" fillId="0" borderId="40" xfId="0" applyNumberFormat="1" applyFont="1" applyBorder="1"/>
    <xf numFmtId="1" fontId="18" fillId="0" borderId="40" xfId="0" applyNumberFormat="1" applyFont="1" applyFill="1" applyBorder="1" applyAlignment="1">
      <alignment horizontal="center" vertical="center"/>
    </xf>
    <xf numFmtId="1" fontId="17" fillId="0" borderId="41" xfId="0" applyNumberFormat="1" applyFont="1" applyFill="1" applyBorder="1" applyAlignment="1">
      <alignment horizontal="center" vertical="center"/>
    </xf>
    <xf numFmtId="0" fontId="18" fillId="0" borderId="44" xfId="0" applyFont="1" applyBorder="1"/>
    <xf numFmtId="0" fontId="18" fillId="0" borderId="45" xfId="0" applyFont="1" applyBorder="1"/>
    <xf numFmtId="0" fontId="18" fillId="0" borderId="15" xfId="0" applyFont="1" applyBorder="1"/>
    <xf numFmtId="0" fontId="18" fillId="0" borderId="38" xfId="0" applyFont="1" applyBorder="1"/>
    <xf numFmtId="1" fontId="18" fillId="0" borderId="46" xfId="0" applyNumberFormat="1" applyFont="1" applyBorder="1"/>
    <xf numFmtId="1" fontId="18" fillId="0" borderId="47" xfId="0" applyNumberFormat="1" applyFont="1" applyFill="1" applyBorder="1" applyAlignment="1">
      <alignment horizontal="center" vertical="center"/>
    </xf>
    <xf numFmtId="1" fontId="17" fillId="0" borderId="48" xfId="0" applyNumberFormat="1" applyFont="1" applyFill="1" applyBorder="1" applyAlignment="1">
      <alignment horizontal="center" vertical="center"/>
    </xf>
    <xf numFmtId="1" fontId="17" fillId="0" borderId="49" xfId="0" applyNumberFormat="1" applyFont="1" applyBorder="1" applyAlignment="1">
      <alignment horizontal="center" vertical="center"/>
    </xf>
    <xf numFmtId="1" fontId="17" fillId="0" borderId="50" xfId="0" applyNumberFormat="1" applyFont="1" applyBorder="1" applyAlignment="1">
      <alignment horizontal="center" vertical="center"/>
    </xf>
    <xf numFmtId="0" fontId="17" fillId="0" borderId="42" xfId="0" applyFont="1" applyBorder="1" applyAlignment="1">
      <alignment horizontal="center" vertical="center"/>
    </xf>
    <xf numFmtId="0" fontId="17" fillId="0" borderId="22" xfId="0" applyFont="1" applyBorder="1" applyAlignment="1">
      <alignment horizontal="center" vertical="center"/>
    </xf>
    <xf numFmtId="0" fontId="18" fillId="0" borderId="45" xfId="0" applyFont="1" applyBorder="1" applyAlignment="1">
      <alignment horizontal="center" vertical="center"/>
    </xf>
    <xf numFmtId="0" fontId="18" fillId="0" borderId="38"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33" xfId="0" applyFont="1" applyBorder="1" applyAlignment="1">
      <alignment horizontal="center" vertical="center"/>
    </xf>
    <xf numFmtId="0" fontId="18" fillId="0" borderId="33" xfId="0" applyFont="1" applyBorder="1" applyAlignment="1">
      <alignment wrapText="1"/>
    </xf>
    <xf numFmtId="0" fontId="18" fillId="0" borderId="33" xfId="0" applyFont="1" applyBorder="1" applyAlignment="1">
      <alignment horizontal="center" vertical="center"/>
    </xf>
    <xf numFmtId="2" fontId="17" fillId="17" borderId="5" xfId="0" applyNumberFormat="1" applyFont="1" applyFill="1" applyBorder="1" applyAlignment="1">
      <alignment horizontal="center" vertical="center"/>
    </xf>
    <xf numFmtId="2" fontId="18" fillId="0" borderId="58" xfId="0" applyNumberFormat="1" applyFont="1" applyBorder="1"/>
    <xf numFmtId="1" fontId="18" fillId="0" borderId="58" xfId="0" applyNumberFormat="1" applyFont="1" applyBorder="1" applyAlignment="1">
      <alignment horizontal="center"/>
    </xf>
    <xf numFmtId="2" fontId="18" fillId="0" borderId="34" xfId="0" applyNumberFormat="1" applyFont="1" applyBorder="1"/>
    <xf numFmtId="1" fontId="18" fillId="0" borderId="34" xfId="0" applyNumberFormat="1" applyFont="1" applyBorder="1" applyAlignment="1">
      <alignment horizontal="center"/>
    </xf>
    <xf numFmtId="2" fontId="18" fillId="0" borderId="59" xfId="0" applyNumberFormat="1" applyFont="1" applyBorder="1"/>
    <xf numFmtId="1" fontId="18" fillId="0" borderId="59" xfId="0" applyNumberFormat="1" applyFont="1" applyBorder="1" applyAlignment="1">
      <alignment horizontal="center"/>
    </xf>
    <xf numFmtId="1" fontId="17" fillId="0" borderId="12" xfId="0" applyNumberFormat="1" applyFont="1" applyBorder="1" applyAlignment="1">
      <alignment horizontal="center"/>
    </xf>
    <xf numFmtId="2" fontId="17" fillId="17" borderId="33" xfId="0" applyNumberFormat="1" applyFont="1" applyFill="1" applyBorder="1" applyAlignment="1">
      <alignment horizontal="center" vertical="center"/>
    </xf>
    <xf numFmtId="2" fontId="18" fillId="0" borderId="33" xfId="0" applyNumberFormat="1" applyFont="1" applyBorder="1"/>
    <xf numFmtId="1" fontId="18" fillId="0" borderId="33" xfId="0" applyNumberFormat="1" applyFont="1" applyBorder="1" applyAlignment="1">
      <alignment horizontal="center"/>
    </xf>
    <xf numFmtId="2" fontId="18" fillId="0" borderId="33" xfId="0" applyNumberFormat="1" applyFont="1" applyBorder="1" applyAlignment="1">
      <alignment wrapText="1"/>
    </xf>
    <xf numFmtId="0" fontId="17" fillId="0" borderId="33" xfId="0" applyFont="1" applyBorder="1" applyAlignment="1">
      <alignment horizontal="center"/>
    </xf>
    <xf numFmtId="1" fontId="17" fillId="0" borderId="33" xfId="0" applyNumberFormat="1" applyFont="1" applyBorder="1" applyAlignment="1">
      <alignment horizontal="center"/>
    </xf>
    <xf numFmtId="2" fontId="18" fillId="0" borderId="62" xfId="0" applyNumberFormat="1" applyFont="1" applyBorder="1"/>
    <xf numFmtId="1" fontId="18" fillId="0" borderId="62" xfId="0" applyNumberFormat="1" applyFont="1" applyBorder="1" applyAlignment="1">
      <alignment horizontal="center"/>
    </xf>
    <xf numFmtId="1" fontId="18" fillId="0" borderId="54" xfId="0" applyNumberFormat="1" applyFont="1" applyBorder="1" applyAlignment="1">
      <alignment horizontal="center"/>
    </xf>
    <xf numFmtId="2" fontId="18" fillId="0" borderId="34" xfId="0" applyNumberFormat="1" applyFont="1" applyBorder="1" applyAlignment="1">
      <alignment wrapText="1"/>
    </xf>
    <xf numFmtId="1" fontId="18" fillId="0" borderId="34" xfId="0" applyNumberFormat="1" applyFont="1" applyBorder="1" applyAlignment="1">
      <alignment horizontal="center" vertical="center"/>
    </xf>
    <xf numFmtId="0" fontId="18" fillId="0" borderId="33" xfId="0" applyFont="1" applyBorder="1" applyAlignment="1">
      <alignment horizontal="justify" wrapText="1"/>
    </xf>
    <xf numFmtId="2" fontId="18" fillId="0" borderId="54" xfId="0" applyNumberFormat="1" applyFont="1" applyBorder="1"/>
    <xf numFmtId="2" fontId="18" fillId="0" borderId="63" xfId="0" applyNumberFormat="1" applyFont="1" applyBorder="1" applyAlignment="1">
      <alignment vertical="center"/>
    </xf>
    <xf numFmtId="2" fontId="18" fillId="0" borderId="24" xfId="0" applyNumberFormat="1" applyFont="1" applyBorder="1"/>
    <xf numFmtId="1" fontId="18" fillId="0" borderId="24" xfId="0" applyNumberFormat="1" applyFont="1" applyBorder="1" applyAlignment="1">
      <alignment horizontal="center"/>
    </xf>
    <xf numFmtId="2" fontId="18" fillId="0" borderId="64" xfId="0" applyNumberFormat="1" applyFont="1" applyBorder="1"/>
    <xf numFmtId="1" fontId="18" fillId="0" borderId="64" xfId="0" applyNumberFormat="1" applyFont="1" applyBorder="1" applyAlignment="1">
      <alignment horizontal="center"/>
    </xf>
    <xf numFmtId="2" fontId="18" fillId="0" borderId="24" xfId="0" applyNumberFormat="1" applyFont="1" applyBorder="1" applyAlignment="1">
      <alignment horizontal="left" vertical="center"/>
    </xf>
    <xf numFmtId="0" fontId="19" fillId="2" borderId="1" xfId="0" applyFont="1" applyFill="1" applyBorder="1" applyAlignment="1">
      <alignment horizontal="center" vertical="top"/>
    </xf>
    <xf numFmtId="0" fontId="19" fillId="2" borderId="1" xfId="0" applyFont="1" applyFill="1" applyBorder="1" applyAlignment="1">
      <alignment horizontal="center" vertical="center"/>
    </xf>
    <xf numFmtId="0" fontId="18" fillId="0" borderId="0" xfId="0" applyFont="1" applyAlignment="1">
      <alignment horizontal="center"/>
    </xf>
    <xf numFmtId="0" fontId="18" fillId="0" borderId="0" xfId="0" applyFont="1" applyFill="1"/>
    <xf numFmtId="0" fontId="18" fillId="0" borderId="0" xfId="0" applyFont="1" applyAlignment="1">
      <alignment horizontal="center" vertical="center"/>
    </xf>
    <xf numFmtId="164" fontId="17" fillId="3" borderId="2" xfId="0" applyNumberFormat="1" applyFont="1" applyFill="1" applyBorder="1" applyAlignment="1">
      <alignment horizontal="center" vertical="center"/>
    </xf>
    <xf numFmtId="0" fontId="18" fillId="0" borderId="0" xfId="0" applyFont="1" applyAlignment="1">
      <alignment vertical="top"/>
    </xf>
    <xf numFmtId="0" fontId="19" fillId="2" borderId="3" xfId="0" applyFont="1" applyFill="1" applyBorder="1" applyAlignment="1">
      <alignment horizontal="center" vertical="center"/>
    </xf>
    <xf numFmtId="0" fontId="19" fillId="2" borderId="3" xfId="0" applyFont="1" applyFill="1" applyBorder="1" applyAlignment="1">
      <alignment horizontal="center" vertical="top"/>
    </xf>
    <xf numFmtId="0" fontId="19" fillId="2" borderId="4" xfId="0" applyFont="1" applyFill="1" applyBorder="1" applyAlignment="1">
      <alignment horizontal="center" vertical="center"/>
    </xf>
    <xf numFmtId="0" fontId="16" fillId="2" borderId="8" xfId="0" applyFont="1" applyFill="1" applyBorder="1" applyAlignment="1">
      <alignment horizontal="center" vertical="top" wrapText="1"/>
    </xf>
    <xf numFmtId="0" fontId="19" fillId="2"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7" fillId="4" borderId="8" xfId="0" applyFont="1" applyFill="1" applyBorder="1" applyAlignment="1">
      <alignment horizontal="center" vertical="center"/>
    </xf>
    <xf numFmtId="0" fontId="21" fillId="6" borderId="28" xfId="0" applyFont="1" applyFill="1" applyBorder="1" applyAlignment="1">
      <alignment wrapText="1"/>
    </xf>
    <xf numFmtId="0" fontId="21" fillId="7" borderId="29"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18" fillId="0" borderId="8" xfId="0" applyFont="1" applyBorder="1" applyAlignment="1">
      <alignment horizontal="center" vertical="center"/>
    </xf>
    <xf numFmtId="0" fontId="18" fillId="9" borderId="8" xfId="0" applyFont="1" applyFill="1" applyBorder="1" applyAlignment="1" applyProtection="1">
      <alignment horizontal="justify" vertical="center" wrapText="1"/>
      <protection locked="0"/>
    </xf>
    <xf numFmtId="0" fontId="18" fillId="0" borderId="8" xfId="0" applyFont="1" applyFill="1" applyBorder="1" applyAlignment="1" applyProtection="1">
      <alignment horizontal="justify" vertical="top" wrapText="1"/>
      <protection locked="0"/>
    </xf>
    <xf numFmtId="0" fontId="18" fillId="0" borderId="8" xfId="0" applyFont="1" applyFill="1" applyBorder="1" applyAlignment="1" applyProtection="1">
      <alignment horizontal="justify" vertical="center" wrapText="1"/>
      <protection locked="0"/>
    </xf>
    <xf numFmtId="0" fontId="24" fillId="0" borderId="8" xfId="0" applyFont="1" applyFill="1" applyBorder="1" applyAlignment="1" applyProtection="1">
      <alignment horizontal="justify" vertical="center" wrapText="1"/>
      <protection locked="0"/>
    </xf>
    <xf numFmtId="0" fontId="18" fillId="0" borderId="8" xfId="0" applyFont="1" applyFill="1" applyBorder="1" applyAlignment="1" applyProtection="1">
      <alignment horizontal="center" vertical="center" wrapText="1"/>
      <protection locked="0"/>
    </xf>
    <xf numFmtId="9" fontId="18" fillId="0" borderId="8" xfId="0" applyNumberFormat="1" applyFont="1" applyFill="1" applyBorder="1" applyAlignment="1" applyProtection="1">
      <alignment horizontal="center" vertical="center"/>
      <protection locked="0"/>
    </xf>
    <xf numFmtId="164" fontId="18" fillId="0" borderId="8" xfId="0" applyNumberFormat="1"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4" fillId="0" borderId="8" xfId="0" applyFont="1" applyFill="1" applyBorder="1" applyAlignment="1">
      <alignment horizontal="justify" vertical="center" wrapText="1"/>
    </xf>
    <xf numFmtId="0" fontId="24" fillId="0" borderId="8" xfId="0" applyFont="1" applyFill="1" applyBorder="1" applyAlignment="1">
      <alignment horizontal="center" vertical="center" wrapText="1"/>
    </xf>
    <xf numFmtId="9" fontId="24" fillId="0" borderId="8" xfId="0" applyNumberFormat="1" applyFont="1" applyFill="1" applyBorder="1" applyAlignment="1">
      <alignment horizontal="center" vertical="center" wrapText="1"/>
    </xf>
    <xf numFmtId="0" fontId="24" fillId="0" borderId="8" xfId="0" applyFont="1" applyFill="1" applyBorder="1" applyAlignment="1">
      <alignment horizontal="justify" vertical="top" wrapText="1"/>
    </xf>
    <xf numFmtId="0" fontId="18" fillId="0" borderId="8" xfId="0" applyFont="1" applyBorder="1" applyAlignment="1">
      <alignment horizontal="center" vertical="center" wrapText="1"/>
    </xf>
    <xf numFmtId="9" fontId="26" fillId="0" borderId="30" xfId="1" applyFont="1" applyFill="1" applyBorder="1" applyAlignment="1" applyProtection="1">
      <alignment horizontal="center" vertical="center" wrapText="1"/>
      <protection locked="0"/>
    </xf>
    <xf numFmtId="0" fontId="24" fillId="0" borderId="31" xfId="0" applyFont="1" applyBorder="1" applyAlignment="1">
      <alignment horizontal="justify" vertical="center" wrapText="1"/>
    </xf>
    <xf numFmtId="0" fontId="18" fillId="0" borderId="33" xfId="0" applyFont="1" applyBorder="1"/>
    <xf numFmtId="0" fontId="18" fillId="3" borderId="8" xfId="0" applyFont="1" applyFill="1" applyBorder="1" applyAlignment="1" applyProtection="1">
      <alignment horizontal="justify" vertical="top" wrapText="1"/>
      <protection locked="0"/>
    </xf>
    <xf numFmtId="0" fontId="18" fillId="3" borderId="8" xfId="0" applyFont="1" applyFill="1" applyBorder="1" applyAlignment="1" applyProtection="1">
      <alignment horizontal="justify" vertical="center" wrapText="1"/>
      <protection locked="0"/>
    </xf>
    <xf numFmtId="0" fontId="18" fillId="3" borderId="8" xfId="0" applyFont="1" applyFill="1" applyBorder="1" applyAlignment="1" applyProtection="1">
      <alignment horizontal="center" vertical="center" wrapText="1"/>
      <protection locked="0"/>
    </xf>
    <xf numFmtId="9" fontId="18" fillId="3" borderId="8" xfId="0" applyNumberFormat="1" applyFont="1" applyFill="1" applyBorder="1" applyAlignment="1" applyProtection="1">
      <alignment horizontal="center" vertical="center"/>
      <protection locked="0"/>
    </xf>
    <xf numFmtId="164" fontId="18" fillId="3" borderId="8" xfId="0" applyNumberFormat="1"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9" fontId="24" fillId="0" borderId="33" xfId="0" applyNumberFormat="1" applyFont="1" applyBorder="1" applyAlignment="1" applyProtection="1">
      <alignment horizontal="center" vertical="center"/>
      <protection locked="0"/>
    </xf>
    <xf numFmtId="0" fontId="20" fillId="0" borderId="27" xfId="0" applyFont="1" applyBorder="1" applyAlignment="1">
      <alignment horizontal="justify" vertical="center" wrapText="1"/>
    </xf>
    <xf numFmtId="9" fontId="18" fillId="0" borderId="6" xfId="0" applyNumberFormat="1" applyFont="1" applyBorder="1" applyAlignment="1" applyProtection="1">
      <alignment horizontal="center" vertical="center"/>
      <protection locked="0"/>
    </xf>
    <xf numFmtId="0" fontId="24" fillId="0" borderId="6" xfId="0" applyFont="1" applyBorder="1" applyAlignment="1">
      <alignment horizontal="justify" vertical="center" wrapText="1"/>
    </xf>
    <xf numFmtId="0" fontId="18" fillId="0" borderId="8" xfId="0" applyFont="1" applyFill="1" applyBorder="1" applyAlignment="1">
      <alignment horizontal="justify" vertical="top" wrapText="1"/>
    </xf>
    <xf numFmtId="0" fontId="20" fillId="0" borderId="33" xfId="2" applyFont="1" applyFill="1" applyBorder="1" applyAlignment="1">
      <alignment horizontal="justify" vertical="center" wrapText="1"/>
    </xf>
    <xf numFmtId="0" fontId="28" fillId="0" borderId="6" xfId="0" applyFont="1" applyFill="1" applyBorder="1" applyAlignment="1">
      <alignment horizontal="justify" vertical="center" wrapText="1"/>
    </xf>
    <xf numFmtId="0" fontId="18" fillId="0" borderId="6" xfId="0" applyFont="1" applyBorder="1"/>
    <xf numFmtId="0" fontId="18" fillId="0" borderId="6" xfId="0" applyFont="1" applyBorder="1" applyAlignment="1">
      <alignment horizontal="justify" vertical="top" wrapText="1"/>
    </xf>
    <xf numFmtId="0" fontId="18" fillId="0" borderId="33" xfId="0" applyFont="1" applyFill="1" applyBorder="1"/>
    <xf numFmtId="0" fontId="18" fillId="0" borderId="7" xfId="0" applyFont="1" applyFill="1" applyBorder="1" applyAlignment="1">
      <alignment horizontal="left" vertical="center" wrapText="1"/>
    </xf>
    <xf numFmtId="0" fontId="18" fillId="5" borderId="6" xfId="0" applyFont="1" applyFill="1" applyBorder="1" applyAlignment="1">
      <alignment horizontal="center" vertical="center" wrapText="1"/>
    </xf>
    <xf numFmtId="0" fontId="18" fillId="3" borderId="8" xfId="0" applyFont="1" applyFill="1" applyBorder="1" applyAlignment="1" applyProtection="1">
      <alignment horizontal="center" vertical="center"/>
      <protection locked="0"/>
    </xf>
    <xf numFmtId="49" fontId="25" fillId="3" borderId="8" xfId="0" applyNumberFormat="1" applyFont="1" applyFill="1" applyBorder="1" applyAlignment="1" applyProtection="1">
      <alignment horizontal="center" vertical="center"/>
      <protection locked="0"/>
    </xf>
    <xf numFmtId="0" fontId="20" fillId="0" borderId="5" xfId="2" applyFont="1" applyFill="1" applyBorder="1" applyAlignment="1">
      <alignment horizontal="justify" vertical="center" wrapText="1"/>
    </xf>
    <xf numFmtId="0" fontId="20" fillId="4" borderId="8" xfId="0" applyFont="1" applyFill="1" applyBorder="1" applyAlignment="1">
      <alignment horizontal="justify" vertical="top" wrapText="1"/>
    </xf>
    <xf numFmtId="0" fontId="18" fillId="0" borderId="25" xfId="0" applyFont="1" applyBorder="1" applyAlignment="1">
      <alignment horizontal="center" vertical="center" wrapText="1"/>
    </xf>
    <xf numFmtId="0" fontId="18" fillId="0" borderId="33" xfId="0" applyFont="1" applyBorder="1" applyAlignment="1">
      <alignment horizontal="center" vertical="center" wrapText="1"/>
    </xf>
    <xf numFmtId="0" fontId="28" fillId="0" borderId="0" xfId="0" applyFont="1" applyFill="1" applyBorder="1" applyAlignment="1">
      <alignment horizontal="justify" vertical="center" wrapText="1"/>
    </xf>
    <xf numFmtId="0" fontId="24" fillId="4" borderId="8" xfId="0" applyFont="1" applyFill="1" applyBorder="1" applyAlignment="1">
      <alignment horizontal="justify" vertical="center" wrapText="1"/>
    </xf>
    <xf numFmtId="0" fontId="18" fillId="0" borderId="8" xfId="0" applyFont="1" applyFill="1" applyBorder="1" applyAlignment="1" applyProtection="1">
      <alignment horizontal="center" vertical="center"/>
      <protection locked="0"/>
    </xf>
    <xf numFmtId="164" fontId="25" fillId="0" borderId="8" xfId="0" applyNumberFormat="1" applyFont="1" applyFill="1" applyBorder="1" applyAlignment="1" applyProtection="1">
      <alignment horizontal="center" vertical="center"/>
      <protection locked="0"/>
    </xf>
    <xf numFmtId="0" fontId="18" fillId="0" borderId="12" xfId="0" applyFont="1" applyBorder="1" applyAlignment="1">
      <alignment horizontal="center" vertical="center" wrapText="1"/>
    </xf>
    <xf numFmtId="0" fontId="18" fillId="0" borderId="8" xfId="0" applyFont="1" applyFill="1" applyBorder="1" applyAlignment="1">
      <alignment horizontal="justify" vertical="center" wrapText="1"/>
    </xf>
    <xf numFmtId="0" fontId="28" fillId="0" borderId="7" xfId="0" applyFont="1" applyFill="1" applyBorder="1" applyAlignment="1">
      <alignment horizontal="justify" vertical="center" wrapText="1"/>
    </xf>
    <xf numFmtId="0" fontId="18" fillId="4" borderId="8" xfId="0" applyFont="1" applyFill="1" applyBorder="1" applyAlignment="1">
      <alignment horizontal="justify" vertical="center" wrapText="1"/>
    </xf>
    <xf numFmtId="0" fontId="20" fillId="4" borderId="8" xfId="0" applyFont="1" applyFill="1" applyBorder="1" applyAlignment="1">
      <alignment horizontal="justify" vertical="center" wrapText="1"/>
    </xf>
    <xf numFmtId="0" fontId="23" fillId="9" borderId="8" xfId="0" applyFont="1" applyFill="1" applyBorder="1" applyAlignment="1" applyProtection="1">
      <alignment horizontal="justify" vertical="center" wrapText="1"/>
      <protection locked="0"/>
    </xf>
    <xf numFmtId="0" fontId="18" fillId="0" borderId="8" xfId="0" applyFont="1" applyFill="1" applyBorder="1" applyAlignment="1">
      <alignment horizontal="center" vertical="center" wrapText="1"/>
    </xf>
    <xf numFmtId="9" fontId="24" fillId="3" borderId="32" xfId="0" applyNumberFormat="1" applyFont="1" applyFill="1" applyBorder="1" applyAlignment="1" applyProtection="1">
      <alignment horizontal="center" vertical="center"/>
      <protection locked="0"/>
    </xf>
    <xf numFmtId="0" fontId="24" fillId="0" borderId="33" xfId="0" applyFont="1" applyBorder="1" applyAlignment="1">
      <alignment horizontal="justify" vertical="center" wrapText="1"/>
    </xf>
    <xf numFmtId="0" fontId="25" fillId="0" borderId="8"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7" fillId="4" borderId="8" xfId="0" applyFont="1" applyFill="1" applyBorder="1" applyAlignment="1">
      <alignment horizontal="justify" vertical="center" wrapText="1"/>
    </xf>
    <xf numFmtId="0" fontId="24" fillId="0" borderId="33" xfId="0" applyFont="1" applyBorder="1" applyAlignment="1">
      <alignment horizontal="justify" wrapText="1"/>
    </xf>
    <xf numFmtId="1" fontId="25" fillId="0" borderId="8" xfId="0" applyNumberFormat="1" applyFont="1" applyFill="1" applyBorder="1" applyAlignment="1" applyProtection="1">
      <alignment horizontal="center" vertical="center" wrapText="1"/>
    </xf>
    <xf numFmtId="0" fontId="18" fillId="0" borderId="6" xfId="0" applyFont="1" applyFill="1" applyBorder="1" applyAlignment="1">
      <alignment horizontal="left" vertical="center" wrapText="1"/>
    </xf>
    <xf numFmtId="0" fontId="18" fillId="0" borderId="6" xfId="0" applyFont="1" applyFill="1" applyBorder="1" applyAlignment="1">
      <alignment horizontal="justify" vertical="top" wrapText="1"/>
    </xf>
    <xf numFmtId="9" fontId="25" fillId="0" borderId="8" xfId="0" applyNumberFormat="1" applyFont="1" applyFill="1" applyBorder="1" applyAlignment="1">
      <alignment horizontal="center" vertical="center" wrapText="1"/>
    </xf>
    <xf numFmtId="0" fontId="25" fillId="0" borderId="8" xfId="0" applyFont="1" applyFill="1" applyBorder="1" applyAlignment="1">
      <alignment vertical="center" wrapText="1"/>
    </xf>
    <xf numFmtId="9" fontId="18" fillId="0" borderId="32" xfId="1" applyFont="1" applyFill="1" applyBorder="1" applyAlignment="1" applyProtection="1">
      <alignment horizontal="center" vertical="center" wrapText="1"/>
      <protection locked="0"/>
    </xf>
    <xf numFmtId="0" fontId="24" fillId="0" borderId="53" xfId="0" applyFont="1" applyBorder="1" applyAlignment="1">
      <alignment horizontal="justify" vertical="center"/>
    </xf>
    <xf numFmtId="9" fontId="18" fillId="0" borderId="52" xfId="1" applyFont="1" applyFill="1" applyBorder="1" applyAlignment="1" applyProtection="1">
      <alignment horizontal="center" vertical="center" wrapText="1"/>
      <protection locked="0"/>
    </xf>
    <xf numFmtId="9" fontId="24" fillId="0" borderId="8" xfId="0" applyNumberFormat="1" applyFont="1" applyFill="1" applyBorder="1" applyAlignment="1" applyProtection="1">
      <alignment horizontal="center" vertical="center"/>
      <protection locked="0"/>
    </xf>
    <xf numFmtId="9" fontId="24" fillId="0" borderId="32" xfId="0" applyNumberFormat="1" applyFont="1" applyBorder="1" applyAlignment="1" applyProtection="1">
      <alignment horizontal="center" vertical="center"/>
      <protection locked="0"/>
    </xf>
    <xf numFmtId="0" fontId="24" fillId="0" borderId="34" xfId="0" applyFont="1" applyBorder="1" applyAlignment="1">
      <alignment horizontal="justify" vertical="center" wrapText="1"/>
    </xf>
    <xf numFmtId="0" fontId="24" fillId="0" borderId="54" xfId="0" applyFont="1" applyBorder="1" applyAlignment="1">
      <alignment horizontal="justify" vertical="center" wrapText="1"/>
    </xf>
    <xf numFmtId="0" fontId="23" fillId="10" borderId="8" xfId="0" applyFont="1" applyFill="1" applyBorder="1" applyAlignment="1" applyProtection="1">
      <alignment horizontal="justify" vertical="center" wrapText="1"/>
      <protection locked="0"/>
    </xf>
    <xf numFmtId="49" fontId="18" fillId="0" borderId="8" xfId="0" applyNumberFormat="1"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18" fillId="0" borderId="0" xfId="0" applyFont="1" applyFill="1" applyBorder="1" applyAlignment="1">
      <alignment horizontal="left" vertical="center" wrapText="1"/>
    </xf>
    <xf numFmtId="0" fontId="18" fillId="0" borderId="0" xfId="0" applyFont="1" applyFill="1" applyBorder="1" applyAlignment="1">
      <alignment horizontal="justify" vertical="top" wrapText="1"/>
    </xf>
    <xf numFmtId="0" fontId="18" fillId="0" borderId="5" xfId="0" applyFont="1" applyBorder="1" applyAlignment="1">
      <alignment horizontal="center" vertical="center" wrapText="1"/>
    </xf>
    <xf numFmtId="9" fontId="18" fillId="0" borderId="8" xfId="0" applyNumberFormat="1" applyFont="1" applyBorder="1" applyAlignment="1">
      <alignment horizontal="center" vertical="center"/>
    </xf>
    <xf numFmtId="0" fontId="18" fillId="15" borderId="8" xfId="0" applyFont="1" applyFill="1" applyBorder="1" applyAlignment="1" applyProtection="1">
      <alignment horizontal="center" vertical="center" wrapText="1"/>
      <protection locked="0"/>
    </xf>
    <xf numFmtId="0" fontId="18" fillId="0" borderId="51" xfId="0" applyFont="1" applyBorder="1" applyAlignment="1">
      <alignment horizontal="center" vertical="center" wrapText="1"/>
    </xf>
    <xf numFmtId="0" fontId="24" fillId="0" borderId="55" xfId="0" applyFont="1" applyBorder="1" applyAlignment="1">
      <alignment horizontal="justify" vertical="center" wrapText="1"/>
    </xf>
    <xf numFmtId="0" fontId="18" fillId="16" borderId="8" xfId="0" applyFont="1" applyFill="1" applyBorder="1" applyAlignment="1" applyProtection="1">
      <alignment horizontal="center" vertical="center" wrapText="1"/>
      <protection locked="0"/>
    </xf>
    <xf numFmtId="9" fontId="18" fillId="0" borderId="8" xfId="0" applyNumberFormat="1" applyFont="1" applyFill="1" applyBorder="1" applyAlignment="1">
      <alignment horizontal="center" vertical="center"/>
    </xf>
    <xf numFmtId="0" fontId="18" fillId="4" borderId="8" xfId="0" applyFont="1" applyFill="1" applyBorder="1" applyAlignment="1">
      <alignment horizontal="justify" vertical="top" wrapText="1"/>
    </xf>
    <xf numFmtId="9" fontId="18" fillId="0" borderId="25" xfId="0" applyNumberFormat="1" applyFont="1" applyBorder="1" applyAlignment="1">
      <alignment horizontal="center" vertical="center" wrapText="1"/>
    </xf>
    <xf numFmtId="0" fontId="18" fillId="0" borderId="33" xfId="0" applyFont="1" applyBorder="1" applyAlignment="1">
      <alignment horizontal="justify" vertical="center" wrapText="1"/>
    </xf>
    <xf numFmtId="9" fontId="18" fillId="0" borderId="6" xfId="0" applyNumberFormat="1" applyFont="1" applyBorder="1" applyAlignment="1">
      <alignment horizontal="center" vertical="center"/>
    </xf>
    <xf numFmtId="0" fontId="18" fillId="0" borderId="56" xfId="0" applyFont="1" applyBorder="1" applyAlignment="1">
      <alignment horizontal="justify" vertical="center" wrapText="1"/>
    </xf>
    <xf numFmtId="0" fontId="18" fillId="0" borderId="6" xfId="0" applyFont="1" applyBorder="1" applyAlignment="1">
      <alignment horizontal="justify" vertical="center" wrapText="1"/>
    </xf>
    <xf numFmtId="0" fontId="18" fillId="7" borderId="8" xfId="0" applyFont="1" applyFill="1" applyBorder="1" applyAlignment="1" applyProtection="1">
      <alignment horizontal="center" vertical="center" wrapText="1"/>
      <protection locked="0"/>
    </xf>
    <xf numFmtId="0" fontId="18" fillId="0" borderId="8" xfId="0" applyNumberFormat="1" applyFont="1" applyFill="1" applyBorder="1" applyAlignment="1" applyProtection="1">
      <alignment horizontal="center" vertical="center"/>
      <protection locked="0"/>
    </xf>
    <xf numFmtId="0" fontId="17" fillId="4" borderId="8" xfId="0" applyFont="1" applyFill="1" applyBorder="1" applyAlignment="1">
      <alignment horizontal="justify" vertical="top" wrapText="1"/>
    </xf>
    <xf numFmtId="0" fontId="18" fillId="0" borderId="53" xfId="0" applyFont="1" applyBorder="1" applyAlignment="1">
      <alignment horizontal="justify" vertical="center" wrapText="1"/>
    </xf>
    <xf numFmtId="0" fontId="17" fillId="0" borderId="8" xfId="0" applyFont="1" applyFill="1" applyBorder="1" applyAlignment="1">
      <alignment horizontal="justify" vertical="top" wrapText="1"/>
    </xf>
    <xf numFmtId="9" fontId="18" fillId="0" borderId="52" xfId="0" applyNumberFormat="1" applyFont="1" applyBorder="1" applyAlignment="1">
      <alignment horizontal="center" vertical="center"/>
    </xf>
    <xf numFmtId="0" fontId="18" fillId="14" borderId="8" xfId="0" applyFont="1" applyFill="1" applyBorder="1" applyAlignment="1">
      <alignment horizontal="center" vertical="center" wrapText="1"/>
    </xf>
    <xf numFmtId="0" fontId="24" fillId="0" borderId="8" xfId="0" applyFont="1" applyBorder="1" applyAlignment="1" applyProtection="1">
      <alignment horizontal="justify" vertical="top" wrapText="1"/>
      <protection locked="0"/>
    </xf>
    <xf numFmtId="0" fontId="18" fillId="0" borderId="8" xfId="0" applyFont="1" applyBorder="1" applyAlignment="1">
      <alignment horizontal="justify" vertical="center" wrapText="1"/>
    </xf>
    <xf numFmtId="0" fontId="23" fillId="11" borderId="8" xfId="0" applyFont="1" applyFill="1" applyBorder="1" applyAlignment="1" applyProtection="1">
      <alignment horizontal="justify" vertical="center" wrapText="1"/>
      <protection locked="0"/>
    </xf>
    <xf numFmtId="0" fontId="25" fillId="0" borderId="8" xfId="0" applyFont="1" applyFill="1" applyBorder="1" applyAlignment="1" applyProtection="1">
      <alignment horizontal="center" vertical="center"/>
    </xf>
    <xf numFmtId="9" fontId="18" fillId="0" borderId="6" xfId="1" applyFont="1" applyBorder="1" applyAlignment="1">
      <alignment horizontal="center" vertical="center"/>
    </xf>
    <xf numFmtId="0" fontId="24" fillId="0" borderId="8" xfId="0" applyFont="1" applyFill="1" applyBorder="1" applyAlignment="1" applyProtection="1">
      <alignment horizontal="center" vertical="center"/>
    </xf>
    <xf numFmtId="9" fontId="18" fillId="0" borderId="52" xfId="0" applyNumberFormat="1" applyFont="1" applyBorder="1" applyAlignment="1">
      <alignment horizontal="center" vertical="center" wrapText="1"/>
    </xf>
    <xf numFmtId="0" fontId="18" fillId="5" borderId="8" xfId="0" applyFont="1" applyFill="1" applyBorder="1" applyAlignment="1" applyProtection="1">
      <alignment horizontal="justify" vertical="center" wrapText="1"/>
      <protection locked="0"/>
    </xf>
    <xf numFmtId="0" fontId="24" fillId="0" borderId="8" xfId="0" applyFont="1" applyBorder="1" applyAlignment="1" applyProtection="1">
      <alignment horizontal="justify" vertical="center" wrapText="1"/>
      <protection locked="0"/>
    </xf>
    <xf numFmtId="0" fontId="24" fillId="0" borderId="8" xfId="0" applyFont="1" applyFill="1" applyBorder="1" applyAlignment="1" applyProtection="1">
      <alignment horizontal="center" vertical="center" wrapText="1"/>
      <protection locked="0"/>
    </xf>
    <xf numFmtId="164" fontId="24" fillId="0" borderId="8" xfId="0" applyNumberFormat="1" applyFont="1" applyFill="1" applyBorder="1" applyAlignment="1" applyProtection="1">
      <alignment horizontal="center" vertical="center"/>
      <protection locked="0"/>
    </xf>
    <xf numFmtId="0" fontId="18" fillId="0" borderId="8" xfId="0" applyFont="1" applyFill="1" applyBorder="1" applyAlignment="1">
      <alignment vertical="top"/>
    </xf>
    <xf numFmtId="9" fontId="18" fillId="0" borderId="32" xfId="0" applyNumberFormat="1" applyFont="1" applyBorder="1" applyAlignment="1">
      <alignment horizontal="center" vertical="center" wrapText="1"/>
    </xf>
    <xf numFmtId="0" fontId="18" fillId="0" borderId="32" xfId="0" applyFont="1" applyBorder="1" applyAlignment="1">
      <alignment horizontal="justify" vertical="center" wrapText="1"/>
    </xf>
    <xf numFmtId="0" fontId="18" fillId="0" borderId="8" xfId="0" applyFont="1" applyFill="1" applyBorder="1" applyAlignment="1">
      <alignment vertical="top" wrapText="1"/>
    </xf>
    <xf numFmtId="0" fontId="18" fillId="0" borderId="33" xfId="0" applyFont="1" applyBorder="1" applyAlignment="1">
      <alignment vertical="center" wrapText="1"/>
    </xf>
    <xf numFmtId="0" fontId="18" fillId="0" borderId="0" xfId="0" applyFont="1" applyAlignment="1"/>
    <xf numFmtId="0" fontId="18" fillId="0" borderId="33" xfId="0" applyFont="1" applyFill="1" applyBorder="1" applyAlignment="1">
      <alignment horizontal="center" vertical="center"/>
    </xf>
    <xf numFmtId="2" fontId="18" fillId="0" borderId="60" xfId="0" applyNumberFormat="1" applyFont="1" applyBorder="1" applyAlignment="1">
      <alignment vertical="center"/>
    </xf>
    <xf numFmtId="2" fontId="18" fillId="0" borderId="61" xfId="0" applyNumberFormat="1" applyFont="1" applyBorder="1" applyAlignment="1">
      <alignment vertical="center"/>
    </xf>
    <xf numFmtId="2" fontId="18" fillId="0" borderId="63" xfId="0" applyNumberFormat="1" applyFont="1" applyBorder="1" applyAlignment="1">
      <alignment vertical="center"/>
    </xf>
    <xf numFmtId="0" fontId="20" fillId="0" borderId="8" xfId="0" applyFont="1" applyFill="1" applyBorder="1" applyAlignment="1">
      <alignment horizontal="justify" vertical="top" wrapText="1"/>
    </xf>
    <xf numFmtId="0" fontId="20" fillId="2" borderId="8" xfId="0" applyFont="1" applyFill="1" applyBorder="1" applyAlignment="1">
      <alignment horizontal="center" vertical="center" wrapText="1"/>
    </xf>
    <xf numFmtId="0" fontId="17" fillId="7" borderId="33" xfId="0" applyFont="1" applyFill="1" applyBorder="1" applyAlignment="1">
      <alignment horizontal="center" vertical="center"/>
    </xf>
    <xf numFmtId="0" fontId="17" fillId="16" borderId="33" xfId="0" applyFont="1" applyFill="1" applyBorder="1" applyAlignment="1">
      <alignment horizontal="center" vertical="center"/>
    </xf>
    <xf numFmtId="2" fontId="18" fillId="0" borderId="58" xfId="0" applyNumberFormat="1" applyFont="1" applyBorder="1" applyAlignment="1">
      <alignment wrapText="1"/>
    </xf>
    <xf numFmtId="1" fontId="18" fillId="0" borderId="58" xfId="0" applyNumberFormat="1" applyFont="1" applyBorder="1" applyAlignment="1">
      <alignment horizontal="center" vertical="center"/>
    </xf>
    <xf numFmtId="2" fontId="18" fillId="0" borderId="65" xfId="0" applyNumberFormat="1" applyFont="1" applyBorder="1"/>
    <xf numFmtId="2" fontId="18" fillId="0" borderId="59" xfId="0" applyNumberFormat="1" applyFont="1" applyBorder="1" applyAlignment="1">
      <alignment horizontal="justify" vertical="top" wrapText="1"/>
    </xf>
    <xf numFmtId="2" fontId="18" fillId="0" borderId="58" xfId="0" applyNumberFormat="1" applyFont="1" applyBorder="1" applyAlignment="1">
      <alignment horizontal="justify" vertical="top" wrapText="1"/>
    </xf>
    <xf numFmtId="1" fontId="18" fillId="0" borderId="59" xfId="0" applyNumberFormat="1" applyFont="1" applyBorder="1" applyAlignment="1">
      <alignment horizontal="center" vertical="center"/>
    </xf>
    <xf numFmtId="2" fontId="18" fillId="0" borderId="59" xfId="0" applyNumberFormat="1" applyFont="1" applyBorder="1" applyAlignment="1">
      <alignment horizontal="left" vertical="top" wrapText="1"/>
    </xf>
    <xf numFmtId="2" fontId="18" fillId="0" borderId="34" xfId="0" applyNumberFormat="1" applyFont="1" applyBorder="1" applyAlignment="1">
      <alignment horizontal="justify" vertical="top" wrapText="1"/>
    </xf>
    <xf numFmtId="1" fontId="17" fillId="0" borderId="59" xfId="0" applyNumberFormat="1" applyFont="1" applyBorder="1" applyAlignment="1">
      <alignment horizontal="center" vertical="center"/>
    </xf>
    <xf numFmtId="0" fontId="17" fillId="0" borderId="12" xfId="0" applyFont="1" applyBorder="1" applyAlignment="1">
      <alignment horizontal="center"/>
    </xf>
    <xf numFmtId="2" fontId="17" fillId="17" borderId="59" xfId="0" applyNumberFormat="1" applyFont="1" applyFill="1" applyBorder="1" applyAlignment="1">
      <alignment horizontal="center" vertical="center"/>
    </xf>
    <xf numFmtId="1" fontId="17" fillId="0" borderId="0" xfId="0" applyNumberFormat="1" applyFont="1" applyBorder="1" applyAlignment="1">
      <alignment horizontal="center"/>
    </xf>
    <xf numFmtId="2" fontId="17" fillId="0" borderId="67" xfId="0" applyNumberFormat="1" applyFont="1" applyFill="1" applyBorder="1" applyAlignment="1">
      <alignment horizontal="center" vertical="center"/>
    </xf>
    <xf numFmtId="2" fontId="17" fillId="0" borderId="0" xfId="0" applyNumberFormat="1" applyFont="1" applyFill="1" applyBorder="1" applyAlignment="1">
      <alignment horizontal="center" vertical="center"/>
    </xf>
    <xf numFmtId="2" fontId="17" fillId="17" borderId="51" xfId="0" applyNumberFormat="1" applyFont="1" applyFill="1" applyBorder="1" applyAlignment="1">
      <alignment horizontal="center" vertical="center"/>
    </xf>
    <xf numFmtId="2" fontId="18" fillId="0" borderId="58" xfId="0" applyNumberFormat="1" applyFont="1" applyBorder="1" applyAlignment="1">
      <alignment horizontal="center"/>
    </xf>
    <xf numFmtId="2" fontId="17" fillId="17" borderId="5" xfId="0" applyNumberFormat="1" applyFont="1" applyFill="1" applyBorder="1" applyAlignment="1">
      <alignment horizontal="justify" vertical="center"/>
    </xf>
    <xf numFmtId="0" fontId="17" fillId="0" borderId="68" xfId="0" applyFont="1" applyBorder="1" applyAlignment="1">
      <alignment horizontal="center"/>
    </xf>
    <xf numFmtId="1" fontId="17" fillId="0" borderId="68" xfId="0" applyNumberFormat="1" applyFont="1" applyBorder="1" applyAlignment="1">
      <alignment horizontal="center"/>
    </xf>
    <xf numFmtId="0" fontId="0" fillId="0" borderId="0" xfId="0" applyBorder="1"/>
    <xf numFmtId="0" fontId="0" fillId="0" borderId="69" xfId="0" applyBorder="1"/>
    <xf numFmtId="1" fontId="17" fillId="0" borderId="45" xfId="0" applyNumberFormat="1" applyFont="1" applyBorder="1" applyAlignment="1">
      <alignment horizontal="center"/>
    </xf>
    <xf numFmtId="2" fontId="18" fillId="0" borderId="65" xfId="0" applyNumberFormat="1" applyFont="1" applyBorder="1" applyAlignment="1">
      <alignment wrapText="1"/>
    </xf>
    <xf numFmtId="0" fontId="24" fillId="0" borderId="5" xfId="0" applyFont="1" applyFill="1" applyBorder="1" applyAlignment="1">
      <alignment horizontal="justify" vertical="center" wrapText="1"/>
    </xf>
    <xf numFmtId="0" fontId="18" fillId="0" borderId="25" xfId="0" applyFont="1" applyBorder="1" applyAlignment="1">
      <alignment horizontal="center" vertical="center"/>
    </xf>
    <xf numFmtId="0" fontId="18" fillId="5" borderId="5" xfId="0" applyFont="1" applyFill="1" applyBorder="1" applyAlignment="1" applyProtection="1">
      <alignment horizontal="justify" vertical="center" wrapText="1"/>
      <protection locked="0"/>
    </xf>
    <xf numFmtId="0" fontId="24" fillId="0" borderId="5" xfId="0" applyFont="1" applyBorder="1" applyAlignment="1" applyProtection="1">
      <alignment horizontal="justify" vertical="top" wrapText="1"/>
      <protection locked="0"/>
    </xf>
    <xf numFmtId="0" fontId="24" fillId="0" borderId="5" xfId="0" applyFont="1" applyBorder="1" applyAlignment="1" applyProtection="1">
      <alignment horizontal="justify" vertical="center" wrapText="1"/>
      <protection locked="0"/>
    </xf>
    <xf numFmtId="0" fontId="24" fillId="0" borderId="5" xfId="0" applyFont="1" applyFill="1" applyBorder="1" applyAlignment="1" applyProtection="1">
      <alignment horizontal="justify" vertical="center" wrapText="1"/>
      <protection locked="0"/>
    </xf>
    <xf numFmtId="0" fontId="24" fillId="0" borderId="5" xfId="0"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xf>
    <xf numFmtId="164" fontId="24" fillId="0" borderId="5"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5" xfId="0" applyFont="1" applyFill="1" applyBorder="1" applyAlignment="1">
      <alignment horizontal="center" vertical="center" wrapText="1"/>
    </xf>
    <xf numFmtId="9" fontId="18" fillId="0" borderId="70" xfId="0" applyNumberFormat="1" applyFont="1" applyBorder="1" applyAlignment="1">
      <alignment horizontal="center" vertical="center" wrapText="1"/>
    </xf>
    <xf numFmtId="0" fontId="18" fillId="0" borderId="5" xfId="0" applyFont="1" applyBorder="1" applyAlignment="1">
      <alignment vertical="center" wrapText="1"/>
    </xf>
    <xf numFmtId="0" fontId="18" fillId="0" borderId="5" xfId="0" applyFont="1" applyFill="1" applyBorder="1" applyAlignment="1">
      <alignment vertical="top"/>
    </xf>
    <xf numFmtId="9" fontId="18" fillId="0" borderId="5" xfId="0" applyNumberFormat="1" applyFont="1" applyFill="1" applyBorder="1" applyAlignment="1">
      <alignment horizontal="center" vertical="center"/>
    </xf>
    <xf numFmtId="0" fontId="0" fillId="0" borderId="33" xfId="0" applyBorder="1" applyAlignment="1" applyProtection="1">
      <alignment horizontal="justify" vertical="center" wrapText="1"/>
      <protection locked="0"/>
    </xf>
    <xf numFmtId="0" fontId="5" fillId="0" borderId="33" xfId="0" applyFont="1" applyBorder="1" applyAlignment="1" applyProtection="1">
      <alignment horizontal="justify" vertical="center" wrapText="1"/>
      <protection locked="0"/>
    </xf>
    <xf numFmtId="9" fontId="5" fillId="0" borderId="33" xfId="0" applyNumberFormat="1" applyFont="1" applyBorder="1" applyAlignment="1" applyProtection="1">
      <alignment horizontal="center" vertical="center"/>
      <protection locked="0"/>
    </xf>
    <xf numFmtId="164" fontId="5" fillId="0" borderId="33" xfId="0" applyNumberFormat="1"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3" xfId="0" applyFont="1" applyBorder="1" applyAlignment="1">
      <alignment horizontal="justify" vertical="center" wrapText="1"/>
    </xf>
    <xf numFmtId="0" fontId="18" fillId="0" borderId="33" xfId="0" applyFont="1" applyBorder="1" applyAlignment="1"/>
    <xf numFmtId="9" fontId="1" fillId="0" borderId="30" xfId="1" applyFont="1" applyFill="1" applyBorder="1" applyAlignment="1" applyProtection="1">
      <alignment horizontal="center" vertical="center" wrapText="1"/>
      <protection locked="0"/>
    </xf>
    <xf numFmtId="9" fontId="18" fillId="0" borderId="32" xfId="0" applyNumberFormat="1" applyFont="1" applyBorder="1" applyAlignment="1" applyProtection="1">
      <alignment horizontal="center" vertical="center"/>
      <protection locked="0"/>
    </xf>
    <xf numFmtId="9" fontId="18" fillId="0" borderId="33" xfId="0" applyNumberFormat="1" applyFont="1" applyBorder="1" applyAlignment="1">
      <alignment horizontal="center" vertical="center" wrapText="1"/>
    </xf>
    <xf numFmtId="9" fontId="0" fillId="0" borderId="32" xfId="0" applyNumberFormat="1" applyBorder="1" applyAlignment="1" applyProtection="1">
      <alignment horizontal="center" vertical="center"/>
      <protection locked="0"/>
    </xf>
    <xf numFmtId="9" fontId="18" fillId="0" borderId="71" xfId="1" applyFont="1" applyFill="1" applyBorder="1" applyAlignment="1" applyProtection="1">
      <alignment horizontal="center" vertical="center" wrapText="1"/>
      <protection locked="0"/>
    </xf>
    <xf numFmtId="9" fontId="0" fillId="0" borderId="32" xfId="0" applyNumberFormat="1" applyBorder="1"/>
    <xf numFmtId="9" fontId="18" fillId="0" borderId="32" xfId="0" applyNumberFormat="1" applyFont="1" applyBorder="1" applyAlignment="1">
      <alignment horizontal="center" vertical="center"/>
    </xf>
    <xf numFmtId="9" fontId="0" fillId="0" borderId="32" xfId="0" applyNumberFormat="1" applyBorder="1" applyAlignment="1">
      <alignment horizontal="center" vertical="center"/>
    </xf>
    <xf numFmtId="9" fontId="18" fillId="0" borderId="71" xfId="0" applyNumberFormat="1" applyFont="1" applyBorder="1" applyAlignment="1">
      <alignment horizontal="center" vertical="center"/>
    </xf>
    <xf numFmtId="9" fontId="0" fillId="0" borderId="17" xfId="0" applyNumberFormat="1" applyBorder="1" applyAlignment="1">
      <alignment vertical="center"/>
    </xf>
    <xf numFmtId="9" fontId="0" fillId="0" borderId="17" xfId="1" applyFont="1" applyBorder="1" applyAlignment="1">
      <alignment vertical="center"/>
    </xf>
    <xf numFmtId="9" fontId="18" fillId="0" borderId="71" xfId="0" applyNumberFormat="1" applyFont="1" applyBorder="1" applyAlignment="1">
      <alignment horizontal="center" vertical="center" wrapText="1"/>
    </xf>
    <xf numFmtId="0" fontId="5" fillId="0" borderId="31" xfId="0" applyFont="1" applyBorder="1" applyAlignment="1">
      <alignment horizontal="justify" vertical="top" wrapText="1"/>
    </xf>
    <xf numFmtId="0" fontId="24" fillId="0" borderId="27" xfId="0" applyFont="1" applyBorder="1" applyAlignment="1">
      <alignment horizontal="justify" vertical="top" wrapText="1"/>
    </xf>
    <xf numFmtId="0" fontId="24" fillId="0" borderId="32" xfId="0" applyFont="1" applyBorder="1" applyAlignment="1">
      <alignment horizontal="justify" vertical="top" wrapText="1"/>
    </xf>
    <xf numFmtId="0" fontId="5" fillId="0" borderId="33" xfId="2" applyFont="1" applyFill="1" applyBorder="1" applyAlignment="1">
      <alignment horizontal="justify" vertical="top" wrapText="1"/>
    </xf>
    <xf numFmtId="0" fontId="33" fillId="0" borderId="33" xfId="2" applyFont="1" applyFill="1" applyBorder="1" applyAlignment="1">
      <alignment horizontal="justify" vertical="top" wrapText="1"/>
    </xf>
    <xf numFmtId="0" fontId="18" fillId="0" borderId="33" xfId="0" applyFont="1" applyBorder="1" applyAlignment="1">
      <alignment horizontal="justify" vertical="top" wrapText="1"/>
    </xf>
    <xf numFmtId="0" fontId="18" fillId="0" borderId="12" xfId="0" applyFont="1" applyBorder="1" applyAlignment="1">
      <alignment horizontal="justify" vertical="top" wrapText="1"/>
    </xf>
    <xf numFmtId="0" fontId="5" fillId="0" borderId="32" xfId="0" applyFont="1" applyBorder="1" applyAlignment="1">
      <alignment horizontal="justify" vertical="top" wrapText="1"/>
    </xf>
    <xf numFmtId="0" fontId="5" fillId="0" borderId="33" xfId="0" applyFont="1" applyBorder="1" applyAlignment="1">
      <alignment horizontal="justify" vertical="top" wrapText="1"/>
    </xf>
    <xf numFmtId="0" fontId="24" fillId="0" borderId="28" xfId="0" applyFont="1" applyBorder="1" applyAlignment="1">
      <alignment horizontal="justify" vertical="top"/>
    </xf>
    <xf numFmtId="0" fontId="5" fillId="0" borderId="72" xfId="0" applyFont="1" applyBorder="1" applyAlignment="1">
      <alignment horizontal="justify" vertical="top" wrapText="1"/>
    </xf>
    <xf numFmtId="0" fontId="5" fillId="0" borderId="34" xfId="0" applyFont="1" applyBorder="1" applyAlignment="1">
      <alignment horizontal="justify" vertical="top" wrapText="1"/>
    </xf>
    <xf numFmtId="0" fontId="18" fillId="0" borderId="5" xfId="0" applyFont="1" applyBorder="1" applyAlignment="1">
      <alignment horizontal="justify" vertical="top" wrapText="1"/>
    </xf>
    <xf numFmtId="0" fontId="18" fillId="0" borderId="51" xfId="0" applyFont="1" applyBorder="1" applyAlignment="1">
      <alignment horizontal="justify" vertical="top" wrapText="1"/>
    </xf>
    <xf numFmtId="0" fontId="0" fillId="0" borderId="32" xfId="0" applyBorder="1" applyAlignment="1">
      <alignment horizontal="justify" vertical="top" wrapText="1"/>
    </xf>
    <xf numFmtId="0" fontId="18" fillId="0" borderId="28" xfId="0" applyFont="1" applyBorder="1" applyAlignment="1">
      <alignment horizontal="justify" vertical="top" wrapText="1"/>
    </xf>
    <xf numFmtId="0" fontId="0" fillId="0" borderId="33" xfId="0" applyBorder="1" applyAlignment="1">
      <alignment horizontal="justify" vertical="top" wrapText="1"/>
    </xf>
    <xf numFmtId="0" fontId="18" fillId="0" borderId="33" xfId="0" applyFont="1" applyBorder="1" applyAlignment="1">
      <alignment horizontal="justify" vertical="top"/>
    </xf>
    <xf numFmtId="0" fontId="5" fillId="4" borderId="33" xfId="0" applyFont="1" applyFill="1" applyBorder="1" applyAlignment="1">
      <alignment horizontal="justify" vertical="top" wrapText="1"/>
    </xf>
    <xf numFmtId="0" fontId="18" fillId="0" borderId="0" xfId="0" applyFont="1" applyAlignment="1">
      <alignment horizontal="center" vertical="top"/>
    </xf>
    <xf numFmtId="0" fontId="18" fillId="0" borderId="0" xfId="0" applyFont="1" applyAlignment="1">
      <alignment horizontal="center" vertical="top" wrapText="1"/>
    </xf>
    <xf numFmtId="0" fontId="18" fillId="0" borderId="33" xfId="0" applyFont="1" applyBorder="1" applyAlignment="1">
      <alignment horizontal="left" vertical="top" wrapText="1"/>
    </xf>
    <xf numFmtId="9" fontId="18" fillId="0" borderId="33" xfId="0" applyNumberFormat="1" applyFont="1" applyBorder="1" applyAlignment="1">
      <alignment horizontal="center" vertical="center"/>
    </xf>
    <xf numFmtId="0" fontId="20" fillId="0" borderId="5" xfId="0" applyFont="1" applyFill="1" applyBorder="1" applyAlignment="1">
      <alignment horizontal="justify" vertical="top" wrapText="1"/>
    </xf>
    <xf numFmtId="0" fontId="17" fillId="11" borderId="33" xfId="0" applyFont="1" applyFill="1" applyBorder="1" applyAlignment="1">
      <alignment horizontal="center" vertical="center"/>
    </xf>
    <xf numFmtId="0" fontId="17" fillId="19" borderId="33" xfId="0" applyFont="1" applyFill="1" applyBorder="1" applyAlignment="1">
      <alignment horizontal="center" vertical="center"/>
    </xf>
    <xf numFmtId="0" fontId="17" fillId="4" borderId="33" xfId="0" applyFont="1" applyFill="1" applyBorder="1" applyAlignment="1">
      <alignment horizontal="center" vertical="center"/>
    </xf>
    <xf numFmtId="0" fontId="24" fillId="0" borderId="33" xfId="0" applyFont="1" applyFill="1" applyBorder="1" applyAlignment="1">
      <alignment horizontal="center" vertical="center" wrapText="1"/>
    </xf>
    <xf numFmtId="0" fontId="20" fillId="18" borderId="8" xfId="0" applyFont="1" applyFill="1" applyBorder="1" applyAlignment="1" applyProtection="1">
      <alignment horizontal="center" vertical="center"/>
      <protection locked="0"/>
    </xf>
    <xf numFmtId="0" fontId="16" fillId="2" borderId="33" xfId="0" applyFont="1" applyFill="1" applyBorder="1" applyAlignment="1">
      <alignment horizontal="center" vertical="center" wrapText="1"/>
    </xf>
    <xf numFmtId="0" fontId="18" fillId="0" borderId="5" xfId="0" applyFont="1" applyBorder="1" applyAlignment="1">
      <alignment horizontal="center" vertical="center"/>
    </xf>
    <xf numFmtId="49" fontId="35" fillId="0" borderId="33" xfId="0" applyNumberFormat="1" applyFont="1" applyBorder="1"/>
    <xf numFmtId="4" fontId="18" fillId="0" borderId="33" xfId="0" applyNumberFormat="1" applyFont="1" applyBorder="1"/>
    <xf numFmtId="4" fontId="17" fillId="0" borderId="33" xfId="0" applyNumberFormat="1" applyFont="1" applyBorder="1"/>
    <xf numFmtId="9" fontId="24" fillId="0" borderId="8" xfId="0" applyNumberFormat="1" applyFont="1" applyFill="1" applyBorder="1" applyAlignment="1" applyProtection="1">
      <alignment horizontal="center" vertical="center"/>
    </xf>
    <xf numFmtId="9" fontId="25" fillId="0" borderId="8" xfId="0" applyNumberFormat="1" applyFont="1" applyFill="1" applyBorder="1" applyAlignment="1" applyProtection="1">
      <alignment horizontal="center" vertical="center"/>
    </xf>
    <xf numFmtId="1" fontId="18" fillId="0" borderId="77" xfId="0" applyNumberFormat="1" applyFont="1" applyBorder="1" applyAlignment="1">
      <alignment horizontal="center"/>
    </xf>
    <xf numFmtId="1" fontId="18" fillId="0" borderId="78" xfId="0" applyNumberFormat="1" applyFont="1" applyBorder="1" applyAlignment="1">
      <alignment horizontal="center"/>
    </xf>
    <xf numFmtId="2" fontId="17" fillId="17" borderId="79" xfId="0" applyNumberFormat="1" applyFont="1" applyFill="1" applyBorder="1" applyAlignment="1">
      <alignment horizontal="justify" vertical="center"/>
    </xf>
    <xf numFmtId="0" fontId="18" fillId="0" borderId="76" xfId="0" applyFont="1" applyBorder="1" applyAlignment="1">
      <alignment horizontal="center" vertical="center"/>
    </xf>
    <xf numFmtId="0" fontId="36" fillId="0" borderId="24" xfId="0" applyFont="1" applyBorder="1" applyAlignment="1">
      <alignment horizontal="center" vertical="center"/>
    </xf>
    <xf numFmtId="1" fontId="18" fillId="0" borderId="80" xfId="0" applyNumberFormat="1" applyFont="1" applyBorder="1" applyAlignment="1">
      <alignment horizontal="center"/>
    </xf>
    <xf numFmtId="0" fontId="36" fillId="0" borderId="64" xfId="0" applyFont="1" applyBorder="1" applyAlignment="1">
      <alignment horizontal="center" vertical="center"/>
    </xf>
    <xf numFmtId="1" fontId="18" fillId="0" borderId="81" xfId="0" applyNumberFormat="1" applyFont="1" applyBorder="1" applyAlignment="1">
      <alignment horizontal="center"/>
    </xf>
    <xf numFmtId="0" fontId="36" fillId="0" borderId="62" xfId="0" applyFont="1" applyBorder="1" applyAlignment="1">
      <alignment horizontal="center" vertical="center"/>
    </xf>
    <xf numFmtId="0" fontId="19"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10" xfId="0" applyFont="1" applyFill="1" applyBorder="1" applyAlignment="1">
      <alignment horizontal="center" vertical="center"/>
    </xf>
    <xf numFmtId="0" fontId="24" fillId="0" borderId="5"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17" fillId="14" borderId="5"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7" fillId="0" borderId="43" xfId="0" applyFont="1" applyBorder="1" applyAlignment="1">
      <alignment horizontal="center"/>
    </xf>
    <xf numFmtId="0" fontId="17" fillId="0" borderId="49" xfId="0" applyFont="1" applyBorder="1" applyAlignment="1">
      <alignment horizontal="center"/>
    </xf>
    <xf numFmtId="0" fontId="10" fillId="13" borderId="13" xfId="0" applyFont="1" applyFill="1" applyBorder="1" applyAlignment="1">
      <alignment horizontal="center" vertical="center"/>
    </xf>
    <xf numFmtId="0" fontId="10" fillId="13" borderId="14" xfId="0" applyFont="1" applyFill="1" applyBorder="1" applyAlignment="1">
      <alignment horizontal="center" vertical="center"/>
    </xf>
    <xf numFmtId="0" fontId="10" fillId="13" borderId="19" xfId="0" applyFont="1" applyFill="1" applyBorder="1" applyAlignment="1">
      <alignment horizontal="center"/>
    </xf>
    <xf numFmtId="0" fontId="10" fillId="13" borderId="20" xfId="0" applyFont="1" applyFill="1" applyBorder="1" applyAlignment="1">
      <alignment horizontal="center"/>
    </xf>
    <xf numFmtId="0" fontId="10" fillId="13" borderId="25" xfId="0" applyFont="1" applyFill="1" applyBorder="1" applyAlignment="1">
      <alignment horizontal="center" vertical="center" wrapText="1"/>
    </xf>
    <xf numFmtId="0" fontId="10" fillId="13" borderId="26" xfId="0" applyFont="1" applyFill="1" applyBorder="1" applyAlignment="1">
      <alignment horizontal="center" vertical="center" wrapText="1"/>
    </xf>
    <xf numFmtId="0" fontId="10" fillId="13" borderId="27" xfId="0" applyFont="1" applyFill="1" applyBorder="1" applyAlignment="1">
      <alignment horizontal="center" vertical="center" wrapText="1"/>
    </xf>
    <xf numFmtId="2" fontId="18" fillId="0" borderId="61" xfId="0" applyNumberFormat="1" applyFont="1" applyBorder="1" applyAlignment="1">
      <alignment horizontal="left" vertical="center"/>
    </xf>
    <xf numFmtId="2" fontId="18" fillId="0" borderId="63" xfId="0" applyNumberFormat="1" applyFont="1" applyBorder="1" applyAlignment="1">
      <alignment horizontal="left" vertical="center"/>
    </xf>
    <xf numFmtId="2" fontId="18" fillId="0" borderId="57" xfId="0" applyNumberFormat="1" applyFont="1" applyBorder="1" applyAlignment="1">
      <alignment horizontal="left" vertical="center"/>
    </xf>
    <xf numFmtId="0" fontId="17" fillId="0" borderId="12" xfId="0" applyFont="1" applyBorder="1" applyAlignment="1">
      <alignment horizontal="center"/>
    </xf>
    <xf numFmtId="0" fontId="17" fillId="0" borderId="51" xfId="0" applyFont="1" applyBorder="1" applyAlignment="1">
      <alignment horizontal="center"/>
    </xf>
    <xf numFmtId="2" fontId="18" fillId="0" borderId="59" xfId="0" applyNumberFormat="1" applyFont="1" applyBorder="1" applyAlignment="1">
      <alignment horizontal="left" vertical="center" wrapText="1"/>
    </xf>
    <xf numFmtId="0" fontId="17" fillId="0" borderId="59" xfId="0" applyFont="1" applyBorder="1" applyAlignment="1">
      <alignment horizontal="center" vertical="center"/>
    </xf>
    <xf numFmtId="2" fontId="18" fillId="0" borderId="60" xfId="0" applyNumberFormat="1" applyFont="1" applyBorder="1" applyAlignment="1">
      <alignment vertical="center"/>
    </xf>
    <xf numFmtId="2" fontId="18" fillId="0" borderId="63" xfId="0" applyNumberFormat="1" applyFont="1" applyBorder="1" applyAlignment="1">
      <alignment vertical="center"/>
    </xf>
    <xf numFmtId="2" fontId="18" fillId="0" borderId="61" xfId="0" applyNumberFormat="1" applyFont="1" applyBorder="1" applyAlignment="1">
      <alignment vertical="center"/>
    </xf>
    <xf numFmtId="2" fontId="18" fillId="0" borderId="66" xfId="0" applyNumberFormat="1" applyFont="1" applyBorder="1" applyAlignment="1">
      <alignment horizontal="center" vertical="center"/>
    </xf>
    <xf numFmtId="2" fontId="18" fillId="0" borderId="61" xfId="0" applyNumberFormat="1" applyFont="1" applyBorder="1" applyAlignment="1">
      <alignment horizontal="center" vertical="center"/>
    </xf>
    <xf numFmtId="2" fontId="18" fillId="0" borderId="63" xfId="0" applyNumberFormat="1" applyFont="1" applyBorder="1" applyAlignment="1">
      <alignment horizontal="center" vertical="center"/>
    </xf>
    <xf numFmtId="2" fontId="36" fillId="0" borderId="73" xfId="0" applyNumberFormat="1" applyFont="1" applyBorder="1" applyAlignment="1">
      <alignment horizontal="center" vertical="center"/>
    </xf>
    <xf numFmtId="2" fontId="36" fillId="0" borderId="74" xfId="0" applyNumberFormat="1" applyFont="1" applyBorder="1" applyAlignment="1">
      <alignment horizontal="center" vertical="center"/>
    </xf>
    <xf numFmtId="2" fontId="36" fillId="0" borderId="75" xfId="0" applyNumberFormat="1" applyFont="1" applyBorder="1" applyAlignment="1">
      <alignment horizontal="center" vertical="center"/>
    </xf>
    <xf numFmtId="0" fontId="18" fillId="0" borderId="33" xfId="0" applyFont="1" applyBorder="1" applyAlignment="1">
      <alignment horizontal="center" wrapText="1"/>
    </xf>
    <xf numFmtId="0" fontId="24" fillId="0" borderId="0" xfId="0" applyFont="1"/>
  </cellXfs>
  <cellStyles count="3">
    <cellStyle name="Hipervínculo" xfId="2" builtinId="8"/>
    <cellStyle name="Normal" xfId="0" builtinId="0"/>
    <cellStyle name="Porcentaje" xfId="1" builtinId="5"/>
  </cellStyles>
  <dxfs count="15">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center"/>
    </dxf>
    <dxf>
      <alignment vertical="center"/>
    </dxf>
    <dxf>
      <alignment vertical="center"/>
    </dxf>
    <dxf>
      <fill>
        <patternFill>
          <bgColor rgb="FFFFFF00"/>
        </patternFill>
      </fill>
    </dxf>
    <dxf>
      <fill>
        <patternFill>
          <bgColor rgb="FFFF0000"/>
        </patternFill>
      </fill>
    </dxf>
    <dxf>
      <fill>
        <patternFill>
          <bgColor rgb="FFFFC000"/>
        </patternFill>
      </fill>
    </dxf>
    <dxf>
      <fill>
        <patternFill>
          <bgColor rgb="FF66FF33"/>
        </patternFill>
      </fill>
    </dxf>
  </dxfs>
  <tableStyles count="0" defaultTableStyle="TableStyleMedium2" defaultPivotStyle="PivotStyleLight16"/>
  <colors>
    <mruColors>
      <color rgb="FF00FF00"/>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166687</xdr:colOff>
      <xdr:row>9</xdr:row>
      <xdr:rowOff>79375</xdr:rowOff>
    </xdr:from>
    <xdr:to>
      <xdr:col>3</xdr:col>
      <xdr:colOff>1107281</xdr:colOff>
      <xdr:row>9</xdr:row>
      <xdr:rowOff>984384</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42544" y="79375"/>
          <a:ext cx="940594" cy="905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166687</xdr:colOff>
      <xdr:row>0</xdr:row>
      <xdr:rowOff>79375</xdr:rowOff>
    </xdr:from>
    <xdr:to>
      <xdr:col>0</xdr:col>
      <xdr:colOff>559594</xdr:colOff>
      <xdr:row>1</xdr:row>
      <xdr:rowOff>115391</xdr:rowOff>
    </xdr:to>
    <xdr:pic>
      <xdr:nvPicPr>
        <xdr:cNvPr id="2" name="Picture 1" descr="Picture">
          <a:extLst>
            <a:ext uri="{FF2B5EF4-FFF2-40B4-BE49-F238E27FC236}">
              <a16:creationId xmlns:a16="http://schemas.microsoft.com/office/drawing/2014/main" id="{58896662-690C-4227-B945-004BA1E13509}"/>
            </a:ext>
          </a:extLst>
        </xdr:cNvPr>
        <xdr:cNvPicPr>
          <a:picLocks noChangeAspect="1"/>
        </xdr:cNvPicPr>
      </xdr:nvPicPr>
      <xdr:blipFill>
        <a:blip xmlns:r="http://schemas.openxmlformats.org/officeDocument/2006/relationships" r:embed="rId1"/>
        <a:stretch>
          <a:fillRect/>
        </a:stretch>
      </xdr:blipFill>
      <xdr:spPr>
        <a:xfrm>
          <a:off x="166687" y="79375"/>
          <a:ext cx="392907" cy="48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738187</xdr:colOff>
      <xdr:row>0</xdr:row>
      <xdr:rowOff>119062</xdr:rowOff>
    </xdr:from>
    <xdr:to>
      <xdr:col>0</xdr:col>
      <xdr:colOff>1678781</xdr:colOff>
      <xdr:row>0</xdr:row>
      <xdr:rowOff>1024071</xdr:rowOff>
    </xdr:to>
    <xdr:pic>
      <xdr:nvPicPr>
        <xdr:cNvPr id="2" name="Picture 1" descr="Picture">
          <a:extLst>
            <a:ext uri="{FF2B5EF4-FFF2-40B4-BE49-F238E27FC236}">
              <a16:creationId xmlns:a16="http://schemas.microsoft.com/office/drawing/2014/main" id="{773A8240-3CCA-4C20-89F8-433688784261}"/>
            </a:ext>
          </a:extLst>
        </xdr:cNvPr>
        <xdr:cNvPicPr>
          <a:picLocks noChangeAspect="1"/>
        </xdr:cNvPicPr>
      </xdr:nvPicPr>
      <xdr:blipFill>
        <a:blip xmlns:r="http://schemas.openxmlformats.org/officeDocument/2006/relationships" r:embed="rId1"/>
        <a:stretch>
          <a:fillRect/>
        </a:stretch>
      </xdr:blipFill>
      <xdr:spPr>
        <a:xfrm>
          <a:off x="2586037" y="0"/>
          <a:ext cx="940594" cy="9050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1571625</xdr:colOff>
      <xdr:row>3</xdr:row>
      <xdr:rowOff>19050</xdr:rowOff>
    </xdr:to>
    <xdr:pic>
      <xdr:nvPicPr>
        <xdr:cNvPr id="2" name="Imagen 1">
          <a:extLst>
            <a:ext uri="{FF2B5EF4-FFF2-40B4-BE49-F238E27FC236}">
              <a16:creationId xmlns:a16="http://schemas.microsoft.com/office/drawing/2014/main" id="{3A950E71-EC74-4772-9C14-3C2FEAEB27EE}"/>
            </a:ext>
          </a:extLst>
        </xdr:cNvPr>
        <xdr:cNvPicPr>
          <a:picLocks noChangeAspect="1"/>
        </xdr:cNvPicPr>
      </xdr:nvPicPr>
      <xdr:blipFill>
        <a:blip xmlns:r="http://schemas.openxmlformats.org/officeDocument/2006/relationships" r:embed="rId1"/>
        <a:stretch>
          <a:fillRect/>
        </a:stretch>
      </xdr:blipFill>
      <xdr:spPr>
        <a:xfrm>
          <a:off x="0" y="9525"/>
          <a:ext cx="3267075" cy="581025"/>
        </a:xfrm>
        <a:prstGeom prst="rect">
          <a:avLst/>
        </a:prstGeom>
      </xdr:spPr>
    </xdr:pic>
    <xdr:clientData/>
  </xdr:twoCellAnchor>
  <xdr:twoCellAnchor editAs="oneCell">
    <xdr:from>
      <xdr:col>4</xdr:col>
      <xdr:colOff>0</xdr:colOff>
      <xdr:row>3</xdr:row>
      <xdr:rowOff>0</xdr:rowOff>
    </xdr:from>
    <xdr:to>
      <xdr:col>5</xdr:col>
      <xdr:colOff>1409700</xdr:colOff>
      <xdr:row>6</xdr:row>
      <xdr:rowOff>180975</xdr:rowOff>
    </xdr:to>
    <xdr:pic>
      <xdr:nvPicPr>
        <xdr:cNvPr id="3" name="Imagen 2">
          <a:extLst>
            <a:ext uri="{FF2B5EF4-FFF2-40B4-BE49-F238E27FC236}">
              <a16:creationId xmlns:a16="http://schemas.microsoft.com/office/drawing/2014/main" id="{69CE5E71-8DEF-4369-9FAD-24851702E2EA}"/>
            </a:ext>
          </a:extLst>
        </xdr:cNvPr>
        <xdr:cNvPicPr>
          <a:picLocks noChangeAspect="1"/>
        </xdr:cNvPicPr>
      </xdr:nvPicPr>
      <xdr:blipFill>
        <a:blip xmlns:r="http://schemas.openxmlformats.org/officeDocument/2006/relationships" r:embed="rId2"/>
        <a:stretch>
          <a:fillRect/>
        </a:stretch>
      </xdr:blipFill>
      <xdr:spPr>
        <a:xfrm>
          <a:off x="4743450" y="571500"/>
          <a:ext cx="3267075" cy="752475"/>
        </a:xfrm>
        <a:prstGeom prst="rect">
          <a:avLst/>
        </a:prstGeom>
      </xdr:spPr>
    </xdr:pic>
    <xdr:clientData/>
  </xdr:twoCellAnchor>
  <xdr:twoCellAnchor editAs="oneCell">
    <xdr:from>
      <xdr:col>7</xdr:col>
      <xdr:colOff>0</xdr:colOff>
      <xdr:row>9</xdr:row>
      <xdr:rowOff>0</xdr:rowOff>
    </xdr:from>
    <xdr:to>
      <xdr:col>10</xdr:col>
      <xdr:colOff>581025</xdr:colOff>
      <xdr:row>14</xdr:row>
      <xdr:rowOff>209550</xdr:rowOff>
    </xdr:to>
    <xdr:pic>
      <xdr:nvPicPr>
        <xdr:cNvPr id="4" name="Imagen 3">
          <a:extLst>
            <a:ext uri="{FF2B5EF4-FFF2-40B4-BE49-F238E27FC236}">
              <a16:creationId xmlns:a16="http://schemas.microsoft.com/office/drawing/2014/main" id="{82C1522D-BEE9-49B0-B28E-B49794B6A661}"/>
            </a:ext>
          </a:extLst>
        </xdr:cNvPr>
        <xdr:cNvPicPr>
          <a:picLocks noChangeAspect="1"/>
        </xdr:cNvPicPr>
      </xdr:nvPicPr>
      <xdr:blipFill>
        <a:blip xmlns:r="http://schemas.openxmlformats.org/officeDocument/2006/relationships" r:embed="rId3"/>
        <a:stretch>
          <a:fillRect/>
        </a:stretch>
      </xdr:blipFill>
      <xdr:spPr>
        <a:xfrm>
          <a:off x="7029450" y="1895475"/>
          <a:ext cx="2867025" cy="1162050"/>
        </a:xfrm>
        <a:prstGeom prst="rect">
          <a:avLst/>
        </a:prstGeom>
      </xdr:spPr>
    </xdr:pic>
    <xdr:clientData/>
  </xdr:twoCellAnchor>
  <xdr:twoCellAnchor editAs="oneCell">
    <xdr:from>
      <xdr:col>5</xdr:col>
      <xdr:colOff>123825</xdr:colOff>
      <xdr:row>101</xdr:row>
      <xdr:rowOff>95250</xdr:rowOff>
    </xdr:from>
    <xdr:to>
      <xdr:col>7</xdr:col>
      <xdr:colOff>374060</xdr:colOff>
      <xdr:row>108</xdr:row>
      <xdr:rowOff>100718</xdr:rowOff>
    </xdr:to>
    <xdr:pic>
      <xdr:nvPicPr>
        <xdr:cNvPr id="5" name="Imagen 4">
          <a:extLst>
            <a:ext uri="{FF2B5EF4-FFF2-40B4-BE49-F238E27FC236}">
              <a16:creationId xmlns:a16="http://schemas.microsoft.com/office/drawing/2014/main" id="{81DA45D6-11E8-AF13-5043-CFBED029503D}"/>
            </a:ext>
          </a:extLst>
        </xdr:cNvPr>
        <xdr:cNvPicPr>
          <a:picLocks noChangeAspect="1"/>
        </xdr:cNvPicPr>
      </xdr:nvPicPr>
      <xdr:blipFill>
        <a:blip xmlns:r="http://schemas.openxmlformats.org/officeDocument/2006/relationships" r:embed="rId4"/>
        <a:stretch>
          <a:fillRect/>
        </a:stretch>
      </xdr:blipFill>
      <xdr:spPr>
        <a:xfrm>
          <a:off x="5657850" y="17792700"/>
          <a:ext cx="3450635" cy="1548518"/>
        </a:xfrm>
        <a:prstGeom prst="rect">
          <a:avLst/>
        </a:prstGeom>
      </xdr:spPr>
    </xdr:pic>
    <xdr:clientData/>
  </xdr:twoCellAnchor>
  <xdr:twoCellAnchor editAs="oneCell">
    <xdr:from>
      <xdr:col>4</xdr:col>
      <xdr:colOff>447675</xdr:colOff>
      <xdr:row>77</xdr:row>
      <xdr:rowOff>133350</xdr:rowOff>
    </xdr:from>
    <xdr:to>
      <xdr:col>9</xdr:col>
      <xdr:colOff>181903</xdr:colOff>
      <xdr:row>91</xdr:row>
      <xdr:rowOff>11270</xdr:rowOff>
    </xdr:to>
    <xdr:pic>
      <xdr:nvPicPr>
        <xdr:cNvPr id="6" name="Imagen 5">
          <a:extLst>
            <a:ext uri="{FF2B5EF4-FFF2-40B4-BE49-F238E27FC236}">
              <a16:creationId xmlns:a16="http://schemas.microsoft.com/office/drawing/2014/main" id="{CA331983-889A-F05F-F655-BE086B164EA0}"/>
            </a:ext>
          </a:extLst>
        </xdr:cNvPr>
        <xdr:cNvPicPr>
          <a:picLocks noChangeAspect="1"/>
        </xdr:cNvPicPr>
      </xdr:nvPicPr>
      <xdr:blipFill>
        <a:blip xmlns:r="http://schemas.openxmlformats.org/officeDocument/2006/relationships" r:embed="rId5"/>
        <a:stretch>
          <a:fillRect/>
        </a:stretch>
      </xdr:blipFill>
      <xdr:spPr>
        <a:xfrm>
          <a:off x="5219700" y="14763750"/>
          <a:ext cx="6316003" cy="255444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708.619387962965" createdVersion="7" refreshedVersion="7" minRefreshableVersion="3" recordCount="93" xr:uid="{3377EA1A-0699-4796-9447-69847510AA69}">
  <cacheSource type="worksheet">
    <worksheetSource ref="D10:Q103" sheet="F14.1  PLANES DE MEJORAMIENT..."/>
  </cacheSource>
  <cacheFields count="19">
    <cacheField name="DESCRIPCIÓN DEL HALLAZGO" numFmtId="0">
      <sharedItems longText="1"/>
    </cacheField>
    <cacheField name="CAUSA DEL HALLAZGO" numFmtId="0">
      <sharedItems containsMixedTypes="1" containsNumber="1" containsInteger="1" minValue="0" maxValue="0" longText="1"/>
    </cacheField>
    <cacheField name="ACCIÓN DE MEJORA" numFmtId="0">
      <sharedItems/>
    </cacheField>
    <cacheField name="ACTIVIDADES / DESCRIPCIÓN" numFmtId="0">
      <sharedItems count="67" longText="1">
        <s v="Designar la supervisión de los contratos de Comodato en los funcionarios de planta que posean Formación Bomberil, mientras surte la Contratación por Prestación de Servicios, como apoyo a la supervisión."/>
        <s v="Reiterar de manera  trimestral a los Comandantes de los CB, las obligaciones que tienen a cargo como supervisores de los bienes entregados en Comodato."/>
        <s v="Elaborar los Comodatos identificando las características y referencias especificas del bien a entregar"/>
        <s v="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
        <s v="Llamadas telefónicas informando el envió del correo electrónico"/>
        <s v="Diligenciar y actualizar trimestralmente  la Matriz de seguimiento de supervisiones de los bienes de comodato."/>
        <s v="Realizar la salida de almacén  de entrega de los Bienes en comodato, identificando todas las características del mismo."/>
        <s v="Identificación con código de barras de los elementos entregados en comodato"/>
        <s v="Correo mensual informando, los vencimientos de los SOAT, a la Subdirección Administrativa y Financiera y Gestión Contractual con base en la información registrada en el RUNT."/>
        <s v="Correo mensual por parte del Supervisor informando a la Subdirección administrativa y Gestión Contractual, los vencimientos de la Póliza de Responsabilidad Civil y de la Póliza Todo riesgo de los bienes entregados en Comodato_x000a_"/>
        <s v="Realizar el Proceso contractual de las Pólizas de Responsabilidad Civil, Todo Riesgo y Soat, antes de su vencimiento."/>
        <s v="Correo semestral  por parte de Gestión Administrativa  a Gestión Financiera informando, el vencimiento del Pago de los Impuestos de los Vehículos."/>
        <s v="Realizar la revisión mensual del recaudo de la cuenta  corriente DTN-RECAUDO FONDO NAL DE BOMBEROS LEY 1575-2012 (Banco Agrario), con el fin de verificar los terceros"/>
        <s v="Solicitar a la Superintendencia Financiera de Colombia, el nombre del terceros de los registros no identificados, cuando los mismos no hayan ingresado en la Plataforma del Banco Agrario o  no se haya recibido el soporte de la consignación."/>
        <s v="Realizar el cruce mensual de los aportes consignados por las aseguradoras (Banco Agrario) vrs los registros de los ingresos por Imputar en el SIIF NACIÓN"/>
        <s v="Solicitar a Talento Humano, Almacén, Supervisores, Jurídica, la información detallada para ser incorporada a las notas contables."/>
        <s v="Realizar las notas contables incluyendo la información detallada en los rubros: Cuentas por Cobrar, Cuentas de orden, Propiedad planta y equipo, e Ingresos entre otros"/>
        <s v="Realizar el cierre financiero y contable de los contratos y convenios que se derivaron del convenio 9677-06-1298-2013"/>
        <s v="Efectuar el cierre financiero del Convenio 9677-06-1298-2013, en los Estados Contables de la DNBC"/>
        <s v="Realizar el cruce mensual de los aportes consignados por las aseguradoras (Banco Agrario) y el 2% calculado con base en las primas netas emitidas."/>
        <s v="Solicitar a Fasecolda de manera mensual  la relación de las aseguradoras aportantes"/>
        <s v="Consolidar las actas faltantes de los kit de bioseguridad entregados a los CB."/>
        <s v="Consolidar las actas faltantes de los Termómetros que hacen parte de los kit de bioseguridad entregados a los CB"/>
        <s v="Verificar  y reorganizar las 12 actas de entrega de kits de bioseguridad las cuales presentan inconsistencias en cuanto a la ilegibilidad"/>
        <s v="Consolidar la totalidad de las actas de entrega, verificando el CB al cual fue entregado los Kits, así como la cantidad de elementos que lo componen verificando la legibilidad de las mismas."/>
        <s v="Implementar el sistema de Información  ERP (Planificador de recursos empresariales), con relación al módulo de inventarios y Activos fijos,  en cuanto al seguimiento y control de las entradas y salidas de almacén."/>
        <s v="Generar las entradas de almacén con las correspondientes facturas emitidas por los proveedores, y remitir copia de las mismas a la Subdirección de Coordinación bomberil para realizar las Resoluciones de Adjudicación"/>
        <s v="Generación de las resoluciones de adjudicación de los bienes entregados a los CB, las características del bien, códigos entre otros."/>
        <s v="Generación de las salidas de almacén de los bienes entregados a los CB, indicando el número de la resolución."/>
        <s v="Iniciar las acciones  disciplinarias a que haya lugar por el incumplimiento a los procedimientos y manuales establecidos por la entidad"/>
        <s v="Cuando se presenten situaciones atípicas que generen la declaratoria de Urgencia Manifiesta, se acataran las directrices impartidas por los órganos de control y vigilancia"/>
        <s v="Implementación en los documentos elaborados por el proceso de Gestión Contractual,  de la fecha de la elaboración, del nombre de quien lo elaboró, nombre quien lo revisa y lo aprueba."/>
        <s v="Actualizar el manual de contratación con capitulo especial que incluya la  Urgencia Manifiesta acatando la normatividad  de las directrices impartidas por los órganos de control y vigilancia."/>
        <s v="Actualización del Manual de supervisión e incluir los Procedimientos de entrega de Bienes y Central de Cuentas."/>
        <s v="Taller de socialización semestral del Manual de Contratación y Supervisión "/>
        <s v="Actualización del Procedimiento de Gestión de Bienes, incluyendo la aplicabilidad del sistema ERP."/>
        <s v="Actualización de los Procedimientos PC-GF-10 Registro de obligaciones versión 1, procedimiento PCGF-10 Central de cuentas versión 1, en relación a la implementación de controles"/>
        <s v="Taller de socialización semestral de los procedimientos actualizados"/>
        <s v="Taller de socialización semestral de los procedimientos actualizados del Proceso Gestión Financiera"/>
        <s v="Actualización del Manual de supervisión incluyendo formatos necesarios para el seguimiento de entrega de bienes."/>
        <s v="Verificar por parte de los supervisores que en todos los informes de supervisión se establezca   la descripción del bien y especificaciones  técnicas indicadas  en los contratos, así como los  ingresos,  salidas y acta de recibo final."/>
        <s v="Actualización del Manual de supervisión , estableciendo claramente las obligaciones de los Supervisores, así como la actualización y/o modificación de los formatos de Acta de Inicio, liquidación de contratos entre otros."/>
        <s v="Taller de socialización semestral  del Manual de Supervisión"/>
        <s v="Actualización de los Procedimientos PC-GF-10 Registro de obligaciones versión 1, procedimiento PCGF-10 Central de cuentas versión 1, Procedimiento PC-AD-01 Gestión de Bienes,  en relación a la implementación de controles"/>
        <s v="Implementación en los documentos elaborados por el proceso de Gestión Contractual, de la fecha de elaboración, del nombre de quien  lo elabora, quien lo revisa y lo aprueba."/>
        <s v="Actualización del Manual de Contratación, formatos, procedimientos y demás documentos que hacen parte del mismo, incluyendo el nombre de quien elaboró, quien aprobó la fecha y la firma."/>
        <s v="Actualización del Manual de supervisión, formatos, procedimientos y demás documentos que hacen parte del mismo, incluyendo el nombre de quien elaboró, quien aprobó la fecha y la firma."/>
        <s v="Actualizar el manual de contratación con capitulo especial para la urgencia manifiesta acatando la normatividad  de las directrices impartidas por los órganos de control y vigilancia. _x000a_Asimismo, incluir  los lineamientos generales con relación a la generación de los estudios de mercado y análisis del sector."/>
        <s v="Taller de socialización semestral del Manual de Contratación."/>
        <s v="Modificación de la minuta contractual, referente a la liquidación de los contratos conforme a la Normatividad legal así como lo estipulado en el Manual de Contratación."/>
        <s v="Actualizar el manual de contratación en relación a los requisitos para la liquidación de los contratos conforme a la normatividad vigente, incluyendo el procedimiento para llevar a cabo dicha liquidación"/>
        <s v="Taller de socialización semestral  del Manual de Contratación."/>
        <s v="Actualizar el formato de acta de inicio incluyendo  un acápite donde el supervisor deba verificar el tiempo y el valor estipulado en las pólizas y que el mismo  se ajuste a lo establecido en el contrato."/>
        <s v="Actualizar el manual de contratación incluyendo  el formato de acta de inicio donde se establezca la verificación por parte del supervisor del tiempo y el valor estipulado en las pólizas "/>
        <s v="Actualización del Procedimiento  Gestión de Bienes,  en relación a la entrega de los bienes adquiridos"/>
        <s v="Generar en el sistema de gestión documental establecido por la DNBC,  el número de radicado  y fecha que identificará los documentos presentados por el contratista y/o supervisor para el respectivo  trámite de pago."/>
        <s v="Realizar  capacitaciones en la plataforma SECOP II con la participación y contratistas del procesos de gestión contractual, de manera trimestral"/>
        <s v="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
        <s v="Incluir en el Manual de contratación el flujo de aprobación responsables y vistos buenos en la plataforma SECOP II."/>
        <s v="Generar el PAA conforme a los lineamientos establecidos por Colombia Compra Eficiente, indicando los procesos que se adelantaran, responsables, fechas de inicio y finalización, cuantía, tipo de proceso, responsables de generar estudios entre otros."/>
        <s v="Realizar seguimiento mensual al PAA, y presentarlo a la Alta Dirección y al comité de contratación para la respectiva toma de decisiones."/>
        <s v="Realizar el seguimiento de la ejecución presupuestal de los gastos de funcionamiento (Semáforo) y los gastos de inversión (Cadena de Valor) en forma mensual y  presentarlo a la Alta Dirección y al comité de contratación para realizar el seguimiento y   evaluar los procesos contractuales  que no se hallan adelantado y los que están curso. "/>
        <s v="Establecer un calendario contractual, con el fin de estimar si es necesario gestionar Vigencias Futuras por parte de la Entidad, realizarle seguimiento  y presentarlo al Comité de Contratación para la toma de decisiones"/>
        <s v="Realizar  el mantenimiento evolutivo, del  sistema de Información  ERP (Planificador de recursos empresariales), con relación al módulo de inventarios, Activos fijos y nomina   y realizar los respectivos seguimientos trimestrales"/>
        <s v="Estabilizar el  formulario de consulta y seguimiento del radicado de una PQRSD a través de la página web de la entidad. "/>
        <s v="Actualización del sofware ORFEO, en cuanto a la digitalización y firmas digitales y mecánicas"/>
        <s v="Realizar el mantenimiento del Sistema de Gestión Documental ORFEO. "/>
      </sharedItems>
    </cacheField>
    <cacheField name="ACTIVIDADES / UNIDAD DE MEDIDA" numFmtId="0">
      <sharedItems/>
    </cacheField>
    <cacheField name="ACTIVIDADES / CANTIDADES UNIDAD DE MEDIDA" numFmtId="0">
      <sharedItems containsMixedTypes="1" containsNumber="1" containsInteger="1" minValue="1" maxValue="12"/>
    </cacheField>
    <cacheField name="ACTIVIDADES / FECHA DE INICIO" numFmtId="164">
      <sharedItems containsSemiMixedTypes="0" containsNonDate="0" containsDate="1" containsString="0" minDate="2019-12-16T00:00:00" maxDate="2022-04-16T00:00:00"/>
    </cacheField>
    <cacheField name="ACTIVIDADES / FECHA DE TERMINACIÓN" numFmtId="164">
      <sharedItems containsSemiMixedTypes="0" containsNonDate="0" containsDate="1" containsString="0" minDate="2020-06-30T00:00:00" maxDate="2023-07-01T00:00:00" count="9">
        <d v="2021-03-31T00:00:00"/>
        <d v="2020-12-30T00:00:00"/>
        <d v="2020-06-30T00:00:00"/>
        <d v="2021-12-30T00:00:00"/>
        <d v="2021-12-31T00:00:00"/>
        <d v="2022-03-31T00:00:00"/>
        <d v="2022-06-30T00:00:00"/>
        <d v="2022-12-31T00:00:00"/>
        <d v="2023-06-30T00:00:00"/>
      </sharedItems>
      <fieldGroup par="18" base="7">
        <rangePr groupBy="months" startDate="2020-06-30T00:00:00" endDate="2023-07-01T00:00:00"/>
        <groupItems count="14">
          <s v="&lt;30/06/2020"/>
          <s v="ene"/>
          <s v="feb"/>
          <s v="mar"/>
          <s v="abr"/>
          <s v="may"/>
          <s v="jun"/>
          <s v="jul"/>
          <s v="ago"/>
          <s v="sep"/>
          <s v="oct"/>
          <s v="nov"/>
          <s v="dic"/>
          <s v="&gt;1/07/2023"/>
        </groupItems>
      </fieldGroup>
    </cacheField>
    <cacheField name="ACTIVIDADES / PLAZO EN SEMANAS" numFmtId="0">
      <sharedItems containsSemiMixedTypes="0" containsString="0" containsNumber="1" containsInteger="1" minValue="12" maxValue="104"/>
    </cacheField>
    <cacheField name="RESPONSABLE" numFmtId="0">
      <sharedItems/>
    </cacheField>
    <cacheField name="DEPENDENCIA RESPONSABLE" numFmtId="0">
      <sharedItems containsBlank="1"/>
    </cacheField>
    <cacheField name="% AVANCE DE LA OFICINA DE CONTROL INTERNO PARA PRESENTAR AL SIRECI" numFmtId="0">
      <sharedItems containsString="0" containsBlank="1" containsNumber="1" containsInteger="1" minValue="0" maxValue="0"/>
    </cacheField>
    <cacheField name="% AVANCE DE LA OFICINA DE CONTROL INTERNO PARA PRESENTAR A LA DIRECCION" numFmtId="0">
      <sharedItems containsString="0" containsBlank="1" containsNumber="1" containsInteger="1" minValue="0" maxValue="1"/>
    </cacheField>
    <cacheField name="OBSERVACIONES SEGUIMIENTO A 30 DE MARZO DE 2022" numFmtId="0">
      <sharedItems longText="1"/>
    </cacheField>
    <cacheField name="CANTIDAD ó  (%) DE AVANCE FÍSICO DE EJECUCIÓN DEPENDENCIAS" numFmtId="0">
      <sharedItems containsNonDate="0" containsString="0" containsBlank="1"/>
    </cacheField>
    <cacheField name="ACTIVIDADES EJECUTADAS POR LAS DEPENDENCIAS" numFmtId="0">
      <sharedItems containsNonDate="0" containsString="0" containsBlank="1"/>
    </cacheField>
    <cacheField name="Estado" numFmtId="0">
      <sharedItems count="10">
        <s v="Cumplida con efectividad "/>
        <s v="Cumplida sin evidencias"/>
        <s v="Cumplida con efectividad sin diligenciar matriz"/>
        <s v="Cumplida sin evidencias sin diligenciar matriz"/>
        <s v="Vencida  sin efectividad sin diligenciar matriz"/>
        <s v="Vencida  sin efectividad depende de otra acción"/>
        <s v="En ejecución sin evidencias sin diligenciar matriz"/>
        <s v="En ejecución con evidencias sin diligenciar matriz"/>
        <s v="En ejecución  sin evidencias "/>
        <s v="Sin seguimiento"/>
      </sharedItems>
    </cacheField>
    <cacheField name="Trimestres" numFmtId="0" databaseField="0">
      <fieldGroup base="7">
        <rangePr groupBy="quarters" startDate="2020-06-30T00:00:00" endDate="2023-07-01T00:00:00"/>
        <groupItems count="6">
          <s v="&lt;30/06/2020"/>
          <s v="Trim.1"/>
          <s v="Trim.2"/>
          <s v="Trim.3"/>
          <s v="Trim.4"/>
          <s v="&gt;1/07/2023"/>
        </groupItems>
      </fieldGroup>
    </cacheField>
    <cacheField name="Años" numFmtId="0" databaseField="0">
      <fieldGroup base="7">
        <rangePr groupBy="years" startDate="2020-06-30T00:00:00" endDate="2023-07-01T00:00:00"/>
        <groupItems count="6">
          <s v="&lt;30/06/2020"/>
          <s v="2020"/>
          <s v="2021"/>
          <s v="2022"/>
          <s v="2023"/>
          <s v="&gt;1/07/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0"/>
    <s v="Delegación de Supervisión al personal de planta "/>
    <n v="1"/>
    <d v="2020-01-01T00:00:00"/>
    <x v="0"/>
    <n v="64"/>
    <s v="Dirección General-Subdirección Estratégica y de Coordinación Bomberil-Subdirección Administrativa y Financiera-Gestión Contractual"/>
    <s v="CONTRATACION"/>
    <m/>
    <n v="1"/>
    <s v="La acción de mejora finalizó el 31 de marzo de 2021._x000a__x000a_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Desde el segundo semestre de 2021 no se han realizado designaciones de supervisión en comodatos, ya que  los bienes se están entregando a los CB por medio de resoluciones de adjudicación._x000a__x000a_Por lo tanto, se dio cumplimiento a la acción de mejora establecida en el plan de mejoramiento."/>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
    <s v="Correos Electrónicos trimestrales_x000a_"/>
    <n v="1"/>
    <d v="2020-01-01T00:00:00"/>
    <x v="1"/>
    <n v="52"/>
    <s v="Subdirección Estratégica y de Coordinación Bomberil-Supervisores"/>
    <s v="FORTALECIMIENTO BOMBERIL"/>
    <m/>
    <n v="1"/>
    <s v="La acción de mejora finalizó el 30 de diciembre de 2020._x000a__x000a_Los supervisores de los comodatos el día 04 de marzo de 2022  remitieron correos electrónicos a los diferentes cuerpos de bomberos del país, informando las obligaciones que tienen como Comodatarios, entre otras:_x000a__x000a_1) Emplear el mayor cuidado en la conservación del bien dado en comodato y responder hasta de la culpa levísima._x000a_2) Cuidar y realizar los mantenimientos preventivos y correctivos del bien recibido en comodato._x000a_3) Tener el debido cuidado con la documentación eferente al vehículo objeto de comodato_x000a_4) Restituir el bien dado en comodato a la finalización del plazo señalado o de la ocurrencia de alguna de las causales de terminación._x000a_5) Utilizar el bien única y exclusivamente para los fines que fueron establecidos y destinados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2"/>
    <s v="Comodatos con Identificación_x000a_"/>
    <n v="1"/>
    <d v="2020-01-01T00:00:00"/>
    <x v="1"/>
    <n v="52"/>
    <s v="Subdirección Administrativa y Financiera-Gestión Contractual"/>
    <s v="FORTALECIMIENTO BOMBERIL"/>
    <m/>
    <n v="1"/>
    <s v="La acción culmino el 30 de diciembre de 2020. _x000a__x000a_La DNBC, actualmente no genera Comodatos; pero  se están realizando  resoluciones de adjudicación de bienes entregados a los Cuerpos de Bomberos,   identificando en las mismas  las características y referencias especificas del bien a entregar. _x000a__x000a_No obstante, no se logró realizar seguimiento a las resoluciones de adjudicación de bienes por parte de la OCI; por cuanto, no fueron cargadas en el ONE DRIVE las respectivas evidencias._x000a__x000a_De igual forma, el avance de la ejecución y las actividades ejecutadas por parte del responsable no fue diligenciada en la matriz remitida por el proceso de Mejora Continua.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3"/>
    <s v="Correos Electrónicos trimestrales_x000a_"/>
    <n v="1"/>
    <d v="2020-01-01T00:00:00"/>
    <x v="1"/>
    <n v="52"/>
    <s v="Subdirección Estratégica y de Coordinación Bomberil-Supervisores"/>
    <s v="FORTALECIMIENTO BOMBERIL"/>
    <m/>
    <n v="1"/>
    <s v="La acción de mejora finalizó el 30 de diciembre de 2020._x000a__x000a_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0 se realizaron las siguientes solicitudes:_x000a__x000a_09 de marzo de 2022: Analizador géminis y  cámara térmica_x000a_08 y 09 de marzo de 2022: Carrotanque, compresor BAUER, CRIF, Kit Brec Corte y Brec Eléctrico, kit de desinundación, Kit EPP, Kit Forestal, Kit Matpel, Kit Tecnológico, Máquina Extintora, Tramo de Manguera, UIR, Kit acuático Mar.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4"/>
    <s v="Planilla de registro telefónica_x000a_"/>
    <n v="1"/>
    <d v="2020-01-01T00:00:00"/>
    <x v="1"/>
    <n v="52"/>
    <s v="Subdirección Estratégica y de Coordinación Bomberil-Supervisores"/>
    <s v="FORTALECIMIENTO BOMBERIL"/>
    <m/>
    <n v="1"/>
    <s v="La acción de mejora finalizó el 30 de diciembre de 2020._x000a__x000a_Los supervisores durante el primer semestre de 2022,  han realizado 292  llamadas telefónicas a los Cuerpos de Bomberos a los cuales se les entregaron bienes en Comodato registrando: _x000a__x000a_Enero:  70  llamadas Telefónicas_x000a_Febrero:  211  llamadas Telefónicas _x000a_Marzo:  11  llamadas Telefónicas 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5"/>
    <s v="Matriz de seguimiento trimestral"/>
    <n v="4"/>
    <d v="2020-01-01T00:00:00"/>
    <x v="1"/>
    <n v="52"/>
    <s v="Subdirección Estratégica y de Coordinación Bomberil-Supervisores"/>
    <s v="FORTALECIMIENTO BOMBERIL"/>
    <m/>
    <n v="0"/>
    <s v="La acción de mejora finalizó el 30 de diciembre de 2020.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_x000a__x000a__x000a__x000a_Por lo tanto, se ha dado cumplimiento a la acción de mejora establecida en el plan de mejoramiento.  _x000a_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6"/>
    <s v="Salidas de Almacén_x000a_"/>
    <n v="1"/>
    <d v="2020-01-01T00:00:00"/>
    <x v="1"/>
    <n v="52"/>
    <s v="Subdirección Administrativa y Financiera-Almacén"/>
    <s v="ALMACEN-ADMINISTRATIVA"/>
    <m/>
    <n v="0"/>
    <s v="La acción de mejora finalizó el 30 de Diciembre de 2020.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7"/>
    <s v="Identificación de bienes_x000a_"/>
    <n v="1"/>
    <d v="2020-01-01T00:00:00"/>
    <x v="1"/>
    <n v="52"/>
    <s v="Subdirección Administrativa y Financiera-Almacén"/>
    <s v="ALMACEN-ADMINISTRATIVA"/>
    <m/>
    <n v="0"/>
    <s v="La acción de mejora finalizó el 30 de diciembre de 2020. _x000a__x000a_No se cargaron evidencias en el ONE DRIVE para el primer trimestre de 2020; por lo tanto, no se logró realizar el seguimiento por parte de la OCI, para verificar su EFECTIVIDAD.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8"/>
    <s v="Correos mensuales_x000a_"/>
    <n v="12"/>
    <d v="2019-12-16T00:00:00"/>
    <x v="1"/>
    <n v="54"/>
    <s v="Subdirección Administrativa y Financiera-Almacén-Gestión Administrativa"/>
    <s v="ALMACEN-ADMINISTRATIVA"/>
    <m/>
    <n v="0"/>
    <s v="La acción de mejora finalizó el 30 de diciembre de 2020. _x000a__x000a_Los días 11 de enero , 24 de febrero y  09 de marzo de 2022, se realizó el envió mensual  de correos electrónicos  al proceso de Gestión Administrativa,  Gestión Contractual y Fortalecimiento Bomberil adjuntando  el archivo denominado  BD seguimiento SOAT 2022, donde se  informa el vencimiento de los SOAT. _x000a__x000a_El avance de la ejecución y las actividades ejecutadas por parte del responsable no fue diligenciada en la matriz remitida por el proceso de Mejora Continua."/>
    <m/>
    <m/>
    <x v="2"/>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n v="0"/>
    <s v="Implementar acciones de supervisión y control de los bienes entregados en comodato."/>
    <x v="9"/>
    <s v="Correos mensuales_x000a_"/>
    <n v="12"/>
    <d v="2019-12-16T00:00:00"/>
    <x v="1"/>
    <n v="54"/>
    <s v="Subdirección Estratégica y de Coordinación Bomberil-Supervisores"/>
    <s v="FORTALECIMIENTO BOMBERIL"/>
    <m/>
    <n v="0"/>
    <s v="La acción de mejora finalizó el 30 de Diciembre de 2020._x000a__x000a_Los días 11 de enero,   24 de febrero y 09 de marzo de 2020, se remitió por parte de los supervisores Correo mensual  informando a la Subdirección administrativa y Gestión Contractual, los vencimientos de la Póliza de Responsabilidad Civil y de la Póliza Todo riesgo de los bienes entregados en Comodato._x000a__x000a_Por lo tanto, se ha dado cumplimiento a la acción de mejora establecida en el plan de mejoramiento.  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0"/>
    <s v="Adquisición de Pólizas"/>
    <n v="1"/>
    <d v="2020-01-01T00:00:00"/>
    <x v="1"/>
    <n v="52"/>
    <s v="Subdirección Administrativa y Financiera-Gestión Contractual"/>
    <s v="CONTRATACION"/>
    <m/>
    <n v="0"/>
    <s v="La acción de mejora finalizó el 30 de diciembre de 2020. _x000a__x000a_Mediante la resolución 268 de 2019, del 23 de diciembre de 2019, se adjudicó el proceso de Licitación Pública No. 002 de 2019. Se realizó otro si No. 3 ampliando el plazo de cobertura hasta el 11 de octubre de 2021._x000a__x000a_De igual forma, mediante nota de cobertura se amplió la cobertura hasta el 11 de febrero de 2022._x000a__x000a_No obstante no se cargó soporte en el ONE DRIVE,  donde se evidencie ampliación o nuevo proceso contractual que cubra desde el 12 de febrero de 2022 a la fecha._x000a__x000a_El avance de la ejecución y las actividades ejecutadas por parte del responsable no fue diligenciada en la matriz remitida por el proceso de Mejora Continua._x000a__x000a_"/>
    <m/>
    <m/>
    <x v="3"/>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1"/>
    <s v="Correo semestral _x000a_"/>
    <n v="2"/>
    <d v="2019-12-16T00:00:00"/>
    <x v="1"/>
    <n v="54"/>
    <s v="Subdirección Administrativa y Financiera-Almacén-Gestión Administrativa"/>
    <s v="ALMACEN-ADMINISTRATIVA"/>
    <m/>
    <n v="0"/>
    <s v="La acción de mejora finalizó el 30 de diciembre de 2020. 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2"/>
    <s v="Seguimiento mensual_x000a_"/>
    <n v="12"/>
    <d v="2020-01-01T00:00:00"/>
    <x v="1"/>
    <n v="52"/>
    <s v="Subdirección Administrativa y Financiera-Gestión Financiera"/>
    <s v="FINANCIERA"/>
    <m/>
    <n v="0"/>
    <s v="La acción de mejora finalizó el 30 de diciembre de 2020. _x000a__x000a_Se realizó el seguimiento mensual del Recaudo de la cuenta del Fondo Nacional de Bomberos (Banco Agrario) con el fin de identificar los terceros, de los meses de enero y febrero de 2022 quedando pendiente el mes de marzo de 2022.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3"/>
    <s v="Correos  electrónicos sobre no identificación de terceros."/>
    <n v="1"/>
    <d v="2020-01-01T00:00:00"/>
    <x v="1"/>
    <n v="52"/>
    <s v="Subdirección Administrativa y Financiera-Gestión Financiera"/>
    <s v="FINANCIERA"/>
    <m/>
    <n v="0"/>
    <s v="La acción de mejora finalizó el 30 de diciembre de 2020. _x000a__x000a_El día 03 de marzo de  2022  se remitió correo a la Superintendencia Financiera de Colombia solicitando el nombre de terceros de los registros no identificados._x000a__x000a_En enero y febrero de 2022, no se realizó correo; no obstante, no se explica en el avance  del proceso si para estos meses se identificaron la totalidad de los terceros.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4"/>
    <s v="Cruces"/>
    <n v="12"/>
    <d v="2020-01-01T00:00:00"/>
    <x v="1"/>
    <n v="52"/>
    <s v="Subdirección Administrativa y Financiera-Gestión Financiera"/>
    <s v="FINANCIERA"/>
    <m/>
    <n v="0"/>
    <s v="La acción de mejora finalizó el 30 de diciembre de 2020._x000a__x000a_Se realizó el seguimiento mensual del Recaudo de la cuenta del Fondo Nacional de Bomberos (Banco Agrario) con respeto al Libro del SIIF Nación _x000a__x000a_Por lo tanto, se ha dado cumplimiento a la acción de mejora establecida en el Plan de Mejoramiento._x000a__x000a_"/>
    <m/>
    <m/>
    <x v="0"/>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5"/>
    <s v="Correos de Solicitud_x000a_"/>
    <n v="1"/>
    <d v="2020-01-01T00:00:00"/>
    <x v="1"/>
    <n v="52"/>
    <s v="Subdirección Administrativa y Financiera-Gestión Financiera"/>
    <s v="FINANCIERA"/>
    <m/>
    <n v="0"/>
    <s v="La acción de mejora finalizó el 30 de diciembre de 2020._x000a__x000a_No se cargaron evidencias en el ONE DRIVE; por lo tanto, no se logró realizar el seguimiento por parte de la OCI."/>
    <m/>
    <m/>
    <x v="1"/>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6"/>
    <s v="Notas contables"/>
    <n v="1"/>
    <d v="2020-01-01T00:00:00"/>
    <x v="2"/>
    <n v="36"/>
    <s v="Subdirección Administrativa y Financiera-Gestión Financiera"/>
    <s v="FINANCIERA"/>
    <m/>
    <n v="0"/>
    <s v="La acción de mejora finalizó el 30 de Junio  de 2020._x000a__x000a_Se cargó las notas a los estados contables de los estados financieros de la vigencia 2020 y no los de la vigencia 2021,"/>
    <m/>
    <m/>
    <x v="1"/>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7"/>
    <s v="Cierre Financiero"/>
    <n v="1"/>
    <d v="2020-01-01T00:00:00"/>
    <x v="3"/>
    <n v="78"/>
    <s v="Gestión Jurídica"/>
    <s v="JURIDICA"/>
    <m/>
    <n v="0"/>
    <s v="La acción de mejora finalizó el 30 de Diciembre  de 2021.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4"/>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8"/>
    <s v="Cierre Financiero"/>
    <n v="1"/>
    <d v="2020-01-01T00:00:00"/>
    <x v="4"/>
    <n v="104"/>
    <s v="Subdirección Administrativa y Financiera -Gestión  Financiera"/>
    <s v="FINANCIERA"/>
    <m/>
    <n v="0"/>
    <s v="La acción de mejora finalizó el 31 de Diciembre  de 2021._x000a__x000a_La ejecución de esta acción depende de realizar cierre financiero y contable de los contratos y convenios que se derivaron del convenio 9677-06-1298-2013."/>
    <m/>
    <m/>
    <x v="5"/>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19"/>
    <s v="Cruces Mensuales"/>
    <n v="12"/>
    <d v="2020-01-01T00:00:00"/>
    <x v="1"/>
    <n v="52"/>
    <s v="Subdirección Administrativa y Financiera-Gestión Financiera"/>
    <s v="FINANCIERA"/>
    <m/>
    <n v="1"/>
    <s v="_x000a_La acción de mejora finalizó el 30 de Diciembre  de 2020._x000a__x000a_Se realizaron los &quot;cruces de los aportes consignados por las aseguradoras (Banco Agrario) y el 2% calculado con base en las primas netas emitidas.&quot;, en el primer trimestre de 2022 evidenciándose la conciliación de dichos aportes. _x000a__x000a_Dicho cruce se genera tomando en cuenta la relación de las primas emitidas por parte de las Aseguradora, la consignación  y el registro en el SIIF NACION_x000a__x000a_Por lo tanto se ha dado cumplimiento a la acción de mejora establecida en el plan de Mejoramiento_x000a_"/>
    <m/>
    <m/>
    <x v="0"/>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20"/>
    <s v="Correos mensuales_x000a_"/>
    <n v="12"/>
    <d v="2020-01-01T00:00:00"/>
    <x v="1"/>
    <n v="52"/>
    <s v="Subdirección Administrativa y Financiera-Gestión Financiera"/>
    <s v="FINANCIERA"/>
    <m/>
    <n v="0"/>
    <s v="La acción de mejora finalizó el 30 de Diciembre  de 2020_x000a__x000a_Los días 02 de febrero y 03 de marzo de 2022 se remitieron correos a Fasecolda solicitando la relación de las aseguradoras aportantes_x000a__x000a_Por lo tanto, se ha dado cumplimiento a la acción de mejora establecida en el plan de Mejoramiento_x000a_"/>
    <m/>
    <m/>
    <x v="0"/>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1"/>
    <s v="Actas de entrega"/>
    <s v="111"/>
    <d v="2022-01-01T00:00:00"/>
    <x v="5"/>
    <n v="12"/>
    <s v="Dirección General-Subdirección Estratégica y de Coordinación Bomberil-Subdirección Administrativa y Financiera-Gestión Administrativa"/>
    <s v="ALMACEN-ADMINISTRATIVA"/>
    <m/>
    <n v="0"/>
    <s v="La acción de mejora finalizó el 31 de marzo de 2022.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2"/>
    <s v="Actas de entrega"/>
    <s v="56"/>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algunos archivos donde se relacionan la entrega de kits de los Departamentos de Meta, Choco, Magdalena y Norte de Santander pero los mismos no suman los 56 termómetros._x000a__x000a_La información se encuentra desorganizada y no se logró evidenciar claramente a que  Departamento  y  CB, se le entregó los termómetro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3"/>
    <s v="Actas de entrega"/>
    <s v="12"/>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la misma información con  relación de entrega de los termómetros  pero no se logró evidenciar cuales eran las 12 actas ilegible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4"/>
    <s v="Actas de entrega"/>
    <s v="100%"/>
    <d v="2022-01-01T00:00:00"/>
    <x v="6"/>
    <n v="24"/>
    <s v="Dirección General-Subdirección Estratégica y de Coordinación Bomberil-Subdirección Administrativa y Financiera-Gestión Administrativa"/>
    <s v="ALMACEN-ADMINISTRATIVA"/>
    <m/>
    <n v="0"/>
    <s v="No se evidenciaron las actas de entrega. No obstante, se cargaron certificaciones donde los CB indican que recibieron Kits de Bioseguridad. Asimismo, no se allega relación donde se discrimine el CB y el número de kits entregados.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5"/>
    <s v="Implementación del Sistema del Módulo de inventarios y Activos"/>
    <s v="100%"/>
    <d v="2022-01-01T00:00:00"/>
    <x v="7"/>
    <n v="91"/>
    <s v="Dirección General-Subdirección Estratégica y de Coordinación Bomberi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6"/>
    <s v="Ingresos de almacén"/>
    <s v="100%"/>
    <d v="2022-01-01T00:00:00"/>
    <x v="7"/>
    <n v="91"/>
    <s v="Dirección General-Subdirección Estratégica y de Coordinación Bomberil-Subdirección Administrativa y Financiera- Gestión Administrativa"/>
    <s v="ALMACEN-ADMINISTRATIVA"/>
    <m/>
    <n v="1"/>
    <s v="Se evidencia ocho (8) entradas de almacén con sus  correspondientes facturas emitidas por los proveedores, y la entrega de la  copia del ingreso al Supervisor Jairo Soto Gil._x000a__x000a_De igual forma, el avance de la ejecución y las actividades ejecutadas por parte del responsable no fue diligenciada en la matriz remitida por el proceso de Mejora Continua."/>
    <m/>
    <m/>
    <x v="7"/>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7"/>
    <s v="Resoluciones de adjudicación"/>
    <s v="100%"/>
    <d v="2022-01-01T00:00:00"/>
    <x v="7"/>
    <n v="91"/>
    <s v="Dirección General-Subdirección Estratégica y de Coordinación Bomberil"/>
    <s v="FORTALECIMIENTO BOMBERIL"/>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8"/>
    <s v="Salidas de almacén "/>
    <s v="100%"/>
    <d v="2022-01-01T00:00:00"/>
    <x v="7"/>
    <n v="91"/>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1"/>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2"/>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3"/>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5"/>
    <s v="Actualización del Procedimiento de Gestión de Bienes"/>
    <n v="1"/>
    <d v="2022-01-01T00:00:00"/>
    <x v="6"/>
    <n v="24"/>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7"/>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9"/>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40"/>
    <s v="Informes de supervisión con especificaciones"/>
    <s v="100%"/>
    <d v="2022-01-01T00:00:00"/>
    <x v="7"/>
    <n v="91"/>
    <s v="Dirección General-Subdirección Estratégica y de Coordinación Bomberil-Subdirección Administrativa y Financiera"/>
    <s v="SUPERVISORES"/>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8"/>
    <s v="Taller de socialización"/>
    <n v="2"/>
    <d v="2022-01-01T00:00:00"/>
    <x v="7"/>
    <n v="91"/>
    <s v="Dirección General-Subdirección Administrativa y Financiera-Gestión Financiera"/>
    <m/>
    <m/>
    <n v="0"/>
    <s v="Durante el Primer trimestre de la vigencia 2022 no se realizó  el taller de socialización de los procedimientos actualizados del proceso de Gestión Financiera. Se tiene prevista a realizar en el mes de abril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1"/>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2"/>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5"/>
    <s v="Manual de contratac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6"/>
    <s v="Manual de supervis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Asimismo, este no establece  los lineamientos generales con relación a la generación de los estudios de mercado y análisis del sector.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49"/>
    <s v="Minuta contractual actualizada"/>
    <n v="1"/>
    <d v="2022-01-01T00:00:00"/>
    <x v="5"/>
    <n v="12"/>
    <s v="Dirección General-Subdirección Administrativa y Financiera-Gestión Contractual"/>
    <s v="CONTRATACION"/>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0"/>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establecida en el Plan de Mejoramiento que establezca  los requisitos para la liquidación de los contratos conforme a la normatividad vigente, incluyendo el procedimiento para llevar a cabo dicha liquidación_x000a__x000a_De igual forma, el avance de la ejecución y las actividades ejecutadas por parte del responsable no fue diligenciada en la matriz remitida por el proceso de Mejora Continua."/>
    <m/>
    <m/>
    <x v="6"/>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1"/>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2"/>
    <s v="Actualización formato"/>
    <n v="1"/>
    <d v="2022-01-01T00:00:00"/>
    <x v="5"/>
    <n v="12"/>
    <s v="Dirección General-Subdirección Administrativa y Financiera-Gestión Contractual"/>
    <s v="CONTRATACION"/>
    <m/>
    <n v="1"/>
    <s v="La acción de mejora finalizó el 31 de marzo de 2022._x000a__x000a__x000a_Se cargó el formato de Acta de Inicio, pero el mismo no tiene el Código ni la versión interna de la DNBC, ni está inmerso en el  Bosquejo del Manual de Contratación de la DNBC._x000a__x000a_De igual forma, el avance de la ejecución y las actividades ejecutadas por parte del responsable no fue diligenciada en la matriz remitida por el proceso de Mejora Continua."/>
    <m/>
    <m/>
    <x v="3"/>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3"/>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incluye el formato de acta de inicio donde se establezca la verificación por parte del supervisor del tiempo y el valor estipulado en las pólizas.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4"/>
    <s v="Actualización de procedimiento"/>
    <n v="1"/>
    <d v="2022-01-01T00:00:00"/>
    <x v="6"/>
    <n v="24"/>
    <s v="Dirección General-Subdirección Administrativa y Financiera-Gestión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5"/>
    <s v="Radicación Sistema de gestión Documental"/>
    <n v="1"/>
    <d v="2022-01-01T00:00:00"/>
    <x v="7"/>
    <n v="91"/>
    <s v="Dirección General-Atención al usuario."/>
    <s v="ATENCION AL USUARIO"/>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6"/>
    <s v="Capacitaciones"/>
    <n v="4"/>
    <d v="2022-01-01T00:00:00"/>
    <x v="7"/>
    <n v="91"/>
    <s v="Dirección General-Subdirección Administrativa y Financiero-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os lineamientos generales con relación a la generación de los estudios de mercado y análisis del sector. Asimismo, no incluye la obligatoriedad de allegar los respectivos soportes documentales informe técnico de solicitud de la adición y prórroga por parte del supervisor. 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8"/>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el flujo de aprobación de responsables y vistos buenos en la plataforma SECOP I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9"/>
    <s v="Elaboración del Procedimiento de PAA"/>
    <n v="1"/>
    <d v="2022-01-01T00:00:00"/>
    <x v="5"/>
    <n v="12"/>
    <s v="Dirección General-Planeación Estratégica"/>
    <s v="PLANEACION ESTRATEGICA"/>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0"/>
    <s v="Seguimiento  mensual"/>
    <n v="12"/>
    <d v="2022-01-01T00:00:00"/>
    <x v="7"/>
    <n v="91"/>
    <s v="Dirección General-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1"/>
    <s v="Seguimiento mensual"/>
    <n v="12"/>
    <d v="2022-01-01T00:00:00"/>
    <x v="7"/>
    <n v="91"/>
    <s v="Dirección General-Subdirección Administrativa y Financiera-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2"/>
    <s v="Calendario Trimestral"/>
    <n v="4"/>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3"/>
    <s v="Seguimientos"/>
    <n v="4"/>
    <d v="2022-01-01T00:00:00"/>
    <x v="7"/>
    <n v="91"/>
    <s v="Dirección General-Subdirección Administrativa y Financiera-Gestión TI"/>
    <s v="GESTION TI"/>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Notificación  automáticamente al correo electrónico de la cuenta del usuario de la oficina de atención al ciudadano cuando se radica una PQRDS"/>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Trazabilidad emitida por el ORFEO que permita establecer el estado actual del trámite de la PQRDS consultada"/>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Formulario PQRSD de la página web de la entidad estabilizad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software de digitalización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módulo de firma digital y mecánica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Generar políticas de Backups para el Sistema Documental ORDEO."/>
    <n v="1"/>
    <d v="2022-04-15T00:00:00"/>
    <x v="8"/>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PQRSD y en el sistema ORFEO de la entidad."/>
    <x v="66"/>
    <s v="Sistema ORFEO ajustado a las necesidades de mantenimiento de la entidad de acuerdo a su proiridad."/>
    <n v="1"/>
    <d v="2022-04-15T00:00:00"/>
    <x v="7"/>
    <n v="42"/>
    <s v="Dirección General - Subdirección Administrativa y Financiera-Gestión TI"/>
    <s v="GESTION TI"/>
    <m/>
    <m/>
    <s v="Acciones incluidas en abril de 2022"/>
    <m/>
    <m/>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808603B-7C16-4442-A1D8-787BA33671F4}"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4" firstHeaderRow="1" firstDataRow="1" firstDataCol="1" rowPageCount="1" colPageCount="1"/>
  <pivotFields count="19">
    <pivotField showAll="0"/>
    <pivotField showAll="0"/>
    <pivotField showAll="0"/>
    <pivotField axis="axisPage" showAll="0">
      <items count="68">
        <item x="36"/>
        <item x="43"/>
        <item x="45"/>
        <item x="41"/>
        <item x="33"/>
        <item x="39"/>
        <item x="46"/>
        <item x="54"/>
        <item x="35"/>
        <item x="65"/>
        <item x="52"/>
        <item x="57"/>
        <item x="47"/>
        <item x="32"/>
        <item x="50"/>
        <item x="53"/>
        <item x="24"/>
        <item x="21"/>
        <item x="22"/>
        <item x="8"/>
        <item x="9"/>
        <item x="11"/>
        <item x="30"/>
        <item x="0"/>
        <item x="5"/>
        <item x="18"/>
        <item x="2"/>
        <item x="64"/>
        <item x="62"/>
        <item x="27"/>
        <item x="28"/>
        <item x="59"/>
        <item x="55"/>
        <item x="26"/>
        <item x="7"/>
        <item x="31"/>
        <item x="44"/>
        <item x="25"/>
        <item x="58"/>
        <item x="29"/>
        <item x="4"/>
        <item x="49"/>
        <item x="56"/>
        <item x="63"/>
        <item x="17"/>
        <item x="14"/>
        <item x="19"/>
        <item x="66"/>
        <item x="10"/>
        <item x="61"/>
        <item x="12"/>
        <item x="6"/>
        <item x="16"/>
        <item x="60"/>
        <item x="1"/>
        <item x="20"/>
        <item x="13"/>
        <item x="15"/>
        <item x="3"/>
        <item x="51"/>
        <item x="42"/>
        <item x="37"/>
        <item x="38"/>
        <item x="34"/>
        <item x="48"/>
        <item x="23"/>
        <item x="40"/>
        <item t="default"/>
      </items>
    </pivotField>
    <pivotField showAll="0"/>
    <pivotField showAll="0"/>
    <pivotField numFmtId="164"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axis="axisRow" dataField="1" showAll="0">
      <items count="11">
        <item x="0"/>
        <item x="2"/>
        <item x="1"/>
        <item x="3"/>
        <item x="8"/>
        <item x="7"/>
        <item x="6"/>
        <item x="9"/>
        <item x="5"/>
        <item x="4"/>
        <item t="default"/>
      </items>
    </pivotField>
    <pivotField showAll="0">
      <items count="7">
        <item x="0"/>
        <item x="1"/>
        <item x="2"/>
        <item x="3"/>
        <item x="4"/>
        <item x="5"/>
        <item t="default"/>
      </items>
    </pivotField>
    <pivotField showAll="0">
      <items count="7">
        <item x="0"/>
        <item x="1"/>
        <item x="2"/>
        <item x="3"/>
        <item x="4"/>
        <item x="5"/>
        <item t="default"/>
      </items>
    </pivotField>
  </pivotFields>
  <rowFields count="1">
    <field x="16"/>
  </rowFields>
  <rowItems count="11">
    <i>
      <x/>
    </i>
    <i>
      <x v="1"/>
    </i>
    <i>
      <x v="2"/>
    </i>
    <i>
      <x v="3"/>
    </i>
    <i>
      <x v="4"/>
    </i>
    <i>
      <x v="5"/>
    </i>
    <i>
      <x v="6"/>
    </i>
    <i>
      <x v="7"/>
    </i>
    <i>
      <x v="8"/>
    </i>
    <i>
      <x v="9"/>
    </i>
    <i t="grand">
      <x/>
    </i>
  </rowItems>
  <colItems count="1">
    <i/>
  </colItems>
  <pageFields count="1">
    <pageField fld="3" hier="-1"/>
  </pageFields>
  <dataFields count="1">
    <dataField name="Cuenta de Estado" fld="16" subtotal="count" baseField="0" baseItem="0"/>
  </dataFields>
  <formats count="11">
    <format dxfId="10">
      <pivotArea collapsedLevelsAreSubtotals="1" fieldPosition="0">
        <references count="1">
          <reference field="16" count="0"/>
        </references>
      </pivotArea>
    </format>
    <format dxfId="9">
      <pivotArea dataOnly="0" labelOnly="1" fieldPosition="0">
        <references count="1">
          <reference field="16" count="0"/>
        </references>
      </pivotArea>
    </format>
    <format dxfId="8">
      <pivotArea collapsedLevelsAreSubtotals="1" fieldPosition="0">
        <references count="1">
          <reference field="16" count="0"/>
        </references>
      </pivotArea>
    </format>
    <format dxfId="7">
      <pivotArea dataOnly="0" labelOnly="1" fieldPosition="0">
        <references count="1">
          <reference field="16" count="0"/>
        </references>
      </pivotArea>
    </format>
    <format dxfId="6">
      <pivotArea type="all" dataOnly="0" outline="0" fieldPosition="0"/>
    </format>
    <format dxfId="5">
      <pivotArea outline="0" collapsedLevelsAreSubtotals="1" fieldPosition="0"/>
    </format>
    <format dxfId="4">
      <pivotArea field="16" type="button" dataOnly="0" labelOnly="1" outline="0" axis="axisRow" fieldPosition="0"/>
    </format>
    <format dxfId="3">
      <pivotArea dataOnly="0" labelOnly="1" fieldPosition="0">
        <references count="1">
          <reference field="16" count="0"/>
        </references>
      </pivotArea>
    </format>
    <format dxfId="2">
      <pivotArea dataOnly="0" labelOnly="1" grandRow="1" outline="0" fieldPosition="0"/>
    </format>
    <format dxfId="1">
      <pivotArea dataOnly="0" labelOnly="1" outline="0" axis="axisValues" fieldPosition="0"/>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O123"/>
  <sheetViews>
    <sheetView tabSelected="1" view="pageBreakPreview" topLeftCell="D1" zoomScale="55" zoomScaleNormal="60" zoomScaleSheetLayoutView="55" workbookViewId="0">
      <pane ySplit="10" topLeftCell="A11" activePane="bottomLeft" state="frozen"/>
      <selection pane="bottomLeft" activeCell="K11" sqref="K11"/>
    </sheetView>
  </sheetViews>
  <sheetFormatPr baseColWidth="10" defaultColWidth="9.140625" defaultRowHeight="14.25" x14ac:dyDescent="0.2"/>
  <cols>
    <col min="1" max="3" width="13.85546875" style="53" hidden="1" customWidth="1"/>
    <col min="4" max="4" width="63.140625" style="53" customWidth="1"/>
    <col min="5" max="5" width="28.7109375" style="130" hidden="1" customWidth="1"/>
    <col min="6" max="6" width="17.42578125" style="53" hidden="1" customWidth="1"/>
    <col min="7" max="7" width="24.28515625" style="53" customWidth="1"/>
    <col min="8" max="8" width="11.85546875" style="126" hidden="1" customWidth="1"/>
    <col min="9" max="9" width="13.42578125" style="53" customWidth="1"/>
    <col min="10" max="10" width="16.5703125" style="53" customWidth="1"/>
    <col min="11" max="11" width="20.42578125" style="53" customWidth="1"/>
    <col min="12" max="13" width="42.5703125" style="53" hidden="1" customWidth="1"/>
    <col min="14" max="14" width="42.5703125" style="258" hidden="1" customWidth="1"/>
    <col min="15" max="15" width="42.5703125" style="128" hidden="1" customWidth="1"/>
    <col min="16" max="16" width="42.5703125" style="53" hidden="1" customWidth="1"/>
    <col min="17" max="17" width="42.5703125" style="128" hidden="1" customWidth="1"/>
    <col min="18" max="19" width="42.5703125" style="53" hidden="1" customWidth="1"/>
    <col min="20" max="20" width="22.7109375" style="127" customWidth="1"/>
    <col min="21" max="21" width="28.42578125" style="53" customWidth="1"/>
    <col min="22" max="22" width="93.28515625" style="343" customWidth="1"/>
    <col min="23" max="23" width="24.85546875" style="126" customWidth="1"/>
    <col min="24" max="24" width="25.85546875" style="53" hidden="1" customWidth="1"/>
    <col min="25" max="272" width="8" style="53" customWidth="1"/>
    <col min="273" max="274" width="11.7109375" style="53" customWidth="1"/>
    <col min="275" max="275" width="55.42578125" style="53" customWidth="1"/>
    <col min="276" max="276" width="9.140625" style="53"/>
    <col min="277" max="277" width="13.42578125" style="53" bestFit="1" customWidth="1"/>
    <col min="278" max="16384" width="9.140625" style="53"/>
  </cols>
  <sheetData>
    <row r="1" spans="1:275" ht="15.75" hidden="1" thickBot="1" x14ac:dyDescent="0.25">
      <c r="E1" s="124" t="s">
        <v>0</v>
      </c>
      <c r="F1" s="125">
        <v>53</v>
      </c>
      <c r="G1" s="125" t="s">
        <v>1</v>
      </c>
      <c r="N1" s="128"/>
    </row>
    <row r="2" spans="1:275" ht="15.75" hidden="1" thickBot="1" x14ac:dyDescent="0.25">
      <c r="E2" s="124" t="s">
        <v>2</v>
      </c>
      <c r="F2" s="125">
        <v>400</v>
      </c>
      <c r="G2" s="125" t="s">
        <v>3</v>
      </c>
      <c r="N2" s="128"/>
    </row>
    <row r="3" spans="1:275" ht="15.75" hidden="1" thickBot="1" x14ac:dyDescent="0.25">
      <c r="E3" s="124" t="s">
        <v>4</v>
      </c>
      <c r="F3" s="125">
        <v>1</v>
      </c>
      <c r="N3" s="128"/>
    </row>
    <row r="4" spans="1:275" ht="15.75" hidden="1" thickBot="1" x14ac:dyDescent="0.25">
      <c r="E4" s="124" t="s">
        <v>5</v>
      </c>
      <c r="F4" s="125">
        <v>12711</v>
      </c>
      <c r="N4" s="128"/>
    </row>
    <row r="5" spans="1:275" ht="15.75" hidden="1" thickBot="1" x14ac:dyDescent="0.25">
      <c r="E5" s="124" t="s">
        <v>6</v>
      </c>
      <c r="F5" s="129">
        <v>44561</v>
      </c>
      <c r="N5" s="128"/>
    </row>
    <row r="6" spans="1:275" ht="15.75" hidden="1" thickBot="1" x14ac:dyDescent="0.25">
      <c r="E6" s="124" t="s">
        <v>7</v>
      </c>
      <c r="F6" s="125">
        <v>0</v>
      </c>
      <c r="N6" s="128"/>
    </row>
    <row r="7" spans="1:275" ht="15" hidden="1" thickBot="1" x14ac:dyDescent="0.25">
      <c r="N7" s="128"/>
    </row>
    <row r="8" spans="1:275" ht="15.75" hidden="1" thickBot="1" x14ac:dyDescent="0.25">
      <c r="D8" s="369"/>
      <c r="E8" s="369"/>
      <c r="F8" s="369"/>
      <c r="G8" s="369"/>
      <c r="H8" s="369"/>
      <c r="I8" s="369"/>
      <c r="J8" s="369"/>
      <c r="K8" s="369"/>
      <c r="L8" s="369"/>
      <c r="M8" s="369"/>
      <c r="N8" s="128"/>
      <c r="P8" s="370"/>
      <c r="T8" s="128"/>
      <c r="U8" s="128"/>
      <c r="W8" s="53"/>
    </row>
    <row r="9" spans="1:275" ht="15.75" hidden="1" thickBot="1" x14ac:dyDescent="0.25">
      <c r="D9" s="131">
        <v>12</v>
      </c>
      <c r="E9" s="132">
        <v>16</v>
      </c>
      <c r="F9" s="131">
        <v>20</v>
      </c>
      <c r="G9" s="131">
        <v>24</v>
      </c>
      <c r="H9" s="131">
        <v>28</v>
      </c>
      <c r="I9" s="131">
        <v>31</v>
      </c>
      <c r="J9" s="131">
        <v>32</v>
      </c>
      <c r="K9" s="131">
        <v>33</v>
      </c>
      <c r="L9" s="131">
        <v>34</v>
      </c>
      <c r="M9" s="131">
        <v>35</v>
      </c>
      <c r="N9" s="128"/>
      <c r="P9" s="371"/>
      <c r="R9" s="372" t="s">
        <v>223</v>
      </c>
      <c r="S9" s="373"/>
      <c r="T9" s="128"/>
      <c r="U9" s="128"/>
      <c r="W9" s="133"/>
      <c r="JM9" s="131">
        <v>50</v>
      </c>
      <c r="JN9" s="131">
        <v>51</v>
      </c>
      <c r="JO9" s="131">
        <v>52</v>
      </c>
    </row>
    <row r="10" spans="1:275" ht="99.75" customHeight="1" thickBot="1" x14ac:dyDescent="0.25">
      <c r="A10" s="51" t="s">
        <v>261</v>
      </c>
      <c r="B10" s="51" t="s">
        <v>262</v>
      </c>
      <c r="C10" s="353"/>
      <c r="D10" s="51" t="s">
        <v>8</v>
      </c>
      <c r="E10" s="134" t="s">
        <v>9</v>
      </c>
      <c r="F10" s="51" t="s">
        <v>10</v>
      </c>
      <c r="G10" s="51" t="s">
        <v>11</v>
      </c>
      <c r="H10" s="51" t="s">
        <v>12</v>
      </c>
      <c r="I10" s="51" t="s">
        <v>13</v>
      </c>
      <c r="J10" s="51" t="s">
        <v>14</v>
      </c>
      <c r="K10" s="51" t="s">
        <v>15</v>
      </c>
      <c r="L10" s="51" t="s">
        <v>16</v>
      </c>
      <c r="M10" s="51" t="s">
        <v>17</v>
      </c>
      <c r="N10" s="141" t="s">
        <v>495</v>
      </c>
      <c r="O10" s="142" t="s">
        <v>496</v>
      </c>
      <c r="P10" s="137" t="s">
        <v>209</v>
      </c>
      <c r="Q10" s="140" t="s">
        <v>247</v>
      </c>
      <c r="R10" s="138" t="s">
        <v>18</v>
      </c>
      <c r="S10" s="139" t="s">
        <v>19</v>
      </c>
      <c r="T10" s="136" t="s">
        <v>494</v>
      </c>
      <c r="U10" s="136" t="s">
        <v>497</v>
      </c>
      <c r="V10" s="143" t="s">
        <v>636</v>
      </c>
      <c r="W10" s="135" t="s">
        <v>222</v>
      </c>
      <c r="X10" s="264" t="s">
        <v>247</v>
      </c>
      <c r="JM10" s="144" t="s">
        <v>20</v>
      </c>
      <c r="JN10" s="144" t="s">
        <v>21</v>
      </c>
      <c r="JO10" s="145" t="s">
        <v>22</v>
      </c>
    </row>
    <row r="11" spans="1:275" ht="240" customHeight="1" thickBot="1" x14ac:dyDescent="0.25">
      <c r="A11" s="146">
        <v>1</v>
      </c>
      <c r="B11" s="146">
        <v>1</v>
      </c>
      <c r="C11" s="96">
        <v>1</v>
      </c>
      <c r="D11" s="147" t="s">
        <v>412</v>
      </c>
      <c r="E11" s="148" t="s">
        <v>23</v>
      </c>
      <c r="F11" s="149" t="s">
        <v>24</v>
      </c>
      <c r="G11" s="150" t="s">
        <v>25</v>
      </c>
      <c r="H11" s="151" t="s">
        <v>413</v>
      </c>
      <c r="I11" s="152">
        <v>1</v>
      </c>
      <c r="J11" s="153">
        <v>43831</v>
      </c>
      <c r="K11" s="153">
        <v>44286</v>
      </c>
      <c r="L11" s="154">
        <v>64</v>
      </c>
      <c r="M11" s="155" t="s">
        <v>26</v>
      </c>
      <c r="N11" s="160">
        <v>1</v>
      </c>
      <c r="O11" s="161" t="s">
        <v>295</v>
      </c>
      <c r="P11" s="158" t="s">
        <v>414</v>
      </c>
      <c r="Q11" s="159" t="s">
        <v>226</v>
      </c>
      <c r="R11" s="312">
        <v>1</v>
      </c>
      <c r="S11" s="324" t="s">
        <v>509</v>
      </c>
      <c r="T11" s="157">
        <v>1</v>
      </c>
      <c r="U11" s="157">
        <v>1</v>
      </c>
      <c r="V11" s="158" t="s">
        <v>584</v>
      </c>
      <c r="W11" s="156" t="s">
        <v>210</v>
      </c>
      <c r="X11" s="348" t="s">
        <v>488</v>
      </c>
      <c r="JM11" s="144"/>
      <c r="JN11" s="144"/>
      <c r="JO11" s="145"/>
    </row>
    <row r="12" spans="1:275" ht="177.75" customHeight="1" thickBot="1" x14ac:dyDescent="0.25">
      <c r="A12" s="146">
        <v>0</v>
      </c>
      <c r="B12" s="146">
        <f>1+B11</f>
        <v>2</v>
      </c>
      <c r="C12" s="96"/>
      <c r="D12" s="147" t="s">
        <v>412</v>
      </c>
      <c r="E12" s="163" t="s">
        <v>23</v>
      </c>
      <c r="F12" s="164" t="s">
        <v>24</v>
      </c>
      <c r="G12" s="150" t="s">
        <v>72</v>
      </c>
      <c r="H12" s="165" t="s">
        <v>415</v>
      </c>
      <c r="I12" s="166">
        <v>1</v>
      </c>
      <c r="J12" s="167">
        <v>43831</v>
      </c>
      <c r="K12" s="167">
        <v>44195</v>
      </c>
      <c r="L12" s="168">
        <v>52</v>
      </c>
      <c r="M12" s="155" t="s">
        <v>27</v>
      </c>
      <c r="N12" s="169">
        <v>0.5</v>
      </c>
      <c r="O12" s="170" t="s">
        <v>417</v>
      </c>
      <c r="P12" s="155" t="s">
        <v>416</v>
      </c>
      <c r="Q12" s="159" t="s">
        <v>226</v>
      </c>
      <c r="R12" s="169">
        <v>0.5</v>
      </c>
      <c r="S12" s="325" t="s">
        <v>510</v>
      </c>
      <c r="T12" s="157">
        <v>1</v>
      </c>
      <c r="U12" s="157">
        <v>1</v>
      </c>
      <c r="V12" s="158" t="s">
        <v>561</v>
      </c>
      <c r="W12" s="156" t="s">
        <v>211</v>
      </c>
      <c r="X12" s="348" t="s">
        <v>488</v>
      </c>
      <c r="JM12" s="144"/>
      <c r="JN12" s="144"/>
      <c r="JO12" s="145"/>
    </row>
    <row r="13" spans="1:275" ht="173.25" customHeight="1" thickBot="1" x14ac:dyDescent="0.25">
      <c r="A13" s="146">
        <v>0</v>
      </c>
      <c r="B13" s="146">
        <f t="shared" ref="B13:B76" si="0">1+B12</f>
        <v>3</v>
      </c>
      <c r="C13" s="96"/>
      <c r="D13" s="147" t="s">
        <v>412</v>
      </c>
      <c r="E13" s="163" t="s">
        <v>23</v>
      </c>
      <c r="F13" s="164" t="s">
        <v>24</v>
      </c>
      <c r="G13" s="150" t="s">
        <v>28</v>
      </c>
      <c r="H13" s="151" t="s">
        <v>29</v>
      </c>
      <c r="I13" s="166">
        <v>1</v>
      </c>
      <c r="J13" s="167">
        <v>43831</v>
      </c>
      <c r="K13" s="167">
        <v>44195</v>
      </c>
      <c r="L13" s="168">
        <v>52</v>
      </c>
      <c r="M13" s="155" t="s">
        <v>30</v>
      </c>
      <c r="N13" s="171">
        <v>0.5</v>
      </c>
      <c r="O13" s="172" t="s">
        <v>316</v>
      </c>
      <c r="P13" s="158" t="s">
        <v>418</v>
      </c>
      <c r="Q13" s="159" t="s">
        <v>226</v>
      </c>
      <c r="R13" s="313">
        <v>0.5</v>
      </c>
      <c r="S13" s="326" t="s">
        <v>511</v>
      </c>
      <c r="T13" s="157">
        <v>1</v>
      </c>
      <c r="U13" s="157">
        <v>1</v>
      </c>
      <c r="V13" s="158" t="s">
        <v>659</v>
      </c>
      <c r="W13" s="156" t="s">
        <v>471</v>
      </c>
      <c r="X13" s="348" t="s">
        <v>488</v>
      </c>
      <c r="JM13" s="144"/>
      <c r="JN13" s="144"/>
      <c r="JO13" s="145"/>
    </row>
    <row r="14" spans="1:275" ht="279.75" customHeight="1" thickBot="1" x14ac:dyDescent="0.25">
      <c r="A14" s="146">
        <v>0</v>
      </c>
      <c r="B14" s="146">
        <f t="shared" si="0"/>
        <v>4</v>
      </c>
      <c r="C14" s="96"/>
      <c r="D14" s="147" t="s">
        <v>412</v>
      </c>
      <c r="E14" s="163" t="s">
        <v>23</v>
      </c>
      <c r="F14" s="164" t="s">
        <v>24</v>
      </c>
      <c r="G14" s="150" t="s">
        <v>31</v>
      </c>
      <c r="H14" s="165" t="s">
        <v>415</v>
      </c>
      <c r="I14" s="166">
        <v>1</v>
      </c>
      <c r="J14" s="167">
        <v>43831</v>
      </c>
      <c r="K14" s="167">
        <v>44195</v>
      </c>
      <c r="L14" s="168">
        <v>52</v>
      </c>
      <c r="M14" s="155" t="s">
        <v>27</v>
      </c>
      <c r="N14" s="169">
        <v>0.5</v>
      </c>
      <c r="O14" s="174" t="s">
        <v>420</v>
      </c>
      <c r="P14" s="173" t="s">
        <v>419</v>
      </c>
      <c r="Q14" s="159" t="s">
        <v>226</v>
      </c>
      <c r="R14" s="307">
        <v>0.5</v>
      </c>
      <c r="S14" s="327" t="s">
        <v>512</v>
      </c>
      <c r="T14" s="157">
        <v>1</v>
      </c>
      <c r="U14" s="157">
        <v>1</v>
      </c>
      <c r="V14" s="173" t="s">
        <v>585</v>
      </c>
      <c r="W14" s="156" t="s">
        <v>211</v>
      </c>
      <c r="X14" s="348" t="s">
        <v>488</v>
      </c>
      <c r="JM14" s="175" t="s">
        <v>32</v>
      </c>
      <c r="JN14" s="176"/>
      <c r="JO14" s="177" t="s">
        <v>33</v>
      </c>
    </row>
    <row r="15" spans="1:275" ht="228" customHeight="1" thickBot="1" x14ac:dyDescent="0.25">
      <c r="A15" s="146">
        <v>0</v>
      </c>
      <c r="B15" s="146">
        <f t="shared" si="0"/>
        <v>5</v>
      </c>
      <c r="C15" s="96"/>
      <c r="D15" s="147" t="s">
        <v>412</v>
      </c>
      <c r="E15" s="163" t="s">
        <v>23</v>
      </c>
      <c r="F15" s="164" t="s">
        <v>24</v>
      </c>
      <c r="G15" s="150" t="s">
        <v>34</v>
      </c>
      <c r="H15" s="165" t="s">
        <v>35</v>
      </c>
      <c r="I15" s="166">
        <v>1</v>
      </c>
      <c r="J15" s="167">
        <v>43831</v>
      </c>
      <c r="K15" s="167">
        <v>44195</v>
      </c>
      <c r="L15" s="168">
        <v>52</v>
      </c>
      <c r="M15" s="155" t="s">
        <v>27</v>
      </c>
      <c r="N15" s="169">
        <v>0.5</v>
      </c>
      <c r="O15" s="174" t="s">
        <v>422</v>
      </c>
      <c r="P15" s="155" t="s">
        <v>421</v>
      </c>
      <c r="Q15" s="159" t="s">
        <v>226</v>
      </c>
      <c r="R15" s="307">
        <v>0.5</v>
      </c>
      <c r="S15" s="327" t="s">
        <v>513</v>
      </c>
      <c r="T15" s="157">
        <v>1</v>
      </c>
      <c r="U15" s="157">
        <v>1</v>
      </c>
      <c r="V15" s="158" t="s">
        <v>492</v>
      </c>
      <c r="W15" s="156" t="s">
        <v>211</v>
      </c>
      <c r="X15" s="348" t="s">
        <v>488</v>
      </c>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127"/>
      <c r="FC15" s="127"/>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c r="IR15" s="127"/>
      <c r="IS15" s="127"/>
      <c r="IT15" s="127"/>
      <c r="IU15" s="127"/>
      <c r="IV15" s="127"/>
      <c r="IW15" s="127"/>
      <c r="IX15" s="127"/>
      <c r="IY15" s="127"/>
      <c r="IZ15" s="127"/>
      <c r="JA15" s="127"/>
      <c r="JB15" s="127"/>
      <c r="JC15" s="127"/>
      <c r="JD15" s="127"/>
      <c r="JE15" s="127"/>
      <c r="JF15" s="127"/>
      <c r="JG15" s="127"/>
      <c r="JH15" s="127"/>
      <c r="JI15" s="127"/>
      <c r="JJ15" s="127"/>
      <c r="JK15" s="127"/>
      <c r="JL15" s="127"/>
      <c r="JM15" s="179" t="s">
        <v>36</v>
      </c>
      <c r="JN15" s="180" t="s">
        <v>37</v>
      </c>
      <c r="JO15" s="177" t="s">
        <v>163</v>
      </c>
    </row>
    <row r="16" spans="1:275" ht="308.25" customHeight="1" thickBot="1" x14ac:dyDescent="0.25">
      <c r="A16" s="146">
        <v>0</v>
      </c>
      <c r="B16" s="146">
        <f t="shared" si="0"/>
        <v>6</v>
      </c>
      <c r="C16" s="96"/>
      <c r="D16" s="147" t="s">
        <v>412</v>
      </c>
      <c r="E16" s="148" t="s">
        <v>23</v>
      </c>
      <c r="F16" s="149" t="s">
        <v>24</v>
      </c>
      <c r="G16" s="150" t="s">
        <v>73</v>
      </c>
      <c r="H16" s="181" t="s">
        <v>423</v>
      </c>
      <c r="I16" s="182">
        <v>4</v>
      </c>
      <c r="J16" s="167">
        <v>43831</v>
      </c>
      <c r="K16" s="167">
        <v>44195</v>
      </c>
      <c r="L16" s="168">
        <v>52</v>
      </c>
      <c r="M16" s="155" t="s">
        <v>27</v>
      </c>
      <c r="N16" s="169">
        <v>0.5</v>
      </c>
      <c r="O16" s="183" t="s">
        <v>425</v>
      </c>
      <c r="P16" s="173" t="s">
        <v>424</v>
      </c>
      <c r="Q16" s="159" t="s">
        <v>226</v>
      </c>
      <c r="R16" s="307">
        <v>0.5</v>
      </c>
      <c r="S16" s="328" t="s">
        <v>514</v>
      </c>
      <c r="T16" s="156">
        <v>4</v>
      </c>
      <c r="U16" s="157">
        <v>1</v>
      </c>
      <c r="V16" s="173" t="s">
        <v>586</v>
      </c>
      <c r="W16" s="156" t="s">
        <v>211</v>
      </c>
      <c r="X16" s="348" t="s">
        <v>488</v>
      </c>
      <c r="JM16" s="175" t="s">
        <v>32</v>
      </c>
      <c r="JN16" s="176"/>
      <c r="JO16" s="177" t="s">
        <v>164</v>
      </c>
    </row>
    <row r="17" spans="1:275" ht="312" customHeight="1" thickBot="1" x14ac:dyDescent="0.25">
      <c r="A17" s="146">
        <v>0</v>
      </c>
      <c r="B17" s="146">
        <f t="shared" si="0"/>
        <v>7</v>
      </c>
      <c r="C17" s="96"/>
      <c r="D17" s="147" t="s">
        <v>412</v>
      </c>
      <c r="E17" s="163" t="s">
        <v>23</v>
      </c>
      <c r="F17" s="164" t="s">
        <v>24</v>
      </c>
      <c r="G17" s="150" t="s">
        <v>38</v>
      </c>
      <c r="H17" s="151" t="s">
        <v>39</v>
      </c>
      <c r="I17" s="166">
        <v>1</v>
      </c>
      <c r="J17" s="167">
        <v>43831</v>
      </c>
      <c r="K17" s="167">
        <v>44195</v>
      </c>
      <c r="L17" s="168">
        <v>52</v>
      </c>
      <c r="M17" s="155" t="s">
        <v>40</v>
      </c>
      <c r="N17" s="185"/>
      <c r="O17" s="186"/>
      <c r="P17" s="184" t="s">
        <v>320</v>
      </c>
      <c r="Q17" s="159" t="s">
        <v>237</v>
      </c>
      <c r="R17" s="230">
        <v>0.5</v>
      </c>
      <c r="S17" s="329" t="s">
        <v>515</v>
      </c>
      <c r="T17" s="228">
        <v>1</v>
      </c>
      <c r="U17" s="157">
        <v>1</v>
      </c>
      <c r="V17" s="263" t="s">
        <v>660</v>
      </c>
      <c r="W17" s="156" t="s">
        <v>215</v>
      </c>
      <c r="X17" s="266" t="s">
        <v>477</v>
      </c>
      <c r="JM17" s="187"/>
      <c r="JN17" s="176"/>
      <c r="JO17" s="177"/>
    </row>
    <row r="18" spans="1:275" ht="341.25" customHeight="1" thickBot="1" x14ac:dyDescent="0.25">
      <c r="A18" s="146">
        <v>0</v>
      </c>
      <c r="B18" s="146">
        <f t="shared" si="0"/>
        <v>8</v>
      </c>
      <c r="C18" s="96"/>
      <c r="D18" s="147" t="s">
        <v>412</v>
      </c>
      <c r="E18" s="163" t="s">
        <v>23</v>
      </c>
      <c r="F18" s="164" t="s">
        <v>24</v>
      </c>
      <c r="G18" s="150" t="s">
        <v>41</v>
      </c>
      <c r="H18" s="151" t="s">
        <v>42</v>
      </c>
      <c r="I18" s="166">
        <v>1</v>
      </c>
      <c r="J18" s="167">
        <v>43831</v>
      </c>
      <c r="K18" s="167">
        <v>44195</v>
      </c>
      <c r="L18" s="168">
        <v>52</v>
      </c>
      <c r="M18" s="155" t="s">
        <v>40</v>
      </c>
      <c r="N18" s="185"/>
      <c r="O18" s="186"/>
      <c r="P18" s="188" t="s">
        <v>321</v>
      </c>
      <c r="Q18" s="159" t="s">
        <v>237</v>
      </c>
      <c r="R18" s="230">
        <v>0.5</v>
      </c>
      <c r="S18" s="329" t="s">
        <v>516</v>
      </c>
      <c r="T18" s="157">
        <v>1</v>
      </c>
      <c r="U18" s="157">
        <v>1</v>
      </c>
      <c r="V18" s="263" t="s">
        <v>661</v>
      </c>
      <c r="W18" s="156" t="s">
        <v>215</v>
      </c>
      <c r="X18" s="266" t="s">
        <v>477</v>
      </c>
      <c r="JM18" s="187"/>
      <c r="JN18" s="176"/>
      <c r="JO18" s="177"/>
    </row>
    <row r="19" spans="1:275" ht="201.75" customHeight="1" thickBot="1" x14ac:dyDescent="0.25">
      <c r="A19" s="146">
        <v>0</v>
      </c>
      <c r="B19" s="146">
        <f t="shared" si="0"/>
        <v>9</v>
      </c>
      <c r="C19" s="96"/>
      <c r="D19" s="147" t="s">
        <v>412</v>
      </c>
      <c r="E19" s="163" t="s">
        <v>23</v>
      </c>
      <c r="F19" s="164" t="s">
        <v>24</v>
      </c>
      <c r="G19" s="150" t="s">
        <v>43</v>
      </c>
      <c r="H19" s="165" t="s">
        <v>426</v>
      </c>
      <c r="I19" s="189">
        <v>12</v>
      </c>
      <c r="J19" s="153">
        <v>43815</v>
      </c>
      <c r="K19" s="190">
        <v>44195</v>
      </c>
      <c r="L19" s="168">
        <v>54</v>
      </c>
      <c r="M19" s="155" t="s">
        <v>44</v>
      </c>
      <c r="N19" s="159"/>
      <c r="O19" s="191"/>
      <c r="P19" s="188" t="s">
        <v>427</v>
      </c>
      <c r="Q19" s="159" t="s">
        <v>229</v>
      </c>
      <c r="R19" s="314">
        <v>1</v>
      </c>
      <c r="S19" s="330" t="s">
        <v>517</v>
      </c>
      <c r="T19" s="156">
        <v>12</v>
      </c>
      <c r="U19" s="157">
        <v>1</v>
      </c>
      <c r="V19" s="158" t="s">
        <v>613</v>
      </c>
      <c r="W19" s="156" t="s">
        <v>215</v>
      </c>
      <c r="X19" s="348" t="s">
        <v>488</v>
      </c>
      <c r="JM19" s="187"/>
      <c r="JN19" s="176"/>
      <c r="JO19" s="177"/>
    </row>
    <row r="20" spans="1:275" ht="204.75" customHeight="1" thickBot="1" x14ac:dyDescent="0.25">
      <c r="A20" s="146">
        <v>0</v>
      </c>
      <c r="B20" s="146">
        <f t="shared" si="0"/>
        <v>10</v>
      </c>
      <c r="C20" s="96"/>
      <c r="D20" s="147" t="s">
        <v>412</v>
      </c>
      <c r="E20" s="163">
        <v>0</v>
      </c>
      <c r="F20" s="149" t="s">
        <v>24</v>
      </c>
      <c r="G20" s="150" t="s">
        <v>74</v>
      </c>
      <c r="H20" s="151" t="s">
        <v>426</v>
      </c>
      <c r="I20" s="189">
        <v>12</v>
      </c>
      <c r="J20" s="153">
        <v>43815</v>
      </c>
      <c r="K20" s="190">
        <v>44195</v>
      </c>
      <c r="L20" s="168">
        <v>54</v>
      </c>
      <c r="M20" s="155" t="s">
        <v>27</v>
      </c>
      <c r="N20" s="169">
        <v>0.5</v>
      </c>
      <c r="O20" s="174" t="s">
        <v>317</v>
      </c>
      <c r="P20" s="192" t="s">
        <v>428</v>
      </c>
      <c r="Q20" s="159" t="s">
        <v>226</v>
      </c>
      <c r="R20" s="307">
        <v>0.5</v>
      </c>
      <c r="S20" s="327" t="s">
        <v>518</v>
      </c>
      <c r="T20" s="156">
        <v>12</v>
      </c>
      <c r="U20" s="157">
        <v>1</v>
      </c>
      <c r="V20" s="173" t="s">
        <v>493</v>
      </c>
      <c r="W20" s="156" t="s">
        <v>211</v>
      </c>
      <c r="X20" s="348" t="s">
        <v>488</v>
      </c>
      <c r="JM20" s="193" t="s">
        <v>32</v>
      </c>
      <c r="JN20" s="176"/>
      <c r="JO20" s="177" t="s">
        <v>45</v>
      </c>
    </row>
    <row r="21" spans="1:275" ht="369" customHeight="1" thickBot="1" x14ac:dyDescent="0.25">
      <c r="A21" s="146">
        <v>0</v>
      </c>
      <c r="B21" s="146">
        <f t="shared" si="0"/>
        <v>11</v>
      </c>
      <c r="C21" s="96"/>
      <c r="D21" s="147" t="s">
        <v>412</v>
      </c>
      <c r="E21" s="163" t="s">
        <v>23</v>
      </c>
      <c r="F21" s="149" t="s">
        <v>24</v>
      </c>
      <c r="G21" s="150" t="s">
        <v>46</v>
      </c>
      <c r="H21" s="181" t="s">
        <v>47</v>
      </c>
      <c r="I21" s="166">
        <v>1</v>
      </c>
      <c r="J21" s="153">
        <v>43831</v>
      </c>
      <c r="K21" s="153">
        <v>44195</v>
      </c>
      <c r="L21" s="168">
        <v>52</v>
      </c>
      <c r="M21" s="155" t="s">
        <v>30</v>
      </c>
      <c r="N21" s="171">
        <v>1</v>
      </c>
      <c r="O21" s="172" t="s">
        <v>296</v>
      </c>
      <c r="P21" s="194" t="s">
        <v>429</v>
      </c>
      <c r="Q21" s="159" t="s">
        <v>238</v>
      </c>
      <c r="R21" s="315">
        <v>1</v>
      </c>
      <c r="S21" s="331" t="s">
        <v>296</v>
      </c>
      <c r="T21" s="157">
        <v>1</v>
      </c>
      <c r="U21" s="157">
        <v>1</v>
      </c>
      <c r="V21" s="173" t="s">
        <v>564</v>
      </c>
      <c r="W21" s="156" t="s">
        <v>210</v>
      </c>
      <c r="X21" s="348" t="s">
        <v>488</v>
      </c>
      <c r="JM21" s="193"/>
      <c r="JN21" s="176"/>
      <c r="JO21" s="177"/>
    </row>
    <row r="22" spans="1:275" ht="177" customHeight="1" thickBot="1" x14ac:dyDescent="0.25">
      <c r="A22" s="146">
        <v>0</v>
      </c>
      <c r="B22" s="146">
        <f t="shared" si="0"/>
        <v>12</v>
      </c>
      <c r="C22" s="96"/>
      <c r="D22" s="147" t="s">
        <v>412</v>
      </c>
      <c r="E22" s="163" t="s">
        <v>23</v>
      </c>
      <c r="F22" s="149" t="s">
        <v>24</v>
      </c>
      <c r="G22" s="150" t="s">
        <v>48</v>
      </c>
      <c r="H22" s="165" t="s">
        <v>430</v>
      </c>
      <c r="I22" s="181">
        <v>2</v>
      </c>
      <c r="J22" s="153">
        <v>43815</v>
      </c>
      <c r="K22" s="190">
        <v>44195</v>
      </c>
      <c r="L22" s="168">
        <v>54</v>
      </c>
      <c r="M22" s="155" t="s">
        <v>44</v>
      </c>
      <c r="N22" s="159"/>
      <c r="O22" s="159"/>
      <c r="P22" s="195" t="s">
        <v>431</v>
      </c>
      <c r="Q22" s="159" t="s">
        <v>238</v>
      </c>
      <c r="R22" s="314">
        <v>1</v>
      </c>
      <c r="S22" s="330" t="s">
        <v>519</v>
      </c>
      <c r="T22" s="156">
        <v>2</v>
      </c>
      <c r="U22" s="157">
        <v>1</v>
      </c>
      <c r="V22" s="158" t="s">
        <v>562</v>
      </c>
      <c r="W22" s="156" t="s">
        <v>215</v>
      </c>
      <c r="X22" s="348" t="s">
        <v>488</v>
      </c>
      <c r="JM22" s="193"/>
      <c r="JN22" s="176"/>
      <c r="JO22" s="177"/>
    </row>
    <row r="23" spans="1:275" ht="202.5" customHeight="1" thickBot="1" x14ac:dyDescent="0.25">
      <c r="A23" s="146">
        <v>2</v>
      </c>
      <c r="B23" s="146">
        <f t="shared" si="0"/>
        <v>13</v>
      </c>
      <c r="C23" s="96">
        <v>1</v>
      </c>
      <c r="D23" s="196" t="s">
        <v>432</v>
      </c>
      <c r="E23" s="163" t="s">
        <v>49</v>
      </c>
      <c r="F23" s="164" t="s">
        <v>24</v>
      </c>
      <c r="G23" s="150" t="s">
        <v>50</v>
      </c>
      <c r="H23" s="197" t="s">
        <v>570</v>
      </c>
      <c r="I23" s="181">
        <v>12</v>
      </c>
      <c r="J23" s="167">
        <v>43831</v>
      </c>
      <c r="K23" s="167">
        <v>44195</v>
      </c>
      <c r="L23" s="168">
        <v>52</v>
      </c>
      <c r="M23" s="155" t="s">
        <v>51</v>
      </c>
      <c r="N23" s="198">
        <v>0.41649999999999998</v>
      </c>
      <c r="O23" s="199" t="s">
        <v>303</v>
      </c>
      <c r="P23" s="188" t="s">
        <v>433</v>
      </c>
      <c r="Q23" s="159" t="s">
        <v>237</v>
      </c>
      <c r="R23" s="198">
        <f>6/12</f>
        <v>0.5</v>
      </c>
      <c r="S23" s="342" t="s">
        <v>520</v>
      </c>
      <c r="T23" s="156">
        <v>12</v>
      </c>
      <c r="U23" s="157">
        <v>1</v>
      </c>
      <c r="V23" s="158" t="s">
        <v>587</v>
      </c>
      <c r="W23" s="156" t="s">
        <v>212</v>
      </c>
      <c r="X23" s="348" t="s">
        <v>488</v>
      </c>
      <c r="JM23" s="193" t="s">
        <v>32</v>
      </c>
      <c r="JN23" s="176"/>
      <c r="JO23" s="177" t="s">
        <v>52</v>
      </c>
    </row>
    <row r="24" spans="1:275" ht="212.25" customHeight="1" thickBot="1" x14ac:dyDescent="0.25">
      <c r="A24" s="146">
        <v>0</v>
      </c>
      <c r="B24" s="146">
        <f t="shared" si="0"/>
        <v>14</v>
      </c>
      <c r="C24" s="96"/>
      <c r="D24" s="196" t="s">
        <v>432</v>
      </c>
      <c r="E24" s="163" t="s">
        <v>49</v>
      </c>
      <c r="F24" s="164" t="s">
        <v>24</v>
      </c>
      <c r="G24" s="150" t="s">
        <v>75</v>
      </c>
      <c r="H24" s="200" t="s">
        <v>434</v>
      </c>
      <c r="I24" s="166">
        <v>1</v>
      </c>
      <c r="J24" s="167">
        <v>43831</v>
      </c>
      <c r="K24" s="167">
        <v>44195</v>
      </c>
      <c r="L24" s="168">
        <v>52</v>
      </c>
      <c r="M24" s="155" t="s">
        <v>51</v>
      </c>
      <c r="N24" s="198">
        <v>0.42</v>
      </c>
      <c r="O24" s="199" t="s">
        <v>311</v>
      </c>
      <c r="P24" s="188" t="s">
        <v>435</v>
      </c>
      <c r="Q24" s="159" t="s">
        <v>237</v>
      </c>
      <c r="R24" s="198">
        <v>0.5</v>
      </c>
      <c r="S24" s="332" t="s">
        <v>521</v>
      </c>
      <c r="T24" s="157">
        <v>1</v>
      </c>
      <c r="U24" s="157">
        <v>1</v>
      </c>
      <c r="V24" s="158" t="s">
        <v>614</v>
      </c>
      <c r="W24" s="156" t="s">
        <v>212</v>
      </c>
      <c r="X24" s="348" t="s">
        <v>488</v>
      </c>
      <c r="JM24" s="201" t="s">
        <v>165</v>
      </c>
      <c r="JN24" s="180" t="s">
        <v>166</v>
      </c>
      <c r="JO24" s="177" t="s">
        <v>53</v>
      </c>
    </row>
    <row r="25" spans="1:275" ht="184.5" customHeight="1" thickBot="1" x14ac:dyDescent="0.25">
      <c r="A25" s="146">
        <v>0</v>
      </c>
      <c r="B25" s="146">
        <f t="shared" si="0"/>
        <v>15</v>
      </c>
      <c r="C25" s="96"/>
      <c r="D25" s="196" t="s">
        <v>432</v>
      </c>
      <c r="E25" s="163" t="s">
        <v>49</v>
      </c>
      <c r="F25" s="164" t="s">
        <v>24</v>
      </c>
      <c r="G25" s="155" t="s">
        <v>76</v>
      </c>
      <c r="H25" s="197" t="s">
        <v>54</v>
      </c>
      <c r="I25" s="197">
        <v>12</v>
      </c>
      <c r="J25" s="167">
        <v>43831</v>
      </c>
      <c r="K25" s="167">
        <v>44195</v>
      </c>
      <c r="L25" s="168">
        <v>52</v>
      </c>
      <c r="M25" s="155" t="s">
        <v>51</v>
      </c>
      <c r="N25" s="198">
        <v>0.41649999999999998</v>
      </c>
      <c r="O25" s="199" t="s">
        <v>304</v>
      </c>
      <c r="P25" s="155" t="s">
        <v>436</v>
      </c>
      <c r="Q25" s="159" t="s">
        <v>226</v>
      </c>
      <c r="R25" s="198">
        <f>6/12</f>
        <v>0.5</v>
      </c>
      <c r="S25" s="332" t="s">
        <v>522</v>
      </c>
      <c r="T25" s="156">
        <v>12</v>
      </c>
      <c r="U25" s="157">
        <v>1</v>
      </c>
      <c r="V25" s="158" t="s">
        <v>437</v>
      </c>
      <c r="W25" s="156" t="s">
        <v>212</v>
      </c>
      <c r="X25" s="348" t="s">
        <v>488</v>
      </c>
      <c r="JM25" s="202" t="s">
        <v>167</v>
      </c>
      <c r="JN25" s="180" t="s">
        <v>168</v>
      </c>
      <c r="JO25" s="177" t="s">
        <v>55</v>
      </c>
    </row>
    <row r="26" spans="1:275" ht="216" customHeight="1" thickBot="1" x14ac:dyDescent="0.25">
      <c r="A26" s="146">
        <v>3</v>
      </c>
      <c r="B26" s="146">
        <f t="shared" si="0"/>
        <v>16</v>
      </c>
      <c r="C26" s="96">
        <v>1</v>
      </c>
      <c r="D26" s="196" t="s">
        <v>438</v>
      </c>
      <c r="E26" s="163" t="s">
        <v>56</v>
      </c>
      <c r="F26" s="164" t="s">
        <v>57</v>
      </c>
      <c r="G26" s="150" t="s">
        <v>58</v>
      </c>
      <c r="H26" s="197" t="s">
        <v>59</v>
      </c>
      <c r="I26" s="166">
        <v>1</v>
      </c>
      <c r="J26" s="167">
        <v>43831</v>
      </c>
      <c r="K26" s="167">
        <v>44195</v>
      </c>
      <c r="L26" s="168">
        <v>52</v>
      </c>
      <c r="M26" s="155" t="s">
        <v>51</v>
      </c>
      <c r="N26" s="198">
        <v>0.42</v>
      </c>
      <c r="O26" s="204" t="s">
        <v>305</v>
      </c>
      <c r="P26" s="203" t="s">
        <v>439</v>
      </c>
      <c r="Q26" s="159" t="s">
        <v>237</v>
      </c>
      <c r="R26" s="198">
        <v>1</v>
      </c>
      <c r="S26" s="332" t="s">
        <v>305</v>
      </c>
      <c r="T26" s="157">
        <v>1</v>
      </c>
      <c r="U26" s="157">
        <v>1</v>
      </c>
      <c r="V26" s="239" t="s">
        <v>440</v>
      </c>
      <c r="W26" s="156" t="s">
        <v>212</v>
      </c>
      <c r="X26" s="348" t="s">
        <v>488</v>
      </c>
      <c r="JM26" s="202"/>
      <c r="JN26" s="180"/>
      <c r="JO26" s="177"/>
    </row>
    <row r="27" spans="1:275" ht="154.5" customHeight="1" thickBot="1" x14ac:dyDescent="0.25">
      <c r="A27" s="146">
        <v>0</v>
      </c>
      <c r="B27" s="146">
        <f t="shared" si="0"/>
        <v>17</v>
      </c>
      <c r="C27" s="96"/>
      <c r="D27" s="196" t="s">
        <v>438</v>
      </c>
      <c r="E27" s="163" t="s">
        <v>56</v>
      </c>
      <c r="F27" s="164" t="s">
        <v>57</v>
      </c>
      <c r="G27" s="150" t="s">
        <v>60</v>
      </c>
      <c r="H27" s="197" t="s">
        <v>61</v>
      </c>
      <c r="I27" s="181">
        <v>1</v>
      </c>
      <c r="J27" s="167">
        <v>43831</v>
      </c>
      <c r="K27" s="167">
        <v>44012</v>
      </c>
      <c r="L27" s="205">
        <v>36</v>
      </c>
      <c r="M27" s="155" t="s">
        <v>51</v>
      </c>
      <c r="N27" s="198">
        <v>1</v>
      </c>
      <c r="O27" s="204" t="s">
        <v>306</v>
      </c>
      <c r="P27" s="203" t="s">
        <v>441</v>
      </c>
      <c r="Q27" s="159" t="s">
        <v>237</v>
      </c>
      <c r="R27" s="198">
        <v>1</v>
      </c>
      <c r="S27" s="332" t="s">
        <v>306</v>
      </c>
      <c r="T27" s="156">
        <v>1</v>
      </c>
      <c r="U27" s="157">
        <v>1</v>
      </c>
      <c r="V27" s="173" t="s">
        <v>442</v>
      </c>
      <c r="W27" s="156" t="s">
        <v>212</v>
      </c>
      <c r="X27" s="348" t="s">
        <v>488</v>
      </c>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c r="JA27" s="127"/>
      <c r="JB27" s="127"/>
      <c r="JC27" s="127"/>
      <c r="JD27" s="127"/>
      <c r="JE27" s="127"/>
      <c r="JF27" s="127"/>
      <c r="JG27" s="127"/>
      <c r="JH27" s="127"/>
      <c r="JI27" s="127"/>
      <c r="JJ27" s="127"/>
      <c r="JK27" s="127"/>
      <c r="JL27" s="127"/>
      <c r="JM27" s="175" t="s">
        <v>32</v>
      </c>
      <c r="JN27" s="206"/>
      <c r="JO27" s="207" t="s">
        <v>62</v>
      </c>
    </row>
    <row r="28" spans="1:275" ht="324.75" customHeight="1" thickBot="1" x14ac:dyDescent="0.25">
      <c r="A28" s="146">
        <v>4</v>
      </c>
      <c r="B28" s="146">
        <f t="shared" si="0"/>
        <v>18</v>
      </c>
      <c r="C28" s="96">
        <v>1</v>
      </c>
      <c r="D28" s="196" t="s">
        <v>443</v>
      </c>
      <c r="E28" s="163" t="s">
        <v>63</v>
      </c>
      <c r="F28" s="164" t="s">
        <v>64</v>
      </c>
      <c r="G28" s="155" t="s">
        <v>65</v>
      </c>
      <c r="H28" s="197" t="s">
        <v>66</v>
      </c>
      <c r="I28" s="208">
        <v>1</v>
      </c>
      <c r="J28" s="167">
        <v>43831</v>
      </c>
      <c r="K28" s="153">
        <v>44560</v>
      </c>
      <c r="L28" s="205">
        <v>78</v>
      </c>
      <c r="M28" s="209" t="s">
        <v>67</v>
      </c>
      <c r="N28" s="210">
        <v>0.5</v>
      </c>
      <c r="O28" s="211" t="s">
        <v>616</v>
      </c>
      <c r="P28" s="195" t="s">
        <v>444</v>
      </c>
      <c r="Q28" s="159" t="s">
        <v>227</v>
      </c>
      <c r="R28" s="210">
        <v>0.7</v>
      </c>
      <c r="S28" s="333" t="s">
        <v>523</v>
      </c>
      <c r="T28" s="157">
        <v>0.5</v>
      </c>
      <c r="U28" s="157">
        <v>0.5</v>
      </c>
      <c r="V28" s="158" t="s">
        <v>615</v>
      </c>
      <c r="W28" s="156" t="s">
        <v>213</v>
      </c>
      <c r="X28" s="266" t="s">
        <v>476</v>
      </c>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c r="JA28" s="127"/>
      <c r="JB28" s="127"/>
      <c r="JC28" s="127"/>
      <c r="JD28" s="127"/>
      <c r="JE28" s="127"/>
      <c r="JF28" s="127"/>
      <c r="JG28" s="127"/>
      <c r="JH28" s="127"/>
      <c r="JI28" s="127"/>
      <c r="JJ28" s="127"/>
      <c r="JK28" s="127"/>
      <c r="JL28" s="127"/>
      <c r="JM28" s="175"/>
      <c r="JN28" s="206"/>
      <c r="JO28" s="207"/>
    </row>
    <row r="29" spans="1:275" ht="170.25" customHeight="1" thickBot="1" x14ac:dyDescent="0.25">
      <c r="A29" s="146">
        <v>0</v>
      </c>
      <c r="B29" s="146">
        <f t="shared" si="0"/>
        <v>19</v>
      </c>
      <c r="C29" s="96"/>
      <c r="D29" s="196" t="s">
        <v>443</v>
      </c>
      <c r="E29" s="163" t="s">
        <v>63</v>
      </c>
      <c r="F29" s="164" t="s">
        <v>64</v>
      </c>
      <c r="G29" s="155" t="s">
        <v>77</v>
      </c>
      <c r="H29" s="197" t="s">
        <v>66</v>
      </c>
      <c r="I29" s="197">
        <v>1</v>
      </c>
      <c r="J29" s="167">
        <v>43831</v>
      </c>
      <c r="K29" s="153">
        <v>44561</v>
      </c>
      <c r="L29" s="154">
        <v>104</v>
      </c>
      <c r="M29" s="209" t="s">
        <v>68</v>
      </c>
      <c r="N29" s="212">
        <v>0</v>
      </c>
      <c r="O29" s="204" t="s">
        <v>307</v>
      </c>
      <c r="P29" s="195" t="s">
        <v>445</v>
      </c>
      <c r="Q29" s="159" t="s">
        <v>230</v>
      </c>
      <c r="R29" s="316">
        <v>0</v>
      </c>
      <c r="S29" s="332" t="s">
        <v>524</v>
      </c>
      <c r="T29" s="197">
        <v>0</v>
      </c>
      <c r="U29" s="157">
        <v>0</v>
      </c>
      <c r="V29" s="158" t="s">
        <v>588</v>
      </c>
      <c r="W29" s="156" t="s">
        <v>212</v>
      </c>
      <c r="X29" s="266" t="s">
        <v>476</v>
      </c>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c r="JA29" s="127"/>
      <c r="JB29" s="127"/>
      <c r="JC29" s="127"/>
      <c r="JD29" s="127"/>
      <c r="JE29" s="127"/>
      <c r="JF29" s="127"/>
      <c r="JG29" s="127"/>
      <c r="JH29" s="127"/>
      <c r="JI29" s="127"/>
      <c r="JJ29" s="127"/>
      <c r="JK29" s="127"/>
      <c r="JL29" s="127"/>
      <c r="JM29" s="175"/>
      <c r="JN29" s="206"/>
      <c r="JO29" s="207"/>
    </row>
    <row r="30" spans="1:275" ht="228.75" customHeight="1" thickBot="1" x14ac:dyDescent="0.25">
      <c r="A30" s="146">
        <v>5</v>
      </c>
      <c r="B30" s="146">
        <f t="shared" si="0"/>
        <v>20</v>
      </c>
      <c r="C30" s="96">
        <v>1</v>
      </c>
      <c r="D30" s="196" t="s">
        <v>446</v>
      </c>
      <c r="E30" s="163" t="s">
        <v>69</v>
      </c>
      <c r="F30" s="164" t="s">
        <v>70</v>
      </c>
      <c r="G30" s="155" t="s">
        <v>78</v>
      </c>
      <c r="H30" s="197" t="s">
        <v>447</v>
      </c>
      <c r="I30" s="197">
        <v>12</v>
      </c>
      <c r="J30" s="167">
        <v>43831</v>
      </c>
      <c r="K30" s="167">
        <v>44195</v>
      </c>
      <c r="L30" s="168">
        <v>52</v>
      </c>
      <c r="M30" s="155" t="s">
        <v>51</v>
      </c>
      <c r="N30" s="214">
        <v>0.42</v>
      </c>
      <c r="O30" s="215" t="s">
        <v>308</v>
      </c>
      <c r="P30" s="173" t="s">
        <v>448</v>
      </c>
      <c r="Q30" s="159" t="s">
        <v>226</v>
      </c>
      <c r="R30" s="214">
        <f>6/12</f>
        <v>0.5</v>
      </c>
      <c r="S30" s="334" t="s">
        <v>525</v>
      </c>
      <c r="T30" s="156">
        <v>12</v>
      </c>
      <c r="U30" s="157">
        <v>1</v>
      </c>
      <c r="V30" s="173" t="s">
        <v>498</v>
      </c>
      <c r="W30" s="156" t="s">
        <v>212</v>
      </c>
      <c r="X30" s="348" t="s">
        <v>488</v>
      </c>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c r="DU30" s="127"/>
      <c r="DV30" s="127"/>
      <c r="DW30" s="127"/>
      <c r="DX30" s="127"/>
      <c r="DY30" s="127"/>
      <c r="DZ30" s="127"/>
      <c r="EA30" s="127"/>
      <c r="EB30" s="127"/>
      <c r="EC30" s="127"/>
      <c r="ED30" s="127"/>
      <c r="EE30" s="127"/>
      <c r="EF30" s="127"/>
      <c r="EG30" s="127"/>
      <c r="EH30" s="127"/>
      <c r="EI30" s="127"/>
      <c r="EJ30" s="127"/>
      <c r="EK30" s="127"/>
      <c r="EL30" s="127"/>
      <c r="EM30" s="127"/>
      <c r="EN30" s="127"/>
      <c r="EO30" s="127"/>
      <c r="EP30" s="127"/>
      <c r="EQ30" s="127"/>
      <c r="ER30" s="127"/>
      <c r="ES30" s="127"/>
      <c r="ET30" s="127"/>
      <c r="EU30" s="127"/>
      <c r="EV30" s="127"/>
      <c r="EW30" s="127"/>
      <c r="EX30" s="127"/>
      <c r="EY30" s="127"/>
      <c r="EZ30" s="127"/>
      <c r="FA30" s="127"/>
      <c r="FB30" s="127"/>
      <c r="FC30" s="127"/>
      <c r="FD30" s="127"/>
      <c r="FE30" s="127"/>
      <c r="FF30" s="127"/>
      <c r="FG30" s="127"/>
      <c r="FH30" s="127"/>
      <c r="FI30" s="127"/>
      <c r="FJ30" s="127"/>
      <c r="FK30" s="127"/>
      <c r="FL30" s="127"/>
      <c r="FM30" s="127"/>
      <c r="FN30" s="127"/>
      <c r="FO30" s="127"/>
      <c r="FP30" s="127"/>
      <c r="FQ30" s="127"/>
      <c r="FR30" s="127"/>
      <c r="FS30" s="127"/>
      <c r="FT30" s="127"/>
      <c r="FU30" s="127"/>
      <c r="FV30" s="127"/>
      <c r="FW30" s="127"/>
      <c r="FX30" s="127"/>
      <c r="FY30" s="127"/>
      <c r="FZ30" s="127"/>
      <c r="GA30" s="127"/>
      <c r="GB30" s="127"/>
      <c r="GC30" s="127"/>
      <c r="GD30" s="127"/>
      <c r="GE30" s="127"/>
      <c r="GF30" s="127"/>
      <c r="GG30" s="127"/>
      <c r="GH30" s="127"/>
      <c r="GI30" s="127"/>
      <c r="GJ30" s="127"/>
      <c r="GK30" s="127"/>
      <c r="GL30" s="127"/>
      <c r="GM30" s="127"/>
      <c r="GN30" s="127"/>
      <c r="GO30" s="127"/>
      <c r="GP30" s="127"/>
      <c r="GQ30" s="127"/>
      <c r="GR30" s="127"/>
      <c r="GS30" s="127"/>
      <c r="GT30" s="127"/>
      <c r="GU30" s="127"/>
      <c r="GV30" s="127"/>
      <c r="GW30" s="127"/>
      <c r="GX30" s="127"/>
      <c r="GY30" s="127"/>
      <c r="GZ30" s="127"/>
      <c r="HA30" s="127"/>
      <c r="HB30" s="127"/>
      <c r="HC30" s="127"/>
      <c r="HD30" s="127"/>
      <c r="HE30" s="127"/>
      <c r="HF30" s="127"/>
      <c r="HG30" s="127"/>
      <c r="HH30" s="127"/>
      <c r="HI30" s="127"/>
      <c r="HJ30" s="127"/>
      <c r="HK30" s="127"/>
      <c r="HL30" s="127"/>
      <c r="HM30" s="127"/>
      <c r="HN30" s="127"/>
      <c r="HO30" s="127"/>
      <c r="HP30" s="127"/>
      <c r="HQ30" s="127"/>
      <c r="HR30" s="127"/>
      <c r="HS30" s="127"/>
      <c r="HT30" s="127"/>
      <c r="HU30" s="127"/>
      <c r="HV30" s="127"/>
      <c r="HW30" s="127"/>
      <c r="HX30" s="127"/>
      <c r="HY30" s="127"/>
      <c r="HZ30" s="127"/>
      <c r="IA30" s="127"/>
      <c r="IB30" s="127"/>
      <c r="IC30" s="127"/>
      <c r="ID30" s="127"/>
      <c r="IE30" s="127"/>
      <c r="IF30" s="127"/>
      <c r="IG30" s="127"/>
      <c r="IH30" s="127"/>
      <c r="II30" s="127"/>
      <c r="IJ30" s="127"/>
      <c r="IK30" s="127"/>
      <c r="IL30" s="127"/>
      <c r="IM30" s="127"/>
      <c r="IN30" s="127"/>
      <c r="IO30" s="127"/>
      <c r="IP30" s="127"/>
      <c r="IQ30" s="127"/>
      <c r="IR30" s="127"/>
      <c r="IS30" s="127"/>
      <c r="IT30" s="127"/>
      <c r="IU30" s="127"/>
      <c r="IV30" s="127"/>
      <c r="IW30" s="127"/>
      <c r="IX30" s="127"/>
      <c r="IY30" s="127"/>
      <c r="IZ30" s="127"/>
      <c r="JA30" s="127"/>
      <c r="JB30" s="127"/>
      <c r="JC30" s="127"/>
      <c r="JD30" s="127"/>
      <c r="JE30" s="127"/>
      <c r="JF30" s="127"/>
      <c r="JG30" s="127"/>
      <c r="JH30" s="127"/>
      <c r="JI30" s="127"/>
      <c r="JJ30" s="127"/>
      <c r="JK30" s="127"/>
      <c r="JL30" s="127"/>
      <c r="JM30" s="175"/>
      <c r="JN30" s="206"/>
      <c r="JO30" s="207"/>
    </row>
    <row r="31" spans="1:275" ht="176.25" customHeight="1" thickBot="1" x14ac:dyDescent="0.25">
      <c r="A31" s="146">
        <v>0</v>
      </c>
      <c r="B31" s="146">
        <f t="shared" si="0"/>
        <v>21</v>
      </c>
      <c r="C31" s="96"/>
      <c r="D31" s="196" t="s">
        <v>446</v>
      </c>
      <c r="E31" s="163" t="s">
        <v>69</v>
      </c>
      <c r="F31" s="164" t="s">
        <v>70</v>
      </c>
      <c r="G31" s="150" t="s">
        <v>71</v>
      </c>
      <c r="H31" s="197" t="s">
        <v>426</v>
      </c>
      <c r="I31" s="181">
        <v>12</v>
      </c>
      <c r="J31" s="167">
        <v>43831</v>
      </c>
      <c r="K31" s="167">
        <v>44195</v>
      </c>
      <c r="L31" s="168">
        <v>52</v>
      </c>
      <c r="M31" s="155" t="s">
        <v>51</v>
      </c>
      <c r="N31" s="214">
        <v>0.42</v>
      </c>
      <c r="O31" s="216" t="s">
        <v>308</v>
      </c>
      <c r="P31" s="173" t="s">
        <v>449</v>
      </c>
      <c r="Q31" s="159" t="s">
        <v>226</v>
      </c>
      <c r="R31" s="214">
        <f>6/12</f>
        <v>0.5</v>
      </c>
      <c r="S31" s="335" t="s">
        <v>526</v>
      </c>
      <c r="T31" s="156">
        <v>12</v>
      </c>
      <c r="U31" s="157">
        <v>1</v>
      </c>
      <c r="V31" s="173" t="s">
        <v>563</v>
      </c>
      <c r="W31" s="156" t="s">
        <v>212</v>
      </c>
      <c r="X31" s="348" t="s">
        <v>488</v>
      </c>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c r="FL31" s="127"/>
      <c r="FM31" s="127"/>
      <c r="FN31" s="127"/>
      <c r="FO31" s="127"/>
      <c r="FP31" s="127"/>
      <c r="FQ31" s="127"/>
      <c r="FR31" s="127"/>
      <c r="FS31" s="127"/>
      <c r="FT31" s="127"/>
      <c r="FU31" s="127"/>
      <c r="FV31" s="127"/>
      <c r="FW31" s="127"/>
      <c r="FX31" s="127"/>
      <c r="FY31" s="127"/>
      <c r="FZ31" s="127"/>
      <c r="GA31" s="127"/>
      <c r="GB31" s="127"/>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P31" s="127"/>
      <c r="HQ31" s="127"/>
      <c r="HR31" s="127"/>
      <c r="HS31" s="127"/>
      <c r="HT31" s="127"/>
      <c r="HU31" s="127"/>
      <c r="HV31" s="127"/>
      <c r="HW31" s="127"/>
      <c r="HX31" s="127"/>
      <c r="HY31" s="127"/>
      <c r="HZ31" s="127"/>
      <c r="IA31" s="127"/>
      <c r="IB31" s="127"/>
      <c r="IC31" s="127"/>
      <c r="ID31" s="127"/>
      <c r="IE31" s="127"/>
      <c r="IF31" s="127"/>
      <c r="IG31" s="127"/>
      <c r="IH31" s="127"/>
      <c r="II31" s="127"/>
      <c r="IJ31" s="127"/>
      <c r="IK31" s="127"/>
      <c r="IL31" s="127"/>
      <c r="IM31" s="127"/>
      <c r="IN31" s="127"/>
      <c r="IO31" s="127"/>
      <c r="IP31" s="127"/>
      <c r="IQ31" s="127"/>
      <c r="IR31" s="127"/>
      <c r="IS31" s="127"/>
      <c r="IT31" s="127"/>
      <c r="IU31" s="127"/>
      <c r="IV31" s="127"/>
      <c r="IW31" s="127"/>
      <c r="IX31" s="127"/>
      <c r="IY31" s="127"/>
      <c r="IZ31" s="127"/>
      <c r="JA31" s="127"/>
      <c r="JB31" s="127"/>
      <c r="JC31" s="127"/>
      <c r="JD31" s="127"/>
      <c r="JE31" s="127"/>
      <c r="JF31" s="127"/>
      <c r="JG31" s="127"/>
      <c r="JH31" s="127"/>
      <c r="JI31" s="127"/>
      <c r="JJ31" s="127"/>
      <c r="JK31" s="127"/>
      <c r="JL31" s="127"/>
      <c r="JM31" s="175"/>
      <c r="JN31" s="206"/>
      <c r="JO31" s="207"/>
    </row>
    <row r="32" spans="1:275" ht="264.75" customHeight="1" x14ac:dyDescent="0.2">
      <c r="A32" s="146">
        <v>6</v>
      </c>
      <c r="B32" s="146">
        <f t="shared" si="0"/>
        <v>22</v>
      </c>
      <c r="C32" s="96">
        <v>1</v>
      </c>
      <c r="D32" s="217" t="s">
        <v>450</v>
      </c>
      <c r="E32" s="163" t="s">
        <v>79</v>
      </c>
      <c r="F32" s="164" t="s">
        <v>80</v>
      </c>
      <c r="G32" s="149" t="s">
        <v>81</v>
      </c>
      <c r="H32" s="151" t="s">
        <v>82</v>
      </c>
      <c r="I32" s="218" t="s">
        <v>83</v>
      </c>
      <c r="J32" s="153">
        <v>44562</v>
      </c>
      <c r="K32" s="153">
        <v>44651</v>
      </c>
      <c r="L32" s="219">
        <v>12</v>
      </c>
      <c r="M32" s="155" t="s">
        <v>84</v>
      </c>
      <c r="N32" s="185"/>
      <c r="O32" s="186"/>
      <c r="P32" s="195" t="s">
        <v>322</v>
      </c>
      <c r="Q32" s="159" t="s">
        <v>237</v>
      </c>
      <c r="R32" s="230">
        <v>1</v>
      </c>
      <c r="S32" s="329" t="s">
        <v>527</v>
      </c>
      <c r="T32" s="156">
        <v>111</v>
      </c>
      <c r="U32" s="157">
        <v>1</v>
      </c>
      <c r="V32" s="158" t="s">
        <v>640</v>
      </c>
      <c r="W32" s="156" t="s">
        <v>215</v>
      </c>
      <c r="X32" s="265" t="s">
        <v>470</v>
      </c>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c r="FL32" s="127"/>
      <c r="FM32" s="127"/>
      <c r="FN32" s="127"/>
      <c r="FO32" s="127"/>
      <c r="FP32" s="127"/>
      <c r="FQ32" s="127"/>
      <c r="FR32" s="127"/>
      <c r="FS32" s="127"/>
      <c r="FT32" s="127"/>
      <c r="FU32" s="127"/>
      <c r="FV32" s="127"/>
      <c r="FW32" s="127"/>
      <c r="FX32" s="127"/>
      <c r="FY32" s="127"/>
      <c r="FZ32" s="127"/>
      <c r="GA32" s="127"/>
      <c r="GB32" s="127"/>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P32" s="127"/>
      <c r="HQ32" s="127"/>
      <c r="HR32" s="127"/>
      <c r="HS32" s="127"/>
      <c r="HT32" s="127"/>
      <c r="HU32" s="127"/>
      <c r="HV32" s="127"/>
      <c r="HW32" s="127"/>
      <c r="HX32" s="127"/>
      <c r="HY32" s="127"/>
      <c r="HZ32" s="127"/>
      <c r="IA32" s="127"/>
      <c r="IB32" s="127"/>
      <c r="IC32" s="127"/>
      <c r="ID32" s="127"/>
      <c r="IE32" s="127"/>
      <c r="IF32" s="127"/>
      <c r="IG32" s="127"/>
      <c r="IH32" s="127"/>
      <c r="II32" s="127"/>
      <c r="IJ32" s="127"/>
      <c r="IK32" s="127"/>
      <c r="IL32" s="127"/>
      <c r="IM32" s="127"/>
      <c r="IN32" s="127"/>
      <c r="IO32" s="127"/>
      <c r="IP32" s="127"/>
      <c r="IQ32" s="127"/>
      <c r="IR32" s="127"/>
      <c r="IS32" s="127"/>
      <c r="IT32" s="127"/>
      <c r="IU32" s="127"/>
      <c r="IV32" s="127"/>
      <c r="IW32" s="127"/>
      <c r="IX32" s="127"/>
      <c r="IY32" s="127"/>
      <c r="IZ32" s="127"/>
      <c r="JA32" s="127"/>
      <c r="JB32" s="127"/>
      <c r="JC32" s="127"/>
      <c r="JD32" s="127"/>
      <c r="JE32" s="127"/>
      <c r="JF32" s="127"/>
      <c r="JG32" s="127"/>
      <c r="JH32" s="127"/>
      <c r="JI32" s="127"/>
      <c r="JJ32" s="127"/>
      <c r="JK32" s="127"/>
      <c r="JL32" s="127"/>
      <c r="JM32" s="187"/>
      <c r="JN32" s="220"/>
      <c r="JO32" s="221"/>
    </row>
    <row r="33" spans="1:29" ht="168" customHeight="1" x14ac:dyDescent="0.2">
      <c r="A33" s="146">
        <v>0</v>
      </c>
      <c r="B33" s="146">
        <f t="shared" si="0"/>
        <v>23</v>
      </c>
      <c r="C33" s="96"/>
      <c r="D33" s="217" t="s">
        <v>450</v>
      </c>
      <c r="E33" s="163" t="s">
        <v>79</v>
      </c>
      <c r="F33" s="164" t="s">
        <v>80</v>
      </c>
      <c r="G33" s="149" t="s">
        <v>169</v>
      </c>
      <c r="H33" s="151" t="s">
        <v>82</v>
      </c>
      <c r="I33" s="218" t="s">
        <v>85</v>
      </c>
      <c r="J33" s="153">
        <v>44562</v>
      </c>
      <c r="K33" s="153">
        <v>44651</v>
      </c>
      <c r="L33" s="219">
        <v>12</v>
      </c>
      <c r="M33" s="155" t="s">
        <v>84</v>
      </c>
      <c r="N33" s="159"/>
      <c r="O33" s="191"/>
      <c r="P33" s="203" t="s">
        <v>323</v>
      </c>
      <c r="Q33" s="159" t="s">
        <v>238</v>
      </c>
      <c r="R33" s="314">
        <v>1</v>
      </c>
      <c r="S33" s="329" t="s">
        <v>528</v>
      </c>
      <c r="T33" s="156">
        <v>56</v>
      </c>
      <c r="U33" s="157">
        <v>1</v>
      </c>
      <c r="V33" s="256" t="s">
        <v>618</v>
      </c>
      <c r="W33" s="156" t="s">
        <v>215</v>
      </c>
      <c r="X33" s="265" t="s">
        <v>470</v>
      </c>
    </row>
    <row r="34" spans="1:29" ht="227.25" customHeight="1" x14ac:dyDescent="0.2">
      <c r="A34" s="146">
        <v>0</v>
      </c>
      <c r="B34" s="146">
        <f t="shared" si="0"/>
        <v>24</v>
      </c>
      <c r="C34" s="96"/>
      <c r="D34" s="217" t="s">
        <v>450</v>
      </c>
      <c r="E34" s="163" t="s">
        <v>79</v>
      </c>
      <c r="F34" s="164" t="s">
        <v>80</v>
      </c>
      <c r="G34" s="149" t="s">
        <v>86</v>
      </c>
      <c r="H34" s="151" t="s">
        <v>82</v>
      </c>
      <c r="I34" s="218" t="s">
        <v>87</v>
      </c>
      <c r="J34" s="153">
        <v>44562</v>
      </c>
      <c r="K34" s="153">
        <v>44651</v>
      </c>
      <c r="L34" s="219">
        <v>12</v>
      </c>
      <c r="M34" s="155" t="s">
        <v>84</v>
      </c>
      <c r="N34" s="159">
        <v>12</v>
      </c>
      <c r="O34" s="222" t="s">
        <v>363</v>
      </c>
      <c r="P34" s="203" t="s">
        <v>324</v>
      </c>
      <c r="Q34" s="159" t="s">
        <v>238</v>
      </c>
      <c r="R34" s="314">
        <v>1</v>
      </c>
      <c r="S34" s="336" t="s">
        <v>529</v>
      </c>
      <c r="T34" s="156">
        <v>12</v>
      </c>
      <c r="U34" s="157">
        <v>1</v>
      </c>
      <c r="V34" s="173" t="s">
        <v>617</v>
      </c>
      <c r="W34" s="156" t="s">
        <v>215</v>
      </c>
      <c r="X34" s="265" t="s">
        <v>470</v>
      </c>
    </row>
    <row r="35" spans="1:29" ht="191.25" customHeight="1" x14ac:dyDescent="0.2">
      <c r="A35" s="146">
        <v>0</v>
      </c>
      <c r="B35" s="146">
        <f t="shared" si="0"/>
        <v>25</v>
      </c>
      <c r="C35" s="96"/>
      <c r="D35" s="217" t="s">
        <v>450</v>
      </c>
      <c r="E35" s="163" t="s">
        <v>79</v>
      </c>
      <c r="F35" s="164" t="s">
        <v>80</v>
      </c>
      <c r="G35" s="149" t="s">
        <v>170</v>
      </c>
      <c r="H35" s="151" t="s">
        <v>82</v>
      </c>
      <c r="I35" s="218" t="s">
        <v>88</v>
      </c>
      <c r="J35" s="153">
        <v>44562</v>
      </c>
      <c r="K35" s="153">
        <v>44742</v>
      </c>
      <c r="L35" s="219">
        <v>24</v>
      </c>
      <c r="M35" s="155" t="s">
        <v>84</v>
      </c>
      <c r="N35" s="185"/>
      <c r="O35" s="186"/>
      <c r="P35" s="203" t="s">
        <v>325</v>
      </c>
      <c r="Q35" s="159" t="s">
        <v>232</v>
      </c>
      <c r="R35" s="314">
        <v>1</v>
      </c>
      <c r="S35" s="329" t="s">
        <v>530</v>
      </c>
      <c r="T35" s="228">
        <v>1</v>
      </c>
      <c r="U35" s="228">
        <v>1</v>
      </c>
      <c r="V35" s="173" t="s">
        <v>664</v>
      </c>
      <c r="W35" s="156" t="s">
        <v>215</v>
      </c>
      <c r="X35" s="266" t="s">
        <v>476</v>
      </c>
    </row>
    <row r="36" spans="1:29" ht="208.5" customHeight="1" x14ac:dyDescent="0.2">
      <c r="A36" s="146">
        <v>0</v>
      </c>
      <c r="B36" s="146">
        <f t="shared" si="0"/>
        <v>26</v>
      </c>
      <c r="C36" s="96"/>
      <c r="D36" s="217" t="s">
        <v>450</v>
      </c>
      <c r="E36" s="163" t="s">
        <v>79</v>
      </c>
      <c r="F36" s="164" t="s">
        <v>80</v>
      </c>
      <c r="G36" s="149" t="s">
        <v>89</v>
      </c>
      <c r="H36" s="224" t="s">
        <v>90</v>
      </c>
      <c r="I36" s="218" t="s">
        <v>88</v>
      </c>
      <c r="J36" s="153">
        <v>44562</v>
      </c>
      <c r="K36" s="153">
        <v>44926</v>
      </c>
      <c r="L36" s="219">
        <v>91</v>
      </c>
      <c r="M36" s="155" t="s">
        <v>84</v>
      </c>
      <c r="N36" s="159"/>
      <c r="O36" s="225"/>
      <c r="P36" s="195" t="s">
        <v>326</v>
      </c>
      <c r="Q36" s="159" t="s">
        <v>232</v>
      </c>
      <c r="R36" s="314">
        <v>1</v>
      </c>
      <c r="S36" s="337" t="s">
        <v>531</v>
      </c>
      <c r="T36" s="223">
        <v>0.16</v>
      </c>
      <c r="U36" s="223">
        <v>0.16</v>
      </c>
      <c r="V36" s="158" t="s">
        <v>567</v>
      </c>
      <c r="W36" s="156" t="s">
        <v>215</v>
      </c>
      <c r="X36" s="349" t="s">
        <v>582</v>
      </c>
    </row>
    <row r="37" spans="1:29" ht="253.5" customHeight="1" thickBot="1" x14ac:dyDescent="0.25">
      <c r="A37" s="146">
        <v>0</v>
      </c>
      <c r="B37" s="146">
        <f t="shared" si="0"/>
        <v>27</v>
      </c>
      <c r="C37" s="96"/>
      <c r="D37" s="217" t="s">
        <v>450</v>
      </c>
      <c r="E37" s="163" t="s">
        <v>79</v>
      </c>
      <c r="F37" s="164" t="s">
        <v>80</v>
      </c>
      <c r="G37" s="149" t="s">
        <v>91</v>
      </c>
      <c r="H37" s="151" t="s">
        <v>92</v>
      </c>
      <c r="I37" s="218" t="s">
        <v>88</v>
      </c>
      <c r="J37" s="153">
        <v>44562</v>
      </c>
      <c r="K37" s="153">
        <v>44926</v>
      </c>
      <c r="L37" s="219">
        <v>91</v>
      </c>
      <c r="M37" s="155" t="s">
        <v>93</v>
      </c>
      <c r="N37" s="185"/>
      <c r="O37" s="186"/>
      <c r="P37" s="194" t="s">
        <v>327</v>
      </c>
      <c r="Q37" s="159" t="s">
        <v>233</v>
      </c>
      <c r="R37" s="230">
        <v>0.5</v>
      </c>
      <c r="S37" s="329" t="s">
        <v>532</v>
      </c>
      <c r="T37" s="223">
        <v>0.12</v>
      </c>
      <c r="U37" s="228">
        <v>0.12</v>
      </c>
      <c r="V37" s="158" t="s">
        <v>666</v>
      </c>
      <c r="W37" s="156" t="s">
        <v>215</v>
      </c>
      <c r="X37" s="350" t="s">
        <v>581</v>
      </c>
    </row>
    <row r="38" spans="1:29" ht="246.75" customHeight="1" thickBot="1" x14ac:dyDescent="0.25">
      <c r="A38" s="146">
        <v>0</v>
      </c>
      <c r="B38" s="146">
        <f t="shared" si="0"/>
        <v>28</v>
      </c>
      <c r="C38" s="96"/>
      <c r="D38" s="217" t="s">
        <v>450</v>
      </c>
      <c r="E38" s="163" t="s">
        <v>79</v>
      </c>
      <c r="F38" s="164" t="s">
        <v>80</v>
      </c>
      <c r="G38" s="149" t="s">
        <v>94</v>
      </c>
      <c r="H38" s="151" t="s">
        <v>95</v>
      </c>
      <c r="I38" s="218" t="s">
        <v>88</v>
      </c>
      <c r="J38" s="153">
        <v>44562</v>
      </c>
      <c r="K38" s="153">
        <v>44926</v>
      </c>
      <c r="L38" s="219">
        <v>91</v>
      </c>
      <c r="M38" s="155" t="s">
        <v>96</v>
      </c>
      <c r="N38" s="171">
        <v>0.5</v>
      </c>
      <c r="O38" s="226" t="s">
        <v>316</v>
      </c>
      <c r="P38" s="195" t="s">
        <v>159</v>
      </c>
      <c r="Q38" s="159" t="s">
        <v>232</v>
      </c>
      <c r="R38" s="313">
        <v>0.5</v>
      </c>
      <c r="S38" s="326" t="s">
        <v>511</v>
      </c>
      <c r="T38" s="223">
        <v>0.6</v>
      </c>
      <c r="U38" s="223">
        <v>0.5</v>
      </c>
      <c r="V38" s="158" t="s">
        <v>663</v>
      </c>
      <c r="W38" s="156" t="s">
        <v>211</v>
      </c>
      <c r="X38" s="349" t="s">
        <v>582</v>
      </c>
      <c r="AC38" s="53">
        <v>46</v>
      </c>
    </row>
    <row r="39" spans="1:29" ht="273" customHeight="1" x14ac:dyDescent="0.2">
      <c r="A39" s="146">
        <v>0</v>
      </c>
      <c r="B39" s="146">
        <f t="shared" si="0"/>
        <v>29</v>
      </c>
      <c r="C39" s="96"/>
      <c r="D39" s="217" t="s">
        <v>450</v>
      </c>
      <c r="E39" s="163" t="s">
        <v>79</v>
      </c>
      <c r="F39" s="164" t="s">
        <v>80</v>
      </c>
      <c r="G39" s="149" t="s">
        <v>97</v>
      </c>
      <c r="H39" s="151" t="s">
        <v>39</v>
      </c>
      <c r="I39" s="218" t="s">
        <v>88</v>
      </c>
      <c r="J39" s="153">
        <v>44562</v>
      </c>
      <c r="K39" s="153">
        <v>44926</v>
      </c>
      <c r="L39" s="219">
        <v>91</v>
      </c>
      <c r="M39" s="155" t="s">
        <v>98</v>
      </c>
      <c r="N39" s="185"/>
      <c r="O39" s="186"/>
      <c r="P39" s="195" t="s">
        <v>326</v>
      </c>
      <c r="Q39" s="159" t="s">
        <v>232</v>
      </c>
      <c r="R39" s="230">
        <v>0.5</v>
      </c>
      <c r="S39" s="329" t="s">
        <v>532</v>
      </c>
      <c r="T39" s="223">
        <v>0.37</v>
      </c>
      <c r="U39" s="228">
        <v>0.37</v>
      </c>
      <c r="V39" s="158" t="s">
        <v>662</v>
      </c>
      <c r="W39" s="156" t="s">
        <v>215</v>
      </c>
      <c r="X39" s="350" t="s">
        <v>581</v>
      </c>
    </row>
    <row r="40" spans="1:29" ht="290.25" customHeight="1" thickBot="1" x14ac:dyDescent="0.25">
      <c r="A40" s="146">
        <v>0</v>
      </c>
      <c r="B40" s="146">
        <f t="shared" si="0"/>
        <v>30</v>
      </c>
      <c r="C40" s="96"/>
      <c r="D40" s="217" t="s">
        <v>450</v>
      </c>
      <c r="E40" s="163" t="s">
        <v>79</v>
      </c>
      <c r="F40" s="164" t="s">
        <v>80</v>
      </c>
      <c r="G40" s="149" t="s">
        <v>99</v>
      </c>
      <c r="H40" s="227" t="s">
        <v>100</v>
      </c>
      <c r="I40" s="218" t="s">
        <v>88</v>
      </c>
      <c r="J40" s="153">
        <v>44562</v>
      </c>
      <c r="K40" s="153">
        <v>44926</v>
      </c>
      <c r="L40" s="219">
        <v>91</v>
      </c>
      <c r="M40" s="155" t="s">
        <v>101</v>
      </c>
      <c r="N40" s="230"/>
      <c r="O40" s="231" t="s">
        <v>310</v>
      </c>
      <c r="P40" s="229" t="s">
        <v>158</v>
      </c>
      <c r="Q40" s="159" t="s">
        <v>224</v>
      </c>
      <c r="R40" s="230">
        <v>0</v>
      </c>
      <c r="S40" s="329" t="s">
        <v>533</v>
      </c>
      <c r="T40" s="228">
        <v>0</v>
      </c>
      <c r="U40" s="223">
        <v>0</v>
      </c>
      <c r="V40" s="173" t="s">
        <v>583</v>
      </c>
      <c r="W40" s="156" t="s">
        <v>214</v>
      </c>
      <c r="X40" s="350" t="s">
        <v>581</v>
      </c>
    </row>
    <row r="41" spans="1:29" ht="238.5" customHeight="1" thickBot="1" x14ac:dyDescent="0.25">
      <c r="A41" s="146">
        <v>7</v>
      </c>
      <c r="B41" s="146">
        <f t="shared" si="0"/>
        <v>31</v>
      </c>
      <c r="C41" s="96">
        <v>1</v>
      </c>
      <c r="D41" s="217" t="s">
        <v>451</v>
      </c>
      <c r="E41" s="163" t="s">
        <v>171</v>
      </c>
      <c r="F41" s="164" t="s">
        <v>172</v>
      </c>
      <c r="G41" s="149" t="s">
        <v>173</v>
      </c>
      <c r="H41" s="151" t="s">
        <v>174</v>
      </c>
      <c r="I41" s="152">
        <v>1</v>
      </c>
      <c r="J41" s="153">
        <v>44562</v>
      </c>
      <c r="K41" s="153">
        <v>44926</v>
      </c>
      <c r="L41" s="219">
        <v>91</v>
      </c>
      <c r="M41" s="155" t="s">
        <v>26</v>
      </c>
      <c r="N41" s="232">
        <v>0.5</v>
      </c>
      <c r="O41" s="233" t="s">
        <v>283</v>
      </c>
      <c r="P41" s="195" t="s">
        <v>159</v>
      </c>
      <c r="Q41" s="159" t="s">
        <v>232</v>
      </c>
      <c r="R41" s="319">
        <v>0.5</v>
      </c>
      <c r="S41" s="338" t="s">
        <v>534</v>
      </c>
      <c r="T41" s="228">
        <v>0.5</v>
      </c>
      <c r="U41" s="223">
        <v>0.42</v>
      </c>
      <c r="V41" s="158" t="s">
        <v>580</v>
      </c>
      <c r="W41" s="156" t="s">
        <v>210</v>
      </c>
      <c r="X41" s="349" t="s">
        <v>582</v>
      </c>
      <c r="AC41" s="53">
        <v>23</v>
      </c>
    </row>
    <row r="42" spans="1:29" ht="224.25" customHeight="1" thickBot="1" x14ac:dyDescent="0.3">
      <c r="A42" s="146">
        <v>0</v>
      </c>
      <c r="B42" s="146">
        <f t="shared" si="0"/>
        <v>32</v>
      </c>
      <c r="C42" s="96"/>
      <c r="D42" s="217" t="s">
        <v>451</v>
      </c>
      <c r="E42" s="163" t="s">
        <v>171</v>
      </c>
      <c r="F42" s="164" t="s">
        <v>172</v>
      </c>
      <c r="G42" s="149" t="s">
        <v>102</v>
      </c>
      <c r="H42" s="151" t="s">
        <v>103</v>
      </c>
      <c r="I42" s="152">
        <v>1</v>
      </c>
      <c r="J42" s="153">
        <v>44562</v>
      </c>
      <c r="K42" s="153">
        <v>44926</v>
      </c>
      <c r="L42" s="219">
        <v>91</v>
      </c>
      <c r="M42" s="155" t="s">
        <v>26</v>
      </c>
      <c r="N42" s="232">
        <v>0.5</v>
      </c>
      <c r="O42" s="234" t="s">
        <v>280</v>
      </c>
      <c r="P42" s="195" t="s">
        <v>159</v>
      </c>
      <c r="Q42" s="159" t="s">
        <v>232</v>
      </c>
      <c r="R42" s="317">
        <v>0.5</v>
      </c>
      <c r="S42" s="338" t="s">
        <v>535</v>
      </c>
      <c r="T42" s="228">
        <v>0.6</v>
      </c>
      <c r="U42" s="228">
        <v>0.5</v>
      </c>
      <c r="V42" s="158" t="s">
        <v>566</v>
      </c>
      <c r="W42" s="156" t="s">
        <v>210</v>
      </c>
      <c r="X42" s="349" t="s">
        <v>582</v>
      </c>
    </row>
    <row r="43" spans="1:29" ht="223.5" customHeight="1" thickBot="1" x14ac:dyDescent="0.25">
      <c r="A43" s="146">
        <v>0</v>
      </c>
      <c r="B43" s="146">
        <f t="shared" si="0"/>
        <v>33</v>
      </c>
      <c r="C43" s="96"/>
      <c r="D43" s="217" t="s">
        <v>451</v>
      </c>
      <c r="E43" s="163" t="s">
        <v>171</v>
      </c>
      <c r="F43" s="164" t="s">
        <v>172</v>
      </c>
      <c r="G43" s="149" t="s">
        <v>175</v>
      </c>
      <c r="H43" s="235" t="s">
        <v>104</v>
      </c>
      <c r="I43" s="236">
        <v>1</v>
      </c>
      <c r="J43" s="153">
        <v>44562</v>
      </c>
      <c r="K43" s="153">
        <v>44742</v>
      </c>
      <c r="L43" s="219">
        <v>24</v>
      </c>
      <c r="M43" s="155" t="s">
        <v>105</v>
      </c>
      <c r="N43" s="232">
        <v>1</v>
      </c>
      <c r="O43" s="238" t="s">
        <v>274</v>
      </c>
      <c r="P43" s="237" t="s">
        <v>328</v>
      </c>
      <c r="Q43" s="159" t="s">
        <v>232</v>
      </c>
      <c r="R43" s="318">
        <v>1</v>
      </c>
      <c r="S43" s="339" t="s">
        <v>536</v>
      </c>
      <c r="T43" s="236">
        <v>1</v>
      </c>
      <c r="U43" s="223">
        <v>1</v>
      </c>
      <c r="V43" s="239" t="s">
        <v>619</v>
      </c>
      <c r="W43" s="156" t="s">
        <v>210</v>
      </c>
      <c r="X43" s="265" t="s">
        <v>470</v>
      </c>
    </row>
    <row r="44" spans="1:29" ht="267.75" customHeight="1" thickBot="1" x14ac:dyDescent="0.3">
      <c r="A44" s="146">
        <v>0</v>
      </c>
      <c r="B44" s="146">
        <f t="shared" si="0"/>
        <v>34</v>
      </c>
      <c r="C44" s="96"/>
      <c r="D44" s="217" t="s">
        <v>451</v>
      </c>
      <c r="E44" s="163" t="s">
        <v>171</v>
      </c>
      <c r="F44" s="164" t="s">
        <v>172</v>
      </c>
      <c r="G44" s="149" t="s">
        <v>106</v>
      </c>
      <c r="H44" s="151" t="s">
        <v>107</v>
      </c>
      <c r="I44" s="236">
        <v>1</v>
      </c>
      <c r="J44" s="153">
        <v>44562</v>
      </c>
      <c r="K44" s="153">
        <v>44742</v>
      </c>
      <c r="L44" s="219">
        <v>24</v>
      </c>
      <c r="M44" s="155" t="s">
        <v>176</v>
      </c>
      <c r="N44" s="240">
        <v>0.8</v>
      </c>
      <c r="O44" s="231" t="s">
        <v>275</v>
      </c>
      <c r="P44" s="195" t="s">
        <v>326</v>
      </c>
      <c r="Q44" s="159" t="s">
        <v>232</v>
      </c>
      <c r="R44" s="317">
        <v>1</v>
      </c>
      <c r="S44" s="338" t="s">
        <v>537</v>
      </c>
      <c r="T44" s="236">
        <v>1</v>
      </c>
      <c r="U44" s="228">
        <v>1</v>
      </c>
      <c r="V44" s="158" t="s">
        <v>627</v>
      </c>
      <c r="W44" s="156" t="s">
        <v>210</v>
      </c>
      <c r="X44" s="266" t="s">
        <v>476</v>
      </c>
    </row>
    <row r="45" spans="1:29" ht="218.25" customHeight="1" thickBot="1" x14ac:dyDescent="0.3">
      <c r="A45" s="146">
        <v>0</v>
      </c>
      <c r="B45" s="146">
        <f t="shared" si="0"/>
        <v>35</v>
      </c>
      <c r="C45" s="96"/>
      <c r="D45" s="217" t="s">
        <v>451</v>
      </c>
      <c r="E45" s="163" t="s">
        <v>171</v>
      </c>
      <c r="F45" s="164" t="s">
        <v>172</v>
      </c>
      <c r="G45" s="149" t="s">
        <v>108</v>
      </c>
      <c r="H45" s="197" t="s">
        <v>109</v>
      </c>
      <c r="I45" s="236">
        <v>2</v>
      </c>
      <c r="J45" s="153">
        <v>44562</v>
      </c>
      <c r="K45" s="153">
        <v>44926</v>
      </c>
      <c r="L45" s="219">
        <v>91</v>
      </c>
      <c r="M45" s="155" t="s">
        <v>105</v>
      </c>
      <c r="N45" s="240">
        <v>0.5</v>
      </c>
      <c r="O45" s="231" t="s">
        <v>276</v>
      </c>
      <c r="P45" s="195" t="s">
        <v>326</v>
      </c>
      <c r="Q45" s="159" t="s">
        <v>232</v>
      </c>
      <c r="R45" s="317">
        <v>0.5</v>
      </c>
      <c r="S45" s="338" t="s">
        <v>538</v>
      </c>
      <c r="T45" s="236">
        <v>0</v>
      </c>
      <c r="U45" s="223">
        <v>0</v>
      </c>
      <c r="V45" s="158" t="s">
        <v>571</v>
      </c>
      <c r="W45" s="156" t="s">
        <v>210</v>
      </c>
      <c r="X45" s="350" t="s">
        <v>581</v>
      </c>
    </row>
    <row r="46" spans="1:29" ht="321.75" customHeight="1" thickBot="1" x14ac:dyDescent="0.25">
      <c r="A46" s="146">
        <v>0</v>
      </c>
      <c r="B46" s="146">
        <f t="shared" si="0"/>
        <v>36</v>
      </c>
      <c r="C46" s="96"/>
      <c r="D46" s="217" t="s">
        <v>451</v>
      </c>
      <c r="E46" s="163" t="s">
        <v>171</v>
      </c>
      <c r="F46" s="164" t="s">
        <v>172</v>
      </c>
      <c r="G46" s="149" t="s">
        <v>110</v>
      </c>
      <c r="H46" s="151" t="s">
        <v>111</v>
      </c>
      <c r="I46" s="236">
        <v>1</v>
      </c>
      <c r="J46" s="153">
        <v>44562</v>
      </c>
      <c r="K46" s="153">
        <v>44742</v>
      </c>
      <c r="L46" s="219">
        <v>24</v>
      </c>
      <c r="M46" s="155" t="s">
        <v>98</v>
      </c>
      <c r="N46" s="185"/>
      <c r="O46" s="186"/>
      <c r="P46" s="195" t="s">
        <v>326</v>
      </c>
      <c r="Q46" s="159" t="s">
        <v>232</v>
      </c>
      <c r="R46" s="230">
        <v>0.9</v>
      </c>
      <c r="S46" s="329" t="s">
        <v>539</v>
      </c>
      <c r="T46" s="236">
        <v>1</v>
      </c>
      <c r="U46" s="228">
        <v>1</v>
      </c>
      <c r="V46" s="263" t="s">
        <v>665</v>
      </c>
      <c r="W46" s="156" t="s">
        <v>215</v>
      </c>
      <c r="X46" s="266" t="s">
        <v>476</v>
      </c>
    </row>
    <row r="47" spans="1:29" ht="270.75" customHeight="1" thickBot="1" x14ac:dyDescent="0.25">
      <c r="A47" s="146">
        <v>0</v>
      </c>
      <c r="B47" s="146">
        <f t="shared" si="0"/>
        <v>37</v>
      </c>
      <c r="C47" s="96"/>
      <c r="D47" s="217" t="s">
        <v>451</v>
      </c>
      <c r="E47" s="163" t="s">
        <v>171</v>
      </c>
      <c r="F47" s="164" t="s">
        <v>172</v>
      </c>
      <c r="G47" s="149" t="s">
        <v>112</v>
      </c>
      <c r="H47" s="241" t="s">
        <v>113</v>
      </c>
      <c r="I47" s="236">
        <v>2</v>
      </c>
      <c r="J47" s="153">
        <v>44562</v>
      </c>
      <c r="K47" s="153">
        <v>44742</v>
      </c>
      <c r="L47" s="219">
        <v>24</v>
      </c>
      <c r="M47" s="155" t="s">
        <v>114</v>
      </c>
      <c r="N47" s="159"/>
      <c r="O47" s="191" t="s">
        <v>309</v>
      </c>
      <c r="P47" s="237" t="s">
        <v>161</v>
      </c>
      <c r="Q47" s="159" t="s">
        <v>224</v>
      </c>
      <c r="R47" s="214">
        <f>2/2</f>
        <v>1</v>
      </c>
      <c r="S47" s="330" t="s">
        <v>540</v>
      </c>
      <c r="T47" s="236">
        <v>2</v>
      </c>
      <c r="U47" s="213">
        <v>1</v>
      </c>
      <c r="V47" s="239" t="s">
        <v>647</v>
      </c>
      <c r="W47" s="156" t="s">
        <v>212</v>
      </c>
      <c r="X47" s="265" t="s">
        <v>470</v>
      </c>
    </row>
    <row r="48" spans="1:29" ht="285.75" customHeight="1" thickBot="1" x14ac:dyDescent="0.25">
      <c r="A48" s="146">
        <v>0</v>
      </c>
      <c r="B48" s="146">
        <f t="shared" si="0"/>
        <v>38</v>
      </c>
      <c r="C48" s="96"/>
      <c r="D48" s="217" t="s">
        <v>451</v>
      </c>
      <c r="E48" s="163" t="s">
        <v>171</v>
      </c>
      <c r="F48" s="164" t="s">
        <v>172</v>
      </c>
      <c r="G48" s="149" t="s">
        <v>115</v>
      </c>
      <c r="H48" s="197" t="s">
        <v>109</v>
      </c>
      <c r="I48" s="236">
        <v>2</v>
      </c>
      <c r="J48" s="153">
        <v>44562</v>
      </c>
      <c r="K48" s="153">
        <v>44926</v>
      </c>
      <c r="L48" s="219">
        <v>91</v>
      </c>
      <c r="M48" s="155" t="s">
        <v>114</v>
      </c>
      <c r="N48" s="159"/>
      <c r="O48" s="222" t="s">
        <v>309</v>
      </c>
      <c r="P48" s="229" t="s">
        <v>162</v>
      </c>
      <c r="Q48" s="159" t="s">
        <v>224</v>
      </c>
      <c r="R48" s="214">
        <f>2/2</f>
        <v>1</v>
      </c>
      <c r="S48" s="330" t="s">
        <v>541</v>
      </c>
      <c r="T48" s="236">
        <v>1</v>
      </c>
      <c r="U48" s="223">
        <v>0.5</v>
      </c>
      <c r="V48" s="173" t="s">
        <v>620</v>
      </c>
      <c r="W48" s="156" t="s">
        <v>212</v>
      </c>
      <c r="X48" s="349" t="s">
        <v>582</v>
      </c>
    </row>
    <row r="49" spans="1:24" ht="239.25" customHeight="1" thickBot="1" x14ac:dyDescent="0.25">
      <c r="A49" s="146">
        <v>0</v>
      </c>
      <c r="B49" s="146">
        <f t="shared" si="0"/>
        <v>39</v>
      </c>
      <c r="C49" s="96"/>
      <c r="D49" s="217" t="s">
        <v>451</v>
      </c>
      <c r="E49" s="163" t="s">
        <v>171</v>
      </c>
      <c r="F49" s="164" t="s">
        <v>172</v>
      </c>
      <c r="G49" s="149" t="s">
        <v>99</v>
      </c>
      <c r="H49" s="227" t="s">
        <v>100</v>
      </c>
      <c r="I49" s="218" t="s">
        <v>88</v>
      </c>
      <c r="J49" s="153">
        <v>44562</v>
      </c>
      <c r="K49" s="153">
        <v>44926</v>
      </c>
      <c r="L49" s="219">
        <v>91</v>
      </c>
      <c r="M49" s="155" t="s">
        <v>101</v>
      </c>
      <c r="N49" s="185"/>
      <c r="O49" s="231" t="s">
        <v>310</v>
      </c>
      <c r="P49" s="229" t="s">
        <v>158</v>
      </c>
      <c r="Q49" s="159" t="s">
        <v>224</v>
      </c>
      <c r="R49" s="230">
        <v>0</v>
      </c>
      <c r="S49" s="329" t="s">
        <v>533</v>
      </c>
      <c r="T49" s="228">
        <v>0</v>
      </c>
      <c r="U49" s="228">
        <v>0</v>
      </c>
      <c r="V49" s="173" t="s">
        <v>583</v>
      </c>
      <c r="W49" s="156" t="s">
        <v>214</v>
      </c>
      <c r="X49" s="350" t="s">
        <v>581</v>
      </c>
    </row>
    <row r="50" spans="1:24" ht="266.25" customHeight="1" thickBot="1" x14ac:dyDescent="0.25">
      <c r="A50" s="146">
        <v>8</v>
      </c>
      <c r="B50" s="146">
        <f t="shared" si="0"/>
        <v>40</v>
      </c>
      <c r="C50" s="96">
        <v>1</v>
      </c>
      <c r="D50" s="217" t="s">
        <v>453</v>
      </c>
      <c r="E50" s="163" t="s">
        <v>116</v>
      </c>
      <c r="F50" s="164" t="s">
        <v>117</v>
      </c>
      <c r="G50" s="149" t="s">
        <v>112</v>
      </c>
      <c r="H50" s="241" t="s">
        <v>113</v>
      </c>
      <c r="I50" s="236">
        <v>2</v>
      </c>
      <c r="J50" s="153">
        <v>44562</v>
      </c>
      <c r="K50" s="153">
        <v>44742</v>
      </c>
      <c r="L50" s="219">
        <v>24</v>
      </c>
      <c r="M50" s="155" t="s">
        <v>114</v>
      </c>
      <c r="N50" s="159"/>
      <c r="O50" s="191" t="s">
        <v>309</v>
      </c>
      <c r="P50" s="237" t="s">
        <v>161</v>
      </c>
      <c r="Q50" s="159" t="s">
        <v>224</v>
      </c>
      <c r="R50" s="214">
        <f>2/2</f>
        <v>1</v>
      </c>
      <c r="S50" s="330" t="s">
        <v>540</v>
      </c>
      <c r="T50" s="236">
        <v>2</v>
      </c>
      <c r="U50" s="213">
        <v>1</v>
      </c>
      <c r="V50" s="173" t="s">
        <v>648</v>
      </c>
      <c r="W50" s="156" t="s">
        <v>212</v>
      </c>
      <c r="X50" s="265" t="s">
        <v>470</v>
      </c>
    </row>
    <row r="51" spans="1:24" ht="218.25" customHeight="1" thickBot="1" x14ac:dyDescent="0.25">
      <c r="A51" s="146">
        <v>0</v>
      </c>
      <c r="B51" s="146">
        <f t="shared" si="0"/>
        <v>41</v>
      </c>
      <c r="C51" s="96"/>
      <c r="D51" s="217" t="s">
        <v>453</v>
      </c>
      <c r="E51" s="163" t="s">
        <v>116</v>
      </c>
      <c r="F51" s="164" t="s">
        <v>117</v>
      </c>
      <c r="G51" s="149" t="s">
        <v>216</v>
      </c>
      <c r="H51" s="197" t="s">
        <v>109</v>
      </c>
      <c r="I51" s="236">
        <v>2</v>
      </c>
      <c r="J51" s="153">
        <v>44562</v>
      </c>
      <c r="K51" s="153">
        <v>44926</v>
      </c>
      <c r="L51" s="219">
        <v>91</v>
      </c>
      <c r="M51" s="155" t="s">
        <v>114</v>
      </c>
      <c r="N51" s="159"/>
      <c r="O51" s="222" t="s">
        <v>309</v>
      </c>
      <c r="P51" s="229" t="s">
        <v>162</v>
      </c>
      <c r="Q51" s="159" t="s">
        <v>224</v>
      </c>
      <c r="R51" s="214">
        <f>2/2</f>
        <v>1</v>
      </c>
      <c r="S51" s="330" t="s">
        <v>541</v>
      </c>
      <c r="T51" s="236">
        <v>1</v>
      </c>
      <c r="U51" s="223">
        <v>0.5</v>
      </c>
      <c r="V51" s="173" t="s">
        <v>610</v>
      </c>
      <c r="W51" s="156" t="s">
        <v>212</v>
      </c>
      <c r="X51" s="349" t="s">
        <v>582</v>
      </c>
    </row>
    <row r="52" spans="1:24" ht="223.5" customHeight="1" thickBot="1" x14ac:dyDescent="0.3">
      <c r="A52" s="146">
        <v>0</v>
      </c>
      <c r="B52" s="146">
        <f t="shared" si="0"/>
        <v>42</v>
      </c>
      <c r="C52" s="96"/>
      <c r="D52" s="217" t="s">
        <v>453</v>
      </c>
      <c r="E52" s="163" t="s">
        <v>116</v>
      </c>
      <c r="F52" s="164" t="s">
        <v>117</v>
      </c>
      <c r="G52" s="149" t="s">
        <v>118</v>
      </c>
      <c r="H52" s="151" t="s">
        <v>107</v>
      </c>
      <c r="I52" s="236">
        <v>1</v>
      </c>
      <c r="J52" s="153">
        <v>44562</v>
      </c>
      <c r="K52" s="153">
        <v>44742</v>
      </c>
      <c r="L52" s="219">
        <v>24</v>
      </c>
      <c r="M52" s="155" t="s">
        <v>176</v>
      </c>
      <c r="N52" s="240">
        <v>0.8</v>
      </c>
      <c r="O52" s="231" t="s">
        <v>277</v>
      </c>
      <c r="P52" s="195" t="s">
        <v>326</v>
      </c>
      <c r="Q52" s="159" t="s">
        <v>232</v>
      </c>
      <c r="R52" s="317">
        <v>1</v>
      </c>
      <c r="S52" s="338" t="s">
        <v>542</v>
      </c>
      <c r="T52" s="236">
        <v>1</v>
      </c>
      <c r="U52" s="228">
        <v>1</v>
      </c>
      <c r="V52" s="158" t="s">
        <v>628</v>
      </c>
      <c r="W52" s="156" t="s">
        <v>210</v>
      </c>
      <c r="X52" s="266" t="s">
        <v>476</v>
      </c>
    </row>
    <row r="53" spans="1:24" ht="138.75" customHeight="1" thickBot="1" x14ac:dyDescent="0.3">
      <c r="A53" s="146">
        <v>0</v>
      </c>
      <c r="B53" s="146">
        <f t="shared" si="0"/>
        <v>43</v>
      </c>
      <c r="C53" s="96"/>
      <c r="D53" s="217" t="s">
        <v>453</v>
      </c>
      <c r="E53" s="163" t="s">
        <v>116</v>
      </c>
      <c r="F53" s="164" t="s">
        <v>117</v>
      </c>
      <c r="G53" s="149" t="s">
        <v>108</v>
      </c>
      <c r="H53" s="197" t="s">
        <v>109</v>
      </c>
      <c r="I53" s="236">
        <v>2</v>
      </c>
      <c r="J53" s="153">
        <v>44562</v>
      </c>
      <c r="K53" s="153">
        <v>44926</v>
      </c>
      <c r="L53" s="219">
        <v>91</v>
      </c>
      <c r="M53" s="155" t="s">
        <v>105</v>
      </c>
      <c r="N53" s="240">
        <v>0.5</v>
      </c>
      <c r="O53" s="231" t="s">
        <v>276</v>
      </c>
      <c r="P53" s="195" t="s">
        <v>326</v>
      </c>
      <c r="Q53" s="159" t="s">
        <v>232</v>
      </c>
      <c r="R53" s="317">
        <v>0.5</v>
      </c>
      <c r="S53" s="338" t="s">
        <v>538</v>
      </c>
      <c r="T53" s="236">
        <v>0</v>
      </c>
      <c r="U53" s="228">
        <v>0</v>
      </c>
      <c r="V53" s="158" t="s">
        <v>572</v>
      </c>
      <c r="W53" s="156" t="s">
        <v>210</v>
      </c>
      <c r="X53" s="350" t="s">
        <v>581</v>
      </c>
    </row>
    <row r="54" spans="1:24" ht="200.25" customHeight="1" thickBot="1" x14ac:dyDescent="0.25">
      <c r="A54" s="146">
        <v>0</v>
      </c>
      <c r="B54" s="146">
        <f t="shared" si="0"/>
        <v>44</v>
      </c>
      <c r="C54" s="96"/>
      <c r="D54" s="217" t="s">
        <v>453</v>
      </c>
      <c r="E54" s="163" t="s">
        <v>116</v>
      </c>
      <c r="F54" s="164" t="s">
        <v>117</v>
      </c>
      <c r="G54" s="149" t="s">
        <v>89</v>
      </c>
      <c r="H54" s="224" t="s">
        <v>90</v>
      </c>
      <c r="I54" s="218" t="s">
        <v>88</v>
      </c>
      <c r="J54" s="153">
        <v>44562</v>
      </c>
      <c r="K54" s="153">
        <v>44926</v>
      </c>
      <c r="L54" s="219">
        <v>91</v>
      </c>
      <c r="M54" s="155" t="s">
        <v>119</v>
      </c>
      <c r="N54" s="159"/>
      <c r="O54" s="225"/>
      <c r="P54" s="195" t="s">
        <v>326</v>
      </c>
      <c r="Q54" s="159" t="s">
        <v>232</v>
      </c>
      <c r="R54" s="314">
        <v>1</v>
      </c>
      <c r="S54" s="337" t="s">
        <v>531</v>
      </c>
      <c r="T54" s="223">
        <v>0.16</v>
      </c>
      <c r="U54" s="223">
        <v>0.16</v>
      </c>
      <c r="V54" s="158" t="s">
        <v>567</v>
      </c>
      <c r="W54" s="156" t="s">
        <v>215</v>
      </c>
      <c r="X54" s="349" t="s">
        <v>582</v>
      </c>
    </row>
    <row r="55" spans="1:24" ht="192.75" customHeight="1" thickBot="1" x14ac:dyDescent="0.25">
      <c r="A55" s="146">
        <v>0</v>
      </c>
      <c r="B55" s="146">
        <f t="shared" si="0"/>
        <v>45</v>
      </c>
      <c r="C55" s="96"/>
      <c r="D55" s="217" t="s">
        <v>453</v>
      </c>
      <c r="E55" s="163" t="s">
        <v>116</v>
      </c>
      <c r="F55" s="164" t="s">
        <v>117</v>
      </c>
      <c r="G55" s="149" t="s">
        <v>217</v>
      </c>
      <c r="H55" s="151" t="s">
        <v>120</v>
      </c>
      <c r="I55" s="218" t="s">
        <v>88</v>
      </c>
      <c r="J55" s="153">
        <v>44562</v>
      </c>
      <c r="K55" s="153">
        <v>44926</v>
      </c>
      <c r="L55" s="219">
        <v>91</v>
      </c>
      <c r="M55" s="155" t="s">
        <v>119</v>
      </c>
      <c r="N55" s="240">
        <v>0.5</v>
      </c>
      <c r="O55" s="95" t="s">
        <v>318</v>
      </c>
      <c r="P55" s="195" t="s">
        <v>326</v>
      </c>
      <c r="Q55" s="159" t="s">
        <v>232</v>
      </c>
      <c r="R55" s="319">
        <v>0.5</v>
      </c>
      <c r="S55" s="338" t="s">
        <v>318</v>
      </c>
      <c r="T55" s="223">
        <v>0.6</v>
      </c>
      <c r="U55" s="228">
        <v>0.5</v>
      </c>
      <c r="V55" s="158" t="s">
        <v>568</v>
      </c>
      <c r="W55" s="156" t="s">
        <v>218</v>
      </c>
      <c r="X55" s="349" t="s">
        <v>582</v>
      </c>
    </row>
    <row r="56" spans="1:24" ht="210" customHeight="1" thickBot="1" x14ac:dyDescent="0.25">
      <c r="A56" s="146">
        <v>0</v>
      </c>
      <c r="B56" s="146">
        <f t="shared" si="0"/>
        <v>46</v>
      </c>
      <c r="C56" s="96"/>
      <c r="D56" s="217" t="s">
        <v>453</v>
      </c>
      <c r="E56" s="163" t="s">
        <v>116</v>
      </c>
      <c r="F56" s="164" t="s">
        <v>117</v>
      </c>
      <c r="G56" s="149" t="s">
        <v>99</v>
      </c>
      <c r="H56" s="227" t="s">
        <v>100</v>
      </c>
      <c r="I56" s="218" t="s">
        <v>88</v>
      </c>
      <c r="J56" s="153">
        <v>44562</v>
      </c>
      <c r="K56" s="153">
        <v>44926</v>
      </c>
      <c r="L56" s="219">
        <v>91</v>
      </c>
      <c r="M56" s="155" t="s">
        <v>101</v>
      </c>
      <c r="N56" s="185"/>
      <c r="O56" s="231" t="s">
        <v>310</v>
      </c>
      <c r="P56" s="229" t="s">
        <v>158</v>
      </c>
      <c r="Q56" s="159" t="s">
        <v>224</v>
      </c>
      <c r="R56" s="230">
        <v>0</v>
      </c>
      <c r="S56" s="329" t="s">
        <v>533</v>
      </c>
      <c r="T56" s="228">
        <v>0</v>
      </c>
      <c r="U56" s="228">
        <v>0</v>
      </c>
      <c r="V56" s="173" t="s">
        <v>583</v>
      </c>
      <c r="W56" s="156" t="s">
        <v>214</v>
      </c>
      <c r="X56" s="350" t="s">
        <v>581</v>
      </c>
    </row>
    <row r="57" spans="1:24" ht="262.5" customHeight="1" thickBot="1" x14ac:dyDescent="0.25">
      <c r="A57" s="146">
        <v>9</v>
      </c>
      <c r="B57" s="146">
        <f t="shared" si="0"/>
        <v>47</v>
      </c>
      <c r="C57" s="96">
        <v>1</v>
      </c>
      <c r="D57" s="217" t="s">
        <v>454</v>
      </c>
      <c r="E57" s="163" t="s">
        <v>121</v>
      </c>
      <c r="F57" s="164" t="s">
        <v>177</v>
      </c>
      <c r="G57" s="149" t="s">
        <v>112</v>
      </c>
      <c r="H57" s="241" t="s">
        <v>113</v>
      </c>
      <c r="I57" s="236">
        <v>2</v>
      </c>
      <c r="J57" s="153">
        <v>44562</v>
      </c>
      <c r="K57" s="153">
        <v>44742</v>
      </c>
      <c r="L57" s="219">
        <v>24</v>
      </c>
      <c r="M57" s="155" t="s">
        <v>114</v>
      </c>
      <c r="N57" s="159"/>
      <c r="O57" s="191" t="s">
        <v>309</v>
      </c>
      <c r="P57" s="237" t="s">
        <v>161</v>
      </c>
      <c r="Q57" s="159" t="s">
        <v>224</v>
      </c>
      <c r="R57" s="214">
        <f>2/2</f>
        <v>1</v>
      </c>
      <c r="S57" s="330" t="s">
        <v>540</v>
      </c>
      <c r="T57" s="236">
        <v>2</v>
      </c>
      <c r="U57" s="213">
        <v>1</v>
      </c>
      <c r="V57" s="173" t="s">
        <v>648</v>
      </c>
      <c r="W57" s="156" t="s">
        <v>212</v>
      </c>
      <c r="X57" s="265" t="s">
        <v>470</v>
      </c>
    </row>
    <row r="58" spans="1:24" ht="204" thickBot="1" x14ac:dyDescent="0.25">
      <c r="A58" s="146">
        <v>0</v>
      </c>
      <c r="B58" s="146">
        <f t="shared" si="0"/>
        <v>48</v>
      </c>
      <c r="C58" s="96"/>
      <c r="D58" s="217" t="s">
        <v>454</v>
      </c>
      <c r="E58" s="163" t="s">
        <v>121</v>
      </c>
      <c r="F58" s="164" t="s">
        <v>177</v>
      </c>
      <c r="G58" s="149" t="s">
        <v>216</v>
      </c>
      <c r="H58" s="197" t="s">
        <v>109</v>
      </c>
      <c r="I58" s="236">
        <v>2</v>
      </c>
      <c r="J58" s="153">
        <v>44562</v>
      </c>
      <c r="K58" s="153">
        <v>44926</v>
      </c>
      <c r="L58" s="219">
        <v>91</v>
      </c>
      <c r="M58" s="155" t="s">
        <v>114</v>
      </c>
      <c r="N58" s="159"/>
      <c r="O58" s="222" t="s">
        <v>319</v>
      </c>
      <c r="P58" s="229" t="s">
        <v>162</v>
      </c>
      <c r="Q58" s="159" t="s">
        <v>224</v>
      </c>
      <c r="R58" s="214">
        <f>2/2</f>
        <v>1</v>
      </c>
      <c r="S58" s="330" t="s">
        <v>541</v>
      </c>
      <c r="T58" s="236">
        <v>1</v>
      </c>
      <c r="U58" s="228">
        <v>0.5</v>
      </c>
      <c r="V58" s="173" t="s">
        <v>452</v>
      </c>
      <c r="W58" s="156" t="s">
        <v>212</v>
      </c>
      <c r="X58" s="349" t="s">
        <v>582</v>
      </c>
    </row>
    <row r="59" spans="1:24" ht="246.75" customHeight="1" thickBot="1" x14ac:dyDescent="0.25">
      <c r="A59" s="146">
        <v>0</v>
      </c>
      <c r="B59" s="146">
        <f t="shared" si="0"/>
        <v>49</v>
      </c>
      <c r="C59" s="96"/>
      <c r="D59" s="217" t="s">
        <v>454</v>
      </c>
      <c r="E59" s="163" t="s">
        <v>121</v>
      </c>
      <c r="F59" s="164" t="s">
        <v>177</v>
      </c>
      <c r="G59" s="149" t="s">
        <v>499</v>
      </c>
      <c r="H59" s="151" t="s">
        <v>107</v>
      </c>
      <c r="I59" s="236">
        <v>1</v>
      </c>
      <c r="J59" s="153">
        <v>44562</v>
      </c>
      <c r="K59" s="153">
        <v>44742</v>
      </c>
      <c r="L59" s="219">
        <v>24</v>
      </c>
      <c r="M59" s="155" t="s">
        <v>176</v>
      </c>
      <c r="N59" s="240">
        <v>1</v>
      </c>
      <c r="O59" s="231" t="s">
        <v>278</v>
      </c>
      <c r="P59" s="195" t="s">
        <v>326</v>
      </c>
      <c r="Q59" s="159" t="s">
        <v>232</v>
      </c>
      <c r="R59" s="320">
        <v>1</v>
      </c>
      <c r="S59" s="329" t="s">
        <v>543</v>
      </c>
      <c r="T59" s="236">
        <v>1</v>
      </c>
      <c r="U59" s="228">
        <v>1</v>
      </c>
      <c r="V59" s="158" t="s">
        <v>655</v>
      </c>
      <c r="W59" s="156" t="s">
        <v>210</v>
      </c>
      <c r="X59" s="266" t="s">
        <v>476</v>
      </c>
    </row>
    <row r="60" spans="1:24" ht="221.25" customHeight="1" thickBot="1" x14ac:dyDescent="0.3">
      <c r="A60" s="146">
        <v>0</v>
      </c>
      <c r="B60" s="146">
        <f t="shared" si="0"/>
        <v>50</v>
      </c>
      <c r="C60" s="96"/>
      <c r="D60" s="217" t="s">
        <v>454</v>
      </c>
      <c r="E60" s="163" t="s">
        <v>121</v>
      </c>
      <c r="F60" s="164" t="s">
        <v>177</v>
      </c>
      <c r="G60" s="149" t="s">
        <v>122</v>
      </c>
      <c r="H60" s="197" t="s">
        <v>109</v>
      </c>
      <c r="I60" s="236">
        <v>2</v>
      </c>
      <c r="J60" s="153">
        <v>44562</v>
      </c>
      <c r="K60" s="153">
        <v>44926</v>
      </c>
      <c r="L60" s="219">
        <v>91</v>
      </c>
      <c r="M60" s="155" t="s">
        <v>105</v>
      </c>
      <c r="N60" s="240">
        <v>0.5</v>
      </c>
      <c r="O60" s="231" t="s">
        <v>279</v>
      </c>
      <c r="P60" s="195" t="s">
        <v>326</v>
      </c>
      <c r="Q60" s="159" t="s">
        <v>232</v>
      </c>
      <c r="R60" s="317">
        <v>0.5</v>
      </c>
      <c r="S60" s="338" t="s">
        <v>538</v>
      </c>
      <c r="T60" s="236">
        <v>0</v>
      </c>
      <c r="U60" s="228">
        <v>0</v>
      </c>
      <c r="V60" s="158" t="s">
        <v>573</v>
      </c>
      <c r="W60" s="156" t="s">
        <v>210</v>
      </c>
      <c r="X60" s="350" t="s">
        <v>581</v>
      </c>
    </row>
    <row r="61" spans="1:24" ht="218.25" customHeight="1" thickBot="1" x14ac:dyDescent="0.25">
      <c r="A61" s="146">
        <v>0</v>
      </c>
      <c r="B61" s="146">
        <f t="shared" si="0"/>
        <v>51</v>
      </c>
      <c r="C61" s="96"/>
      <c r="D61" s="217" t="s">
        <v>454</v>
      </c>
      <c r="E61" s="163" t="s">
        <v>121</v>
      </c>
      <c r="F61" s="164" t="s">
        <v>177</v>
      </c>
      <c r="G61" s="149" t="s">
        <v>99</v>
      </c>
      <c r="H61" s="227" t="s">
        <v>100</v>
      </c>
      <c r="I61" s="218" t="s">
        <v>88</v>
      </c>
      <c r="J61" s="153">
        <v>44562</v>
      </c>
      <c r="K61" s="153">
        <v>44926</v>
      </c>
      <c r="L61" s="219">
        <v>91</v>
      </c>
      <c r="M61" s="155" t="s">
        <v>101</v>
      </c>
      <c r="N61" s="185"/>
      <c r="O61" s="231" t="s">
        <v>310</v>
      </c>
      <c r="P61" s="229" t="s">
        <v>158</v>
      </c>
      <c r="Q61" s="159" t="s">
        <v>224</v>
      </c>
      <c r="R61" s="230">
        <v>0</v>
      </c>
      <c r="S61" s="329" t="s">
        <v>533</v>
      </c>
      <c r="T61" s="228">
        <v>0</v>
      </c>
      <c r="U61" s="228">
        <v>0</v>
      </c>
      <c r="V61" s="173" t="s">
        <v>583</v>
      </c>
      <c r="W61" s="156" t="s">
        <v>214</v>
      </c>
      <c r="X61" s="350" t="s">
        <v>581</v>
      </c>
    </row>
    <row r="62" spans="1:24" ht="244.5" customHeight="1" thickBot="1" x14ac:dyDescent="0.25">
      <c r="A62" s="146">
        <v>10</v>
      </c>
      <c r="B62" s="146">
        <f t="shared" si="0"/>
        <v>52</v>
      </c>
      <c r="C62" s="96">
        <v>1</v>
      </c>
      <c r="D62" s="217" t="s">
        <v>455</v>
      </c>
      <c r="E62" s="163" t="s">
        <v>123</v>
      </c>
      <c r="F62" s="164" t="s">
        <v>124</v>
      </c>
      <c r="G62" s="149" t="s">
        <v>125</v>
      </c>
      <c r="H62" s="241" t="s">
        <v>113</v>
      </c>
      <c r="I62" s="236">
        <v>2</v>
      </c>
      <c r="J62" s="153">
        <v>44562</v>
      </c>
      <c r="K62" s="153">
        <v>44742</v>
      </c>
      <c r="L62" s="219">
        <v>24</v>
      </c>
      <c r="M62" s="155" t="s">
        <v>114</v>
      </c>
      <c r="N62" s="159"/>
      <c r="O62" s="191" t="s">
        <v>309</v>
      </c>
      <c r="P62" s="237" t="s">
        <v>161</v>
      </c>
      <c r="Q62" s="159" t="s">
        <v>224</v>
      </c>
      <c r="R62" s="214">
        <f>2/2</f>
        <v>1</v>
      </c>
      <c r="S62" s="330" t="s">
        <v>540</v>
      </c>
      <c r="T62" s="236">
        <v>2</v>
      </c>
      <c r="U62" s="213">
        <v>1</v>
      </c>
      <c r="V62" s="173" t="s">
        <v>649</v>
      </c>
      <c r="W62" s="156" t="s">
        <v>212</v>
      </c>
      <c r="X62" s="265" t="s">
        <v>470</v>
      </c>
    </row>
    <row r="63" spans="1:24" ht="205.5" customHeight="1" thickBot="1" x14ac:dyDescent="0.25">
      <c r="A63" s="146">
        <v>0</v>
      </c>
      <c r="B63" s="146">
        <f t="shared" si="0"/>
        <v>53</v>
      </c>
      <c r="C63" s="96"/>
      <c r="D63" s="217" t="s">
        <v>455</v>
      </c>
      <c r="E63" s="163" t="s">
        <v>123</v>
      </c>
      <c r="F63" s="164" t="s">
        <v>124</v>
      </c>
      <c r="G63" s="149" t="s">
        <v>216</v>
      </c>
      <c r="H63" s="197" t="s">
        <v>109</v>
      </c>
      <c r="I63" s="236">
        <v>2</v>
      </c>
      <c r="J63" s="153">
        <v>44562</v>
      </c>
      <c r="K63" s="153">
        <v>44926</v>
      </c>
      <c r="L63" s="219">
        <v>91</v>
      </c>
      <c r="M63" s="155" t="s">
        <v>114</v>
      </c>
      <c r="N63" s="159"/>
      <c r="O63" s="159" t="s">
        <v>309</v>
      </c>
      <c r="P63" s="229" t="s">
        <v>162</v>
      </c>
      <c r="Q63" s="159" t="s">
        <v>224</v>
      </c>
      <c r="R63" s="214">
        <f>2/2</f>
        <v>1</v>
      </c>
      <c r="S63" s="330" t="s">
        <v>541</v>
      </c>
      <c r="T63" s="236">
        <v>1</v>
      </c>
      <c r="U63" s="228">
        <v>0.5</v>
      </c>
      <c r="V63" s="173" t="s">
        <v>576</v>
      </c>
      <c r="W63" s="156" t="s">
        <v>212</v>
      </c>
      <c r="X63" s="349" t="s">
        <v>582</v>
      </c>
    </row>
    <row r="64" spans="1:24" ht="211.5" customHeight="1" thickBot="1" x14ac:dyDescent="0.3">
      <c r="A64" s="146">
        <v>0</v>
      </c>
      <c r="B64" s="146">
        <f t="shared" si="0"/>
        <v>54</v>
      </c>
      <c r="C64" s="96"/>
      <c r="D64" s="217" t="s">
        <v>455</v>
      </c>
      <c r="E64" s="163" t="s">
        <v>123</v>
      </c>
      <c r="F64" s="164" t="s">
        <v>124</v>
      </c>
      <c r="G64" s="149" t="s">
        <v>126</v>
      </c>
      <c r="H64" s="151" t="s">
        <v>103</v>
      </c>
      <c r="I64" s="152">
        <v>1</v>
      </c>
      <c r="J64" s="153">
        <v>44562</v>
      </c>
      <c r="K64" s="153">
        <v>44926</v>
      </c>
      <c r="L64" s="219">
        <v>91</v>
      </c>
      <c r="M64" s="155" t="s">
        <v>26</v>
      </c>
      <c r="N64" s="232">
        <v>0.5</v>
      </c>
      <c r="O64" s="238" t="s">
        <v>280</v>
      </c>
      <c r="P64" s="195" t="s">
        <v>159</v>
      </c>
      <c r="Q64" s="159" t="s">
        <v>232</v>
      </c>
      <c r="R64" s="317">
        <v>0.5</v>
      </c>
      <c r="S64" s="338" t="s">
        <v>535</v>
      </c>
      <c r="T64" s="228">
        <v>0.6</v>
      </c>
      <c r="U64" s="228">
        <v>0.5</v>
      </c>
      <c r="V64" s="158" t="s">
        <v>566</v>
      </c>
      <c r="W64" s="156" t="s">
        <v>210</v>
      </c>
      <c r="X64" s="349" t="s">
        <v>582</v>
      </c>
    </row>
    <row r="65" spans="1:24" ht="267" customHeight="1" thickBot="1" x14ac:dyDescent="0.25">
      <c r="A65" s="146">
        <v>0</v>
      </c>
      <c r="B65" s="146">
        <f t="shared" si="0"/>
        <v>55</v>
      </c>
      <c r="C65" s="96"/>
      <c r="D65" s="217" t="s">
        <v>455</v>
      </c>
      <c r="E65" s="163" t="s">
        <v>123</v>
      </c>
      <c r="F65" s="164" t="s">
        <v>124</v>
      </c>
      <c r="G65" s="149" t="s">
        <v>127</v>
      </c>
      <c r="H65" s="235" t="s">
        <v>104</v>
      </c>
      <c r="I65" s="236">
        <v>1</v>
      </c>
      <c r="J65" s="153">
        <v>44562</v>
      </c>
      <c r="K65" s="153">
        <v>44742</v>
      </c>
      <c r="L65" s="219">
        <v>24</v>
      </c>
      <c r="M65" s="155" t="s">
        <v>176</v>
      </c>
      <c r="N65" s="240">
        <v>0.5</v>
      </c>
      <c r="O65" s="231" t="s">
        <v>281</v>
      </c>
      <c r="P65" s="237" t="s">
        <v>329</v>
      </c>
      <c r="Q65" s="159" t="s">
        <v>232</v>
      </c>
      <c r="R65" s="320">
        <v>1</v>
      </c>
      <c r="S65" s="329" t="s">
        <v>544</v>
      </c>
      <c r="T65" s="236">
        <v>1</v>
      </c>
      <c r="U65" s="228">
        <v>1</v>
      </c>
      <c r="V65" s="173" t="s">
        <v>644</v>
      </c>
      <c r="W65" s="156" t="s">
        <v>210</v>
      </c>
      <c r="X65" s="266" t="s">
        <v>476</v>
      </c>
    </row>
    <row r="66" spans="1:24" ht="176.25" customHeight="1" thickBot="1" x14ac:dyDescent="0.25">
      <c r="A66" s="146">
        <v>0</v>
      </c>
      <c r="B66" s="146">
        <f t="shared" si="0"/>
        <v>56</v>
      </c>
      <c r="C66" s="96"/>
      <c r="D66" s="217" t="s">
        <v>455</v>
      </c>
      <c r="E66" s="163" t="s">
        <v>123</v>
      </c>
      <c r="F66" s="164" t="s">
        <v>124</v>
      </c>
      <c r="G66" s="149" t="s">
        <v>128</v>
      </c>
      <c r="H66" s="151" t="s">
        <v>107</v>
      </c>
      <c r="I66" s="236">
        <v>1</v>
      </c>
      <c r="J66" s="153">
        <v>44562</v>
      </c>
      <c r="K66" s="153">
        <v>44742</v>
      </c>
      <c r="L66" s="219">
        <v>24</v>
      </c>
      <c r="M66" s="155" t="s">
        <v>176</v>
      </c>
      <c r="N66" s="240">
        <v>0.5</v>
      </c>
      <c r="O66" s="231" t="s">
        <v>282</v>
      </c>
      <c r="P66" s="237" t="s">
        <v>329</v>
      </c>
      <c r="Q66" s="159" t="s">
        <v>232</v>
      </c>
      <c r="R66" s="320">
        <v>1</v>
      </c>
      <c r="S66" s="329" t="s">
        <v>545</v>
      </c>
      <c r="T66" s="236">
        <v>1</v>
      </c>
      <c r="U66" s="228">
        <v>1</v>
      </c>
      <c r="V66" s="329" t="s">
        <v>645</v>
      </c>
      <c r="W66" s="156" t="s">
        <v>210</v>
      </c>
      <c r="X66" s="266" t="s">
        <v>476</v>
      </c>
    </row>
    <row r="67" spans="1:24" ht="150.75" customHeight="1" thickBot="1" x14ac:dyDescent="0.3">
      <c r="A67" s="146">
        <v>0</v>
      </c>
      <c r="B67" s="146">
        <f t="shared" si="0"/>
        <v>57</v>
      </c>
      <c r="C67" s="96"/>
      <c r="D67" s="217" t="s">
        <v>455</v>
      </c>
      <c r="E67" s="163" t="s">
        <v>123</v>
      </c>
      <c r="F67" s="164" t="s">
        <v>124</v>
      </c>
      <c r="G67" s="149" t="s">
        <v>108</v>
      </c>
      <c r="H67" s="197" t="s">
        <v>109</v>
      </c>
      <c r="I67" s="236">
        <v>2</v>
      </c>
      <c r="J67" s="153">
        <v>44562</v>
      </c>
      <c r="K67" s="153">
        <v>44926</v>
      </c>
      <c r="L67" s="219">
        <v>91</v>
      </c>
      <c r="M67" s="155" t="s">
        <v>105</v>
      </c>
      <c r="N67" s="240">
        <v>0.5</v>
      </c>
      <c r="O67" s="231" t="s">
        <v>276</v>
      </c>
      <c r="P67" s="195" t="s">
        <v>326</v>
      </c>
      <c r="Q67" s="159" t="s">
        <v>232</v>
      </c>
      <c r="R67" s="317">
        <v>0.5</v>
      </c>
      <c r="S67" s="338" t="s">
        <v>538</v>
      </c>
      <c r="T67" s="236">
        <v>0</v>
      </c>
      <c r="U67" s="228">
        <v>0</v>
      </c>
      <c r="V67" s="158" t="s">
        <v>574</v>
      </c>
      <c r="W67" s="156" t="s">
        <v>210</v>
      </c>
      <c r="X67" s="350" t="s">
        <v>581</v>
      </c>
    </row>
    <row r="68" spans="1:24" ht="329.25" customHeight="1" thickBot="1" x14ac:dyDescent="0.25">
      <c r="A68" s="146">
        <v>0</v>
      </c>
      <c r="B68" s="146">
        <f t="shared" si="0"/>
        <v>58</v>
      </c>
      <c r="C68" s="96"/>
      <c r="D68" s="217" t="s">
        <v>455</v>
      </c>
      <c r="E68" s="163" t="s">
        <v>123</v>
      </c>
      <c r="F68" s="164" t="s">
        <v>124</v>
      </c>
      <c r="G68" s="149" t="s">
        <v>89</v>
      </c>
      <c r="H68" s="224" t="s">
        <v>90</v>
      </c>
      <c r="I68" s="218" t="s">
        <v>88</v>
      </c>
      <c r="J68" s="153">
        <v>44562</v>
      </c>
      <c r="K68" s="153">
        <v>44926</v>
      </c>
      <c r="L68" s="219">
        <v>91</v>
      </c>
      <c r="M68" s="155" t="s">
        <v>119</v>
      </c>
      <c r="N68" s="159"/>
      <c r="O68" s="191"/>
      <c r="P68" s="195" t="s">
        <v>326</v>
      </c>
      <c r="Q68" s="159" t="s">
        <v>232</v>
      </c>
      <c r="R68" s="314">
        <v>1</v>
      </c>
      <c r="S68" s="337" t="s">
        <v>531</v>
      </c>
      <c r="T68" s="223">
        <v>0.16</v>
      </c>
      <c r="U68" s="223">
        <v>0.16</v>
      </c>
      <c r="V68" s="158" t="s">
        <v>567</v>
      </c>
      <c r="W68" s="156" t="s">
        <v>215</v>
      </c>
      <c r="X68" s="349" t="s">
        <v>582</v>
      </c>
    </row>
    <row r="69" spans="1:24" ht="252.75" customHeight="1" thickBot="1" x14ac:dyDescent="0.25">
      <c r="A69" s="146">
        <v>11</v>
      </c>
      <c r="B69" s="146">
        <f t="shared" si="0"/>
        <v>59</v>
      </c>
      <c r="C69" s="96">
        <v>1</v>
      </c>
      <c r="D69" s="217" t="s">
        <v>456</v>
      </c>
      <c r="E69" s="163" t="s">
        <v>178</v>
      </c>
      <c r="F69" s="164" t="s">
        <v>129</v>
      </c>
      <c r="G69" s="149" t="s">
        <v>173</v>
      </c>
      <c r="H69" s="151" t="s">
        <v>174</v>
      </c>
      <c r="I69" s="152">
        <v>1</v>
      </c>
      <c r="J69" s="153">
        <v>44562</v>
      </c>
      <c r="K69" s="153">
        <v>44926</v>
      </c>
      <c r="L69" s="219">
        <v>91</v>
      </c>
      <c r="M69" s="155" t="s">
        <v>26</v>
      </c>
      <c r="N69" s="232">
        <v>0.5</v>
      </c>
      <c r="O69" s="234" t="s">
        <v>283</v>
      </c>
      <c r="P69" s="195" t="s">
        <v>159</v>
      </c>
      <c r="Q69" s="159" t="s">
        <v>232</v>
      </c>
      <c r="R69" s="319">
        <v>0.5</v>
      </c>
      <c r="S69" s="338" t="s">
        <v>534</v>
      </c>
      <c r="T69" s="228">
        <v>0.5</v>
      </c>
      <c r="U69" s="223">
        <v>0.42</v>
      </c>
      <c r="V69" s="158" t="s">
        <v>580</v>
      </c>
      <c r="W69" s="156" t="s">
        <v>210</v>
      </c>
      <c r="X69" s="349" t="s">
        <v>582</v>
      </c>
    </row>
    <row r="70" spans="1:24" ht="358.5" customHeight="1" thickBot="1" x14ac:dyDescent="0.25">
      <c r="A70" s="146">
        <v>0</v>
      </c>
      <c r="B70" s="146">
        <f t="shared" si="0"/>
        <v>60</v>
      </c>
      <c r="C70" s="96"/>
      <c r="D70" s="217" t="s">
        <v>456</v>
      </c>
      <c r="E70" s="163" t="s">
        <v>178</v>
      </c>
      <c r="F70" s="164" t="s">
        <v>129</v>
      </c>
      <c r="G70" s="149" t="s">
        <v>179</v>
      </c>
      <c r="H70" s="235" t="s">
        <v>104</v>
      </c>
      <c r="I70" s="236">
        <v>1</v>
      </c>
      <c r="J70" s="153">
        <v>44562</v>
      </c>
      <c r="K70" s="153">
        <v>44742</v>
      </c>
      <c r="L70" s="219">
        <v>24</v>
      </c>
      <c r="M70" s="155" t="s">
        <v>105</v>
      </c>
      <c r="N70" s="232">
        <v>1</v>
      </c>
      <c r="O70" s="238" t="s">
        <v>284</v>
      </c>
      <c r="P70" s="229" t="s">
        <v>330</v>
      </c>
      <c r="Q70" s="159" t="s">
        <v>232</v>
      </c>
      <c r="R70" s="318">
        <v>1</v>
      </c>
      <c r="S70" s="339" t="s">
        <v>546</v>
      </c>
      <c r="T70" s="236">
        <v>1</v>
      </c>
      <c r="U70" s="228">
        <v>1</v>
      </c>
      <c r="V70" s="173" t="s">
        <v>650</v>
      </c>
      <c r="W70" s="156" t="s">
        <v>210</v>
      </c>
      <c r="X70" s="265" t="s">
        <v>470</v>
      </c>
    </row>
    <row r="71" spans="1:24" ht="251.25" customHeight="1" thickBot="1" x14ac:dyDescent="0.3">
      <c r="A71" s="146">
        <v>0</v>
      </c>
      <c r="B71" s="146">
        <f t="shared" si="0"/>
        <v>61</v>
      </c>
      <c r="C71" s="96"/>
      <c r="D71" s="217" t="s">
        <v>456</v>
      </c>
      <c r="E71" s="163" t="s">
        <v>178</v>
      </c>
      <c r="F71" s="164" t="s">
        <v>129</v>
      </c>
      <c r="G71" s="149" t="s">
        <v>130</v>
      </c>
      <c r="H71" s="197" t="s">
        <v>109</v>
      </c>
      <c r="I71" s="236">
        <v>2</v>
      </c>
      <c r="J71" s="153">
        <v>44562</v>
      </c>
      <c r="K71" s="153">
        <v>44926</v>
      </c>
      <c r="L71" s="219">
        <v>91</v>
      </c>
      <c r="M71" s="155" t="s">
        <v>105</v>
      </c>
      <c r="N71" s="240">
        <v>0.5</v>
      </c>
      <c r="O71" s="231" t="s">
        <v>285</v>
      </c>
      <c r="P71" s="195" t="s">
        <v>326</v>
      </c>
      <c r="Q71" s="159" t="s">
        <v>232</v>
      </c>
      <c r="R71" s="317">
        <v>0.5</v>
      </c>
      <c r="S71" s="338" t="s">
        <v>538</v>
      </c>
      <c r="T71" s="236">
        <v>0</v>
      </c>
      <c r="U71" s="228">
        <v>0</v>
      </c>
      <c r="V71" s="158" t="s">
        <v>575</v>
      </c>
      <c r="W71" s="156" t="s">
        <v>210</v>
      </c>
      <c r="X71" s="350" t="s">
        <v>581</v>
      </c>
    </row>
    <row r="72" spans="1:24" ht="260.25" customHeight="1" thickBot="1" x14ac:dyDescent="0.25">
      <c r="A72" s="146">
        <v>0</v>
      </c>
      <c r="B72" s="146">
        <f t="shared" si="0"/>
        <v>62</v>
      </c>
      <c r="C72" s="96"/>
      <c r="D72" s="217" t="s">
        <v>456</v>
      </c>
      <c r="E72" s="163" t="s">
        <v>178</v>
      </c>
      <c r="F72" s="164" t="s">
        <v>129</v>
      </c>
      <c r="G72" s="149" t="s">
        <v>99</v>
      </c>
      <c r="H72" s="227" t="s">
        <v>100</v>
      </c>
      <c r="I72" s="218" t="s">
        <v>88</v>
      </c>
      <c r="J72" s="153">
        <v>44562</v>
      </c>
      <c r="K72" s="153">
        <v>44926</v>
      </c>
      <c r="L72" s="219">
        <v>91</v>
      </c>
      <c r="M72" s="155" t="s">
        <v>101</v>
      </c>
      <c r="N72" s="185"/>
      <c r="O72" s="231" t="s">
        <v>310</v>
      </c>
      <c r="P72" s="229" t="s">
        <v>158</v>
      </c>
      <c r="Q72" s="159" t="s">
        <v>224</v>
      </c>
      <c r="R72" s="230">
        <v>0</v>
      </c>
      <c r="S72" s="329" t="s">
        <v>533</v>
      </c>
      <c r="T72" s="228">
        <v>0</v>
      </c>
      <c r="U72" s="228">
        <v>0</v>
      </c>
      <c r="V72" s="173" t="s">
        <v>583</v>
      </c>
      <c r="W72" s="156" t="s">
        <v>214</v>
      </c>
      <c r="X72" s="350" t="s">
        <v>581</v>
      </c>
    </row>
    <row r="73" spans="1:24" ht="198" customHeight="1" thickBot="1" x14ac:dyDescent="0.3">
      <c r="A73" s="146">
        <v>12</v>
      </c>
      <c r="B73" s="146">
        <f t="shared" si="0"/>
        <v>63</v>
      </c>
      <c r="C73" s="96">
        <v>1</v>
      </c>
      <c r="D73" s="217" t="s">
        <v>457</v>
      </c>
      <c r="E73" s="163" t="s">
        <v>180</v>
      </c>
      <c r="F73" s="164" t="s">
        <v>131</v>
      </c>
      <c r="G73" s="149" t="s">
        <v>181</v>
      </c>
      <c r="H73" s="151" t="s">
        <v>132</v>
      </c>
      <c r="I73" s="236">
        <v>1</v>
      </c>
      <c r="J73" s="153">
        <v>44562</v>
      </c>
      <c r="K73" s="153">
        <v>44651</v>
      </c>
      <c r="L73" s="219">
        <v>12</v>
      </c>
      <c r="M73" s="155" t="s">
        <v>105</v>
      </c>
      <c r="N73" s="240">
        <v>1</v>
      </c>
      <c r="O73" s="231" t="s">
        <v>286</v>
      </c>
      <c r="P73" s="195" t="s">
        <v>331</v>
      </c>
      <c r="Q73" s="159" t="s">
        <v>238</v>
      </c>
      <c r="R73" s="317">
        <v>1</v>
      </c>
      <c r="S73" s="338" t="s">
        <v>547</v>
      </c>
      <c r="T73" s="236">
        <v>1</v>
      </c>
      <c r="U73" s="228">
        <v>1</v>
      </c>
      <c r="V73" s="158" t="s">
        <v>641</v>
      </c>
      <c r="W73" s="156" t="s">
        <v>210</v>
      </c>
      <c r="X73" s="266" t="s">
        <v>476</v>
      </c>
    </row>
    <row r="74" spans="1:24" ht="209.25" customHeight="1" thickBot="1" x14ac:dyDescent="0.25">
      <c r="A74" s="146">
        <v>0</v>
      </c>
      <c r="B74" s="146">
        <f t="shared" si="0"/>
        <v>64</v>
      </c>
      <c r="C74" s="96"/>
      <c r="D74" s="217" t="s">
        <v>457</v>
      </c>
      <c r="E74" s="163" t="s">
        <v>180</v>
      </c>
      <c r="F74" s="164" t="s">
        <v>131</v>
      </c>
      <c r="G74" s="149" t="s">
        <v>133</v>
      </c>
      <c r="H74" s="235" t="s">
        <v>104</v>
      </c>
      <c r="I74" s="236">
        <v>1</v>
      </c>
      <c r="J74" s="153">
        <v>44562</v>
      </c>
      <c r="K74" s="153">
        <v>44742</v>
      </c>
      <c r="L74" s="219">
        <v>24</v>
      </c>
      <c r="M74" s="155" t="s">
        <v>105</v>
      </c>
      <c r="N74" s="240">
        <v>1</v>
      </c>
      <c r="O74" s="231" t="s">
        <v>287</v>
      </c>
      <c r="P74" s="237" t="s">
        <v>332</v>
      </c>
      <c r="Q74" s="159" t="s">
        <v>232</v>
      </c>
      <c r="R74" s="320">
        <v>1</v>
      </c>
      <c r="S74" s="329" t="s">
        <v>548</v>
      </c>
      <c r="T74" s="236">
        <v>1</v>
      </c>
      <c r="U74" s="228">
        <v>1</v>
      </c>
      <c r="V74" s="173" t="s">
        <v>646</v>
      </c>
      <c r="W74" s="156" t="s">
        <v>210</v>
      </c>
      <c r="X74" s="266" t="s">
        <v>476</v>
      </c>
    </row>
    <row r="75" spans="1:24" ht="123" customHeight="1" thickBot="1" x14ac:dyDescent="0.3">
      <c r="A75" s="146">
        <v>0</v>
      </c>
      <c r="B75" s="146">
        <f t="shared" si="0"/>
        <v>65</v>
      </c>
      <c r="C75" s="96"/>
      <c r="D75" s="217" t="s">
        <v>611</v>
      </c>
      <c r="E75" s="163" t="s">
        <v>180</v>
      </c>
      <c r="F75" s="164" t="s">
        <v>131</v>
      </c>
      <c r="G75" s="149" t="s">
        <v>134</v>
      </c>
      <c r="H75" s="197" t="s">
        <v>109</v>
      </c>
      <c r="I75" s="236">
        <v>2</v>
      </c>
      <c r="J75" s="153">
        <v>44562</v>
      </c>
      <c r="K75" s="153">
        <v>44926</v>
      </c>
      <c r="L75" s="219">
        <v>91</v>
      </c>
      <c r="M75" s="155" t="s">
        <v>105</v>
      </c>
      <c r="N75" s="240">
        <v>0.5</v>
      </c>
      <c r="O75" s="231" t="s">
        <v>285</v>
      </c>
      <c r="P75" s="195" t="s">
        <v>326</v>
      </c>
      <c r="Q75" s="159" t="s">
        <v>232</v>
      </c>
      <c r="R75" s="317">
        <v>0.5</v>
      </c>
      <c r="S75" s="338" t="s">
        <v>538</v>
      </c>
      <c r="T75" s="236">
        <v>0</v>
      </c>
      <c r="U75" s="228">
        <v>0</v>
      </c>
      <c r="V75" s="158" t="s">
        <v>575</v>
      </c>
      <c r="W75" s="156" t="s">
        <v>210</v>
      </c>
      <c r="X75" s="350" t="s">
        <v>581</v>
      </c>
    </row>
    <row r="76" spans="1:24" ht="186.75" customHeight="1" thickBot="1" x14ac:dyDescent="0.25">
      <c r="A76" s="146">
        <v>13</v>
      </c>
      <c r="B76" s="146">
        <f t="shared" si="0"/>
        <v>66</v>
      </c>
      <c r="C76" s="96">
        <v>1</v>
      </c>
      <c r="D76" s="217" t="s">
        <v>621</v>
      </c>
      <c r="E76" s="163" t="s">
        <v>182</v>
      </c>
      <c r="F76" s="164" t="s">
        <v>183</v>
      </c>
      <c r="G76" s="149" t="s">
        <v>184</v>
      </c>
      <c r="H76" s="197" t="s">
        <v>135</v>
      </c>
      <c r="I76" s="189">
        <v>1</v>
      </c>
      <c r="J76" s="153">
        <v>44562</v>
      </c>
      <c r="K76" s="153">
        <v>44651</v>
      </c>
      <c r="L76" s="219">
        <v>12</v>
      </c>
      <c r="M76" s="155" t="s">
        <v>105</v>
      </c>
      <c r="N76" s="240">
        <v>1</v>
      </c>
      <c r="O76" s="231" t="s">
        <v>288</v>
      </c>
      <c r="P76" s="229" t="s">
        <v>333</v>
      </c>
      <c r="Q76" s="159" t="s">
        <v>238</v>
      </c>
      <c r="R76" s="320">
        <v>1</v>
      </c>
      <c r="S76" s="329" t="s">
        <v>549</v>
      </c>
      <c r="T76" s="236">
        <v>1</v>
      </c>
      <c r="U76" s="228">
        <v>1</v>
      </c>
      <c r="V76" s="239" t="s">
        <v>642</v>
      </c>
      <c r="W76" s="156" t="s">
        <v>210</v>
      </c>
      <c r="X76" s="266" t="s">
        <v>476</v>
      </c>
    </row>
    <row r="77" spans="1:24" ht="177" customHeight="1" thickBot="1" x14ac:dyDescent="0.25">
      <c r="A77" s="146">
        <v>0</v>
      </c>
      <c r="B77" s="146">
        <f t="shared" ref="B77:B106" si="1">1+B76</f>
        <v>67</v>
      </c>
      <c r="C77" s="96"/>
      <c r="D77" s="217" t="s">
        <v>621</v>
      </c>
      <c r="E77" s="163" t="s">
        <v>182</v>
      </c>
      <c r="F77" s="164" t="s">
        <v>183</v>
      </c>
      <c r="G77" s="149" t="s">
        <v>136</v>
      </c>
      <c r="H77" s="235" t="s">
        <v>104</v>
      </c>
      <c r="I77" s="236">
        <v>1</v>
      </c>
      <c r="J77" s="153">
        <v>44562</v>
      </c>
      <c r="K77" s="153">
        <v>44742</v>
      </c>
      <c r="L77" s="219">
        <v>24</v>
      </c>
      <c r="M77" s="155" t="s">
        <v>105</v>
      </c>
      <c r="N77" s="240">
        <v>1</v>
      </c>
      <c r="O77" s="231" t="s">
        <v>289</v>
      </c>
      <c r="P77" s="237" t="s">
        <v>334</v>
      </c>
      <c r="Q77" s="159" t="s">
        <v>232</v>
      </c>
      <c r="R77" s="320">
        <v>1</v>
      </c>
      <c r="S77" s="329" t="s">
        <v>550</v>
      </c>
      <c r="T77" s="236">
        <v>1</v>
      </c>
      <c r="U77" s="228">
        <v>1</v>
      </c>
      <c r="V77" s="173" t="s">
        <v>651</v>
      </c>
      <c r="W77" s="156" t="s">
        <v>210</v>
      </c>
      <c r="X77" s="266" t="s">
        <v>476</v>
      </c>
    </row>
    <row r="78" spans="1:24" ht="202.5" customHeight="1" thickBot="1" x14ac:dyDescent="0.3">
      <c r="A78" s="146">
        <v>0</v>
      </c>
      <c r="B78" s="146">
        <f t="shared" si="1"/>
        <v>68</v>
      </c>
      <c r="C78" s="96"/>
      <c r="D78" s="217" t="s">
        <v>621</v>
      </c>
      <c r="E78" s="163" t="s">
        <v>182</v>
      </c>
      <c r="F78" s="164" t="s">
        <v>183</v>
      </c>
      <c r="G78" s="149" t="s">
        <v>130</v>
      </c>
      <c r="H78" s="197" t="s">
        <v>109</v>
      </c>
      <c r="I78" s="236">
        <v>2</v>
      </c>
      <c r="J78" s="153">
        <v>44562</v>
      </c>
      <c r="K78" s="153">
        <v>44926</v>
      </c>
      <c r="L78" s="219">
        <v>91</v>
      </c>
      <c r="M78" s="155" t="s">
        <v>105</v>
      </c>
      <c r="N78" s="240">
        <v>0.5</v>
      </c>
      <c r="O78" s="231" t="s">
        <v>285</v>
      </c>
      <c r="P78" s="195" t="s">
        <v>326</v>
      </c>
      <c r="Q78" s="159" t="s">
        <v>232</v>
      </c>
      <c r="R78" s="317">
        <v>0.5</v>
      </c>
      <c r="S78" s="338" t="s">
        <v>538</v>
      </c>
      <c r="T78" s="236">
        <v>0</v>
      </c>
      <c r="U78" s="228">
        <v>0</v>
      </c>
      <c r="V78" s="158" t="s">
        <v>575</v>
      </c>
      <c r="W78" s="156" t="s">
        <v>210</v>
      </c>
      <c r="X78" s="350" t="s">
        <v>581</v>
      </c>
    </row>
    <row r="79" spans="1:24" ht="216" customHeight="1" thickBot="1" x14ac:dyDescent="0.25">
      <c r="A79" s="146">
        <v>0</v>
      </c>
      <c r="B79" s="146">
        <f t="shared" si="1"/>
        <v>69</v>
      </c>
      <c r="C79" s="96"/>
      <c r="D79" s="217" t="s">
        <v>621</v>
      </c>
      <c r="E79" s="242" t="s">
        <v>182</v>
      </c>
      <c r="F79" s="164" t="s">
        <v>183</v>
      </c>
      <c r="G79" s="149" t="s">
        <v>99</v>
      </c>
      <c r="H79" s="227" t="s">
        <v>100</v>
      </c>
      <c r="I79" s="218" t="s">
        <v>88</v>
      </c>
      <c r="J79" s="153">
        <v>44562</v>
      </c>
      <c r="K79" s="153">
        <v>44926</v>
      </c>
      <c r="L79" s="219">
        <v>91</v>
      </c>
      <c r="M79" s="155" t="s">
        <v>101</v>
      </c>
      <c r="N79" s="185"/>
      <c r="O79" s="231" t="s">
        <v>310</v>
      </c>
      <c r="P79" s="229" t="s">
        <v>158</v>
      </c>
      <c r="Q79" s="159" t="s">
        <v>224</v>
      </c>
      <c r="R79" s="230">
        <v>0</v>
      </c>
      <c r="S79" s="329" t="s">
        <v>533</v>
      </c>
      <c r="T79" s="228">
        <v>0</v>
      </c>
      <c r="U79" s="228">
        <v>0</v>
      </c>
      <c r="V79" s="173" t="s">
        <v>583</v>
      </c>
      <c r="W79" s="156" t="s">
        <v>214</v>
      </c>
      <c r="X79" s="350" t="s">
        <v>581</v>
      </c>
    </row>
    <row r="80" spans="1:24" ht="258.75" customHeight="1" thickBot="1" x14ac:dyDescent="0.25">
      <c r="A80" s="146">
        <v>14</v>
      </c>
      <c r="B80" s="146">
        <f t="shared" si="1"/>
        <v>70</v>
      </c>
      <c r="C80" s="96"/>
      <c r="D80" s="217" t="s">
        <v>458</v>
      </c>
      <c r="E80" s="242" t="s">
        <v>137</v>
      </c>
      <c r="F80" s="164" t="s">
        <v>138</v>
      </c>
      <c r="G80" s="149" t="s">
        <v>125</v>
      </c>
      <c r="H80" s="241" t="s">
        <v>113</v>
      </c>
      <c r="I80" s="236">
        <v>2</v>
      </c>
      <c r="J80" s="153">
        <v>44562</v>
      </c>
      <c r="K80" s="153">
        <v>44742</v>
      </c>
      <c r="L80" s="219">
        <v>24</v>
      </c>
      <c r="M80" s="155" t="s">
        <v>114</v>
      </c>
      <c r="N80" s="185"/>
      <c r="O80" s="186" t="s">
        <v>309</v>
      </c>
      <c r="P80" s="237" t="s">
        <v>161</v>
      </c>
      <c r="Q80" s="159" t="s">
        <v>224</v>
      </c>
      <c r="R80" s="214">
        <f>2/2</f>
        <v>1</v>
      </c>
      <c r="S80" s="330" t="s">
        <v>540</v>
      </c>
      <c r="T80" s="236">
        <v>2</v>
      </c>
      <c r="U80" s="213">
        <v>1</v>
      </c>
      <c r="V80" s="173" t="s">
        <v>652</v>
      </c>
      <c r="W80" s="156" t="s">
        <v>212</v>
      </c>
      <c r="X80" s="265" t="s">
        <v>470</v>
      </c>
    </row>
    <row r="81" spans="1:24" ht="254.25" customHeight="1" thickBot="1" x14ac:dyDescent="0.25">
      <c r="A81" s="146">
        <v>0</v>
      </c>
      <c r="B81" s="146">
        <f t="shared" si="1"/>
        <v>71</v>
      </c>
      <c r="C81" s="96">
        <v>1</v>
      </c>
      <c r="D81" s="217" t="s">
        <v>458</v>
      </c>
      <c r="E81" s="242" t="s">
        <v>137</v>
      </c>
      <c r="F81" s="164" t="s">
        <v>486</v>
      </c>
      <c r="G81" s="149" t="s">
        <v>89</v>
      </c>
      <c r="H81" s="224" t="s">
        <v>90</v>
      </c>
      <c r="I81" s="218" t="s">
        <v>88</v>
      </c>
      <c r="J81" s="153">
        <v>44562</v>
      </c>
      <c r="K81" s="153">
        <v>44926</v>
      </c>
      <c r="L81" s="219">
        <v>91</v>
      </c>
      <c r="M81" s="155" t="s">
        <v>119</v>
      </c>
      <c r="N81" s="159"/>
      <c r="O81" s="191"/>
      <c r="P81" s="195" t="s">
        <v>326</v>
      </c>
      <c r="Q81" s="159" t="s">
        <v>232</v>
      </c>
      <c r="R81" s="314">
        <v>1</v>
      </c>
      <c r="S81" s="337" t="s">
        <v>531</v>
      </c>
      <c r="T81" s="223">
        <v>0.16</v>
      </c>
      <c r="U81" s="223">
        <v>0.16</v>
      </c>
      <c r="V81" s="158" t="s">
        <v>567</v>
      </c>
      <c r="W81" s="156" t="s">
        <v>215</v>
      </c>
      <c r="X81" s="349" t="s">
        <v>582</v>
      </c>
    </row>
    <row r="82" spans="1:24" ht="181.5" customHeight="1" thickBot="1" x14ac:dyDescent="0.3">
      <c r="A82" s="146">
        <v>0</v>
      </c>
      <c r="B82" s="146">
        <f t="shared" si="1"/>
        <v>72</v>
      </c>
      <c r="C82" s="96"/>
      <c r="D82" s="217" t="s">
        <v>458</v>
      </c>
      <c r="E82" s="163" t="s">
        <v>137</v>
      </c>
      <c r="F82" s="164" t="s">
        <v>138</v>
      </c>
      <c r="G82" s="149" t="s">
        <v>126</v>
      </c>
      <c r="H82" s="151" t="s">
        <v>103</v>
      </c>
      <c r="I82" s="152">
        <v>1</v>
      </c>
      <c r="J82" s="153">
        <v>44562</v>
      </c>
      <c r="K82" s="153">
        <v>44926</v>
      </c>
      <c r="L82" s="219">
        <v>91</v>
      </c>
      <c r="M82" s="155" t="s">
        <v>26</v>
      </c>
      <c r="N82" s="232">
        <v>0.5</v>
      </c>
      <c r="O82" s="234" t="s">
        <v>290</v>
      </c>
      <c r="P82" s="195" t="s">
        <v>159</v>
      </c>
      <c r="Q82" s="159" t="s">
        <v>232</v>
      </c>
      <c r="R82" s="317">
        <v>0.5</v>
      </c>
      <c r="S82" s="338" t="s">
        <v>535</v>
      </c>
      <c r="T82" s="228">
        <v>0.6</v>
      </c>
      <c r="U82" s="228">
        <v>0.5</v>
      </c>
      <c r="V82" s="158" t="s">
        <v>566</v>
      </c>
      <c r="W82" s="156" t="s">
        <v>210</v>
      </c>
      <c r="X82" s="349" t="s">
        <v>582</v>
      </c>
    </row>
    <row r="83" spans="1:24" ht="220.5" customHeight="1" thickBot="1" x14ac:dyDescent="0.25">
      <c r="A83" s="146">
        <v>0</v>
      </c>
      <c r="B83" s="146">
        <f t="shared" si="1"/>
        <v>73</v>
      </c>
      <c r="C83" s="96"/>
      <c r="D83" s="217" t="s">
        <v>458</v>
      </c>
      <c r="E83" s="163" t="s">
        <v>137</v>
      </c>
      <c r="F83" s="164" t="s">
        <v>138</v>
      </c>
      <c r="G83" s="149" t="s">
        <v>216</v>
      </c>
      <c r="H83" s="197" t="s">
        <v>109</v>
      </c>
      <c r="I83" s="236">
        <v>2</v>
      </c>
      <c r="J83" s="153">
        <v>44562</v>
      </c>
      <c r="K83" s="153">
        <v>44926</v>
      </c>
      <c r="L83" s="219">
        <v>91</v>
      </c>
      <c r="M83" s="155" t="s">
        <v>114</v>
      </c>
      <c r="N83" s="159"/>
      <c r="O83" s="222" t="s">
        <v>309</v>
      </c>
      <c r="P83" s="229" t="s">
        <v>162</v>
      </c>
      <c r="Q83" s="159" t="s">
        <v>224</v>
      </c>
      <c r="R83" s="214">
        <f>2/2</f>
        <v>1</v>
      </c>
      <c r="S83" s="330" t="s">
        <v>541</v>
      </c>
      <c r="T83" s="236">
        <v>1</v>
      </c>
      <c r="U83" s="228">
        <v>0.5</v>
      </c>
      <c r="V83" s="173" t="s">
        <v>452</v>
      </c>
      <c r="W83" s="156" t="s">
        <v>212</v>
      </c>
      <c r="X83" s="349" t="s">
        <v>582</v>
      </c>
    </row>
    <row r="84" spans="1:24" ht="305.25" customHeight="1" x14ac:dyDescent="0.2">
      <c r="A84" s="146">
        <v>15</v>
      </c>
      <c r="B84" s="146">
        <f t="shared" si="1"/>
        <v>74</v>
      </c>
      <c r="C84" s="96">
        <v>1</v>
      </c>
      <c r="D84" s="217" t="s">
        <v>612</v>
      </c>
      <c r="E84" s="163" t="s">
        <v>139</v>
      </c>
      <c r="F84" s="164" t="s">
        <v>140</v>
      </c>
      <c r="G84" s="149" t="s">
        <v>141</v>
      </c>
      <c r="H84" s="197" t="s">
        <v>142</v>
      </c>
      <c r="I84" s="236">
        <v>1</v>
      </c>
      <c r="J84" s="153">
        <v>44562</v>
      </c>
      <c r="K84" s="153">
        <v>44742</v>
      </c>
      <c r="L84" s="219">
        <v>24</v>
      </c>
      <c r="M84" s="155" t="s">
        <v>114</v>
      </c>
      <c r="N84" s="185"/>
      <c r="O84" s="186"/>
      <c r="P84" s="195" t="s">
        <v>326</v>
      </c>
      <c r="Q84" s="159" t="s">
        <v>232</v>
      </c>
      <c r="R84" s="230">
        <v>0.9</v>
      </c>
      <c r="S84" s="329" t="s">
        <v>539</v>
      </c>
      <c r="T84" s="236">
        <v>1</v>
      </c>
      <c r="U84" s="228">
        <v>1</v>
      </c>
      <c r="V84" s="158" t="s">
        <v>653</v>
      </c>
      <c r="W84" s="156" t="s">
        <v>215</v>
      </c>
      <c r="X84" s="265" t="s">
        <v>470</v>
      </c>
    </row>
    <row r="85" spans="1:24" ht="193.5" customHeight="1" x14ac:dyDescent="0.2">
      <c r="A85" s="146">
        <v>0</v>
      </c>
      <c r="B85" s="146">
        <f t="shared" si="1"/>
        <v>75</v>
      </c>
      <c r="C85" s="96"/>
      <c r="D85" s="217" t="s">
        <v>459</v>
      </c>
      <c r="E85" s="163" t="s">
        <v>139</v>
      </c>
      <c r="F85" s="164" t="s">
        <v>140</v>
      </c>
      <c r="G85" s="149" t="s">
        <v>89</v>
      </c>
      <c r="H85" s="224" t="s">
        <v>90</v>
      </c>
      <c r="I85" s="218" t="s">
        <v>88</v>
      </c>
      <c r="J85" s="153">
        <v>44562</v>
      </c>
      <c r="K85" s="153">
        <v>44926</v>
      </c>
      <c r="L85" s="219">
        <v>91</v>
      </c>
      <c r="M85" s="155" t="s">
        <v>119</v>
      </c>
      <c r="N85" s="159"/>
      <c r="O85" s="191"/>
      <c r="P85" s="195" t="s">
        <v>326</v>
      </c>
      <c r="Q85" s="159" t="s">
        <v>232</v>
      </c>
      <c r="R85" s="314">
        <v>1</v>
      </c>
      <c r="S85" s="337" t="s">
        <v>531</v>
      </c>
      <c r="T85" s="223">
        <v>0.16</v>
      </c>
      <c r="U85" s="223">
        <v>0.16</v>
      </c>
      <c r="V85" s="158" t="s">
        <v>567</v>
      </c>
      <c r="W85" s="156" t="s">
        <v>215</v>
      </c>
      <c r="X85" s="349" t="s">
        <v>582</v>
      </c>
    </row>
    <row r="86" spans="1:24" ht="258.75" customHeight="1" thickBot="1" x14ac:dyDescent="0.25">
      <c r="A86" s="146">
        <v>0</v>
      </c>
      <c r="B86" s="146">
        <f t="shared" si="1"/>
        <v>76</v>
      </c>
      <c r="C86" s="96"/>
      <c r="D86" s="217" t="s">
        <v>459</v>
      </c>
      <c r="E86" s="163" t="s">
        <v>139</v>
      </c>
      <c r="F86" s="164" t="s">
        <v>140</v>
      </c>
      <c r="G86" s="149" t="s">
        <v>143</v>
      </c>
      <c r="H86" s="197" t="s">
        <v>144</v>
      </c>
      <c r="I86" s="152">
        <v>1</v>
      </c>
      <c r="J86" s="153">
        <v>44562</v>
      </c>
      <c r="K86" s="153">
        <v>44926</v>
      </c>
      <c r="L86" s="219">
        <v>91</v>
      </c>
      <c r="M86" s="155" t="s">
        <v>145</v>
      </c>
      <c r="N86" s="159"/>
      <c r="O86" s="243" t="s">
        <v>315</v>
      </c>
      <c r="P86" s="195" t="s">
        <v>159</v>
      </c>
      <c r="Q86" s="159" t="s">
        <v>232</v>
      </c>
      <c r="R86" s="314">
        <v>0.26</v>
      </c>
      <c r="S86" s="329" t="s">
        <v>551</v>
      </c>
      <c r="T86" s="152">
        <v>0.6</v>
      </c>
      <c r="U86" s="223">
        <v>0.5</v>
      </c>
      <c r="V86" s="158" t="s">
        <v>569</v>
      </c>
      <c r="W86" s="156" t="s">
        <v>221</v>
      </c>
      <c r="X86" s="349" t="s">
        <v>582</v>
      </c>
    </row>
    <row r="87" spans="1:24" ht="191.25" customHeight="1" thickBot="1" x14ac:dyDescent="0.3">
      <c r="A87" s="146">
        <v>16</v>
      </c>
      <c r="B87" s="146">
        <f t="shared" si="1"/>
        <v>77</v>
      </c>
      <c r="C87" s="96">
        <v>1</v>
      </c>
      <c r="D87" s="244" t="s">
        <v>460</v>
      </c>
      <c r="E87" s="163" t="s">
        <v>185</v>
      </c>
      <c r="F87" s="164" t="s">
        <v>186</v>
      </c>
      <c r="G87" s="149" t="s">
        <v>187</v>
      </c>
      <c r="H87" s="197" t="s">
        <v>146</v>
      </c>
      <c r="I87" s="236">
        <v>4</v>
      </c>
      <c r="J87" s="153">
        <v>44562</v>
      </c>
      <c r="K87" s="153">
        <v>44926</v>
      </c>
      <c r="L87" s="219">
        <v>91</v>
      </c>
      <c r="M87" s="155" t="s">
        <v>147</v>
      </c>
      <c r="N87" s="232">
        <v>0.5</v>
      </c>
      <c r="O87" s="234" t="s">
        <v>291</v>
      </c>
      <c r="P87" s="195" t="s">
        <v>159</v>
      </c>
      <c r="Q87" s="159" t="s">
        <v>232</v>
      </c>
      <c r="R87" s="317">
        <v>0.5</v>
      </c>
      <c r="S87" s="338" t="s">
        <v>291</v>
      </c>
      <c r="T87" s="236">
        <v>2</v>
      </c>
      <c r="U87" s="228">
        <v>0.5</v>
      </c>
      <c r="V87" s="158" t="s">
        <v>565</v>
      </c>
      <c r="W87" s="156" t="s">
        <v>210</v>
      </c>
      <c r="X87" s="349" t="s">
        <v>582</v>
      </c>
    </row>
    <row r="88" spans="1:24" ht="215.25" customHeight="1" thickBot="1" x14ac:dyDescent="0.25">
      <c r="A88" s="146">
        <v>0</v>
      </c>
      <c r="B88" s="146">
        <f t="shared" si="1"/>
        <v>78</v>
      </c>
      <c r="C88" s="96"/>
      <c r="D88" s="244" t="s">
        <v>460</v>
      </c>
      <c r="E88" s="163" t="s">
        <v>185</v>
      </c>
      <c r="F88" s="164" t="s">
        <v>186</v>
      </c>
      <c r="G88" s="149" t="s">
        <v>148</v>
      </c>
      <c r="H88" s="235" t="s">
        <v>104</v>
      </c>
      <c r="I88" s="236">
        <v>1</v>
      </c>
      <c r="J88" s="153">
        <v>44562</v>
      </c>
      <c r="K88" s="153">
        <v>44742</v>
      </c>
      <c r="L88" s="219">
        <v>24</v>
      </c>
      <c r="M88" s="155" t="s">
        <v>105</v>
      </c>
      <c r="N88" s="232">
        <v>1</v>
      </c>
      <c r="O88" s="238" t="s">
        <v>292</v>
      </c>
      <c r="P88" s="237" t="s">
        <v>335</v>
      </c>
      <c r="Q88" s="159" t="s">
        <v>232</v>
      </c>
      <c r="R88" s="318">
        <v>1</v>
      </c>
      <c r="S88" s="339" t="s">
        <v>552</v>
      </c>
      <c r="T88" s="236">
        <v>1</v>
      </c>
      <c r="U88" s="228">
        <v>1</v>
      </c>
      <c r="V88" s="173" t="s">
        <v>654</v>
      </c>
      <c r="W88" s="156" t="s">
        <v>210</v>
      </c>
      <c r="X88" s="265" t="s">
        <v>470</v>
      </c>
    </row>
    <row r="89" spans="1:24" ht="206.25" customHeight="1" thickBot="1" x14ac:dyDescent="0.25">
      <c r="A89" s="146">
        <v>0</v>
      </c>
      <c r="B89" s="146">
        <f t="shared" si="1"/>
        <v>79</v>
      </c>
      <c r="C89" s="96"/>
      <c r="D89" s="244" t="s">
        <v>460</v>
      </c>
      <c r="E89" s="163" t="s">
        <v>185</v>
      </c>
      <c r="F89" s="164" t="s">
        <v>186</v>
      </c>
      <c r="G89" s="149" t="s">
        <v>149</v>
      </c>
      <c r="H89" s="235" t="s">
        <v>104</v>
      </c>
      <c r="I89" s="236">
        <v>1</v>
      </c>
      <c r="J89" s="153">
        <v>44562</v>
      </c>
      <c r="K89" s="153">
        <v>44742</v>
      </c>
      <c r="L89" s="219">
        <v>24</v>
      </c>
      <c r="M89" s="155" t="s">
        <v>105</v>
      </c>
      <c r="N89" s="240">
        <v>1</v>
      </c>
      <c r="O89" s="231" t="s">
        <v>293</v>
      </c>
      <c r="P89" s="237" t="s">
        <v>336</v>
      </c>
      <c r="Q89" s="159" t="s">
        <v>232</v>
      </c>
      <c r="R89" s="318">
        <v>1</v>
      </c>
      <c r="S89" s="329" t="s">
        <v>553</v>
      </c>
      <c r="T89" s="236">
        <v>1</v>
      </c>
      <c r="U89" s="228">
        <v>1</v>
      </c>
      <c r="V89" s="173" t="s">
        <v>658</v>
      </c>
      <c r="W89" s="156" t="s">
        <v>210</v>
      </c>
      <c r="X89" s="266" t="s">
        <v>476</v>
      </c>
    </row>
    <row r="90" spans="1:24" ht="82.5" customHeight="1" thickBot="1" x14ac:dyDescent="0.3">
      <c r="A90" s="146">
        <v>0</v>
      </c>
      <c r="B90" s="146">
        <f t="shared" si="1"/>
        <v>80</v>
      </c>
      <c r="C90" s="96"/>
      <c r="D90" s="244" t="s">
        <v>460</v>
      </c>
      <c r="E90" s="163" t="s">
        <v>185</v>
      </c>
      <c r="F90" s="164" t="s">
        <v>186</v>
      </c>
      <c r="G90" s="149" t="s">
        <v>130</v>
      </c>
      <c r="H90" s="197" t="s">
        <v>109</v>
      </c>
      <c r="I90" s="236">
        <v>2</v>
      </c>
      <c r="J90" s="153">
        <v>44562</v>
      </c>
      <c r="K90" s="153">
        <v>44926</v>
      </c>
      <c r="L90" s="219">
        <v>91</v>
      </c>
      <c r="M90" s="155" t="s">
        <v>105</v>
      </c>
      <c r="N90" s="240">
        <v>0.5</v>
      </c>
      <c r="O90" s="231" t="s">
        <v>285</v>
      </c>
      <c r="P90" s="195" t="s">
        <v>326</v>
      </c>
      <c r="Q90" s="159" t="s">
        <v>232</v>
      </c>
      <c r="R90" s="317">
        <v>0.5</v>
      </c>
      <c r="S90" s="338" t="s">
        <v>538</v>
      </c>
      <c r="T90" s="236">
        <v>0</v>
      </c>
      <c r="U90" s="228">
        <v>0</v>
      </c>
      <c r="V90" s="158" t="s">
        <v>575</v>
      </c>
      <c r="W90" s="156" t="s">
        <v>210</v>
      </c>
      <c r="X90" s="350" t="s">
        <v>581</v>
      </c>
    </row>
    <row r="91" spans="1:24" ht="277.5" customHeight="1" thickBot="1" x14ac:dyDescent="0.25">
      <c r="A91" s="146">
        <v>0</v>
      </c>
      <c r="B91" s="146">
        <f t="shared" si="1"/>
        <v>81</v>
      </c>
      <c r="C91" s="96"/>
      <c r="D91" s="244" t="s">
        <v>460</v>
      </c>
      <c r="E91" s="163" t="s">
        <v>185</v>
      </c>
      <c r="F91" s="164" t="s">
        <v>186</v>
      </c>
      <c r="G91" s="149" t="s">
        <v>188</v>
      </c>
      <c r="H91" s="197" t="s">
        <v>150</v>
      </c>
      <c r="I91" s="245">
        <v>1</v>
      </c>
      <c r="J91" s="153">
        <v>44562</v>
      </c>
      <c r="K91" s="153">
        <v>44651</v>
      </c>
      <c r="L91" s="219">
        <v>12</v>
      </c>
      <c r="M91" s="155" t="s">
        <v>151</v>
      </c>
      <c r="N91" s="232">
        <f>1/1</f>
        <v>1</v>
      </c>
      <c r="O91" s="233" t="s">
        <v>312</v>
      </c>
      <c r="P91" s="195" t="s">
        <v>160</v>
      </c>
      <c r="Q91" s="159" t="s">
        <v>238</v>
      </c>
      <c r="R91" s="321">
        <f>1/1</f>
        <v>1</v>
      </c>
      <c r="S91" s="340" t="s">
        <v>312</v>
      </c>
      <c r="T91" s="245">
        <v>1</v>
      </c>
      <c r="U91" s="228">
        <v>1</v>
      </c>
      <c r="V91" s="158" t="s">
        <v>643</v>
      </c>
      <c r="W91" s="156" t="s">
        <v>219</v>
      </c>
      <c r="X91" s="265" t="s">
        <v>470</v>
      </c>
    </row>
    <row r="92" spans="1:24" ht="261" customHeight="1" thickBot="1" x14ac:dyDescent="0.25">
      <c r="A92" s="146">
        <v>0</v>
      </c>
      <c r="B92" s="146">
        <f t="shared" si="1"/>
        <v>82</v>
      </c>
      <c r="C92" s="96"/>
      <c r="D92" s="244" t="s">
        <v>460</v>
      </c>
      <c r="E92" s="163" t="s">
        <v>185</v>
      </c>
      <c r="F92" s="164" t="s">
        <v>186</v>
      </c>
      <c r="G92" s="149" t="s">
        <v>152</v>
      </c>
      <c r="H92" s="197" t="s">
        <v>153</v>
      </c>
      <c r="I92" s="245">
        <v>12</v>
      </c>
      <c r="J92" s="153">
        <v>44562</v>
      </c>
      <c r="K92" s="153">
        <v>44926</v>
      </c>
      <c r="L92" s="219">
        <v>91</v>
      </c>
      <c r="M92" s="155" t="s">
        <v>151</v>
      </c>
      <c r="N92" s="246">
        <f>5/12</f>
        <v>0.41666666666666669</v>
      </c>
      <c r="O92" s="234" t="s">
        <v>313</v>
      </c>
      <c r="P92" s="195" t="s">
        <v>159</v>
      </c>
      <c r="Q92" s="159" t="s">
        <v>232</v>
      </c>
      <c r="R92" s="322">
        <v>0.5</v>
      </c>
      <c r="S92" s="340" t="s">
        <v>554</v>
      </c>
      <c r="T92" s="245">
        <v>5</v>
      </c>
      <c r="U92" s="228">
        <v>0.42</v>
      </c>
      <c r="V92" s="158" t="s">
        <v>461</v>
      </c>
      <c r="W92" s="156" t="s">
        <v>219</v>
      </c>
      <c r="X92" s="349" t="s">
        <v>582</v>
      </c>
    </row>
    <row r="93" spans="1:24" ht="300" customHeight="1" thickBot="1" x14ac:dyDescent="0.25">
      <c r="A93" s="146">
        <v>0</v>
      </c>
      <c r="B93" s="146">
        <f t="shared" si="1"/>
        <v>83</v>
      </c>
      <c r="C93" s="96"/>
      <c r="D93" s="244" t="s">
        <v>460</v>
      </c>
      <c r="E93" s="163" t="s">
        <v>185</v>
      </c>
      <c r="F93" s="164" t="s">
        <v>186</v>
      </c>
      <c r="G93" s="150" t="s">
        <v>189</v>
      </c>
      <c r="H93" s="197" t="s">
        <v>153</v>
      </c>
      <c r="I93" s="247">
        <v>12</v>
      </c>
      <c r="J93" s="153">
        <v>44562</v>
      </c>
      <c r="K93" s="153">
        <v>44926</v>
      </c>
      <c r="L93" s="219">
        <v>91</v>
      </c>
      <c r="M93" s="155" t="s">
        <v>154</v>
      </c>
      <c r="N93" s="246">
        <f>5/12</f>
        <v>0.41666666666666669</v>
      </c>
      <c r="O93" s="238" t="s">
        <v>314</v>
      </c>
      <c r="P93" s="195" t="s">
        <v>159</v>
      </c>
      <c r="Q93" s="159" t="s">
        <v>232</v>
      </c>
      <c r="R93" s="322">
        <v>0.5</v>
      </c>
      <c r="S93" s="340" t="s">
        <v>555</v>
      </c>
      <c r="T93" s="245">
        <v>5</v>
      </c>
      <c r="U93" s="228">
        <v>0.42</v>
      </c>
      <c r="V93" s="158" t="s">
        <v>461</v>
      </c>
      <c r="W93" s="156" t="s">
        <v>219</v>
      </c>
      <c r="X93" s="349" t="s">
        <v>582</v>
      </c>
    </row>
    <row r="94" spans="1:24" ht="247.5" customHeight="1" thickBot="1" x14ac:dyDescent="0.25">
      <c r="A94" s="146">
        <v>0</v>
      </c>
      <c r="B94" s="146">
        <f t="shared" si="1"/>
        <v>84</v>
      </c>
      <c r="C94" s="96"/>
      <c r="D94" s="244" t="s">
        <v>460</v>
      </c>
      <c r="E94" s="163" t="s">
        <v>185</v>
      </c>
      <c r="F94" s="164" t="s">
        <v>186</v>
      </c>
      <c r="G94" s="149" t="s">
        <v>190</v>
      </c>
      <c r="H94" s="197" t="s">
        <v>155</v>
      </c>
      <c r="I94" s="247">
        <v>4</v>
      </c>
      <c r="J94" s="153">
        <v>44562</v>
      </c>
      <c r="K94" s="153">
        <v>44926</v>
      </c>
      <c r="L94" s="219">
        <v>91</v>
      </c>
      <c r="M94" s="155" t="s">
        <v>105</v>
      </c>
      <c r="N94" s="240">
        <v>0.5</v>
      </c>
      <c r="O94" s="231" t="s">
        <v>294</v>
      </c>
      <c r="P94" s="195" t="s">
        <v>326</v>
      </c>
      <c r="Q94" s="159" t="s">
        <v>232</v>
      </c>
      <c r="R94" s="320">
        <v>1</v>
      </c>
      <c r="S94" s="329" t="s">
        <v>556</v>
      </c>
      <c r="T94" s="247">
        <v>0</v>
      </c>
      <c r="U94" s="228">
        <v>0</v>
      </c>
      <c r="V94" s="158" t="s">
        <v>578</v>
      </c>
      <c r="W94" s="156" t="s">
        <v>210</v>
      </c>
      <c r="X94" s="350" t="s">
        <v>581</v>
      </c>
    </row>
    <row r="95" spans="1:24" ht="247.5" customHeight="1" thickBot="1" x14ac:dyDescent="0.25">
      <c r="A95" s="146">
        <v>0</v>
      </c>
      <c r="B95" s="146">
        <f t="shared" si="1"/>
        <v>85</v>
      </c>
      <c r="C95" s="96"/>
      <c r="D95" s="244" t="s">
        <v>460</v>
      </c>
      <c r="E95" s="163" t="s">
        <v>185</v>
      </c>
      <c r="F95" s="164" t="s">
        <v>186</v>
      </c>
      <c r="G95" s="149" t="s">
        <v>191</v>
      </c>
      <c r="H95" s="197" t="s">
        <v>156</v>
      </c>
      <c r="I95" s="247">
        <v>4</v>
      </c>
      <c r="J95" s="153">
        <v>44562</v>
      </c>
      <c r="K95" s="153">
        <v>44926</v>
      </c>
      <c r="L95" s="219">
        <v>91</v>
      </c>
      <c r="M95" s="155" t="s">
        <v>157</v>
      </c>
      <c r="N95" s="248">
        <v>0.1</v>
      </c>
      <c r="O95" s="231" t="s">
        <v>297</v>
      </c>
      <c r="P95" s="195" t="s">
        <v>326</v>
      </c>
      <c r="Q95" s="159" t="s">
        <v>232</v>
      </c>
      <c r="R95" s="323">
        <v>0.5</v>
      </c>
      <c r="S95" s="338" t="s">
        <v>557</v>
      </c>
      <c r="T95" s="247">
        <v>0</v>
      </c>
      <c r="U95" s="228">
        <v>0</v>
      </c>
      <c r="V95" s="158" t="s">
        <v>579</v>
      </c>
      <c r="W95" s="156" t="s">
        <v>220</v>
      </c>
      <c r="X95" s="350" t="s">
        <v>581</v>
      </c>
    </row>
    <row r="96" spans="1:24" ht="212.25" customHeight="1" thickBot="1" x14ac:dyDescent="0.25">
      <c r="A96" s="146">
        <v>0</v>
      </c>
      <c r="B96" s="146">
        <f t="shared" si="1"/>
        <v>86</v>
      </c>
      <c r="C96" s="96"/>
      <c r="D96" s="244" t="s">
        <v>460</v>
      </c>
      <c r="E96" s="163" t="s">
        <v>185</v>
      </c>
      <c r="F96" s="164" t="s">
        <v>186</v>
      </c>
      <c r="G96" s="150" t="s">
        <v>99</v>
      </c>
      <c r="H96" s="227" t="s">
        <v>100</v>
      </c>
      <c r="I96" s="218" t="s">
        <v>88</v>
      </c>
      <c r="J96" s="153">
        <v>44562</v>
      </c>
      <c r="K96" s="153">
        <v>44926</v>
      </c>
      <c r="L96" s="219">
        <v>91</v>
      </c>
      <c r="M96" s="155" t="s">
        <v>101</v>
      </c>
      <c r="N96" s="185"/>
      <c r="O96" s="231" t="s">
        <v>310</v>
      </c>
      <c r="P96" s="229" t="s">
        <v>158</v>
      </c>
      <c r="Q96" s="159" t="s">
        <v>224</v>
      </c>
      <c r="R96" s="230">
        <v>0</v>
      </c>
      <c r="S96" s="329" t="s">
        <v>533</v>
      </c>
      <c r="T96" s="228">
        <v>0</v>
      </c>
      <c r="U96" s="228">
        <v>0</v>
      </c>
      <c r="V96" s="173" t="s">
        <v>583</v>
      </c>
      <c r="W96" s="156" t="s">
        <v>214</v>
      </c>
      <c r="X96" s="350" t="s">
        <v>581</v>
      </c>
    </row>
    <row r="97" spans="1:24" ht="314.25" thickBot="1" x14ac:dyDescent="0.25">
      <c r="A97" s="146">
        <v>17</v>
      </c>
      <c r="B97" s="146">
        <f t="shared" si="1"/>
        <v>87</v>
      </c>
      <c r="C97" s="96">
        <v>1</v>
      </c>
      <c r="D97" s="249" t="s">
        <v>462</v>
      </c>
      <c r="E97" s="242" t="s">
        <v>193</v>
      </c>
      <c r="F97" s="250" t="s">
        <v>194</v>
      </c>
      <c r="G97" s="150" t="s">
        <v>656</v>
      </c>
      <c r="H97" s="251" t="s">
        <v>463</v>
      </c>
      <c r="I97" s="359">
        <v>1</v>
      </c>
      <c r="J97" s="252">
        <v>44666</v>
      </c>
      <c r="K97" s="252">
        <v>44926</v>
      </c>
      <c r="L97" s="219">
        <v>42</v>
      </c>
      <c r="M97" s="155" t="s">
        <v>197</v>
      </c>
      <c r="N97" s="254">
        <v>1</v>
      </c>
      <c r="O97" s="233" t="s">
        <v>298</v>
      </c>
      <c r="P97" s="253" t="s">
        <v>208</v>
      </c>
      <c r="Q97" s="159" t="s">
        <v>225</v>
      </c>
      <c r="R97" s="254">
        <v>1</v>
      </c>
      <c r="S97" s="338" t="s">
        <v>299</v>
      </c>
      <c r="T97" s="358">
        <v>0.6</v>
      </c>
      <c r="U97" s="228">
        <v>1</v>
      </c>
      <c r="V97" s="158" t="s">
        <v>629</v>
      </c>
      <c r="W97" s="156" t="s">
        <v>220</v>
      </c>
      <c r="X97" s="265" t="s">
        <v>470</v>
      </c>
    </row>
    <row r="98" spans="1:24" ht="357" thickBot="1" x14ac:dyDescent="0.25">
      <c r="A98" s="146">
        <v>0</v>
      </c>
      <c r="B98" s="146">
        <f t="shared" si="1"/>
        <v>88</v>
      </c>
      <c r="C98" s="96"/>
      <c r="D98" s="249" t="s">
        <v>462</v>
      </c>
      <c r="E98" s="242" t="s">
        <v>193</v>
      </c>
      <c r="F98" s="250" t="s">
        <v>194</v>
      </c>
      <c r="G98" s="150" t="s">
        <v>657</v>
      </c>
      <c r="H98" s="251" t="s">
        <v>464</v>
      </c>
      <c r="I98" s="359">
        <v>1</v>
      </c>
      <c r="J98" s="252">
        <v>44666</v>
      </c>
      <c r="K98" s="252">
        <v>44926</v>
      </c>
      <c r="L98" s="219">
        <v>42</v>
      </c>
      <c r="M98" s="155" t="s">
        <v>197</v>
      </c>
      <c r="N98" s="254">
        <v>1</v>
      </c>
      <c r="O98" s="255" t="s">
        <v>299</v>
      </c>
      <c r="P98" s="253" t="s">
        <v>208</v>
      </c>
      <c r="Q98" s="159" t="s">
        <v>225</v>
      </c>
      <c r="R98" s="254">
        <v>1</v>
      </c>
      <c r="S98" s="338" t="s">
        <v>299</v>
      </c>
      <c r="T98" s="358">
        <v>0.6</v>
      </c>
      <c r="U98" s="228">
        <v>1</v>
      </c>
      <c r="V98" s="158" t="s">
        <v>630</v>
      </c>
      <c r="W98" s="156" t="s">
        <v>220</v>
      </c>
      <c r="X98" s="265" t="s">
        <v>470</v>
      </c>
    </row>
    <row r="99" spans="1:24" ht="314.25" thickBot="1" x14ac:dyDescent="0.25">
      <c r="A99" s="146">
        <v>0</v>
      </c>
      <c r="B99" s="146">
        <f t="shared" si="1"/>
        <v>89</v>
      </c>
      <c r="C99" s="96"/>
      <c r="D99" s="249" t="s">
        <v>462</v>
      </c>
      <c r="E99" s="242" t="s">
        <v>193</v>
      </c>
      <c r="F99" s="250" t="s">
        <v>194</v>
      </c>
      <c r="G99" s="150" t="s">
        <v>198</v>
      </c>
      <c r="H99" s="251" t="s">
        <v>465</v>
      </c>
      <c r="I99" s="359">
        <v>1</v>
      </c>
      <c r="J99" s="252">
        <v>44666</v>
      </c>
      <c r="K99" s="252">
        <v>44926</v>
      </c>
      <c r="L99" s="219">
        <v>42</v>
      </c>
      <c r="M99" s="155" t="s">
        <v>197</v>
      </c>
      <c r="N99" s="254">
        <v>1</v>
      </c>
      <c r="O99" s="238" t="s">
        <v>299</v>
      </c>
      <c r="P99" s="253" t="s">
        <v>208</v>
      </c>
      <c r="Q99" s="159" t="s">
        <v>225</v>
      </c>
      <c r="R99" s="254">
        <v>1</v>
      </c>
      <c r="S99" s="338" t="s">
        <v>558</v>
      </c>
      <c r="T99" s="358">
        <v>1</v>
      </c>
      <c r="U99" s="228">
        <v>1</v>
      </c>
      <c r="V99" s="256" t="s">
        <v>631</v>
      </c>
      <c r="W99" s="156" t="s">
        <v>220</v>
      </c>
      <c r="X99" s="265" t="s">
        <v>470</v>
      </c>
    </row>
    <row r="100" spans="1:24" ht="228" customHeight="1" thickBot="1" x14ac:dyDescent="0.25">
      <c r="A100" s="146">
        <v>0</v>
      </c>
      <c r="B100" s="146">
        <f t="shared" si="1"/>
        <v>90</v>
      </c>
      <c r="C100" s="96"/>
      <c r="D100" s="249" t="s">
        <v>462</v>
      </c>
      <c r="E100" s="242" t="s">
        <v>193</v>
      </c>
      <c r="F100" s="250" t="s">
        <v>199</v>
      </c>
      <c r="G100" s="150" t="s">
        <v>667</v>
      </c>
      <c r="H100" s="251" t="s">
        <v>466</v>
      </c>
      <c r="I100" s="359">
        <v>1</v>
      </c>
      <c r="J100" s="252">
        <v>44666</v>
      </c>
      <c r="K100" s="252">
        <v>44926</v>
      </c>
      <c r="L100" s="219">
        <v>42</v>
      </c>
      <c r="M100" s="155" t="s">
        <v>197</v>
      </c>
      <c r="N100" s="248">
        <v>0</v>
      </c>
      <c r="O100" s="231" t="s">
        <v>300</v>
      </c>
      <c r="P100" s="253" t="s">
        <v>208</v>
      </c>
      <c r="Q100" s="159" t="s">
        <v>225</v>
      </c>
      <c r="R100" s="323">
        <v>0</v>
      </c>
      <c r="S100" s="338" t="s">
        <v>300</v>
      </c>
      <c r="T100" s="247">
        <v>0</v>
      </c>
      <c r="U100" s="228">
        <v>0</v>
      </c>
      <c r="V100" s="158" t="s">
        <v>632</v>
      </c>
      <c r="W100" s="156" t="s">
        <v>220</v>
      </c>
      <c r="X100" s="350" t="s">
        <v>581</v>
      </c>
    </row>
    <row r="101" spans="1:24" ht="183" customHeight="1" thickBot="1" x14ac:dyDescent="0.25">
      <c r="A101" s="146">
        <v>0</v>
      </c>
      <c r="B101" s="146">
        <f t="shared" si="1"/>
        <v>91</v>
      </c>
      <c r="C101" s="96"/>
      <c r="D101" s="249" t="s">
        <v>462</v>
      </c>
      <c r="E101" s="242" t="s">
        <v>193</v>
      </c>
      <c r="F101" s="250" t="s">
        <v>199</v>
      </c>
      <c r="G101" s="150" t="s">
        <v>202</v>
      </c>
      <c r="H101" s="251" t="s">
        <v>467</v>
      </c>
      <c r="I101" s="359">
        <v>1</v>
      </c>
      <c r="J101" s="252">
        <v>44666</v>
      </c>
      <c r="K101" s="252">
        <v>45107</v>
      </c>
      <c r="L101" s="352">
        <v>68</v>
      </c>
      <c r="M101" s="155" t="s">
        <v>197</v>
      </c>
      <c r="N101" s="248">
        <v>0</v>
      </c>
      <c r="O101" s="257" t="s">
        <v>300</v>
      </c>
      <c r="P101" s="253" t="s">
        <v>208</v>
      </c>
      <c r="Q101" s="159" t="s">
        <v>225</v>
      </c>
      <c r="R101" s="323">
        <v>0</v>
      </c>
      <c r="S101" s="338" t="s">
        <v>559</v>
      </c>
      <c r="T101" s="247">
        <v>0</v>
      </c>
      <c r="U101" s="228">
        <v>0</v>
      </c>
      <c r="V101" s="158" t="s">
        <v>633</v>
      </c>
      <c r="W101" s="156" t="s">
        <v>220</v>
      </c>
      <c r="X101" s="350" t="s">
        <v>581</v>
      </c>
    </row>
    <row r="102" spans="1:24" ht="201.75" customHeight="1" thickBot="1" x14ac:dyDescent="0.25">
      <c r="A102" s="146">
        <v>0</v>
      </c>
      <c r="B102" s="146">
        <f t="shared" si="1"/>
        <v>92</v>
      </c>
      <c r="C102" s="96"/>
      <c r="D102" s="249" t="s">
        <v>462</v>
      </c>
      <c r="E102" s="242" t="s">
        <v>193</v>
      </c>
      <c r="F102" s="250" t="s">
        <v>199</v>
      </c>
      <c r="G102" s="150" t="s">
        <v>668</v>
      </c>
      <c r="H102" s="251" t="s">
        <v>468</v>
      </c>
      <c r="I102" s="359">
        <v>1</v>
      </c>
      <c r="J102" s="252">
        <v>44666</v>
      </c>
      <c r="K102" s="252">
        <v>44926</v>
      </c>
      <c r="L102" s="219">
        <v>42</v>
      </c>
      <c r="M102" s="155" t="s">
        <v>197</v>
      </c>
      <c r="N102" s="248">
        <v>0.8</v>
      </c>
      <c r="O102" s="257" t="s">
        <v>301</v>
      </c>
      <c r="P102" s="253" t="s">
        <v>208</v>
      </c>
      <c r="Q102" s="159" t="s">
        <v>225</v>
      </c>
      <c r="R102" s="323">
        <v>0.5</v>
      </c>
      <c r="S102" s="329" t="s">
        <v>301</v>
      </c>
      <c r="T102" s="247">
        <v>0</v>
      </c>
      <c r="U102" s="228">
        <v>0</v>
      </c>
      <c r="V102" s="158" t="s">
        <v>634</v>
      </c>
      <c r="W102" s="156" t="s">
        <v>220</v>
      </c>
      <c r="X102" s="350" t="s">
        <v>581</v>
      </c>
    </row>
    <row r="103" spans="1:24" ht="290.25" customHeight="1" thickBot="1" x14ac:dyDescent="0.25">
      <c r="A103" s="146">
        <v>0</v>
      </c>
      <c r="B103" s="146">
        <f t="shared" si="1"/>
        <v>93</v>
      </c>
      <c r="C103" s="354"/>
      <c r="D103" s="292" t="s">
        <v>462</v>
      </c>
      <c r="E103" s="293" t="s">
        <v>193</v>
      </c>
      <c r="F103" s="294" t="s">
        <v>204</v>
      </c>
      <c r="G103" s="295" t="s">
        <v>669</v>
      </c>
      <c r="H103" s="296" t="s">
        <v>469</v>
      </c>
      <c r="I103" s="359">
        <v>1</v>
      </c>
      <c r="J103" s="298">
        <v>44666</v>
      </c>
      <c r="K103" s="298">
        <v>44926</v>
      </c>
      <c r="L103" s="299">
        <v>42</v>
      </c>
      <c r="M103" s="290" t="s">
        <v>197</v>
      </c>
      <c r="N103" s="301">
        <v>0.8</v>
      </c>
      <c r="O103" s="302" t="s">
        <v>302</v>
      </c>
      <c r="P103" s="303" t="s">
        <v>208</v>
      </c>
      <c r="Q103" s="222" t="s">
        <v>225</v>
      </c>
      <c r="R103" s="323">
        <v>1</v>
      </c>
      <c r="S103" s="338" t="s">
        <v>560</v>
      </c>
      <c r="T103" s="297">
        <v>0</v>
      </c>
      <c r="U103" s="304">
        <v>0</v>
      </c>
      <c r="V103" s="347" t="s">
        <v>635</v>
      </c>
      <c r="W103" s="300" t="s">
        <v>220</v>
      </c>
      <c r="X103" s="350" t="s">
        <v>581</v>
      </c>
    </row>
    <row r="104" spans="1:24" ht="219.75" customHeight="1" x14ac:dyDescent="0.2">
      <c r="A104" s="146">
        <v>0</v>
      </c>
      <c r="B104" s="291">
        <f t="shared" si="1"/>
        <v>94</v>
      </c>
      <c r="C104" s="291">
        <v>1</v>
      </c>
      <c r="D104" s="305" t="s">
        <v>500</v>
      </c>
      <c r="E104" s="306" t="s">
        <v>501</v>
      </c>
      <c r="F104" s="306" t="s">
        <v>502</v>
      </c>
      <c r="G104" s="306" t="s">
        <v>503</v>
      </c>
      <c r="H104" s="306" t="s">
        <v>504</v>
      </c>
      <c r="I104" s="307">
        <v>1</v>
      </c>
      <c r="J104" s="308">
        <v>44805</v>
      </c>
      <c r="K104" s="308">
        <v>44926</v>
      </c>
      <c r="L104" s="309">
        <v>16</v>
      </c>
      <c r="M104" s="310" t="s">
        <v>197</v>
      </c>
      <c r="N104" s="311"/>
      <c r="O104" s="96"/>
      <c r="P104" s="178"/>
      <c r="Q104" s="96"/>
      <c r="R104" s="162"/>
      <c r="S104" s="341"/>
      <c r="T104" s="259">
        <v>0</v>
      </c>
      <c r="U104" s="346">
        <v>0</v>
      </c>
      <c r="V104" s="345" t="s">
        <v>577</v>
      </c>
      <c r="W104" s="300" t="s">
        <v>220</v>
      </c>
      <c r="X104" s="350" t="s">
        <v>581</v>
      </c>
    </row>
    <row r="105" spans="1:24" ht="180.75" customHeight="1" x14ac:dyDescent="0.2">
      <c r="A105" s="146">
        <v>0</v>
      </c>
      <c r="B105" s="291">
        <f t="shared" si="1"/>
        <v>95</v>
      </c>
      <c r="C105" s="291"/>
      <c r="D105" s="305" t="s">
        <v>500</v>
      </c>
      <c r="E105" s="306" t="s">
        <v>501</v>
      </c>
      <c r="F105" s="306" t="s">
        <v>502</v>
      </c>
      <c r="G105" s="306" t="s">
        <v>505</v>
      </c>
      <c r="H105" s="306" t="s">
        <v>506</v>
      </c>
      <c r="I105" s="307">
        <v>1</v>
      </c>
      <c r="J105" s="308">
        <v>44835</v>
      </c>
      <c r="K105" s="308">
        <v>44926</v>
      </c>
      <c r="L105" s="309">
        <v>16</v>
      </c>
      <c r="M105" s="310" t="s">
        <v>197</v>
      </c>
      <c r="N105" s="311"/>
      <c r="O105" s="96"/>
      <c r="P105" s="178"/>
      <c r="Q105" s="96"/>
      <c r="R105" s="162"/>
      <c r="S105" s="341"/>
      <c r="T105" s="259">
        <v>0</v>
      </c>
      <c r="U105" s="346">
        <v>0</v>
      </c>
      <c r="V105" s="345" t="s">
        <v>577</v>
      </c>
      <c r="W105" s="351" t="s">
        <v>220</v>
      </c>
      <c r="X105" s="350" t="s">
        <v>581</v>
      </c>
    </row>
    <row r="106" spans="1:24" ht="181.5" customHeight="1" x14ac:dyDescent="0.2">
      <c r="A106" s="146">
        <v>0</v>
      </c>
      <c r="B106" s="291">
        <f t="shared" si="1"/>
        <v>96</v>
      </c>
      <c r="C106" s="291"/>
      <c r="D106" s="305" t="s">
        <v>500</v>
      </c>
      <c r="E106" s="306" t="s">
        <v>501</v>
      </c>
      <c r="F106" s="306" t="s">
        <v>502</v>
      </c>
      <c r="G106" s="306" t="s">
        <v>507</v>
      </c>
      <c r="H106" s="306" t="s">
        <v>508</v>
      </c>
      <c r="I106" s="309">
        <v>4</v>
      </c>
      <c r="J106" s="308">
        <v>44835</v>
      </c>
      <c r="K106" s="308">
        <v>45200</v>
      </c>
      <c r="L106" s="309">
        <v>52</v>
      </c>
      <c r="M106" s="310" t="s">
        <v>197</v>
      </c>
      <c r="N106" s="311"/>
      <c r="O106" s="96"/>
      <c r="P106" s="178"/>
      <c r="Q106" s="96"/>
      <c r="R106" s="162"/>
      <c r="S106" s="341"/>
      <c r="T106" s="259">
        <v>0</v>
      </c>
      <c r="U106" s="346">
        <v>0</v>
      </c>
      <c r="V106" s="345" t="s">
        <v>577</v>
      </c>
      <c r="W106" s="351" t="s">
        <v>220</v>
      </c>
      <c r="X106" s="350" t="s">
        <v>581</v>
      </c>
    </row>
    <row r="107" spans="1:24" x14ac:dyDescent="0.2">
      <c r="G107" s="404"/>
    </row>
    <row r="108" spans="1:24" x14ac:dyDescent="0.2">
      <c r="C108" s="53">
        <f>SUM(C11:C106)</f>
        <v>18</v>
      </c>
      <c r="G108" s="404"/>
    </row>
    <row r="109" spans="1:24" x14ac:dyDescent="0.2">
      <c r="G109" s="404"/>
    </row>
    <row r="110" spans="1:24" x14ac:dyDescent="0.2">
      <c r="G110" s="404"/>
      <c r="V110" s="344"/>
    </row>
    <row r="111" spans="1:24" x14ac:dyDescent="0.2">
      <c r="G111" s="404"/>
    </row>
    <row r="112" spans="1:24" x14ac:dyDescent="0.2">
      <c r="G112" s="404"/>
      <c r="V112" s="344"/>
    </row>
    <row r="113" spans="7:7" x14ac:dyDescent="0.2">
      <c r="G113" s="404"/>
    </row>
    <row r="114" spans="7:7" x14ac:dyDescent="0.2">
      <c r="G114" s="404"/>
    </row>
    <row r="115" spans="7:7" x14ac:dyDescent="0.2">
      <c r="G115" s="404"/>
    </row>
    <row r="116" spans="7:7" x14ac:dyDescent="0.2">
      <c r="G116" s="404"/>
    </row>
    <row r="117" spans="7:7" x14ac:dyDescent="0.2">
      <c r="G117" s="404"/>
    </row>
    <row r="118" spans="7:7" x14ac:dyDescent="0.2">
      <c r="G118" s="404"/>
    </row>
    <row r="119" spans="7:7" x14ac:dyDescent="0.2">
      <c r="G119" s="404"/>
    </row>
    <row r="120" spans="7:7" x14ac:dyDescent="0.2">
      <c r="G120" s="404"/>
    </row>
    <row r="121" spans="7:7" x14ac:dyDescent="0.2">
      <c r="G121" s="404"/>
    </row>
    <row r="122" spans="7:7" x14ac:dyDescent="0.2">
      <c r="G122" s="404"/>
    </row>
    <row r="123" spans="7:7" x14ac:dyDescent="0.2">
      <c r="G123" s="404"/>
    </row>
  </sheetData>
  <autoFilter ref="D10:JO106" xr:uid="{00000000-0001-0000-0000-000000000000}"/>
  <mergeCells count="3">
    <mergeCell ref="D8:M8"/>
    <mergeCell ref="P8:P9"/>
    <mergeCell ref="R9:S9"/>
  </mergeCells>
  <conditionalFormatting sqref="R22">
    <cfRule type="cellIs" dxfId="14" priority="1" operator="between">
      <formula>0.75</formula>
      <formula>1</formula>
    </cfRule>
    <cfRule type="cellIs" dxfId="13" priority="3" operator="between">
      <formula>0.25</formula>
      <formula>"49.9%"</formula>
    </cfRule>
    <cfRule type="cellIs" dxfId="12" priority="4" operator="between">
      <formula>0.01%</formula>
      <formula>25%</formula>
    </cfRule>
  </conditionalFormatting>
  <conditionalFormatting sqref="R22">
    <cfRule type="cellIs" dxfId="11" priority="2" operator="between">
      <formula>0.5</formula>
      <formula>"74.9%"</formula>
    </cfRule>
  </conditionalFormatting>
  <dataValidations xWindow="604" yWindow="666" count="8">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11 L13:L25 L27:L106 I106"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H30 H27 H14:H20 H22:H25 H39" xr:uid="{00000000-0002-0000-0000-000001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G30 G27 G14:G20 G22:G25" xr:uid="{00000000-0002-0000-0000-000002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30 I27:I28 I12:I20 I22:I25 I50:I53 I82:I84 I41:I48 I57:I60 I62:I67 I69:I71 I80 I73:I75 I77:I78 I87:I90 T80 T43:T48 T50:T53 T57:T60 T62:T63 T65:T67 T70:T71 T73:T78 T83:T84 T87:T90" xr:uid="{00000000-0002-0000-0000-000003000000}">
      <formula1>-9223372036854770000</formula1>
      <formula2>9223372036854770000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1:D106" xr:uid="{00000000-0002-0000-0000-000004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13:F27" xr:uid="{00000000-0002-0000-0000-000005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11:K106" xr:uid="{00000000-0002-0000-0000-000006000000}">
      <formula1>1900/1/1</formula1>
      <formula2>3000/1/1</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1:E106" xr:uid="{00000000-0002-0000-0000-000007000000}">
      <formula1>0</formula1>
      <formula2>390</formula2>
    </dataValidation>
  </dataValidations>
  <printOptions horizontalCentered="1"/>
  <pageMargins left="1.1811023622047245" right="0.70866141732283472" top="0.74803149606299213" bottom="0.74803149606299213" header="0.31496062992125984" footer="0.31496062992125984"/>
  <pageSetup paperSize="5" scale="5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FBA2-FD71-4FD4-B33B-DA3ADD74B46D}">
  <dimension ref="A1:F3"/>
  <sheetViews>
    <sheetView topLeftCell="B1" zoomScale="80" zoomScaleNormal="80" workbookViewId="0">
      <selection activeCell="E2" sqref="E2:E3"/>
    </sheetView>
  </sheetViews>
  <sheetFormatPr baseColWidth="10" defaultRowHeight="15" x14ac:dyDescent="0.25"/>
  <cols>
    <col min="1" max="1" width="49.5703125" customWidth="1"/>
    <col min="2" max="2" width="26.28515625" customWidth="1"/>
    <col min="3" max="3" width="15.5703125" customWidth="1"/>
    <col min="4" max="4" width="16.28515625" customWidth="1"/>
    <col min="5" max="5" width="65.5703125" customWidth="1"/>
    <col min="6" max="6" width="28.5703125" customWidth="1"/>
  </cols>
  <sheetData>
    <row r="1" spans="1:6" ht="36" x14ac:dyDescent="0.25">
      <c r="A1" s="51" t="s">
        <v>8</v>
      </c>
      <c r="B1" s="51" t="s">
        <v>11</v>
      </c>
      <c r="C1" s="51" t="s">
        <v>14</v>
      </c>
      <c r="D1" s="51" t="s">
        <v>15</v>
      </c>
      <c r="E1" s="143" t="s">
        <v>491</v>
      </c>
      <c r="F1" s="264" t="s">
        <v>247</v>
      </c>
    </row>
    <row r="2" spans="1:6" ht="339.75" customHeight="1" x14ac:dyDescent="0.25">
      <c r="A2" s="217" t="s">
        <v>451</v>
      </c>
      <c r="B2" s="149" t="s">
        <v>110</v>
      </c>
      <c r="C2" s="153">
        <v>44562</v>
      </c>
      <c r="D2" s="153">
        <v>44742</v>
      </c>
      <c r="E2" s="374" t="s">
        <v>487</v>
      </c>
      <c r="F2" s="376" t="s">
        <v>478</v>
      </c>
    </row>
    <row r="3" spans="1:6" ht="159.75" x14ac:dyDescent="0.25">
      <c r="A3" s="217" t="s">
        <v>459</v>
      </c>
      <c r="B3" s="149" t="s">
        <v>141</v>
      </c>
      <c r="C3" s="153">
        <v>44562</v>
      </c>
      <c r="D3" s="153">
        <v>44742</v>
      </c>
      <c r="E3" s="375"/>
      <c r="F3" s="377"/>
    </row>
  </sheetData>
  <mergeCells count="2">
    <mergeCell ref="E2:E3"/>
    <mergeCell ref="F2:F3"/>
  </mergeCells>
  <dataValidations count="2">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3" xr:uid="{064A481D-13A7-4AAC-AC7A-E8B9CF43F6D8}">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C2:D3" xr:uid="{2A7CACB7-43D8-45C5-B7A4-1F59623ABF1F}">
      <formula1>1900/1/1</formula1>
      <formula2>3000/1/1</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3EAA-E3CA-4E93-8300-E9472510074C}">
  <dimension ref="A1:E31"/>
  <sheetViews>
    <sheetView workbookViewId="0"/>
  </sheetViews>
  <sheetFormatPr baseColWidth="10" defaultColWidth="44.140625" defaultRowHeight="14.25" x14ac:dyDescent="0.2"/>
  <cols>
    <col min="1" max="1" width="22" style="53" customWidth="1"/>
    <col min="2" max="2" width="57.85546875" style="53" customWidth="1"/>
    <col min="3" max="3" width="16.42578125" style="53" customWidth="1"/>
    <col min="4" max="4" width="12.7109375" style="53" customWidth="1"/>
    <col min="5" max="16384" width="44.140625" style="53"/>
  </cols>
  <sheetData>
    <row r="1" spans="1:5" ht="30.75" thickBot="1" x14ac:dyDescent="0.3">
      <c r="A1" s="54" t="s">
        <v>376</v>
      </c>
      <c r="B1" s="92" t="s">
        <v>337</v>
      </c>
      <c r="C1" s="93" t="s">
        <v>338</v>
      </c>
      <c r="D1" s="55" t="s">
        <v>377</v>
      </c>
      <c r="E1" s="52"/>
    </row>
    <row r="2" spans="1:5" x14ac:dyDescent="0.2">
      <c r="A2" s="59" t="s">
        <v>366</v>
      </c>
      <c r="B2" s="60" t="s">
        <v>339</v>
      </c>
      <c r="C2" s="61">
        <v>1</v>
      </c>
      <c r="D2" s="62"/>
    </row>
    <row r="3" spans="1:5" x14ac:dyDescent="0.2">
      <c r="A3" s="63" t="s">
        <v>366</v>
      </c>
      <c r="B3" s="56" t="s">
        <v>358</v>
      </c>
      <c r="C3" s="57">
        <v>4</v>
      </c>
      <c r="D3" s="64"/>
    </row>
    <row r="4" spans="1:5" x14ac:dyDescent="0.2">
      <c r="A4" s="63" t="s">
        <v>366</v>
      </c>
      <c r="B4" s="56" t="s">
        <v>340</v>
      </c>
      <c r="C4" s="57">
        <v>2</v>
      </c>
      <c r="D4" s="64"/>
    </row>
    <row r="5" spans="1:5" x14ac:dyDescent="0.2">
      <c r="A5" s="63" t="s">
        <v>366</v>
      </c>
      <c r="B5" s="56" t="s">
        <v>342</v>
      </c>
      <c r="C5" s="57">
        <v>1</v>
      </c>
      <c r="D5" s="64"/>
    </row>
    <row r="6" spans="1:5" x14ac:dyDescent="0.2">
      <c r="A6" s="63" t="s">
        <v>366</v>
      </c>
      <c r="B6" s="56" t="s">
        <v>341</v>
      </c>
      <c r="C6" s="57">
        <v>1</v>
      </c>
      <c r="D6" s="64"/>
      <c r="E6" s="53" t="s">
        <v>369</v>
      </c>
    </row>
    <row r="7" spans="1:5" x14ac:dyDescent="0.2">
      <c r="A7" s="63" t="s">
        <v>366</v>
      </c>
      <c r="B7" s="56" t="s">
        <v>343</v>
      </c>
      <c r="C7" s="57">
        <v>2</v>
      </c>
      <c r="D7" s="64"/>
    </row>
    <row r="8" spans="1:5" x14ac:dyDescent="0.2">
      <c r="A8" s="63" t="s">
        <v>366</v>
      </c>
      <c r="B8" s="56" t="s">
        <v>380</v>
      </c>
      <c r="C8" s="57">
        <v>1</v>
      </c>
      <c r="D8" s="64"/>
      <c r="E8" s="53" t="s">
        <v>369</v>
      </c>
    </row>
    <row r="9" spans="1:5" x14ac:dyDescent="0.2">
      <c r="A9" s="63" t="s">
        <v>366</v>
      </c>
      <c r="B9" s="56" t="s">
        <v>344</v>
      </c>
      <c r="C9" s="57">
        <v>1</v>
      </c>
      <c r="D9" s="64"/>
    </row>
    <row r="10" spans="1:5" x14ac:dyDescent="0.2">
      <c r="A10" s="63" t="s">
        <v>366</v>
      </c>
      <c r="B10" s="56" t="s">
        <v>359</v>
      </c>
      <c r="C10" s="57">
        <v>3</v>
      </c>
      <c r="D10" s="64"/>
    </row>
    <row r="11" spans="1:5" x14ac:dyDescent="0.2">
      <c r="A11" s="63" t="s">
        <v>366</v>
      </c>
      <c r="B11" s="56" t="s">
        <v>360</v>
      </c>
      <c r="C11" s="57">
        <v>1</v>
      </c>
      <c r="D11" s="64"/>
    </row>
    <row r="12" spans="1:5" ht="15.75" thickBot="1" x14ac:dyDescent="0.25">
      <c r="A12" s="65" t="s">
        <v>366</v>
      </c>
      <c r="B12" s="66" t="s">
        <v>345</v>
      </c>
      <c r="C12" s="67">
        <v>1</v>
      </c>
      <c r="D12" s="68">
        <f>+C2+C3+C4+C5+C6+C7+C8+C9+C10+C11+C12</f>
        <v>18</v>
      </c>
    </row>
    <row r="13" spans="1:5" x14ac:dyDescent="0.2">
      <c r="A13" s="59" t="s">
        <v>367</v>
      </c>
      <c r="B13" s="60" t="s">
        <v>346</v>
      </c>
      <c r="C13" s="61">
        <v>1</v>
      </c>
      <c r="D13" s="69"/>
    </row>
    <row r="14" spans="1:5" x14ac:dyDescent="0.2">
      <c r="A14" s="63" t="s">
        <v>367</v>
      </c>
      <c r="B14" s="56" t="s">
        <v>347</v>
      </c>
      <c r="C14" s="57">
        <v>2</v>
      </c>
      <c r="D14" s="64"/>
    </row>
    <row r="15" spans="1:5" x14ac:dyDescent="0.2">
      <c r="A15" s="63" t="s">
        <v>367</v>
      </c>
      <c r="B15" s="56" t="s">
        <v>348</v>
      </c>
      <c r="C15" s="57">
        <v>4</v>
      </c>
      <c r="D15" s="64"/>
    </row>
    <row r="16" spans="1:5" x14ac:dyDescent="0.2">
      <c r="A16" s="63" t="s">
        <v>367</v>
      </c>
      <c r="B16" s="56" t="s">
        <v>361</v>
      </c>
      <c r="C16" s="57">
        <v>2</v>
      </c>
      <c r="D16" s="64"/>
      <c r="E16" s="53" t="s">
        <v>369</v>
      </c>
    </row>
    <row r="17" spans="1:5" x14ac:dyDescent="0.2">
      <c r="A17" s="63" t="s">
        <v>367</v>
      </c>
      <c r="B17" s="56" t="s">
        <v>349</v>
      </c>
      <c r="C17" s="57">
        <v>1</v>
      </c>
      <c r="D17" s="64"/>
    </row>
    <row r="18" spans="1:5" x14ac:dyDescent="0.2">
      <c r="A18" s="63" t="s">
        <v>367</v>
      </c>
      <c r="B18" s="56" t="s">
        <v>350</v>
      </c>
      <c r="C18" s="57">
        <v>3</v>
      </c>
      <c r="D18" s="64"/>
    </row>
    <row r="19" spans="1:5" x14ac:dyDescent="0.2">
      <c r="A19" s="63" t="s">
        <v>367</v>
      </c>
      <c r="B19" s="56" t="s">
        <v>351</v>
      </c>
      <c r="C19" s="57">
        <v>1</v>
      </c>
      <c r="D19" s="64"/>
    </row>
    <row r="20" spans="1:5" x14ac:dyDescent="0.2">
      <c r="A20" s="63" t="s">
        <v>367</v>
      </c>
      <c r="B20" s="56" t="s">
        <v>368</v>
      </c>
      <c r="C20" s="58">
        <v>2</v>
      </c>
      <c r="D20" s="70"/>
      <c r="E20" s="53" t="s">
        <v>369</v>
      </c>
    </row>
    <row r="21" spans="1:5" ht="15.75" thickBot="1" x14ac:dyDescent="0.25">
      <c r="A21" s="65" t="s">
        <v>367</v>
      </c>
      <c r="B21" s="66" t="s">
        <v>352</v>
      </c>
      <c r="C21" s="71">
        <v>1</v>
      </c>
      <c r="D21" s="72">
        <f>+C13+C14+C15+C16+C17+C18+C19+C20+C21</f>
        <v>17</v>
      </c>
      <c r="E21" s="53" t="s">
        <v>369</v>
      </c>
    </row>
    <row r="22" spans="1:5" x14ac:dyDescent="0.2">
      <c r="A22" s="59" t="s">
        <v>371</v>
      </c>
      <c r="B22" s="60" t="s">
        <v>354</v>
      </c>
      <c r="C22" s="73">
        <v>1</v>
      </c>
      <c r="D22" s="74"/>
    </row>
    <row r="23" spans="1:5" x14ac:dyDescent="0.2">
      <c r="A23" s="63" t="s">
        <v>371</v>
      </c>
      <c r="B23" s="56" t="s">
        <v>362</v>
      </c>
      <c r="C23" s="58">
        <v>3</v>
      </c>
      <c r="D23" s="70"/>
    </row>
    <row r="24" spans="1:5" x14ac:dyDescent="0.2">
      <c r="A24" s="63" t="s">
        <v>371</v>
      </c>
      <c r="B24" s="56" t="s">
        <v>355</v>
      </c>
      <c r="C24" s="58">
        <v>1</v>
      </c>
      <c r="D24" s="70"/>
    </row>
    <row r="25" spans="1:5" ht="15.75" thickBot="1" x14ac:dyDescent="0.25">
      <c r="A25" s="65" t="s">
        <v>371</v>
      </c>
      <c r="B25" s="66" t="s">
        <v>356</v>
      </c>
      <c r="C25" s="71">
        <v>3</v>
      </c>
      <c r="D25" s="72">
        <f>+C22+C23+C24+C25</f>
        <v>8</v>
      </c>
    </row>
    <row r="26" spans="1:5" ht="15.75" thickBot="1" x14ac:dyDescent="0.25">
      <c r="A26" s="75" t="s">
        <v>370</v>
      </c>
      <c r="B26" s="76" t="s">
        <v>357</v>
      </c>
      <c r="C26" s="77">
        <v>4</v>
      </c>
      <c r="D26" s="78">
        <f>+C26</f>
        <v>4</v>
      </c>
    </row>
    <row r="27" spans="1:5" ht="15.75" thickBot="1" x14ac:dyDescent="0.25">
      <c r="A27" s="75" t="s">
        <v>365</v>
      </c>
      <c r="B27" s="76" t="s">
        <v>364</v>
      </c>
      <c r="C27" s="77">
        <v>1</v>
      </c>
      <c r="D27" s="78">
        <f>+C27</f>
        <v>1</v>
      </c>
    </row>
    <row r="28" spans="1:5" ht="15.75" thickBot="1" x14ac:dyDescent="0.25">
      <c r="A28" s="83" t="s">
        <v>372</v>
      </c>
      <c r="B28" s="75" t="s">
        <v>375</v>
      </c>
      <c r="C28" s="84">
        <v>1</v>
      </c>
      <c r="D28" s="85">
        <f>+C28</f>
        <v>1</v>
      </c>
      <c r="E28" s="53" t="s">
        <v>374</v>
      </c>
    </row>
    <row r="29" spans="1:5" ht="15" x14ac:dyDescent="0.2">
      <c r="A29" s="79" t="s">
        <v>378</v>
      </c>
      <c r="B29" s="80" t="s">
        <v>353</v>
      </c>
      <c r="C29" s="90">
        <v>5</v>
      </c>
      <c r="D29" s="88">
        <f>+C29</f>
        <v>5</v>
      </c>
    </row>
    <row r="30" spans="1:5" ht="15.75" thickBot="1" x14ac:dyDescent="0.25">
      <c r="A30" s="81" t="s">
        <v>379</v>
      </c>
      <c r="B30" s="82" t="s">
        <v>373</v>
      </c>
      <c r="C30" s="91">
        <v>2</v>
      </c>
      <c r="D30" s="89">
        <f>+C30</f>
        <v>2</v>
      </c>
    </row>
    <row r="31" spans="1:5" ht="15.75" thickBot="1" x14ac:dyDescent="0.3">
      <c r="A31" s="378" t="s">
        <v>263</v>
      </c>
      <c r="B31" s="379"/>
      <c r="C31" s="86">
        <f>SUM(C2:C30)</f>
        <v>56</v>
      </c>
      <c r="D31" s="87">
        <f>+D12+D21+D25+D26+D27+D28+D29+D30</f>
        <v>56</v>
      </c>
    </row>
  </sheetData>
  <mergeCells count="1">
    <mergeCell ref="A31:B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9D09-2443-42C8-80C0-33AF3DFE53C4}">
  <dimension ref="A1:O9"/>
  <sheetViews>
    <sheetView topLeftCell="E2" zoomScale="60" zoomScaleNormal="60" workbookViewId="0">
      <selection activeCell="D1" sqref="D1:M8"/>
    </sheetView>
  </sheetViews>
  <sheetFormatPr baseColWidth="10" defaultRowHeight="15" x14ac:dyDescent="0.25"/>
  <cols>
    <col min="1" max="1" width="47.7109375" customWidth="1"/>
    <col min="2" max="2" width="43.7109375" customWidth="1"/>
    <col min="3" max="3" width="40.140625" customWidth="1"/>
    <col min="4" max="5" width="45.140625" customWidth="1"/>
    <col min="6" max="7" width="32" customWidth="1"/>
    <col min="9" max="9" width="23.140625" customWidth="1"/>
    <col min="10" max="10" width="19.5703125" hidden="1" customWidth="1"/>
    <col min="11" max="11" width="16.85546875" hidden="1" customWidth="1"/>
    <col min="13" max="13" width="27.42578125" customWidth="1"/>
    <col min="14" max="14" width="25.140625" customWidth="1"/>
  </cols>
  <sheetData>
    <row r="1" spans="1:15" ht="90.75" customHeight="1" x14ac:dyDescent="0.25">
      <c r="A1" s="5" t="s">
        <v>8</v>
      </c>
      <c r="B1" s="5" t="s">
        <v>9</v>
      </c>
      <c r="C1" s="5" t="s">
        <v>10</v>
      </c>
      <c r="D1" s="41" t="s">
        <v>622</v>
      </c>
      <c r="E1" s="42" t="s">
        <v>623</v>
      </c>
      <c r="F1" s="41" t="s">
        <v>624</v>
      </c>
      <c r="G1" s="42" t="s">
        <v>623</v>
      </c>
      <c r="H1" s="51" t="s">
        <v>625</v>
      </c>
      <c r="I1" s="42" t="s">
        <v>623</v>
      </c>
      <c r="J1" s="41" t="s">
        <v>14</v>
      </c>
      <c r="K1" s="41" t="s">
        <v>15</v>
      </c>
      <c r="L1" s="51" t="s">
        <v>626</v>
      </c>
      <c r="M1" s="42" t="s">
        <v>623</v>
      </c>
      <c r="N1" s="5" t="s">
        <v>17</v>
      </c>
      <c r="O1" s="6" t="s">
        <v>222</v>
      </c>
    </row>
    <row r="2" spans="1:15" ht="210" x14ac:dyDescent="0.25">
      <c r="A2" s="8" t="s">
        <v>192</v>
      </c>
      <c r="B2" s="7" t="s">
        <v>193</v>
      </c>
      <c r="C2" s="9" t="s">
        <v>194</v>
      </c>
      <c r="D2" s="43" t="s">
        <v>195</v>
      </c>
      <c r="E2" s="43" t="s">
        <v>196</v>
      </c>
      <c r="F2" s="43" t="s">
        <v>196</v>
      </c>
      <c r="G2" s="44" t="s">
        <v>267</v>
      </c>
      <c r="H2" s="45">
        <v>1</v>
      </c>
      <c r="I2" s="46">
        <v>1</v>
      </c>
      <c r="J2" s="47">
        <v>44666</v>
      </c>
      <c r="K2" s="47">
        <v>44926</v>
      </c>
      <c r="L2" s="48">
        <v>42</v>
      </c>
      <c r="M2" s="49" t="s">
        <v>272</v>
      </c>
      <c r="N2" s="2" t="s">
        <v>197</v>
      </c>
      <c r="O2" s="4" t="s">
        <v>220</v>
      </c>
    </row>
    <row r="3" spans="1:15" ht="90" x14ac:dyDescent="0.25">
      <c r="A3" s="8"/>
      <c r="B3" s="7"/>
      <c r="C3" s="9" t="s">
        <v>194</v>
      </c>
      <c r="D3" s="43" t="s">
        <v>195</v>
      </c>
      <c r="E3" s="43" t="s">
        <v>271</v>
      </c>
      <c r="F3" s="43" t="s">
        <v>207</v>
      </c>
      <c r="G3" s="44" t="s">
        <v>273</v>
      </c>
      <c r="H3" s="45">
        <v>1</v>
      </c>
      <c r="I3" s="46">
        <v>1</v>
      </c>
      <c r="J3" s="47">
        <v>44666</v>
      </c>
      <c r="K3" s="47">
        <v>44926</v>
      </c>
      <c r="L3" s="48">
        <v>42</v>
      </c>
      <c r="M3" s="49" t="s">
        <v>272</v>
      </c>
      <c r="N3" s="2" t="s">
        <v>197</v>
      </c>
      <c r="O3" s="4" t="s">
        <v>220</v>
      </c>
    </row>
    <row r="4" spans="1:15" ht="72" x14ac:dyDescent="0.25">
      <c r="A4" s="8"/>
      <c r="B4" s="7"/>
      <c r="C4" s="9" t="s">
        <v>194</v>
      </c>
      <c r="D4" s="43" t="s">
        <v>195</v>
      </c>
      <c r="E4" s="43" t="s">
        <v>198</v>
      </c>
      <c r="F4" s="43" t="s">
        <v>198</v>
      </c>
      <c r="G4" s="44" t="s">
        <v>268</v>
      </c>
      <c r="H4" s="45">
        <v>1</v>
      </c>
      <c r="I4" s="46">
        <v>1</v>
      </c>
      <c r="J4" s="47">
        <v>44666</v>
      </c>
      <c r="K4" s="47">
        <v>44926</v>
      </c>
      <c r="L4" s="48">
        <v>42</v>
      </c>
      <c r="M4" s="49" t="s">
        <v>272</v>
      </c>
      <c r="N4" s="2" t="s">
        <v>197</v>
      </c>
      <c r="O4" s="4" t="s">
        <v>220</v>
      </c>
    </row>
    <row r="5" spans="1:15" ht="60" x14ac:dyDescent="0.25">
      <c r="A5" s="8"/>
      <c r="B5" s="7"/>
      <c r="C5" s="9" t="s">
        <v>199</v>
      </c>
      <c r="D5" s="43" t="s">
        <v>200</v>
      </c>
      <c r="E5" s="43" t="s">
        <v>201</v>
      </c>
      <c r="F5" s="43" t="s">
        <v>201</v>
      </c>
      <c r="G5" s="44" t="s">
        <v>269</v>
      </c>
      <c r="H5" s="45">
        <v>1</v>
      </c>
      <c r="I5" s="46">
        <v>1</v>
      </c>
      <c r="J5" s="47">
        <v>44666</v>
      </c>
      <c r="K5" s="47">
        <v>44926</v>
      </c>
      <c r="L5" s="48">
        <v>42</v>
      </c>
      <c r="M5" s="49" t="s">
        <v>272</v>
      </c>
      <c r="N5" s="2" t="s">
        <v>197</v>
      </c>
      <c r="O5" s="4" t="s">
        <v>220</v>
      </c>
    </row>
    <row r="6" spans="1:15" ht="60" x14ac:dyDescent="0.25">
      <c r="A6" s="8"/>
      <c r="B6" s="7"/>
      <c r="C6" s="9" t="s">
        <v>199</v>
      </c>
      <c r="D6" s="43" t="s">
        <v>200</v>
      </c>
      <c r="E6" s="43" t="s">
        <v>202</v>
      </c>
      <c r="F6" s="43" t="s">
        <v>202</v>
      </c>
      <c r="G6" s="44" t="s">
        <v>269</v>
      </c>
      <c r="H6" s="45">
        <v>1</v>
      </c>
      <c r="I6" s="46">
        <v>1</v>
      </c>
      <c r="J6" s="47">
        <v>44666</v>
      </c>
      <c r="K6" s="47">
        <v>45107</v>
      </c>
      <c r="L6" s="48">
        <v>42</v>
      </c>
      <c r="M6" s="50">
        <v>68</v>
      </c>
      <c r="N6" s="2" t="s">
        <v>197</v>
      </c>
      <c r="O6" s="4" t="s">
        <v>220</v>
      </c>
    </row>
    <row r="7" spans="1:15" ht="60" x14ac:dyDescent="0.25">
      <c r="A7" s="8"/>
      <c r="B7" s="7"/>
      <c r="C7" s="9" t="s">
        <v>199</v>
      </c>
      <c r="D7" s="43" t="s">
        <v>200</v>
      </c>
      <c r="E7" s="43" t="s">
        <v>203</v>
      </c>
      <c r="F7" s="43" t="s">
        <v>203</v>
      </c>
      <c r="G7" s="44" t="s">
        <v>270</v>
      </c>
      <c r="H7" s="45">
        <v>1</v>
      </c>
      <c r="I7" s="46">
        <v>1</v>
      </c>
      <c r="J7" s="47">
        <v>44666</v>
      </c>
      <c r="K7" s="47">
        <v>44926</v>
      </c>
      <c r="L7" s="48">
        <v>42</v>
      </c>
      <c r="M7" s="49" t="s">
        <v>272</v>
      </c>
      <c r="N7" s="2" t="s">
        <v>197</v>
      </c>
      <c r="O7" s="4" t="s">
        <v>220</v>
      </c>
    </row>
    <row r="8" spans="1:15" ht="108" x14ac:dyDescent="0.25">
      <c r="A8" s="8"/>
      <c r="B8" s="7"/>
      <c r="C8" s="9" t="s">
        <v>204</v>
      </c>
      <c r="D8" s="43" t="s">
        <v>205</v>
      </c>
      <c r="E8" s="43" t="s">
        <v>206</v>
      </c>
      <c r="F8" s="43" t="s">
        <v>206</v>
      </c>
      <c r="G8" s="44" t="s">
        <v>269</v>
      </c>
      <c r="H8" s="45">
        <v>1</v>
      </c>
      <c r="I8" s="46">
        <v>1</v>
      </c>
      <c r="J8" s="47">
        <v>44666</v>
      </c>
      <c r="K8" s="47">
        <v>44926</v>
      </c>
      <c r="L8" s="48">
        <v>42</v>
      </c>
      <c r="M8" s="49" t="s">
        <v>272</v>
      </c>
      <c r="N8" s="2" t="s">
        <v>197</v>
      </c>
      <c r="O8" s="4" t="s">
        <v>220</v>
      </c>
    </row>
    <row r="9" spans="1:15" x14ac:dyDescent="0.25">
      <c r="G9" s="1"/>
    </row>
  </sheetData>
  <dataValidations count="4">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2:B8" xr:uid="{D211B91F-0D7C-4F70-BC4A-99E0A9068BA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2:K8" xr:uid="{7075DFD0-D585-4C06-8374-31C31066D9D4}">
      <formula1>1900/1/1</formula1>
      <formula2>3000/1/1</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8" xr:uid="{6F49A9BB-7B04-4772-AF24-1055564FDE7D}">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2:L8 M6" xr:uid="{BDC5361E-E95F-4C96-94BC-CECBC70A6971}">
      <formula1>-9223372036854770000</formula1>
      <formula2>9223372036854770000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03020-2681-4CCA-AA43-F0CBC66B20F9}">
  <dimension ref="A1:B12"/>
  <sheetViews>
    <sheetView zoomScale="110" zoomScaleNormal="110" workbookViewId="0">
      <selection activeCell="B21" sqref="B21"/>
    </sheetView>
  </sheetViews>
  <sheetFormatPr baseColWidth="10" defaultRowHeight="15" x14ac:dyDescent="0.25"/>
  <cols>
    <col min="1" max="1" width="38.7109375" customWidth="1"/>
    <col min="2" max="2" width="61.5703125" customWidth="1"/>
    <col min="8" max="8" width="52.5703125" customWidth="1"/>
  </cols>
  <sheetData>
    <row r="1" spans="1:2" x14ac:dyDescent="0.25">
      <c r="A1" s="380" t="s">
        <v>252</v>
      </c>
      <c r="B1" s="381"/>
    </row>
    <row r="2" spans="1:2" ht="15.75" thickBot="1" x14ac:dyDescent="0.3">
      <c r="A2" s="15" t="s">
        <v>253</v>
      </c>
      <c r="B2" s="16" t="s">
        <v>254</v>
      </c>
    </row>
    <row r="3" spans="1:2" x14ac:dyDescent="0.25">
      <c r="A3" s="17" t="s">
        <v>228</v>
      </c>
      <c r="B3" s="20" t="s">
        <v>236</v>
      </c>
    </row>
    <row r="4" spans="1:2" ht="30" x14ac:dyDescent="0.25">
      <c r="A4" s="18" t="s">
        <v>229</v>
      </c>
      <c r="B4" s="21" t="s">
        <v>239</v>
      </c>
    </row>
    <row r="5" spans="1:2" x14ac:dyDescent="0.25">
      <c r="A5" s="18" t="s">
        <v>237</v>
      </c>
      <c r="B5" s="21" t="s">
        <v>240</v>
      </c>
    </row>
    <row r="6" spans="1:2" ht="30" x14ac:dyDescent="0.25">
      <c r="A6" s="18" t="s">
        <v>238</v>
      </c>
      <c r="B6" s="21" t="s">
        <v>241</v>
      </c>
    </row>
    <row r="7" spans="1:2" x14ac:dyDescent="0.25">
      <c r="A7" s="18" t="s">
        <v>231</v>
      </c>
      <c r="B7" s="21" t="s">
        <v>242</v>
      </c>
    </row>
    <row r="8" spans="1:2" ht="30" x14ac:dyDescent="0.25">
      <c r="A8" s="18" t="s">
        <v>232</v>
      </c>
      <c r="B8" s="21" t="s">
        <v>243</v>
      </c>
    </row>
    <row r="9" spans="1:2" ht="30" x14ac:dyDescent="0.25">
      <c r="A9" s="18" t="s">
        <v>233</v>
      </c>
      <c r="B9" s="21" t="s">
        <v>244</v>
      </c>
    </row>
    <row r="10" spans="1:2" ht="30" x14ac:dyDescent="0.25">
      <c r="A10" s="18" t="s">
        <v>225</v>
      </c>
      <c r="B10" s="21" t="s">
        <v>266</v>
      </c>
    </row>
    <row r="11" spans="1:2" ht="30" x14ac:dyDescent="0.25">
      <c r="A11" s="18" t="s">
        <v>234</v>
      </c>
      <c r="B11" s="21" t="s">
        <v>246</v>
      </c>
    </row>
    <row r="12" spans="1:2" ht="30.75" thickBot="1" x14ac:dyDescent="0.3">
      <c r="A12" s="19" t="s">
        <v>235</v>
      </c>
      <c r="B12" s="22" t="s">
        <v>245</v>
      </c>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478A9-0125-411F-B711-69C1CA7DEADC}">
  <dimension ref="A1:E30"/>
  <sheetViews>
    <sheetView showGridLines="0" workbookViewId="0">
      <selection activeCell="C20" sqref="C20"/>
    </sheetView>
  </sheetViews>
  <sheetFormatPr baseColWidth="10" defaultRowHeight="15" x14ac:dyDescent="0.25"/>
  <cols>
    <col min="1" max="1" width="45.140625" bestFit="1" customWidth="1"/>
    <col min="2" max="2" width="16.42578125" bestFit="1" customWidth="1"/>
    <col min="3" max="3" width="43" bestFit="1" customWidth="1"/>
    <col min="4" max="4" width="17.7109375" customWidth="1"/>
    <col min="5" max="5" width="11.42578125" customWidth="1"/>
    <col min="6" max="6" width="26.140625" bestFit="1" customWidth="1"/>
    <col min="7" max="7" width="45.140625" bestFit="1" customWidth="1"/>
    <col min="8" max="8" width="44.5703125" bestFit="1" customWidth="1"/>
    <col min="9" max="9" width="15.28515625" bestFit="1" customWidth="1"/>
    <col min="10" max="10" width="44" bestFit="1" customWidth="1"/>
    <col min="11" max="11" width="41.42578125" bestFit="1" customWidth="1"/>
    <col min="12" max="12" width="12.5703125" bestFit="1" customWidth="1"/>
    <col min="13" max="67" width="255.7109375" bestFit="1" customWidth="1"/>
    <col min="68" max="68" width="12.5703125" bestFit="1" customWidth="1"/>
  </cols>
  <sheetData>
    <row r="1" spans="1:2" x14ac:dyDescent="0.25">
      <c r="A1" s="10" t="s">
        <v>11</v>
      </c>
      <c r="B1" s="3" t="s">
        <v>250</v>
      </c>
    </row>
    <row r="3" spans="1:2" x14ac:dyDescent="0.25">
      <c r="A3" s="10" t="s">
        <v>249</v>
      </c>
      <c r="B3" s="3" t="s">
        <v>251</v>
      </c>
    </row>
    <row r="4" spans="1:2" x14ac:dyDescent="0.25">
      <c r="A4" s="11" t="s">
        <v>226</v>
      </c>
      <c r="B4" s="12">
        <v>10</v>
      </c>
    </row>
    <row r="5" spans="1:2" x14ac:dyDescent="0.25">
      <c r="A5" s="11" t="s">
        <v>229</v>
      </c>
      <c r="B5" s="12">
        <v>1</v>
      </c>
    </row>
    <row r="6" spans="1:2" x14ac:dyDescent="0.25">
      <c r="A6" s="11" t="s">
        <v>237</v>
      </c>
      <c r="B6" s="12">
        <v>7</v>
      </c>
    </row>
    <row r="7" spans="1:2" x14ac:dyDescent="0.25">
      <c r="A7" s="11" t="s">
        <v>238</v>
      </c>
      <c r="B7" s="12">
        <v>7</v>
      </c>
    </row>
    <row r="8" spans="1:2" x14ac:dyDescent="0.25">
      <c r="A8" s="11" t="s">
        <v>224</v>
      </c>
      <c r="B8" s="12">
        <v>17</v>
      </c>
    </row>
    <row r="9" spans="1:2" x14ac:dyDescent="0.25">
      <c r="A9" s="11" t="s">
        <v>233</v>
      </c>
      <c r="B9" s="12">
        <v>1</v>
      </c>
    </row>
    <row r="10" spans="1:2" x14ac:dyDescent="0.25">
      <c r="A10" s="11" t="s">
        <v>232</v>
      </c>
      <c r="B10" s="12">
        <v>41</v>
      </c>
    </row>
    <row r="11" spans="1:2" x14ac:dyDescent="0.25">
      <c r="A11" s="11" t="s">
        <v>225</v>
      </c>
      <c r="B11" s="12">
        <v>7</v>
      </c>
    </row>
    <row r="12" spans="1:2" x14ac:dyDescent="0.25">
      <c r="A12" s="11" t="s">
        <v>230</v>
      </c>
      <c r="B12" s="12">
        <v>1</v>
      </c>
    </row>
    <row r="13" spans="1:2" x14ac:dyDescent="0.25">
      <c r="A13" s="11" t="s">
        <v>227</v>
      </c>
      <c r="B13" s="12">
        <v>1</v>
      </c>
    </row>
    <row r="14" spans="1:2" x14ac:dyDescent="0.25">
      <c r="A14" s="13" t="s">
        <v>248</v>
      </c>
      <c r="B14" s="14">
        <v>93</v>
      </c>
    </row>
    <row r="16" spans="1:2" ht="15.75" thickBot="1" x14ac:dyDescent="0.3"/>
    <row r="17" spans="1:5" ht="15.75" thickBot="1" x14ac:dyDescent="0.3">
      <c r="E17" s="31" t="s">
        <v>260</v>
      </c>
    </row>
    <row r="18" spans="1:5" ht="15.75" thickBot="1" x14ac:dyDescent="0.3">
      <c r="A18" s="382" t="s">
        <v>257</v>
      </c>
      <c r="B18" s="383"/>
      <c r="D18" s="29" t="s">
        <v>258</v>
      </c>
      <c r="E18" s="32">
        <v>17</v>
      </c>
    </row>
    <row r="19" spans="1:5" ht="15.75" thickBot="1" x14ac:dyDescent="0.3">
      <c r="A19" s="27" t="s">
        <v>255</v>
      </c>
      <c r="B19" s="28" t="s">
        <v>256</v>
      </c>
      <c r="D19" s="30" t="s">
        <v>259</v>
      </c>
      <c r="E19" s="33">
        <v>93</v>
      </c>
    </row>
    <row r="20" spans="1:5" x14ac:dyDescent="0.25">
      <c r="A20" s="25" t="s">
        <v>226</v>
      </c>
      <c r="B20" s="26">
        <v>10</v>
      </c>
    </row>
    <row r="21" spans="1:5" x14ac:dyDescent="0.25">
      <c r="A21" s="11" t="s">
        <v>229</v>
      </c>
      <c r="B21" s="12">
        <v>1</v>
      </c>
    </row>
    <row r="22" spans="1:5" x14ac:dyDescent="0.25">
      <c r="A22" s="11" t="s">
        <v>237</v>
      </c>
      <c r="B22" s="12">
        <v>7</v>
      </c>
    </row>
    <row r="23" spans="1:5" x14ac:dyDescent="0.25">
      <c r="A23" s="11" t="s">
        <v>238</v>
      </c>
      <c r="B23" s="12">
        <v>7</v>
      </c>
    </row>
    <row r="24" spans="1:5" x14ac:dyDescent="0.25">
      <c r="A24" s="11" t="s">
        <v>224</v>
      </c>
      <c r="B24" s="12">
        <v>17</v>
      </c>
    </row>
    <row r="25" spans="1:5" x14ac:dyDescent="0.25">
      <c r="A25" s="11" t="s">
        <v>233</v>
      </c>
      <c r="B25" s="12">
        <v>1</v>
      </c>
    </row>
    <row r="26" spans="1:5" x14ac:dyDescent="0.25">
      <c r="A26" s="11" t="s">
        <v>232</v>
      </c>
      <c r="B26" s="12">
        <v>41</v>
      </c>
    </row>
    <row r="27" spans="1:5" x14ac:dyDescent="0.25">
      <c r="A27" s="11" t="s">
        <v>225</v>
      </c>
      <c r="B27" s="12">
        <v>7</v>
      </c>
    </row>
    <row r="28" spans="1:5" x14ac:dyDescent="0.25">
      <c r="A28" s="11" t="s">
        <v>230</v>
      </c>
      <c r="B28" s="12">
        <v>1</v>
      </c>
    </row>
    <row r="29" spans="1:5" x14ac:dyDescent="0.25">
      <c r="A29" s="11" t="s">
        <v>227</v>
      </c>
      <c r="B29" s="12">
        <v>1</v>
      </c>
    </row>
    <row r="30" spans="1:5" x14ac:dyDescent="0.25">
      <c r="A30" s="23" t="s">
        <v>248</v>
      </c>
      <c r="B30" s="24">
        <v>93</v>
      </c>
    </row>
  </sheetData>
  <mergeCells count="1">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A9C6-465B-417F-AB36-564C0632BFE2}">
  <dimension ref="A5:C13"/>
  <sheetViews>
    <sheetView showGridLines="0" workbookViewId="0">
      <selection activeCell="A33" sqref="A33"/>
    </sheetView>
  </sheetViews>
  <sheetFormatPr baseColWidth="10" defaultRowHeight="15" x14ac:dyDescent="0.25"/>
  <cols>
    <col min="1" max="1" width="45.140625" bestFit="1" customWidth="1"/>
    <col min="2" max="2" width="10.7109375" customWidth="1"/>
    <col min="3" max="3" width="8.7109375" customWidth="1"/>
    <col min="4" max="4" width="8" customWidth="1"/>
    <col min="5" max="5" width="12.5703125" bestFit="1" customWidth="1"/>
    <col min="6" max="6" width="26.140625" bestFit="1" customWidth="1"/>
    <col min="7" max="7" width="45.140625" bestFit="1" customWidth="1"/>
    <col min="8" max="8" width="44.5703125" bestFit="1" customWidth="1"/>
    <col min="9" max="9" width="15.28515625" bestFit="1" customWidth="1"/>
    <col min="10" max="10" width="44" bestFit="1" customWidth="1"/>
    <col min="11" max="11" width="41.42578125" bestFit="1" customWidth="1"/>
    <col min="12" max="12" width="12.5703125" bestFit="1" customWidth="1"/>
    <col min="13" max="67" width="255.7109375" bestFit="1" customWidth="1"/>
    <col min="68" max="68" width="12.5703125" bestFit="1" customWidth="1"/>
  </cols>
  <sheetData>
    <row r="5" spans="1:3" ht="33" customHeight="1" x14ac:dyDescent="0.25">
      <c r="A5" s="384" t="s">
        <v>264</v>
      </c>
      <c r="B5" s="385"/>
      <c r="C5" s="386"/>
    </row>
    <row r="6" spans="1:3" x14ac:dyDescent="0.25">
      <c r="A6" s="38" t="s">
        <v>253</v>
      </c>
      <c r="B6" s="38" t="s">
        <v>260</v>
      </c>
      <c r="C6" s="38" t="s">
        <v>265</v>
      </c>
    </row>
    <row r="7" spans="1:3" x14ac:dyDescent="0.25">
      <c r="A7" s="35" t="s">
        <v>228</v>
      </c>
      <c r="B7" s="36">
        <v>10</v>
      </c>
      <c r="C7" s="39">
        <f>+B7/$B$13*100</f>
        <v>37.037037037037038</v>
      </c>
    </row>
    <row r="8" spans="1:3" x14ac:dyDescent="0.25">
      <c r="A8" s="35" t="s">
        <v>229</v>
      </c>
      <c r="B8" s="36">
        <v>1</v>
      </c>
      <c r="C8" s="39">
        <f t="shared" ref="C8:C12" si="0">+B8/$B$13*100</f>
        <v>3.7037037037037033</v>
      </c>
    </row>
    <row r="9" spans="1:3" x14ac:dyDescent="0.25">
      <c r="A9" s="35" t="s">
        <v>237</v>
      </c>
      <c r="B9" s="36">
        <v>7</v>
      </c>
      <c r="C9" s="39">
        <f t="shared" si="0"/>
        <v>25.925925925925924</v>
      </c>
    </row>
    <row r="10" spans="1:3" x14ac:dyDescent="0.25">
      <c r="A10" s="35" t="s">
        <v>238</v>
      </c>
      <c r="B10" s="36">
        <v>7</v>
      </c>
      <c r="C10" s="39">
        <f t="shared" si="0"/>
        <v>25.925925925925924</v>
      </c>
    </row>
    <row r="11" spans="1:3" x14ac:dyDescent="0.25">
      <c r="A11" s="35" t="s">
        <v>230</v>
      </c>
      <c r="B11" s="36">
        <v>1</v>
      </c>
      <c r="C11" s="39">
        <f t="shared" si="0"/>
        <v>3.7037037037037033</v>
      </c>
    </row>
    <row r="12" spans="1:3" x14ac:dyDescent="0.25">
      <c r="A12" s="35" t="s">
        <v>227</v>
      </c>
      <c r="B12" s="36">
        <v>1</v>
      </c>
      <c r="C12" s="39">
        <f t="shared" si="0"/>
        <v>3.7037037037037033</v>
      </c>
    </row>
    <row r="13" spans="1:3" x14ac:dyDescent="0.25">
      <c r="A13" s="37" t="s">
        <v>263</v>
      </c>
      <c r="B13" s="34">
        <f>SUM(B7:B12)</f>
        <v>27</v>
      </c>
      <c r="C13" s="40">
        <f>SUM(C7:C12)</f>
        <v>100</v>
      </c>
    </row>
  </sheetData>
  <mergeCells count="1">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519E-A63C-4575-BB64-36E4D635D214}">
  <dimension ref="A5:D136"/>
  <sheetViews>
    <sheetView workbookViewId="0">
      <selection activeCell="A13" sqref="A13"/>
    </sheetView>
  </sheetViews>
  <sheetFormatPr baseColWidth="10" defaultRowHeight="15" x14ac:dyDescent="0.25"/>
  <cols>
    <col min="1" max="1" width="25.42578125" customWidth="1"/>
    <col min="2" max="2" width="44.7109375" customWidth="1"/>
    <col min="3" max="3" width="11.5703125" customWidth="1"/>
    <col min="4" max="4" width="19" customWidth="1"/>
    <col min="5" max="5" width="27.85546875" customWidth="1"/>
    <col min="6" max="6" width="36" customWidth="1"/>
    <col min="7" max="7" width="12" customWidth="1"/>
  </cols>
  <sheetData>
    <row r="5" spans="1:4" x14ac:dyDescent="0.25">
      <c r="A5" s="94" t="s">
        <v>381</v>
      </c>
      <c r="B5" s="94" t="s">
        <v>382</v>
      </c>
    </row>
    <row r="6" spans="1:4" ht="43.5" x14ac:dyDescent="0.25">
      <c r="A6" s="95" t="s">
        <v>383</v>
      </c>
      <c r="B6" s="96">
        <v>5</v>
      </c>
    </row>
    <row r="9" spans="1:4" x14ac:dyDescent="0.25">
      <c r="A9" s="94" t="s">
        <v>381</v>
      </c>
      <c r="B9" s="94" t="s">
        <v>382</v>
      </c>
    </row>
    <row r="10" spans="1:4" ht="43.5" x14ac:dyDescent="0.25">
      <c r="A10" s="95" t="s">
        <v>384</v>
      </c>
      <c r="B10" s="96">
        <v>5</v>
      </c>
    </row>
    <row r="14" spans="1:4" ht="15.75" thickBot="1" x14ac:dyDescent="0.3"/>
    <row r="15" spans="1:4" ht="30.75" thickBot="1" x14ac:dyDescent="0.3">
      <c r="A15" s="277" t="s">
        <v>385</v>
      </c>
      <c r="B15" s="277" t="s">
        <v>386</v>
      </c>
      <c r="C15" s="277" t="s">
        <v>387</v>
      </c>
      <c r="D15" s="362" t="s">
        <v>490</v>
      </c>
    </row>
    <row r="16" spans="1:4" x14ac:dyDescent="0.25">
      <c r="A16" s="387" t="s">
        <v>388</v>
      </c>
      <c r="B16" s="269" t="s">
        <v>389</v>
      </c>
      <c r="C16" s="360">
        <v>1</v>
      </c>
      <c r="D16" s="363" t="s">
        <v>639</v>
      </c>
    </row>
    <row r="17" spans="1:4" ht="15.75" thickBot="1" x14ac:dyDescent="0.3">
      <c r="A17" s="388"/>
      <c r="B17" s="100" t="s">
        <v>390</v>
      </c>
      <c r="C17" s="361">
        <v>2</v>
      </c>
      <c r="D17" s="366" t="s">
        <v>638</v>
      </c>
    </row>
    <row r="18" spans="1:4" ht="15.75" thickBot="1" x14ac:dyDescent="0.3">
      <c r="A18" s="389" t="s">
        <v>391</v>
      </c>
      <c r="B18" s="98" t="s">
        <v>392</v>
      </c>
      <c r="C18" s="365">
        <v>2</v>
      </c>
      <c r="D18" s="363" t="s">
        <v>638</v>
      </c>
    </row>
    <row r="19" spans="1:4" ht="15.75" thickBot="1" x14ac:dyDescent="0.3">
      <c r="A19" s="389"/>
      <c r="B19" s="111" t="s">
        <v>392</v>
      </c>
      <c r="C19" s="367">
        <v>2</v>
      </c>
      <c r="D19" s="368" t="s">
        <v>638</v>
      </c>
    </row>
    <row r="20" spans="1:4" ht="15.75" thickBot="1" x14ac:dyDescent="0.3">
      <c r="A20" s="389"/>
      <c r="B20" s="269" t="s">
        <v>393</v>
      </c>
      <c r="C20" s="360">
        <v>2</v>
      </c>
      <c r="D20" s="366" t="s">
        <v>638</v>
      </c>
    </row>
    <row r="21" spans="1:4" ht="15.75" thickBot="1" x14ac:dyDescent="0.3">
      <c r="A21" s="389"/>
      <c r="B21" s="100" t="s">
        <v>393</v>
      </c>
      <c r="C21" s="361">
        <v>2</v>
      </c>
      <c r="D21" s="364" t="s">
        <v>638</v>
      </c>
    </row>
    <row r="22" spans="1:4" x14ac:dyDescent="0.25">
      <c r="A22" s="390" t="s">
        <v>377</v>
      </c>
      <c r="B22" s="390"/>
      <c r="C22" s="104">
        <f>+C16+C17+C18+C19+C20+C21</f>
        <v>11</v>
      </c>
      <c r="D22" s="53"/>
    </row>
    <row r="23" spans="1:4" x14ac:dyDescent="0.25">
      <c r="A23" s="53"/>
      <c r="B23" s="53"/>
      <c r="C23" s="53"/>
      <c r="D23" s="53"/>
    </row>
    <row r="24" spans="1:4" x14ac:dyDescent="0.25">
      <c r="A24" s="97" t="s">
        <v>385</v>
      </c>
      <c r="B24" s="97" t="s">
        <v>386</v>
      </c>
      <c r="C24" s="97" t="s">
        <v>387</v>
      </c>
      <c r="D24" s="53"/>
    </row>
    <row r="25" spans="1:4" ht="15.75" thickBot="1" x14ac:dyDescent="0.3">
      <c r="A25" s="106" t="s">
        <v>388</v>
      </c>
      <c r="B25" s="106" t="s">
        <v>388</v>
      </c>
      <c r="C25" s="106" t="s">
        <v>388</v>
      </c>
      <c r="D25" s="53"/>
    </row>
    <row r="26" spans="1:4" ht="15.75" thickBot="1" x14ac:dyDescent="0.3">
      <c r="A26" s="389" t="s">
        <v>391</v>
      </c>
      <c r="B26" s="98" t="s">
        <v>392</v>
      </c>
      <c r="C26" s="99">
        <v>4</v>
      </c>
      <c r="D26" s="53"/>
    </row>
    <row r="27" spans="1:4" ht="15.75" thickBot="1" x14ac:dyDescent="0.3">
      <c r="A27" s="389"/>
      <c r="B27" s="100" t="s">
        <v>393</v>
      </c>
      <c r="C27" s="101">
        <v>4</v>
      </c>
      <c r="D27" s="53"/>
    </row>
    <row r="28" spans="1:4" x14ac:dyDescent="0.25">
      <c r="A28" s="390" t="s">
        <v>377</v>
      </c>
      <c r="B28" s="390"/>
      <c r="C28" s="104">
        <f>+C26+C27</f>
        <v>8</v>
      </c>
      <c r="D28" s="53"/>
    </row>
    <row r="29" spans="1:4" x14ac:dyDescent="0.25">
      <c r="A29" s="276"/>
      <c r="B29" s="276"/>
      <c r="C29" s="278"/>
      <c r="D29" s="53"/>
    </row>
    <row r="30" spans="1:4" x14ac:dyDescent="0.25">
      <c r="A30" s="105" t="s">
        <v>385</v>
      </c>
      <c r="B30" s="105" t="s">
        <v>387</v>
      </c>
      <c r="C30" s="53"/>
      <c r="D30" s="53"/>
    </row>
    <row r="31" spans="1:4" x14ac:dyDescent="0.25">
      <c r="A31" s="106" t="s">
        <v>388</v>
      </c>
      <c r="B31" s="107">
        <v>2</v>
      </c>
      <c r="C31" s="53"/>
      <c r="D31" s="53"/>
    </row>
    <row r="32" spans="1:4" x14ac:dyDescent="0.25">
      <c r="A32" s="106" t="s">
        <v>67</v>
      </c>
      <c r="B32" s="107">
        <v>1</v>
      </c>
      <c r="C32" s="53"/>
      <c r="D32" s="53"/>
    </row>
    <row r="33" spans="1:4" x14ac:dyDescent="0.25">
      <c r="A33" s="106" t="s">
        <v>394</v>
      </c>
      <c r="B33" s="107">
        <v>1</v>
      </c>
      <c r="C33" s="53"/>
      <c r="D33" s="53"/>
    </row>
    <row r="34" spans="1:4" ht="29.25" x14ac:dyDescent="0.25">
      <c r="A34" s="108" t="s">
        <v>472</v>
      </c>
      <c r="B34" s="57">
        <v>1</v>
      </c>
      <c r="C34" s="53"/>
      <c r="D34" s="53"/>
    </row>
    <row r="35" spans="1:4" x14ac:dyDescent="0.25">
      <c r="A35" s="109" t="s">
        <v>377</v>
      </c>
      <c r="B35" s="110">
        <f>+B31+B32+B33+B34</f>
        <v>5</v>
      </c>
      <c r="C35" s="53"/>
      <c r="D35" s="53"/>
    </row>
    <row r="36" spans="1:4" x14ac:dyDescent="0.25">
      <c r="A36" s="53"/>
      <c r="B36" s="53"/>
      <c r="C36" s="53"/>
      <c r="D36" s="53"/>
    </row>
    <row r="37" spans="1:4" x14ac:dyDescent="0.25">
      <c r="A37" s="105" t="s">
        <v>385</v>
      </c>
      <c r="B37" s="105" t="s">
        <v>387</v>
      </c>
      <c r="C37" s="53"/>
      <c r="D37" s="53"/>
    </row>
    <row r="38" spans="1:4" x14ac:dyDescent="0.25">
      <c r="A38" s="108" t="s">
        <v>388</v>
      </c>
      <c r="B38" s="57">
        <v>3</v>
      </c>
      <c r="C38" s="53"/>
      <c r="D38" s="53"/>
    </row>
    <row r="39" spans="1:4" ht="19.5" customHeight="1" x14ac:dyDescent="0.25">
      <c r="A39" s="108" t="s">
        <v>391</v>
      </c>
      <c r="B39" s="57">
        <v>8</v>
      </c>
      <c r="C39" s="53"/>
      <c r="D39" s="53"/>
    </row>
    <row r="40" spans="1:4" x14ac:dyDescent="0.25">
      <c r="A40" s="109" t="s">
        <v>377</v>
      </c>
      <c r="B40" s="110">
        <f>8+3</f>
        <v>11</v>
      </c>
      <c r="C40" s="53"/>
      <c r="D40" s="53"/>
    </row>
    <row r="41" spans="1:4" x14ac:dyDescent="0.25">
      <c r="A41" s="53"/>
      <c r="B41" s="53"/>
      <c r="C41" s="53"/>
      <c r="D41" s="53"/>
    </row>
    <row r="42" spans="1:4" x14ac:dyDescent="0.25">
      <c r="A42" s="53"/>
      <c r="B42" s="53"/>
      <c r="C42" s="53"/>
      <c r="D42" s="53"/>
    </row>
    <row r="44" spans="1:4" x14ac:dyDescent="0.25">
      <c r="A44" s="105" t="s">
        <v>385</v>
      </c>
      <c r="B44" s="105" t="s">
        <v>387</v>
      </c>
    </row>
    <row r="45" spans="1:4" x14ac:dyDescent="0.25">
      <c r="A45" s="106" t="s">
        <v>388</v>
      </c>
      <c r="B45" s="107">
        <v>2</v>
      </c>
    </row>
    <row r="46" spans="1:4" x14ac:dyDescent="0.25">
      <c r="A46" s="106" t="s">
        <v>395</v>
      </c>
      <c r="B46" s="107">
        <v>7</v>
      </c>
    </row>
    <row r="47" spans="1:4" x14ac:dyDescent="0.25">
      <c r="A47" s="106" t="s">
        <v>391</v>
      </c>
      <c r="B47" s="107">
        <v>9</v>
      </c>
    </row>
    <row r="48" spans="1:4" x14ac:dyDescent="0.25">
      <c r="A48" s="106" t="s">
        <v>396</v>
      </c>
      <c r="B48" s="107">
        <v>4</v>
      </c>
    </row>
    <row r="49" spans="1:4" x14ac:dyDescent="0.25">
      <c r="A49" s="106" t="s">
        <v>397</v>
      </c>
      <c r="B49" s="107">
        <v>1</v>
      </c>
    </row>
    <row r="50" spans="1:4" x14ac:dyDescent="0.25">
      <c r="A50" s="109" t="s">
        <v>377</v>
      </c>
      <c r="B50" s="110">
        <f>+B45+B46+B47+B48+B49</f>
        <v>23</v>
      </c>
    </row>
    <row r="52" spans="1:4" ht="33" customHeight="1" thickBot="1" x14ac:dyDescent="0.3">
      <c r="A52" s="97" t="s">
        <v>385</v>
      </c>
      <c r="B52" s="97" t="s">
        <v>386</v>
      </c>
      <c r="C52" s="97" t="s">
        <v>387</v>
      </c>
      <c r="D52" s="283" t="s">
        <v>490</v>
      </c>
    </row>
    <row r="53" spans="1:4" ht="15.75" thickBot="1" x14ac:dyDescent="0.3">
      <c r="A53" s="260" t="s">
        <v>388</v>
      </c>
      <c r="B53" s="102" t="s">
        <v>398</v>
      </c>
      <c r="C53" s="103">
        <v>1</v>
      </c>
      <c r="D53" s="282" t="s">
        <v>489</v>
      </c>
    </row>
    <row r="54" spans="1:4" ht="40.5" customHeight="1" thickBot="1" x14ac:dyDescent="0.3">
      <c r="A54" s="389" t="s">
        <v>391</v>
      </c>
      <c r="B54" s="289" t="s">
        <v>399</v>
      </c>
      <c r="C54" s="115">
        <v>1</v>
      </c>
      <c r="D54" s="282" t="s">
        <v>489</v>
      </c>
    </row>
    <row r="55" spans="1:4" ht="30.75" customHeight="1" thickBot="1" x14ac:dyDescent="0.3">
      <c r="A55" s="389"/>
      <c r="B55" s="114" t="s">
        <v>400</v>
      </c>
      <c r="C55" s="115">
        <v>1</v>
      </c>
      <c r="D55" s="282" t="s">
        <v>489</v>
      </c>
    </row>
    <row r="56" spans="1:4" x14ac:dyDescent="0.25">
      <c r="A56" s="391" t="s">
        <v>377</v>
      </c>
      <c r="B56" s="391"/>
      <c r="C56" s="288">
        <f>+C53+C54+C55</f>
        <v>3</v>
      </c>
      <c r="D56" s="287"/>
    </row>
    <row r="57" spans="1:4" x14ac:dyDescent="0.25">
      <c r="A57" s="284"/>
      <c r="B57" s="284"/>
      <c r="C57" s="285"/>
      <c r="D57" s="286"/>
    </row>
    <row r="58" spans="1:4" x14ac:dyDescent="0.25">
      <c r="A58" s="281" t="s">
        <v>385</v>
      </c>
      <c r="B58" s="281" t="s">
        <v>386</v>
      </c>
      <c r="C58" s="281" t="s">
        <v>387</v>
      </c>
    </row>
    <row r="59" spans="1:4" ht="15.75" thickBot="1" x14ac:dyDescent="0.3">
      <c r="A59" s="279" t="s">
        <v>388</v>
      </c>
      <c r="B59" s="280"/>
      <c r="C59" s="280"/>
    </row>
    <row r="60" spans="1:4" ht="31.5" customHeight="1" thickBot="1" x14ac:dyDescent="0.3">
      <c r="A60" s="389" t="s">
        <v>391</v>
      </c>
      <c r="B60" s="267" t="s">
        <v>399</v>
      </c>
      <c r="C60" s="99">
        <v>1</v>
      </c>
    </row>
    <row r="61" spans="1:4" ht="30" thickBot="1" x14ac:dyDescent="0.3">
      <c r="A61" s="389"/>
      <c r="B61" s="114" t="s">
        <v>400</v>
      </c>
      <c r="C61" s="115">
        <v>1</v>
      </c>
    </row>
    <row r="62" spans="1:4" x14ac:dyDescent="0.25">
      <c r="A62" s="390" t="s">
        <v>377</v>
      </c>
      <c r="B62" s="390"/>
      <c r="C62" s="104">
        <f>+C60+C61</f>
        <v>2</v>
      </c>
    </row>
    <row r="64" spans="1:4" x14ac:dyDescent="0.25">
      <c r="A64" s="94" t="s">
        <v>381</v>
      </c>
      <c r="B64" s="94" t="s">
        <v>382</v>
      </c>
    </row>
    <row r="65" spans="1:3" ht="43.5" x14ac:dyDescent="0.25">
      <c r="A65" s="116" t="s">
        <v>401</v>
      </c>
      <c r="B65" s="96">
        <v>33</v>
      </c>
    </row>
    <row r="68" spans="1:3" x14ac:dyDescent="0.25">
      <c r="A68" s="97" t="s">
        <v>385</v>
      </c>
      <c r="B68" s="97" t="s">
        <v>386</v>
      </c>
      <c r="C68" s="97" t="s">
        <v>387</v>
      </c>
    </row>
    <row r="69" spans="1:3" x14ac:dyDescent="0.25">
      <c r="A69" t="s">
        <v>402</v>
      </c>
    </row>
    <row r="71" spans="1:3" ht="34.5" customHeight="1" x14ac:dyDescent="0.25"/>
    <row r="72" spans="1:3" x14ac:dyDescent="0.25">
      <c r="A72" s="105" t="s">
        <v>385</v>
      </c>
      <c r="B72" s="97" t="s">
        <v>386</v>
      </c>
      <c r="C72" s="97" t="s">
        <v>387</v>
      </c>
    </row>
    <row r="73" spans="1:3" x14ac:dyDescent="0.25">
      <c r="A73" s="387" t="s">
        <v>388</v>
      </c>
      <c r="B73" s="111" t="s">
        <v>403</v>
      </c>
      <c r="C73" s="112">
        <v>1</v>
      </c>
    </row>
    <row r="74" spans="1:3" ht="15.75" thickBot="1" x14ac:dyDescent="0.3">
      <c r="A74" s="388"/>
      <c r="B74" s="117" t="s">
        <v>404</v>
      </c>
      <c r="C74" s="113">
        <v>1</v>
      </c>
    </row>
    <row r="75" spans="1:3" ht="15.75" thickBot="1" x14ac:dyDescent="0.3">
      <c r="A75" s="118" t="s">
        <v>395</v>
      </c>
      <c r="B75" s="102" t="s">
        <v>405</v>
      </c>
      <c r="C75" s="103">
        <v>7</v>
      </c>
    </row>
    <row r="76" spans="1:3" ht="29.25" x14ac:dyDescent="0.25">
      <c r="A76" s="394" t="s">
        <v>391</v>
      </c>
      <c r="B76" s="267" t="s">
        <v>406</v>
      </c>
      <c r="C76" s="268">
        <v>8</v>
      </c>
    </row>
    <row r="77" spans="1:3" ht="15.75" thickBot="1" x14ac:dyDescent="0.3">
      <c r="A77" s="395"/>
      <c r="B77" s="119" t="s">
        <v>407</v>
      </c>
      <c r="C77" s="120">
        <v>1</v>
      </c>
    </row>
    <row r="78" spans="1:3" x14ac:dyDescent="0.25">
      <c r="A78" s="400" t="s">
        <v>396</v>
      </c>
      <c r="B78" s="98" t="s">
        <v>408</v>
      </c>
      <c r="C78" s="99">
        <v>1</v>
      </c>
    </row>
    <row r="79" spans="1:3" x14ac:dyDescent="0.25">
      <c r="A79" s="401"/>
      <c r="B79" s="111" t="s">
        <v>409</v>
      </c>
      <c r="C79" s="112">
        <v>2</v>
      </c>
    </row>
    <row r="80" spans="1:3" x14ac:dyDescent="0.25">
      <c r="A80" s="401"/>
      <c r="B80" s="269" t="s">
        <v>473</v>
      </c>
      <c r="C80" s="113">
        <v>1</v>
      </c>
    </row>
    <row r="81" spans="1:3" x14ac:dyDescent="0.25">
      <c r="A81" s="401"/>
      <c r="B81" s="121" t="s">
        <v>410</v>
      </c>
      <c r="C81" s="122">
        <v>1</v>
      </c>
    </row>
    <row r="82" spans="1:3" ht="15.75" thickBot="1" x14ac:dyDescent="0.3">
      <c r="A82" s="402"/>
      <c r="B82" s="119" t="s">
        <v>637</v>
      </c>
      <c r="C82" s="120">
        <v>3</v>
      </c>
    </row>
    <row r="83" spans="1:3" x14ac:dyDescent="0.25">
      <c r="A83" s="390" t="s">
        <v>377</v>
      </c>
      <c r="B83" s="390"/>
      <c r="C83" s="104">
        <f>+C73+C74+C75+C76+C77+C78+C79+C80+C81+C82</f>
        <v>26</v>
      </c>
    </row>
    <row r="86" spans="1:3" x14ac:dyDescent="0.25">
      <c r="A86" s="105" t="s">
        <v>385</v>
      </c>
      <c r="B86" s="105" t="s">
        <v>387</v>
      </c>
    </row>
    <row r="87" spans="1:3" x14ac:dyDescent="0.25">
      <c r="A87" s="106" t="s">
        <v>388</v>
      </c>
      <c r="B87" s="107">
        <v>3</v>
      </c>
    </row>
    <row r="88" spans="1:3" x14ac:dyDescent="0.25">
      <c r="A88" s="108" t="s">
        <v>391</v>
      </c>
      <c r="B88" s="57">
        <v>2</v>
      </c>
    </row>
    <row r="89" spans="1:3" x14ac:dyDescent="0.25">
      <c r="A89" s="109" t="s">
        <v>377</v>
      </c>
      <c r="B89" s="110">
        <f>+B87+B88</f>
        <v>5</v>
      </c>
    </row>
    <row r="91" spans="1:3" x14ac:dyDescent="0.25">
      <c r="A91" s="105" t="s">
        <v>385</v>
      </c>
      <c r="B91" s="105" t="s">
        <v>387</v>
      </c>
    </row>
    <row r="92" spans="1:3" x14ac:dyDescent="0.25">
      <c r="A92" s="108" t="s">
        <v>391</v>
      </c>
      <c r="B92" s="57">
        <v>2</v>
      </c>
    </row>
    <row r="93" spans="1:3" x14ac:dyDescent="0.25">
      <c r="A93" s="106" t="s">
        <v>388</v>
      </c>
      <c r="B93" s="57">
        <v>1</v>
      </c>
    </row>
    <row r="94" spans="1:3" x14ac:dyDescent="0.25">
      <c r="A94" s="109" t="s">
        <v>377</v>
      </c>
      <c r="B94" s="110">
        <f>+B92</f>
        <v>2</v>
      </c>
    </row>
    <row r="98" spans="1:3" x14ac:dyDescent="0.25">
      <c r="A98" s="105" t="s">
        <v>385</v>
      </c>
      <c r="B98" s="97" t="s">
        <v>386</v>
      </c>
      <c r="C98" s="97" t="s">
        <v>387</v>
      </c>
    </row>
    <row r="99" spans="1:3" x14ac:dyDescent="0.25">
      <c r="A99" s="397" t="s">
        <v>388</v>
      </c>
      <c r="B99" s="111" t="s">
        <v>474</v>
      </c>
      <c r="C99" s="112">
        <v>5</v>
      </c>
    </row>
    <row r="100" spans="1:3" x14ac:dyDescent="0.25">
      <c r="A100" s="398"/>
      <c r="B100" s="111" t="s">
        <v>403</v>
      </c>
      <c r="C100" s="112">
        <v>1</v>
      </c>
    </row>
    <row r="101" spans="1:3" ht="15.75" thickBot="1" x14ac:dyDescent="0.3">
      <c r="A101" s="399"/>
      <c r="B101" s="117" t="s">
        <v>404</v>
      </c>
      <c r="C101" s="113">
        <v>1</v>
      </c>
    </row>
    <row r="102" spans="1:3" ht="15.75" thickBot="1" x14ac:dyDescent="0.3">
      <c r="A102" s="262" t="s">
        <v>395</v>
      </c>
      <c r="B102" s="102" t="s">
        <v>405</v>
      </c>
      <c r="C102" s="103">
        <v>7</v>
      </c>
    </row>
    <row r="103" spans="1:3" ht="29.25" x14ac:dyDescent="0.25">
      <c r="A103" s="394" t="s">
        <v>391</v>
      </c>
      <c r="B103" s="267" t="s">
        <v>406</v>
      </c>
      <c r="C103" s="268">
        <v>8</v>
      </c>
    </row>
    <row r="104" spans="1:3" ht="15.75" thickBot="1" x14ac:dyDescent="0.3">
      <c r="A104" s="395"/>
      <c r="B104" s="119" t="s">
        <v>407</v>
      </c>
      <c r="C104" s="120">
        <v>1</v>
      </c>
    </row>
    <row r="105" spans="1:3" ht="15.75" thickBot="1" x14ac:dyDescent="0.3">
      <c r="A105" s="261" t="s">
        <v>394</v>
      </c>
      <c r="B105" s="117" t="s">
        <v>475</v>
      </c>
      <c r="C105" s="113">
        <v>5</v>
      </c>
    </row>
    <row r="106" spans="1:3" x14ac:dyDescent="0.25">
      <c r="A106" s="394" t="s">
        <v>396</v>
      </c>
      <c r="B106" s="98" t="s">
        <v>408</v>
      </c>
      <c r="C106" s="99">
        <v>1</v>
      </c>
    </row>
    <row r="107" spans="1:3" x14ac:dyDescent="0.25">
      <c r="A107" s="396"/>
      <c r="B107" s="111" t="s">
        <v>409</v>
      </c>
      <c r="C107" s="112">
        <v>1</v>
      </c>
    </row>
    <row r="108" spans="1:3" x14ac:dyDescent="0.25">
      <c r="A108" s="396"/>
      <c r="B108" s="269" t="s">
        <v>473</v>
      </c>
      <c r="C108" s="113">
        <v>1</v>
      </c>
    </row>
    <row r="109" spans="1:3" x14ac:dyDescent="0.25">
      <c r="A109" s="396"/>
      <c r="B109" s="121" t="s">
        <v>410</v>
      </c>
      <c r="C109" s="122">
        <v>1</v>
      </c>
    </row>
    <row r="110" spans="1:3" ht="15.75" thickBot="1" x14ac:dyDescent="0.3">
      <c r="A110" s="123" t="s">
        <v>397</v>
      </c>
      <c r="B110" s="119" t="s">
        <v>411</v>
      </c>
      <c r="C110" s="120">
        <v>1</v>
      </c>
    </row>
    <row r="111" spans="1:3" x14ac:dyDescent="0.25">
      <c r="A111" s="390" t="s">
        <v>377</v>
      </c>
      <c r="B111" s="390"/>
      <c r="C111" s="104">
        <f>+C99+C100+C101+C102+C103+C104+C105+C106+C107+C108+C109+C110</f>
        <v>33</v>
      </c>
    </row>
    <row r="114" spans="1:3" x14ac:dyDescent="0.25">
      <c r="A114" s="105" t="s">
        <v>385</v>
      </c>
      <c r="B114" s="105" t="s">
        <v>387</v>
      </c>
    </row>
    <row r="115" spans="1:3" x14ac:dyDescent="0.25">
      <c r="A115" s="106" t="s">
        <v>388</v>
      </c>
      <c r="B115" s="107">
        <v>7</v>
      </c>
    </row>
    <row r="116" spans="1:3" x14ac:dyDescent="0.25">
      <c r="A116" s="106" t="s">
        <v>395</v>
      </c>
      <c r="B116" s="107">
        <v>7</v>
      </c>
    </row>
    <row r="117" spans="1:3" x14ac:dyDescent="0.25">
      <c r="A117" s="106" t="s">
        <v>394</v>
      </c>
      <c r="B117" s="107">
        <v>5</v>
      </c>
    </row>
    <row r="118" spans="1:3" x14ac:dyDescent="0.25">
      <c r="A118" s="106" t="s">
        <v>391</v>
      </c>
      <c r="B118" s="107">
        <v>9</v>
      </c>
    </row>
    <row r="119" spans="1:3" ht="39.75" customHeight="1" x14ac:dyDescent="0.25">
      <c r="A119" s="106" t="s">
        <v>396</v>
      </c>
      <c r="B119" s="107">
        <v>4</v>
      </c>
    </row>
    <row r="120" spans="1:3" ht="39" customHeight="1" x14ac:dyDescent="0.25">
      <c r="A120" s="106" t="s">
        <v>397</v>
      </c>
      <c r="B120" s="107">
        <v>1</v>
      </c>
    </row>
    <row r="121" spans="1:3" ht="47.25" customHeight="1" x14ac:dyDescent="0.25">
      <c r="A121" s="109" t="s">
        <v>377</v>
      </c>
      <c r="B121" s="110">
        <f>+B115+B116+B117+B118+B119+B120</f>
        <v>33</v>
      </c>
    </row>
    <row r="122" spans="1:3" ht="35.25" customHeight="1" thickBot="1" x14ac:dyDescent="0.3"/>
    <row r="123" spans="1:3" ht="47.25" customHeight="1" thickBot="1" x14ac:dyDescent="0.3">
      <c r="A123" s="277" t="s">
        <v>385</v>
      </c>
      <c r="B123" s="277" t="s">
        <v>386</v>
      </c>
      <c r="C123" s="277" t="s">
        <v>387</v>
      </c>
    </row>
    <row r="124" spans="1:3" ht="20.25" customHeight="1" thickBot="1" x14ac:dyDescent="0.3">
      <c r="A124" s="270" t="s">
        <v>479</v>
      </c>
      <c r="B124" s="270" t="s">
        <v>480</v>
      </c>
      <c r="C124" s="272">
        <v>1</v>
      </c>
    </row>
    <row r="125" spans="1:3" ht="29.25" thickBot="1" x14ac:dyDescent="0.3">
      <c r="A125" s="392" t="s">
        <v>481</v>
      </c>
      <c r="B125" s="271" t="s">
        <v>485</v>
      </c>
      <c r="C125" s="268">
        <v>1</v>
      </c>
    </row>
    <row r="126" spans="1:3" ht="43.5" thickBot="1" x14ac:dyDescent="0.3">
      <c r="A126" s="392"/>
      <c r="B126" s="274" t="s">
        <v>482</v>
      </c>
      <c r="C126" s="115">
        <v>1</v>
      </c>
    </row>
    <row r="127" spans="1:3" ht="29.25" thickBot="1" x14ac:dyDescent="0.3">
      <c r="A127" s="270" t="s">
        <v>67</v>
      </c>
      <c r="B127" s="273" t="s">
        <v>483</v>
      </c>
      <c r="C127" s="272">
        <v>1</v>
      </c>
    </row>
    <row r="128" spans="1:3" ht="29.25" thickBot="1" x14ac:dyDescent="0.3">
      <c r="A128" s="270" t="s">
        <v>394</v>
      </c>
      <c r="B128" s="273" t="s">
        <v>484</v>
      </c>
      <c r="C128" s="272">
        <v>1</v>
      </c>
    </row>
    <row r="129" spans="1:3" ht="15.75" thickBot="1" x14ac:dyDescent="0.3">
      <c r="A129" s="393" t="s">
        <v>377</v>
      </c>
      <c r="B129" s="393"/>
      <c r="C129" s="275">
        <f>+C124+C125+C126+C127+C128</f>
        <v>5</v>
      </c>
    </row>
    <row r="130" spans="1:3" ht="15.75" thickBot="1" x14ac:dyDescent="0.3"/>
    <row r="131" spans="1:3" ht="15.75" thickBot="1" x14ac:dyDescent="0.3">
      <c r="A131" s="277" t="s">
        <v>385</v>
      </c>
      <c r="B131" s="277" t="s">
        <v>386</v>
      </c>
      <c r="C131" s="277" t="s">
        <v>387</v>
      </c>
    </row>
    <row r="132" spans="1:3" ht="29.25" thickBot="1" x14ac:dyDescent="0.3">
      <c r="A132" s="392" t="s">
        <v>481</v>
      </c>
      <c r="B132" s="271" t="s">
        <v>485</v>
      </c>
      <c r="C132" s="268">
        <v>1</v>
      </c>
    </row>
    <row r="133" spans="1:3" ht="43.5" thickBot="1" x14ac:dyDescent="0.3">
      <c r="A133" s="392"/>
      <c r="B133" s="274" t="s">
        <v>482</v>
      </c>
      <c r="C133" s="115">
        <v>1</v>
      </c>
    </row>
    <row r="134" spans="1:3" ht="29.25" thickBot="1" x14ac:dyDescent="0.3">
      <c r="A134" s="270" t="s">
        <v>67</v>
      </c>
      <c r="B134" s="273" t="s">
        <v>483</v>
      </c>
      <c r="C134" s="272">
        <v>1</v>
      </c>
    </row>
    <row r="135" spans="1:3" ht="29.25" thickBot="1" x14ac:dyDescent="0.3">
      <c r="A135" s="270" t="s">
        <v>394</v>
      </c>
      <c r="B135" s="273" t="s">
        <v>484</v>
      </c>
      <c r="C135" s="272">
        <v>1</v>
      </c>
    </row>
    <row r="136" spans="1:3" ht="15.75" thickBot="1" x14ac:dyDescent="0.3">
      <c r="A136" s="393" t="s">
        <v>377</v>
      </c>
      <c r="B136" s="393"/>
      <c r="C136" s="275">
        <f>+C132+C133+C134+C135</f>
        <v>4</v>
      </c>
    </row>
  </sheetData>
  <mergeCells count="21">
    <mergeCell ref="A132:A133"/>
    <mergeCell ref="A136:B136"/>
    <mergeCell ref="A60:A61"/>
    <mergeCell ref="A62:B62"/>
    <mergeCell ref="A26:A27"/>
    <mergeCell ref="A28:B28"/>
    <mergeCell ref="A129:B129"/>
    <mergeCell ref="A125:A126"/>
    <mergeCell ref="A73:A74"/>
    <mergeCell ref="A103:A104"/>
    <mergeCell ref="A106:A109"/>
    <mergeCell ref="A111:B111"/>
    <mergeCell ref="A99:A101"/>
    <mergeCell ref="A76:A77"/>
    <mergeCell ref="A83:B83"/>
    <mergeCell ref="A78:A82"/>
    <mergeCell ref="A16:A17"/>
    <mergeCell ref="A18:A21"/>
    <mergeCell ref="A22:B22"/>
    <mergeCell ref="A54:A55"/>
    <mergeCell ref="A56:B5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8A68-27DD-401F-826C-BB212FFC0AD5}">
  <dimension ref="A1:E12"/>
  <sheetViews>
    <sheetView workbookViewId="0">
      <selection activeCell="D22" sqref="D22"/>
    </sheetView>
  </sheetViews>
  <sheetFormatPr baseColWidth="10" defaultRowHeight="15" x14ac:dyDescent="0.25"/>
  <cols>
    <col min="1" max="1" width="21.42578125" customWidth="1"/>
    <col min="2" max="2" width="28.5703125" customWidth="1"/>
    <col min="3" max="3" width="30.85546875" customWidth="1"/>
    <col min="4" max="4" width="20.28515625" customWidth="1"/>
  </cols>
  <sheetData>
    <row r="1" spans="1:5" x14ac:dyDescent="0.25">
      <c r="A1" s="53" t="s">
        <v>589</v>
      </c>
      <c r="B1" s="53"/>
      <c r="C1" s="53"/>
      <c r="D1" s="53"/>
    </row>
    <row r="2" spans="1:5" x14ac:dyDescent="0.25">
      <c r="A2" s="53" t="s">
        <v>590</v>
      </c>
      <c r="B2" s="53"/>
      <c r="C2" s="53"/>
      <c r="D2" s="53"/>
    </row>
    <row r="3" spans="1:5" x14ac:dyDescent="0.25">
      <c r="A3" s="53"/>
      <c r="B3" s="53"/>
      <c r="C3" s="53"/>
      <c r="D3" s="53"/>
    </row>
    <row r="4" spans="1:5" x14ac:dyDescent="0.25">
      <c r="A4" s="94" t="s">
        <v>5</v>
      </c>
      <c r="B4" s="94" t="s">
        <v>609</v>
      </c>
      <c r="C4" s="94" t="s">
        <v>592</v>
      </c>
      <c r="D4" s="94" t="s">
        <v>593</v>
      </c>
      <c r="E4" s="1"/>
    </row>
    <row r="5" spans="1:5" x14ac:dyDescent="0.25">
      <c r="A5" s="162" t="s">
        <v>591</v>
      </c>
      <c r="B5" s="162" t="s">
        <v>594</v>
      </c>
      <c r="C5" s="355" t="s">
        <v>601</v>
      </c>
      <c r="D5" s="356">
        <v>29000000</v>
      </c>
    </row>
    <row r="6" spans="1:5" x14ac:dyDescent="0.25">
      <c r="A6" s="162" t="s">
        <v>591</v>
      </c>
      <c r="B6" s="162" t="s">
        <v>594</v>
      </c>
      <c r="C6" s="355" t="s">
        <v>602</v>
      </c>
      <c r="D6" s="356">
        <v>18700000</v>
      </c>
    </row>
    <row r="7" spans="1:5" x14ac:dyDescent="0.25">
      <c r="A7" s="162" t="s">
        <v>591</v>
      </c>
      <c r="B7" s="162" t="s">
        <v>595</v>
      </c>
      <c r="C7" s="355" t="s">
        <v>605</v>
      </c>
      <c r="D7" s="356">
        <v>4800000</v>
      </c>
    </row>
    <row r="8" spans="1:5" x14ac:dyDescent="0.25">
      <c r="A8" s="162" t="s">
        <v>591</v>
      </c>
      <c r="B8" s="162" t="s">
        <v>596</v>
      </c>
      <c r="C8" s="355" t="s">
        <v>604</v>
      </c>
      <c r="D8" s="356">
        <v>10000000</v>
      </c>
    </row>
    <row r="9" spans="1:5" x14ac:dyDescent="0.25">
      <c r="A9" s="162" t="s">
        <v>597</v>
      </c>
      <c r="B9" s="162" t="s">
        <v>596</v>
      </c>
      <c r="C9" s="355" t="s">
        <v>606</v>
      </c>
      <c r="D9" s="356">
        <v>10000000</v>
      </c>
    </row>
    <row r="10" spans="1:5" x14ac:dyDescent="0.25">
      <c r="A10" s="162" t="s">
        <v>598</v>
      </c>
      <c r="B10" s="162" t="s">
        <v>599</v>
      </c>
      <c r="C10" s="355" t="s">
        <v>603</v>
      </c>
      <c r="D10" s="356">
        <v>30600000</v>
      </c>
    </row>
    <row r="11" spans="1:5" x14ac:dyDescent="0.25">
      <c r="A11" s="162" t="s">
        <v>600</v>
      </c>
      <c r="B11" s="162" t="s">
        <v>607</v>
      </c>
      <c r="C11" s="355" t="s">
        <v>608</v>
      </c>
      <c r="D11" s="356">
        <v>2500000</v>
      </c>
    </row>
    <row r="12" spans="1:5" x14ac:dyDescent="0.25">
      <c r="A12" s="403" t="s">
        <v>263</v>
      </c>
      <c r="B12" s="403"/>
      <c r="C12" s="403"/>
      <c r="D12" s="357">
        <f>+D5+D6+D7+D8+D9+D10+D11</f>
        <v>105600000</v>
      </c>
    </row>
  </sheetData>
  <mergeCells count="1">
    <mergeCell ref="A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F14.1  PLANES DE MEJORAMIENT...</vt:lpstr>
      <vt:lpstr>Hoja3</vt:lpstr>
      <vt:lpstr>Hoja8</vt:lpstr>
      <vt:lpstr>Hoja1</vt:lpstr>
      <vt:lpstr>CRITERIOS</vt:lpstr>
      <vt:lpstr>TOTAL</vt:lpstr>
      <vt:lpstr>PRIORITARIO</vt:lpstr>
      <vt:lpstr>Hoja2</vt:lpstr>
      <vt:lpstr>Hoja4</vt:lpstr>
      <vt:lpstr>'F14.1  PLANES DE MEJORAMIENT...'!Área_de_impresión</vt:lpstr>
      <vt:lpstr>'F14.1  PLANES DE MEJORAMIENT...'!Títulos_a_imprimir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Claudia Quintero</cp:lastModifiedBy>
  <cp:revision/>
  <cp:lastPrinted>2022-07-29T14:39:17Z</cp:lastPrinted>
  <dcterms:created xsi:type="dcterms:W3CDTF">2019-12-18T20:10:15Z</dcterms:created>
  <dcterms:modified xsi:type="dcterms:W3CDTF">2022-07-29T14:42:46Z</dcterms:modified>
  <cp:category/>
  <cp:contentStatus/>
</cp:coreProperties>
</file>