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tención al ciudadano\2022\INFORMES PQRSD 2021\INFORME EXCEL\"/>
    </mc:Choice>
  </mc:AlternateContent>
  <bookViews>
    <workbookView xWindow="0" yWindow="0" windowWidth="28800" windowHeight="11730"/>
  </bookViews>
  <sheets>
    <sheet name="SEPTIEMBRE FINAL (2)" sheetId="37" r:id="rId1"/>
    <sheet name="Dinámica SEPTIEMBRE" sheetId="35" r:id="rId2"/>
    <sheet name="Hoja4" sheetId="40" r:id="rId3"/>
    <sheet name="Hoja1" sheetId="6" r:id="rId4"/>
  </sheets>
  <externalReferences>
    <externalReference r:id="rId5"/>
  </externalReferences>
  <definedNames>
    <definedName name="_xlnm._FilterDatabase" localSheetId="0" hidden="1">'SEPTIEMBRE FINAL (2)'!$A$1:$Y$149</definedName>
    <definedName name="na" localSheetId="0">'SEPTIEMBRE FINAL (2)'!#REF!</definedName>
    <definedName name="na">#REF!</definedName>
  </definedNames>
  <calcPr calcId="162913"/>
  <pivotCaches>
    <pivotCache cacheId="47" r:id="rId6"/>
    <pivotCache cacheId="48"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4" i="35" l="1"/>
  <c r="C153" i="35"/>
  <c r="C152" i="35"/>
  <c r="C151" i="35"/>
  <c r="C146" i="35" l="1"/>
  <c r="C145" i="35"/>
  <c r="C132" i="35"/>
  <c r="C131" i="35"/>
  <c r="C130" i="35"/>
  <c r="C129" i="35"/>
  <c r="C128" i="35"/>
  <c r="C127" i="35"/>
  <c r="C118" i="35"/>
  <c r="C117" i="35"/>
  <c r="C114" i="35"/>
  <c r="C110" i="35"/>
  <c r="C108" i="35"/>
  <c r="C107" i="35"/>
  <c r="C113" i="35"/>
  <c r="C112" i="35"/>
  <c r="C111" i="35"/>
  <c r="C106" i="35"/>
  <c r="C105" i="35"/>
  <c r="C104" i="35"/>
  <c r="C103" i="35"/>
  <c r="C102" i="35"/>
  <c r="C100" i="35"/>
  <c r="C99" i="35"/>
  <c r="C98" i="35"/>
  <c r="C97" i="35"/>
  <c r="C116" i="35"/>
  <c r="C115" i="35"/>
  <c r="C109" i="35"/>
  <c r="C101" i="35"/>
  <c r="C96" i="35"/>
  <c r="C95" i="35"/>
  <c r="C94" i="35"/>
  <c r="C93" i="35"/>
  <c r="C80" i="35"/>
  <c r="C79" i="35"/>
  <c r="C78" i="35"/>
  <c r="C77" i="35"/>
  <c r="C76" i="35"/>
  <c r="C63" i="35"/>
  <c r="C64" i="35" s="1"/>
  <c r="C53" i="35"/>
  <c r="C52" i="35"/>
  <c r="C51" i="35"/>
  <c r="C50" i="35"/>
  <c r="C20" i="35"/>
  <c r="C19" i="35"/>
  <c r="C18" i="35"/>
  <c r="C17" i="35"/>
  <c r="C6" i="35"/>
  <c r="C5" i="35"/>
  <c r="C4" i="35"/>
  <c r="B36" i="35"/>
  <c r="C21" i="35" l="1"/>
  <c r="C133" i="35"/>
  <c r="C54" i="35"/>
  <c r="C119" i="35"/>
  <c r="C7" i="35"/>
  <c r="C81" i="35"/>
</calcChain>
</file>

<file path=xl/sharedStrings.xml><?xml version="1.0" encoding="utf-8"?>
<sst xmlns="http://schemas.openxmlformats.org/spreadsheetml/2006/main" count="2578" uniqueCount="743">
  <si>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</si>
  <si>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</si>
  <si>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</si>
  <si>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</si>
  <si>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</si>
  <si>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</si>
  <si>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</si>
  <si>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</si>
  <si>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</si>
  <si>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</si>
  <si>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</si>
  <si>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</si>
  <si>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</si>
  <si>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</si>
  <si>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</si>
  <si>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</si>
  <si>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</si>
  <si>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</si>
  <si>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</si>
  <si>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</si>
  <si>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</si>
  <si>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</si>
  <si>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</si>
  <si>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</si>
  <si>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N/A</t>
  </si>
  <si>
    <t>SI</t>
  </si>
  <si>
    <t>Etiquetas de fila</t>
  </si>
  <si>
    <t>Cuenta de Dependencia</t>
  </si>
  <si>
    <t>%</t>
  </si>
  <si>
    <t>Total general</t>
  </si>
  <si>
    <t>Cuenta de Estado</t>
  </si>
  <si>
    <t>Cumplido</t>
  </si>
  <si>
    <t>Vencido</t>
  </si>
  <si>
    <t>Evolucion PQRSD</t>
  </si>
  <si>
    <t>Total Mes</t>
  </si>
  <si>
    <t>TOTAL</t>
  </si>
  <si>
    <t>Cuenta de Tipo de petición</t>
  </si>
  <si>
    <t>PETICIÓN DE DOCUMENTOS E INFORMACIÓN </t>
  </si>
  <si>
    <t>Cuenta de Canal Oficial de Entrada</t>
  </si>
  <si>
    <t>Cuenta de Naturaleza jurídica del peticionario</t>
  </si>
  <si>
    <t>Entidad Territorial</t>
  </si>
  <si>
    <t>Persona Natural</t>
  </si>
  <si>
    <t>Cuenta de Departamento</t>
  </si>
  <si>
    <t>Antioquia</t>
  </si>
  <si>
    <t>Atlántico</t>
  </si>
  <si>
    <t>Bogotá</t>
  </si>
  <si>
    <t>Boyacá</t>
  </si>
  <si>
    <t>Caldas</t>
  </si>
  <si>
    <t>Cesar</t>
  </si>
  <si>
    <t>Cundinamarca</t>
  </si>
  <si>
    <t>Meta</t>
  </si>
  <si>
    <t>Nariño</t>
  </si>
  <si>
    <t>Putumayo</t>
  </si>
  <si>
    <t>Santander</t>
  </si>
  <si>
    <t>Valle del Cauca</t>
  </si>
  <si>
    <t>Cuenta de Tema de Consulta</t>
  </si>
  <si>
    <t>Acompañamiento Juridico</t>
  </si>
  <si>
    <t>Fortalecimiento Bomberil</t>
  </si>
  <si>
    <t>Otros</t>
  </si>
  <si>
    <t>Queja contra Cuerpo de Bomberos</t>
  </si>
  <si>
    <t>Promedio de Tiempo de atención</t>
  </si>
  <si>
    <t>Persona Juridica</t>
  </si>
  <si>
    <t>Entidad Bomberil</t>
  </si>
  <si>
    <t>Naturaleza</t>
  </si>
  <si>
    <t>Entidad Publica</t>
  </si>
  <si>
    <t>Temas de Consulta</t>
  </si>
  <si>
    <t>Legislacion Bomberil</t>
  </si>
  <si>
    <t>Solicitud de Informacion</t>
  </si>
  <si>
    <t>Extemporaneo</t>
  </si>
  <si>
    <t>En proceso</t>
  </si>
  <si>
    <t>Radicación Directa</t>
  </si>
  <si>
    <t>Canal Presencial</t>
  </si>
  <si>
    <t>Risaralda</t>
  </si>
  <si>
    <t>Vichada</t>
  </si>
  <si>
    <t>Servicio Mensajeria</t>
  </si>
  <si>
    <t>PETICIÓN DE INTERÉS GENERAL</t>
  </si>
  <si>
    <t>PETICIÓN DE INTERES PARTICULAR</t>
  </si>
  <si>
    <t>PETICIÓN ENTRE AUTORIDADES</t>
  </si>
  <si>
    <t>Julio</t>
  </si>
  <si>
    <t>Canal Escrito</t>
  </si>
  <si>
    <t> 20213800099722</t>
  </si>
  <si>
    <t> 2021-09-01 09:25:01.684597</t>
  </si>
  <si>
    <t> 20213800099732</t>
  </si>
  <si>
    <t> 2021-09-01 09:30:31.841913</t>
  </si>
  <si>
    <t> 20213800099772</t>
  </si>
  <si>
    <t> 2021-09-01 09:55:42.290955</t>
  </si>
  <si>
    <t> 20213800099782</t>
  </si>
  <si>
    <t> 2021-09-01 10:01:02.646659</t>
  </si>
  <si>
    <t> 20213800099822</t>
  </si>
  <si>
    <t> 2021-09-01 11:15:27.019267</t>
  </si>
  <si>
    <t> 20213800099862</t>
  </si>
  <si>
    <t> 2021-09-01 14:21:13.969695</t>
  </si>
  <si>
    <t> 20213800099892</t>
  </si>
  <si>
    <t> 2021-09-01 16:03:58.313427</t>
  </si>
  <si>
    <t> 20219000099942</t>
  </si>
  <si>
    <t> 2021-09-02 05:46:53</t>
  </si>
  <si>
    <t> 20213800099962</t>
  </si>
  <si>
    <t> 2021-09-02 10:35:26.797435</t>
  </si>
  <si>
    <t> 20213800100052</t>
  </si>
  <si>
    <t> 2021-09-02 16:05:18.996042</t>
  </si>
  <si>
    <t> 20213800100062</t>
  </si>
  <si>
    <t> 2021-09-02 16:23:06.095964</t>
  </si>
  <si>
    <t> 20213800100082</t>
  </si>
  <si>
    <t> 2021-09-02 17:05:09.076495</t>
  </si>
  <si>
    <t> 20213800100092</t>
  </si>
  <si>
    <t> 2021-09-03 09:20:30.600972</t>
  </si>
  <si>
    <t> 20213800100142</t>
  </si>
  <si>
    <t> 2021-09-03 10:27:25.932843</t>
  </si>
  <si>
    <t> 20213800100172</t>
  </si>
  <si>
    <t> 2021-09-03 11:22:23.229703</t>
  </si>
  <si>
    <t> 20213800100212</t>
  </si>
  <si>
    <t> 2021-09-03 12:00:46.178184</t>
  </si>
  <si>
    <t> 20213800100302</t>
  </si>
  <si>
    <t> 2021-09-03 16:39:17.446053</t>
  </si>
  <si>
    <t> 20213800100322</t>
  </si>
  <si>
    <t> 2021-09-03 17:08:54.113238</t>
  </si>
  <si>
    <t> 20213800100352</t>
  </si>
  <si>
    <t> 2021-09-06 09:20:44.055753</t>
  </si>
  <si>
    <t> 20213800100402</t>
  </si>
  <si>
    <t> 2021-09-06 10:13:42.114724</t>
  </si>
  <si>
    <t> 20213800100462</t>
  </si>
  <si>
    <t> 2021-09-06 10:50:34.73353</t>
  </si>
  <si>
    <t> 20213800100482</t>
  </si>
  <si>
    <t> 2021-09-06 11:00:55.996654</t>
  </si>
  <si>
    <t> 20213800100532</t>
  </si>
  <si>
    <t> 2021-09-06 11:37:43.108566</t>
  </si>
  <si>
    <t> 20213800100772</t>
  </si>
  <si>
    <t> 2021-09-07 11:48:26.260607</t>
  </si>
  <si>
    <t> 20213800100832</t>
  </si>
  <si>
    <t> 2021-09-07 12:30:07.875881</t>
  </si>
  <si>
    <t> 20213800100862</t>
  </si>
  <si>
    <t> 2021-09-07 14:43:47.468485</t>
  </si>
  <si>
    <t> 20213800100892</t>
  </si>
  <si>
    <t> 2021-09-07 15:26:31.727286</t>
  </si>
  <si>
    <t> 20213800101022</t>
  </si>
  <si>
    <t> 2021-09-07 17:18:48.819939</t>
  </si>
  <si>
    <t> 20213800101032</t>
  </si>
  <si>
    <t> 2021-09-07 17:27:03.203359</t>
  </si>
  <si>
    <t> 20213800101042</t>
  </si>
  <si>
    <t> 2021-09-08 11:45:09.882847</t>
  </si>
  <si>
    <t> 20213800101052</t>
  </si>
  <si>
    <t> 2021-09-08 11:50:26.210638</t>
  </si>
  <si>
    <t> 20213800101102</t>
  </si>
  <si>
    <t> 2021-09-08 12:31:20.353583</t>
  </si>
  <si>
    <t> 20213800101112</t>
  </si>
  <si>
    <t> 2021-09-08 12:38:27.838683</t>
  </si>
  <si>
    <t> 20213800101132</t>
  </si>
  <si>
    <t> 2021-09-08 12:43:14.388496</t>
  </si>
  <si>
    <t> 20213800101202</t>
  </si>
  <si>
    <t> 2021-09-08 15:44:47.74322</t>
  </si>
  <si>
    <t> 20213800101262</t>
  </si>
  <si>
    <t> 2021-09-09 08:36:36.278381</t>
  </si>
  <si>
    <t> 20213800101272</t>
  </si>
  <si>
    <t> 2021-09-09 08:40:01.53738</t>
  </si>
  <si>
    <t> 20213800101282</t>
  </si>
  <si>
    <t> 2021-09-09 10:27:15.567354</t>
  </si>
  <si>
    <t> 20213800101302</t>
  </si>
  <si>
    <t> 2021-09-09 11:55:48.265117</t>
  </si>
  <si>
    <t> 20213800101322</t>
  </si>
  <si>
    <t> 2021-09-09 12:19:17.905325</t>
  </si>
  <si>
    <t> 20213800101372</t>
  </si>
  <si>
    <t> 2021-09-09 12:53:03.197106</t>
  </si>
  <si>
    <t> 20213800101402</t>
  </si>
  <si>
    <t> 2021-09-09 13:33:56.41642</t>
  </si>
  <si>
    <t> 20213800101422</t>
  </si>
  <si>
    <t> 2021-09-09 13:44:13.75543</t>
  </si>
  <si>
    <t> 20213800101472</t>
  </si>
  <si>
    <t> 2021-09-10 13:08:33.454628</t>
  </si>
  <si>
    <t> 20213800101482</t>
  </si>
  <si>
    <t> 2021-09-10 13:13:32.537622</t>
  </si>
  <si>
    <t> 20213800101532</t>
  </si>
  <si>
    <t> 2021-09-10 15:05:13.479148</t>
  </si>
  <si>
    <t> 20213800101542</t>
  </si>
  <si>
    <t> 2021-09-10 15:23:31.777634</t>
  </si>
  <si>
    <t> 20213800101762</t>
  </si>
  <si>
    <t> 2021-09-13 18:03:43.18636</t>
  </si>
  <si>
    <t> 20213800101812</t>
  </si>
  <si>
    <t> 2021-09-13 18:21:53.711088</t>
  </si>
  <si>
    <t> 20213800101892</t>
  </si>
  <si>
    <t> 2021-09-13 18:50:39.807368</t>
  </si>
  <si>
    <t> 20213800101982</t>
  </si>
  <si>
    <t> 2021-09-13 19:48:32.77548</t>
  </si>
  <si>
    <t> 20213800102002</t>
  </si>
  <si>
    <t> 2021-09-14 09:17:15.450913</t>
  </si>
  <si>
    <t> 20213800102032</t>
  </si>
  <si>
    <t> 2021-09-14 11:23:56.38029</t>
  </si>
  <si>
    <t> 20213800102042</t>
  </si>
  <si>
    <t> 2021-09-14 12:00:46.137673</t>
  </si>
  <si>
    <t> 20213800102052</t>
  </si>
  <si>
    <t> 2021-09-14 12:32:23.759162</t>
  </si>
  <si>
    <t> 20219000102132</t>
  </si>
  <si>
    <t> 2021-09-14 17:58:40</t>
  </si>
  <si>
    <t> 20219000102142</t>
  </si>
  <si>
    <t> 2021-09-14 18:36:54</t>
  </si>
  <si>
    <t> 20219000102172</t>
  </si>
  <si>
    <t> 2021-09-14 20:38:53</t>
  </si>
  <si>
    <t> 20219000102202</t>
  </si>
  <si>
    <t> 2021-09-14 22:55:17</t>
  </si>
  <si>
    <t> 20219000102212</t>
  </si>
  <si>
    <t> 2021-09-15 09:24:48</t>
  </si>
  <si>
    <t> 20219000102222</t>
  </si>
  <si>
    <t> 2021-09-15 09:45:00</t>
  </si>
  <si>
    <t> 20213800102232</t>
  </si>
  <si>
    <t> 2021-09-15 11:19:49.900809</t>
  </si>
  <si>
    <t> 20213800102262</t>
  </si>
  <si>
    <t> 2021-09-15 11:51:35.103165</t>
  </si>
  <si>
    <t> 20213800102342</t>
  </si>
  <si>
    <t> 2021-09-15 14:08:25.517175</t>
  </si>
  <si>
    <t> 20219000102352</t>
  </si>
  <si>
    <t> 2021-09-15 14:13:53</t>
  </si>
  <si>
    <t> 20213800102362</t>
  </si>
  <si>
    <t> 2021-09-15 14:30:12.190204</t>
  </si>
  <si>
    <t> 20213800102392</t>
  </si>
  <si>
    <t> 2021-09-15 15:34:00.818546</t>
  </si>
  <si>
    <t> 20213800102402</t>
  </si>
  <si>
    <t> 2021-09-15 15:43:12.562709</t>
  </si>
  <si>
    <t> 20219000102462</t>
  </si>
  <si>
    <t> 2021-09-16 00:19:02</t>
  </si>
  <si>
    <t> 20219000102492</t>
  </si>
  <si>
    <t> 2021-09-16 11:18:07</t>
  </si>
  <si>
    <t> 20213800102532</t>
  </si>
  <si>
    <t> 2021-09-16 11:43:51.695897</t>
  </si>
  <si>
    <t> 20213800102552</t>
  </si>
  <si>
    <t> 2021-09-16 11:56:09.063041</t>
  </si>
  <si>
    <t> 20213800102742</t>
  </si>
  <si>
    <t> 2021-09-16 14:30:36.792788</t>
  </si>
  <si>
    <t> 20219000102842</t>
  </si>
  <si>
    <t> 2021-09-16 19:57:23</t>
  </si>
  <si>
    <t> 20219000102852</t>
  </si>
  <si>
    <t> 2021-09-16 21:28:08</t>
  </si>
  <si>
    <t> 20213800102922</t>
  </si>
  <si>
    <t> 2021-09-17 10:51:52.698906</t>
  </si>
  <si>
    <t> 20213800102932</t>
  </si>
  <si>
    <t> 2021-09-17 10:59:07.714992</t>
  </si>
  <si>
    <t> 20213800102942</t>
  </si>
  <si>
    <t> 20213800103022</t>
  </si>
  <si>
    <t> 20213800103042</t>
  </si>
  <si>
    <t> 20219000103232</t>
  </si>
  <si>
    <t> 20213800103282</t>
  </si>
  <si>
    <t> 20213800103292</t>
  </si>
  <si>
    <t> 20213800103312</t>
  </si>
  <si>
    <t> 20213800103362</t>
  </si>
  <si>
    <t> 20213800103372</t>
  </si>
  <si>
    <t> 20213800103412</t>
  </si>
  <si>
    <t> 20213800103422</t>
  </si>
  <si>
    <t> 20213800103432</t>
  </si>
  <si>
    <t> 20213800103632</t>
  </si>
  <si>
    <t> 20219000103702</t>
  </si>
  <si>
    <t> 20213800103742</t>
  </si>
  <si>
    <t> 20213800103752</t>
  </si>
  <si>
    <t> 20213800103782</t>
  </si>
  <si>
    <t> 20213800103822</t>
  </si>
  <si>
    <t> 20213800103842</t>
  </si>
  <si>
    <t> 20213800103862</t>
  </si>
  <si>
    <t> 20213800104052</t>
  </si>
  <si>
    <t> 20213800104062</t>
  </si>
  <si>
    <t> 20213800104092</t>
  </si>
  <si>
    <t> 20213800104122</t>
  </si>
  <si>
    <t> 20213800104132</t>
  </si>
  <si>
    <t> 20213800104192</t>
  </si>
  <si>
    <t> 20219000104372</t>
  </si>
  <si>
    <t> 20213800104382</t>
  </si>
  <si>
    <t> 20213800104392</t>
  </si>
  <si>
    <t> 20213800104402</t>
  </si>
  <si>
    <t> 20213800104512</t>
  </si>
  <si>
    <t> 20213800104552</t>
  </si>
  <si>
    <t> 20213800104602</t>
  </si>
  <si>
    <t> 20213800104702</t>
  </si>
  <si>
    <t> 20213800104722</t>
  </si>
  <si>
    <t> 20213800104732</t>
  </si>
  <si>
    <t> 20213800104742</t>
  </si>
  <si>
    <t> 20213800104892</t>
  </si>
  <si>
    <t> 20213800104902</t>
  </si>
  <si>
    <t> 20219000104922</t>
  </si>
  <si>
    <t> 20213800104932</t>
  </si>
  <si>
    <t> 20213800104952</t>
  </si>
  <si>
    <t> 20213800104972</t>
  </si>
  <si>
    <t> 20213800104992</t>
  </si>
  <si>
    <t> 20213800105072</t>
  </si>
  <si>
    <t> 20213800105092</t>
  </si>
  <si>
    <t> 20213800105182</t>
  </si>
  <si>
    <t> 20213800105242</t>
  </si>
  <si>
    <t> 20213800105272</t>
  </si>
  <si>
    <t> 20213800105312</t>
  </si>
  <si>
    <t> 20213800105352</t>
  </si>
  <si>
    <t> 20213800105362</t>
  </si>
  <si>
    <t> 20213800105372</t>
  </si>
  <si>
    <t> 20213800105392</t>
  </si>
  <si>
    <t> 20213800105402</t>
  </si>
  <si>
    <t> 20213800105412</t>
  </si>
  <si>
    <t> 20213800105432</t>
  </si>
  <si>
    <t> 20213800105482</t>
  </si>
  <si>
    <t> 20213800105502</t>
  </si>
  <si>
    <t> 20213800105512</t>
  </si>
  <si>
    <t> 20213800105522</t>
  </si>
  <si>
    <t> 20213800105582</t>
  </si>
  <si>
    <t> 20213800105592</t>
  </si>
  <si>
    <t> 20213800105612</t>
  </si>
  <si>
    <t> 20213800105622</t>
  </si>
  <si>
    <t> 20213800105712</t>
  </si>
  <si>
    <t> 20213800105762</t>
  </si>
  <si>
    <t> 20213800105842</t>
  </si>
  <si>
    <t> 20213800105852</t>
  </si>
  <si>
    <t> 20213800105952</t>
  </si>
  <si>
    <t>20213800105982</t>
  </si>
  <si>
    <t> PETICION ENTRE AUTORIDADES</t>
  </si>
  <si>
    <t> PETICION DE INTERES GENERAL</t>
  </si>
  <si>
    <t> PETICION DE INTERES PARTICULAR</t>
  </si>
  <si>
    <t> CI. COMUNICACION DE OBSERVACION DNBC-DENUNCIA 208778-82111-DD.</t>
  </si>
  <si>
    <t> CI. Solicitud de informaciÃ³n - Bomberos Sitionuevo.</t>
  </si>
  <si>
    <t> CAC. ASUNTO: Respuesta Radicado No. 02EE2020410600000099492 de 2021 â€“ RÃ©gimen Bomberos Voluntarios.</t>
  </si>
  <si>
    <t> CAC. RemisiÃ³n Derecho de PeticiÃ³n Ticket NÂ° GSC-2021-73846 - ATENCIÃ“N AL CIUDADANO UNGRD.</t>
  </si>
  <si>
    <t> CAC. SOLICITUD DE APOYO PARA EL FORTALECIMIENTO DE LA ACTIVIDAD BOMBERIL.</t>
  </si>
  <si>
    <t> CAC. SOLICITUD INFORMACION.</t>
  </si>
  <si>
    <t> CI. solicitud formal.</t>
  </si>
  <si>
    <t> Mala administraciÃ³n del Cuerpo de Bomberos de DUITAMA</t>
  </si>
  <si>
    <t> RD: RADICADO 20213800096712</t>
  </si>
  <si>
    <t> CAC: SOLICITU DE CERTIFICADO</t>
  </si>
  <si>
    <t> CAC: Derecho de peticiÃ³n</t>
  </si>
  <si>
    <t> CAC: CreaciÃ³n Cuerpo de Bomberos Municipal - Ley 1575 de 2012</t>
  </si>
  <si>
    <t> CAC: SOLICITUD CONCEPTO</t>
  </si>
  <si>
    <t> CAC: Derecho de PeticiÃ³n</t>
  </si>
  <si>
    <t> CAC: peticiÃ³n ciudadana</t>
  </si>
  <si>
    <t> CAC: 2021-105 AT DESACATO NOTIFICA AUTO DA APERTURA A INCIDENTE +TRASLADO</t>
  </si>
  <si>
    <t> CAC: URGENTE - TUTELA</t>
  </si>
  <si>
    <t> CAC:CSC CARIBE- Oficio CSC_CB-007 Solicitud de informaciÃ³n DNBC</t>
  </si>
  <si>
    <t> CAC. Solicitud visita especial por parte del Ã¡rea de infraestructura de la DNBC para revisiÃ³n de lotes y asesorÃ­a para construcciÃ³n de estaciones de bomberos.</t>
  </si>
  <si>
    <t> CAC. Solicitud certificaciÃ³n unidades activas bomberos RamiriquÃ­.</t>
  </si>
  <si>
    <t> CAC. NO MAS CORRUPCION EN LA UNIDAD DE BOMBEROS DEL MUNICIPIO DE PRADO.</t>
  </si>
  <si>
    <t> CAC. OFICIO JTC-1400 EN RAD. NÂ° 7300133310032008003400 - CITAR ESTO AL CONTESTAR</t>
  </si>
  <si>
    <t> CAC. Traslado por competencia, peticiÃ³n de informaiciÃ³n de la PersonerÃ­a de chia -</t>
  </si>
  <si>
    <t> CAC. SOLICITUD DE VISITAS VERIFICACION CONDICIONES DE OPERATIVIDAD</t>
  </si>
  <si>
    <t> CAC. CONCEPTO FAVORABLE DE COMPRA DE VEHICULOS Y HERRAMIENTAS CON LA SOBRE TASA BOMBERIL</t>
  </si>
  <si>
    <t> CAC. SOLICITUD CERTIFICACIÃ“N REGISTRO RUE - BOMBEROS GUICAN</t>
  </si>
  <si>
    <t> CAC. APOYO AL CUERPO DE BOMBEROS PLANADAS</t>
  </si>
  <si>
    <t> CAC. SOLICITUD DE CONCEPTO JURIDICO</t>
  </si>
  <si>
    <t> CAC: Consulta jurÃ­dica</t>
  </si>
  <si>
    <t> CAC: ACTA ASAMBLEA REGULARIZACIÃ“N Y POSTULACION DE HOJAS DE VIDA CUERPO DE BOMBEROS VOLUNTARIOS DE AGUA DE DIOS</t>
  </si>
  <si>
    <t> CI: Denuncia DNBC</t>
  </si>
  <si>
    <t> CAC: Discusiones internas</t>
  </si>
  <si>
    <t> CAC: Denuncia de cuerpo de bomberos</t>
  </si>
  <si>
    <t> CAC: Traslado EXT_S21-00073101-PQRSD-070852-PQR</t>
  </si>
  <si>
    <t> CAC: Caso Teniente Bertha Betancur Betancourt- Ansermanuevo Valle del Cauca</t>
  </si>
  <si>
    <t> CAC: RemisiÃ³n CDP para suscripciÃ³n de convenios dentro de la ejecuciÃ³n del plan de acciÃ³n 2021</t>
  </si>
  <si>
    <t> CAC: T-8135737 Auto 19-jul-21 Traslado</t>
  </si>
  <si>
    <t> CAC: Apoyo del grupo jurÃ­dico asesor y el comitÃ© de inspecciÃ³n control y vigilancia de la DirecciÃ³n Nacional de Bomberos Colombia para el proceso de creaciÃ³n y formaciÃ³n del Cuerpo de Bomberos del Municipio de Morelia.</t>
  </si>
  <si>
    <t> CAC: CONCEPTO</t>
  </si>
  <si>
    <t> CAC: Solicitud ordenada en auto Expediente No. IUS-E-2021-205583 IUC-D-2021-1848553</t>
  </si>
  <si>
    <t> RD: INQUIETUDES A SER RESUELTAS</t>
  </si>
  <si>
    <t> CAC: OFICIO SOLICITUD</t>
  </si>
  <si>
    <t> CI. Derecho de peticiÃ³n</t>
  </si>
  <si>
    <t> CAC. DERECHO DE PETICION</t>
  </si>
  <si>
    <t> CAC. Solicitud</t>
  </si>
  <si>
    <t> CAC. Pregunta de convenio de sobretasa</t>
  </si>
  <si>
    <t> CAC: INVESTIGACIÃ“N</t>
  </si>
  <si>
    <t> CAC. Ministerio de Hacienda y CrÃ©dito PÃºblico: Radicado de salida 2-2021-047403</t>
  </si>
  <si>
    <t> CAC. GOLPE VEHÃCULO DNBC MAGANGUÃ‰ y otros 4 documentos.pdf</t>
  </si>
  <si>
    <t> CI: DERECHO DE PETICION POR CALIFICACION CBV DE NILO</t>
  </si>
  <si>
    <t> RD: solicitud concepto juridico</t>
  </si>
  <si>
    <t> CAC. Solicitud de acompaÃ±amiento, inspecciÃ³n, vigilancia y control</t>
  </si>
  <si>
    <t> CAC. Ministerio de Hacienda y CrÃ©dito PÃºblico: Radicado de salida 2-2021-047415</t>
  </si>
  <si>
    <t> CAC: Radicado de salida S-2021-039677</t>
  </si>
  <si>
    <t> FE. cobros excesivos para renovar los permisos de bomberos, estÃ¡n cobrando $500.000 pesos</t>
  </si>
  <si>
    <t> FE. Cobros injustificados</t>
  </si>
  <si>
    <t> FE. cobro exagerado de bombero de dibulla</t>
  </si>
  <si>
    <t> FE. RegulaciÃ³n de los precios en el certificado bomberil</t>
  </si>
  <si>
    <t> FE. Derecho de peticiÃ³n ArtÃ­culo 23 de la ConstituciÃ³n Nacional</t>
  </si>
  <si>
    <t> FE. Cobros Abusivos Bomberos de Dibulla</t>
  </si>
  <si>
    <t> CAC. Envio documentos referentes a los Radicado 20213800098792 y 20213800098812.</t>
  </si>
  <si>
    <t> CAC. Oficio No. 40 Septiembre 14 de 2021.pdf.</t>
  </si>
  <si>
    <t> CAC. Conducta Ã‰tica y Disciplinaria del Comandante de Bomberos de Toribio. VerificaciÃ³n de condiciones de HabilitaciÃ³n y calidad del servicio de Transporte Asistencial BÃ¡sico y AtenciÃ³n Prehospitalaria del Municipio de Toribio.</t>
  </si>
  <si>
    <t> FE. Tarifa muy alta del certificado bomberil</t>
  </si>
  <si>
    <t> CAC. Oficio queja Bomberos Yacuanquer - NariÃ±o.</t>
  </si>
  <si>
    <t> CAC. Documentos. InformaciÃ³n Seguro de Vida.</t>
  </si>
  <si>
    <t> CAC. ViolaciÃ³n a la norma por parte del Cuerpo de bomberos voluntarios de Juan de Acosta.</t>
  </si>
  <si>
    <t> FE. COBRO EXESIVO E INJUSTIFICADO</t>
  </si>
  <si>
    <t> FE. Cobro excesivo por parte de bomberos</t>
  </si>
  <si>
    <t> CAC: aviso terminacion de comodato</t>
  </si>
  <si>
    <t> CAC: BOMBEROS OFICIALES DE ARJONA</t>
  </si>
  <si>
    <t> CAC: envÃ­o notificaciÃ³n apertura investigaciÃ³n bomberos la Virginia Risaralda</t>
  </si>
  <si>
    <t> FE. #1/EstÃ¡s inconforme con el monto actual a pagar por actualizar el Certificado Bomberil con Dibulla ya que el incremento asciende al 200% Y #2/ Solicitas que Bomberos de Dibulla sean transparentes y hagan pÃºblica la tabla tarifaria que estÃ¡n cobrando por mt2.</t>
  </si>
  <si>
    <t> FE. Factura servicio de bomberos</t>
  </si>
  <si>
    <t> CI: URGENTE Fallo tutela 2021-00121</t>
  </si>
  <si>
    <t> CAC: SOLICITUD PROCURADURIA - Radicado de salida S-2021-040166</t>
  </si>
  <si>
    <t> CAC: S-2021-001774-GOBDPAC: Solictud CertificaciÃ³n</t>
  </si>
  <si>
    <t> CAC. SOLICITUD COMADATO MAQUINA EXTINTORA BOMBEROS ANOLAIMA.</t>
  </si>
  <si>
    <t> CAC. APOYO ATENCION EMERGENCIAS VEHICULOS ELECTRICOS GM COLMOTORES.</t>
  </si>
  <si>
    <t> CAC. SOLICITUD CERTICACION POBLACION EN CONDICION DE LISTADO CENSAL VIGENCIA 2021- MUNICIPIO DE IZA.</t>
  </si>
  <si>
    <t> CAC. solicitud de las emergencias atendidas del periodo 2020 hasta la fecha actual.</t>
  </si>
  <si>
    <t> RD: SOLICITUD</t>
  </si>
  <si>
    <t> CAC. Queja</t>
  </si>
  <si>
    <t> CAC. QUEJA FORMAL PROCURADURIA</t>
  </si>
  <si>
    <t> CAC. REMITE POR COMPETENCIA RADICADO 2021109073</t>
  </si>
  <si>
    <t> CAC. DERECHO DE PETICIÃ“N</t>
  </si>
  <si>
    <t> CAC. Aportes de diploma</t>
  </si>
  <si>
    <t> CAC. Derecho de PeticiÃ³n</t>
  </si>
  <si>
    <t> CAC. RadicaciÃ³n de proyecto construcciÃ³n de estaciÃ³n de bomberos CBVC corozal sucre</t>
  </si>
  <si>
    <t> CAC. Respuesta radicado DNBC No.20212050089031</t>
  </si>
  <si>
    <t> CAC. Fallo tutela 2021-00121</t>
  </si>
  <si>
    <t> CAC. SOLICITUD DE INFORMACIÃ“N</t>
  </si>
  <si>
    <t> CAC. PETICION CONSTITUCION EN RENUNCIA</t>
  </si>
  <si>
    <t> CAC. SOLICITUD DE CONCEPTO</t>
  </si>
  <si>
    <t> CAC. PETICION DE PARTE DE CUERPO DE BOMBEROS VOLUNTARIOS DE VILLAGARZON</t>
  </si>
  <si>
    <t> CAC. Solicitud Reporte de atencion de incidentes RUE</t>
  </si>
  <si>
    <t> CAC. Solicitud de certificaciÃ³n</t>
  </si>
  <si>
    <t> CAC. Carta IntenciÃ³n estaciÃ³n de bomberos BelalcÃ¡zar</t>
  </si>
  <si>
    <t> CAC. SOLICITUD</t>
  </si>
  <si>
    <t> CAC. Solicitud informaciÃ³n</t>
  </si>
  <si>
    <t> FE. SOLICITUD DE INFORMACION SEDE NUEVA BOMBEROS OFICIAL VALLEDUPAR</t>
  </si>
  <si>
    <t> CAC. Consulta.</t>
  </si>
  <si>
    <t> CAC.Verificacion informacion cuerpo de bomberos galeras sucre</t>
  </si>
  <si>
    <t> CAC. Incidente.</t>
  </si>
  <si>
    <t> CI. Traslado Oficio del Cuerpo de Bomberos Voluntarios de Sevilla - Valle</t>
  </si>
  <si>
    <t> CAC. SOLICITUD DE INFORMACIÃ“N CON CARÃCTER DE URGENCIA</t>
  </si>
  <si>
    <t> CAC. OFICIO GJ 2959 DEL 27 DE SEPTIEMBRE DE 2021 POR MEDIO DEL CUAL SE REITERA UN REQUERIMIENTO RAD 2018-00053-00 MP CARLOS ALFONSO GUECHÃ MEDINA.</t>
  </si>
  <si>
    <t> CAC. INQUIETUDES BOMBERILES.</t>
  </si>
  <si>
    <t> CAC. Inquietudes acerca de la entrega de uniformes de bomberos.</t>
  </si>
  <si>
    <t> CAC. Solicitud Cuerpo de Bomberos Voluntarios de Campo de la Cruz</t>
  </si>
  <si>
    <t> CAC. SOLICITUD DESIGNACIÃ“N DE UN DELEGADO</t>
  </si>
  <si>
    <t> CAC. OFICIO 2021EE10213 Traslado por competencia â€” DERECHO DE PETICIÃ“N PMP-GD-2021-013-002-009. RADICADO UNGRD 2021 ER09872</t>
  </si>
  <si>
    <t> RD: PRESENTACIÃ“N Y SOLICITUD DE RECURSOS ESTACIÃ“N DE BOMBEROS</t>
  </si>
  <si>
    <t> CAC. DEFENSORIA DEL PUEBLO : Remision de comunicacion numero 20210060363552131.</t>
  </si>
  <si>
    <t> CAC. ENVIO OFICIO INFORMANDO INRREGULARIDADES EN CONVENIO 005- DE 2021.</t>
  </si>
  <si>
    <t> CAC.Remito oficio No. J8AOV-2021-000207</t>
  </si>
  <si>
    <t> CAC. INFORMACION PARA AFILIACION ARL BOMBEROS VOLUNTARIOS</t>
  </si>
  <si>
    <t> CAC. 20213800104952 CBV de Galeras Sucre PeticiÃ³n Delegado departamental</t>
  </si>
  <si>
    <t> CI. CERTIFICACION PERSONAL ACTIVO</t>
  </si>
  <si>
    <t> CAC. Donacion Lote</t>
  </si>
  <si>
    <t> CI. OFI2021-27662-DVR-3000 Cp Charles Benavides y OFI2021-14776 Cp Charles Benavides - Traslado OFI21-00068941 / IDM: Solicitud InclusiÃ³n en salario mÃ­nimo vital para bomberos voluntarios de Colombia.</t>
  </si>
  <si>
    <t> RD. RemisiÃ³n Proyecto de InversiÃ³n y Fortalecimiento CBV de Manzanares - Caldas</t>
  </si>
  <si>
    <t> CONTRALORIA DELEGADA PARA EL SECTOR DE INFRAESTRUTURA CAROLINA SANCHEZ BRAVO</t>
  </si>
  <si>
    <t> ALCALDIA MUNICIPAL SITIONUEVO PLANEACION</t>
  </si>
  <si>
    <t> CUERPO DE BOMBEROS VOLUNTARIOS DE ANAPOIMA</t>
  </si>
  <si>
    <t> ALCALDIA PAJARITO BOYACA PERSONERIA MUNICIPAL</t>
  </si>
  <si>
    <t> CUERPO DE BOMBEROS VOLUNTARIOS DE TURBACO - BOLÃVAR</t>
  </si>
  <si>
    <t> CUERPO DE BOMBEROS OFICIALES BOGOTÃ¡ UAECOB D.C.</t>
  </si>
  <si>
    <t> CUERPO DE BOMBEROS VOLUNTARIO DE HELICONIA ANTIOQUIA</t>
  </si>
  <si>
    <t> ANONIMO_PQRSD</t>
  </si>
  <si>
    <t> CUERPO DE BOMBEROS VOLUNTARIOS DE SIBATE</t>
  </si>
  <si>
    <t> CUERPO DE BOMBEROS VOLUNTARIOS DE SAN VICENTE DEL CAGUAN - CAQUETA</t>
  </si>
  <si>
    <t> PREBEL</t>
  </si>
  <si>
    <t> ALCALDIA REPELON ATLANTICO</t>
  </si>
  <si>
    <t> CUERPO DE BOMBEROS VOLUNTARIOS DE GUAMO</t>
  </si>
  <si>
    <t> CUERPO DE BOMBEROS VOLUNTARIOS DE SOPO</t>
  </si>
  <si>
    <t> RICARDO SALAMANCA</t>
  </si>
  <si>
    <t> JUZGADO CATORCE ADMINISTRATIVO ORAL DEL CIRCUITO JUDICIAL DE BUCARAMANGA</t>
  </si>
  <si>
    <t> JUZGADO SEGUNDO PENAL</t>
  </si>
  <si>
    <t> RM INGENIEROS</t>
  </si>
  <si>
    <t> GOBERNACION DE SANTANDER</t>
  </si>
  <si>
    <t> CUERPO DE BOMBEROS VOLUNTARIOS DE RAMIRIQUI</t>
  </si>
  <si>
    <t> NO MAS CORRUPCION PRADO TOLIMA</t>
  </si>
  <si>
    <t> JUZGADO TERCERO ADMINISTRATIVO</t>
  </si>
  <si>
    <t> PERSONERIA MUNICIPAL DE CHIA</t>
  </si>
  <si>
    <t> IDALIA AMPARO GONZALEZ GIRALDO SECRETARIA DE GOBIERNO GOBERNACION DE ANTIOQUIA</t>
  </si>
  <si>
    <t> CUERPO DE BOMBEROS VOLUNTARIOS DE PORE</t>
  </si>
  <si>
    <t> CUERPO DE BOMBEROS GUICAN DE LA SIERRA</t>
  </si>
  <si>
    <t> CUERPO DE BOMBEROS VOLUNTARIOS DE PLANADAS - TOLIMA</t>
  </si>
  <si>
    <t> CUERPO DE BOMBEROS VOLUNTARIOS DE LA PRIMAVERA</t>
  </si>
  <si>
    <t> CUERPO DE BOMBEROS VOLUNTARIOS PRADERA</t>
  </si>
  <si>
    <t> CUERPO DE BOMBEROS VOLUNTARIOS AGUA DE DIOS CUERPO DE BOMBEROS VOLUNTARIOS AGUA DE DIOS</t>
  </si>
  <si>
    <t> EDGAR HERNAN PRADA</t>
  </si>
  <si>
    <t> ISELE PAOLA TOSCANO RIVERO</t>
  </si>
  <si>
    <t> CUERPO DE BOMBEROS VOLUNTARIOS DE BELLO</t>
  </si>
  <si>
    <t> ALEJANDRA ARENAS</t>
  </si>
  <si>
    <t> SECRETARIA DEL INTERIOR NORTE DE SANTANDER</t>
  </si>
  <si>
    <t> CORTE CONSTITUCIONAL SALA CUARTA DE REVISION</t>
  </si>
  <si>
    <t> ALCALDIA MORELIA CAQUETA</t>
  </si>
  <si>
    <t> EBERT ANTONIO RINCON DEVIA</t>
  </si>
  <si>
    <t> PROCURADURÃ­A 1 DELEGADA CONTRATACIÃ³N ESTATAL MARIA CECILIA RUBIANO VARGAS SECRETARIO GRADO 11</t>
  </si>
  <si>
    <t> ASOCIACION DE BOMBEROS RESCATES Y SIMILARES DE BOLIVAR, ASDEBERBOL</t>
  </si>
  <si>
    <t> CUERPO DE BOMBEROS VOLUNTARIOS DE SAPUYES</t>
  </si>
  <si>
    <t> CRISTIAN SUAREZ</t>
  </si>
  <si>
    <t> CUERPO DE BOMBEROS VOLUNTARIOS DE LOS SANTOS</t>
  </si>
  <si>
    <t> BOMBEROS CASTILLA</t>
  </si>
  <si>
    <t> DELEGACIÃ³N DE BOMBEROS SANTANDER</t>
  </si>
  <si>
    <t> MINISTERIO DE HACIENDA</t>
  </si>
  <si>
    <t> CUERPO DE BOMBEROS VOLUNTARIOS MAGANGUE - BOLIVAR</t>
  </si>
  <si>
    <t> ALCALDIA NILO CUNDINAMARCA</t>
  </si>
  <si>
    <t> DELEGACION DEPARTAMENTAL DE ANTIOQUIA</t>
  </si>
  <si>
    <t> CUERPO DE BOMBEROS DE SANTA MARIA</t>
  </si>
  <si>
    <t> PROCURÃDURIA GENERAL DE LA NACIÃ“N</t>
  </si>
  <si>
    <t> Diego Andres Rodriguez</t>
  </si>
  <si>
    <t> ismael valbuena granados</t>
  </si>
  <si>
    <t> Valentina Arteaga</t>
  </si>
  <si>
    <t> Jaime Alberto Vidales Dau</t>
  </si>
  <si>
    <t> Jorge Hernando Amaya IbaÃ±ez</t>
  </si>
  <si>
    <t> CUERPO DE BOMBEROS VOLUNTARIOS DE CALOTO - CAUCA</t>
  </si>
  <si>
    <t> CUERPO DE BOMBEROS VOLUNTARIOS DE DIBULLA</t>
  </si>
  <si>
    <t> ACOTAPH</t>
  </si>
  <si>
    <t> Ophelie Pain</t>
  </si>
  <si>
    <t> DIEGO INSUASTY AMAGUAÃ‘A</t>
  </si>
  <si>
    <t> ELVIA SIERRA</t>
  </si>
  <si>
    <t> CUERPO DE BOMBEROS VOLUNTARIOS INDIGENA EN CONFORMIDAD DE DE TURBANA</t>
  </si>
  <si>
    <t> carlos camacho</t>
  </si>
  <si>
    <t> CUERPO DE BOMBEROS DE TAURAMENA</t>
  </si>
  <si>
    <t> CUERPO DE BOMBEROS VOLUNTARIOS DE ARJONA</t>
  </si>
  <si>
    <t> CUERPO DE BOMBEROS VOLUNTARIOS DE LA VIRGINIA - RISARALDA</t>
  </si>
  <si>
    <t> JUZGADO 02 PENAL DEL CIRCUITO PARA ADOLESCENTES MEDELLIN</t>
  </si>
  <si>
    <t> PROCURADURIA GENERAL DE LA NACION</t>
  </si>
  <si>
    <t> YARLEDYS PEREZ</t>
  </si>
  <si>
    <t> GOBERNACION DE BOYACA</t>
  </si>
  <si>
    <t> CUERPO DE BOMBEROS VOLUNTARIOS ANOLAIMA</t>
  </si>
  <si>
    <t> CUERPO DE BOMBEROS VOLUNTARIOS FLORIDABLANCA</t>
  </si>
  <si>
    <t> GENERAL MOTORS COLMOTORES S.A.</t>
  </si>
  <si>
    <t> CUERPO DE BOMBEROS VOLUNTARIOS SANTA ROSA DE OSOS</t>
  </si>
  <si>
    <t> ALCALDIA IZA BOYACA</t>
  </si>
  <si>
    <t> CUERPO DE BOMBEROS VOLUNTARIOS DE MUTATA</t>
  </si>
  <si>
    <t> ALCALDIA TUTAZA BOYACA</t>
  </si>
  <si>
    <t> INSPECCION DISTRITAL DE POLICIA</t>
  </si>
  <si>
    <t> CUERPO OFICIAL DE BOMBEROS DE MANIZALES - CALDAS</t>
  </si>
  <si>
    <t> LIZETH ALEXANDRA SABOGAL RODRÃ­GUEZ</t>
  </si>
  <si>
    <t> CUERPO DE BOMBEROS VOLUNTARIOS DE TIBASOSA</t>
  </si>
  <si>
    <t> ALCALDIA MUNICIPAL DE NILO SECRETARIA DE GOBIERNO</t>
  </si>
  <si>
    <t> SINDICATO NACIONAL DE BOMBEROS OFICIALES DE COLOMBIA</t>
  </si>
  <si>
    <t> CUERPO DE BOMBEROS VOLUNTARIOS DE JUAN DE ACOSTA</t>
  </si>
  <si>
    <t> JORGE O HERNÃNDEZ LONDOÃ‘O</t>
  </si>
  <si>
    <t> CUERPO DE BOMBEROS VOLUNTARIOS DE COROZAL</t>
  </si>
  <si>
    <t> ALCALDIA SANTANA BOYACA</t>
  </si>
  <si>
    <t> Omar Alejandro Agudelo Zuluaga</t>
  </si>
  <si>
    <t> ALCALDIA SANTANDER BOLIVAR</t>
  </si>
  <si>
    <t> CUERPO DE BOMBEROS VOLUNTARIOS VILLAGARZON PUTUMAYO</t>
  </si>
  <si>
    <t> CUERPO DE BOMBEROS VOLUNTARIOS DE AGUAZUL - CASANARE</t>
  </si>
  <si>
    <t> CUERPO DE BOMBEROS VOLUNTARIOS DE SAN JOSE - CALDAS</t>
  </si>
  <si>
    <t> DELEGACION DEPARTAMENTAL BOMBEROS GUAVIARE</t>
  </si>
  <si>
    <t> EDWIN HERNAN ABELLO GOMEZ</t>
  </si>
  <si>
    <t> DELEGACION DEPARTAMENTAL DE SANTANDER</t>
  </si>
  <si>
    <t> ALCALDIA BELALCAZAR CALDAS</t>
  </si>
  <si>
    <t> CUERPO DE BOMBEROS VOLUNTARIOS DE LA UNION</t>
  </si>
  <si>
    <t> PEDRO QUIROGA</t>
  </si>
  <si>
    <t> ALVARO ANTONIO AGUIRRE RAMIREZ</t>
  </si>
  <si>
    <t> NEISON DE JESUS ROJAS OCHOA</t>
  </si>
  <si>
    <t> DELEGACION DEPARTAMENTAL DE BOMBEROS DE SUCRE</t>
  </si>
  <si>
    <t> NATALIA ANDREA DURANGO HENAO</t>
  </si>
  <si>
    <t> CUERPO DE BOMBEROS VOLUNTARIOS DE SEVILLA</t>
  </si>
  <si>
    <t> ANGELICA TAPIERO BARRERO</t>
  </si>
  <si>
    <t> VEEDURIA CIUDADANA VIGIAS DEL CAFE</t>
  </si>
  <si>
    <t> TRIBUNAL ADMINISTRATIVO DEL CESAR</t>
  </si>
  <si>
    <t> CUERPO DE BOMBEROS VOLUNTARIOS DE PUERTO CARREÃ‘O - VICHADA</t>
  </si>
  <si>
    <t> ANDRES MAURICIO BLANCO VILLERO</t>
  </si>
  <si>
    <t> CUERPO DE BOMBEROS VOLUNTARIOS DE LA PAZ</t>
  </si>
  <si>
    <t> CUERPO DE BOMBEROS VOLUNTARIOS DE SAN LUIS DE PALENQUE</t>
  </si>
  <si>
    <t> CUERPO DE BOMBEROS VOLUNTARIOS DE VILLANUEVA - CASANARE</t>
  </si>
  <si>
    <t> CUERPO DE BOMBEROS VOLUNTARIOS CHAMEZA</t>
  </si>
  <si>
    <t> CUERPO DE BOMBEROS VOLUNTARIOS DE TRINIDAD - CASANARE</t>
  </si>
  <si>
    <t> CUERPO DE BOMBEROS VOLUNTARIOS DE SAN MARCOS</t>
  </si>
  <si>
    <t> CUERPO DE BOMBEROS VOLUNTARIOS DE CAMPO DE LA CRUZ</t>
  </si>
  <si>
    <t> GOBERNACION DE CUNDINAMARCA</t>
  </si>
  <si>
    <t> MAURICIO PINO MARIN</t>
  </si>
  <si>
    <t> LUIS ERNESTO PORRAS</t>
  </si>
  <si>
    <t> DEMET NOTIFICACION</t>
  </si>
  <si>
    <t> JHON FREDY SEGURA PINEDA</t>
  </si>
  <si>
    <t> CUERPO DE BOMBEROS VOLUNTARIOS DE TUQUERRES - NARIÃ‘O</t>
  </si>
  <si>
    <t> CUERPO DE BOMBEROS VOLUNTARIOS DE SOGAMOSO</t>
  </si>
  <si>
    <t> ALCALDIA MUNICIPAL DE GALERAS SUCRE</t>
  </si>
  <si>
    <t> CUERPO DE BOMBEROS VOLUNTARIOS DE BOSCONIA</t>
  </si>
  <si>
    <t> CUERPO DE BOMBEROS DE CACHIPAY</t>
  </si>
  <si>
    <t> MINISTERIO DEL INTEROR VICEMINISTERIO DE RELACIONES POLÃTICAS</t>
  </si>
  <si>
    <t> CUERPO DE BOMBEROS VOLUNTARIOS DE MANZANARES</t>
  </si>
  <si>
    <t> Camilo Portilla Quelal</t>
  </si>
  <si>
    <t> Jorge Restrepo Sanguino</t>
  </si>
  <si>
    <t> Jiud Magnoly Gaviria Narvaez</t>
  </si>
  <si>
    <t> Yerky Sneider Garavito Cancelado</t>
  </si>
  <si>
    <t> Cristian Fernando Salcedo Rueda</t>
  </si>
  <si>
    <t> Melba Vidal</t>
  </si>
  <si>
    <t> Alvaro Perez</t>
  </si>
  <si>
    <t> Edgar Alexander Maya Lopez</t>
  </si>
  <si>
    <t> Luis Alberto Valencia Pulido</t>
  </si>
  <si>
    <t> Juan Gabriel Parra</t>
  </si>
  <si>
    <t> Ronny Estiven Romero Velandia</t>
  </si>
  <si>
    <t> Julio Alejandro Chamorro Cabrera</t>
  </si>
  <si>
    <t> Liz Margaret Ãlvarez calderon</t>
  </si>
  <si>
    <t> PETICIÓN DE DOCUMENTOS E INFORMACIÓN</t>
  </si>
  <si>
    <t>DEPARTAMENTO</t>
  </si>
  <si>
    <t>Amazonas</t>
  </si>
  <si>
    <t>Arauca</t>
  </si>
  <si>
    <t>Bolívar</t>
  </si>
  <si>
    <t>Caquetá</t>
  </si>
  <si>
    <t>Casanare</t>
  </si>
  <si>
    <t>Cauca</t>
  </si>
  <si>
    <t>Chocó</t>
  </si>
  <si>
    <t>Córdoba</t>
  </si>
  <si>
    <t>Guainía</t>
  </si>
  <si>
    <t>Guaviare</t>
  </si>
  <si>
    <t>Huila</t>
  </si>
  <si>
    <t>La Guajira</t>
  </si>
  <si>
    <t>Magdalena</t>
  </si>
  <si>
    <t>Norte de Santander</t>
  </si>
  <si>
    <t>Quindío</t>
  </si>
  <si>
    <t>San Andres y Providencia</t>
  </si>
  <si>
    <t>Sucre</t>
  </si>
  <si>
    <t>Tolima</t>
  </si>
  <si>
    <t>Vaupés</t>
  </si>
  <si>
    <t>Canal de Atencion</t>
  </si>
  <si>
    <t>Correo Atención Ciudadano</t>
  </si>
  <si>
    <t>Formato Electronico</t>
  </si>
  <si>
    <t>Subdirección Estratégica y de Coordinación Bomberil </t>
  </si>
  <si>
    <t>Subdirección Administrativa y Financiera </t>
  </si>
  <si>
    <t>Dirección General</t>
  </si>
  <si>
    <t>Formulación, Actualización y Acompañamiento Normativo y Operativo</t>
  </si>
  <si>
    <t>Área Cenrtral de Referencia Bomberil</t>
  </si>
  <si>
    <t>Oficina Asesora Juridica</t>
  </si>
  <si>
    <t> Andrea Bibiana Castañeda Duran</t>
  </si>
  <si>
    <t> Carlos Armando Lopez Barrera</t>
  </si>
  <si>
    <t> 20213000023371</t>
  </si>
  <si>
    <t>PDF</t>
  </si>
  <si>
    <t xml:space="preserve">al dia 11/10/2021 lleva 28 días </t>
  </si>
  <si>
    <t xml:space="preserve">NO se evidencia documento de salida firmado </t>
  </si>
  <si>
    <t>Lina maria rojas</t>
  </si>
  <si>
    <t>7/10/201</t>
  </si>
  <si>
    <t>SE DIO RESPUESTA MEDIANTE LLAMADA TELEFÓNICA AL COMANDANTE DE BOMBEROS EL DÍA 07/09/2021</t>
  </si>
  <si>
    <t>SE BRINDÓ ASESORÍA DE FORMA PRESENCIAL, EN REUNIÓN CON EL SR. FRANCISCO GAMBOA EL DÍA 2 DE SEPTIEMBRE DE 2021.</t>
  </si>
  <si>
    <t>2/09/2021</t>
  </si>
  <si>
    <t>Se da rta vía email, se hizo traslado, en espera de rta.</t>
  </si>
  <si>
    <t>Se da traslado al documento a cuerpo oficial de Bomberos de Medellín con # de rad 20212050095871</t>
  </si>
  <si>
    <t>Jose Dario Martinez</t>
  </si>
  <si>
    <t>21/09/2021</t>
  </si>
  <si>
    <t>Jose teuta</t>
  </si>
  <si>
    <t>20212050095741 </t>
  </si>
  <si>
    <t>7/09/2021</t>
  </si>
  <si>
    <t xml:space="preserve">al dia 11/10/2021 lleva 26 dias </t>
  </si>
  <si>
    <t xml:space="preserve">al dia 11/10/2021 lleva 25 dias </t>
  </si>
  <si>
    <t>Se da respuesta a través de correo electrónico con radicado No. 20212100023231 el día 13/09/2021</t>
  </si>
  <si>
    <t xml:space="preserve">no se evidencia documento de salida </t>
  </si>
  <si>
    <t>al día 12/10/2021 lleva 24 días</t>
  </si>
  <si>
    <t xml:space="preserve">al día 12/10/2021 lleva 25 días </t>
  </si>
  <si>
    <t> 20212100023491</t>
  </si>
  <si>
    <t xml:space="preserve">al dia 12/10/2021 lleva 25 días </t>
  </si>
  <si>
    <t xml:space="preserve">al dia 12/10/2021 lleva 24 días </t>
  </si>
  <si>
    <t>se archiva el orfeo por no cumplir los requisitos de denuncia que trata el articulo 60 del código de procedimiento penal</t>
  </si>
  <si>
    <t>18 DIAS</t>
  </si>
  <si>
    <t>MAURICIO DELGADO</t>
  </si>
  <si>
    <t xml:space="preserve">al dia 19/10/2021 lleva 28 dias </t>
  </si>
  <si>
    <t xml:space="preserve">al dia 19/10/2021 lleva 29 dias </t>
  </si>
  <si>
    <t xml:space="preserve">al día 19/10/2021 lleva 29 dias </t>
  </si>
  <si>
    <t>pdf</t>
  </si>
  <si>
    <t>si</t>
  </si>
  <si>
    <t>Se archiva por ser informativo, esta dirigido al Ministerio de Educación, se hará seguimiento por si es requerida información desde el MEN.</t>
  </si>
  <si>
    <t xml:space="preserve">al dia 19/10/2021 lleva 27 dias  </t>
  </si>
  <si>
    <t xml:space="preserve">al dia 20/10/2021 lleva 26 dias </t>
  </si>
  <si>
    <t xml:space="preserve">al dia 20/10/2021 lleva 25 dias </t>
  </si>
  <si>
    <t xml:space="preserve">dl dia 25/10/2021 lleva 29 dias </t>
  </si>
  <si>
    <t>se archiva en razón a que no se especificó el Cuerpo de Bomberos al cual se denuncia, si bien se refirió "corregimiento palomino" no establece que C.B. ejerce su jurisdicción ahí, de igual manera se intentó realizar comunicación telefónica con el quejoso al 3212588878 el día 10/10/2021 a las 12:54 en repetidas ocasiones, fue infructuoso establecer comunicación.</t>
  </si>
  <si>
    <t xml:space="preserve">al dia 25/10/2021 lleva 29 dias </t>
  </si>
  <si>
    <t xml:space="preserve">al dia 25/10/2021 lleva 28 dias </t>
  </si>
  <si>
    <t xml:space="preserve">al 25/10/2021 lleva 28 dias </t>
  </si>
  <si>
    <t xml:space="preserve">al dia 25/10/2021 lleva 27 dias </t>
  </si>
  <si>
    <t>Para proyectar respuesta, a esto ya se le habia dado respuesta directa a la alcaldia el 30 de abril del 2021 con radicado No 20212000019271</t>
  </si>
  <si>
    <t> CAC: Poniendo en conocimiento violencia de genero, agresión física y presión psicológica</t>
  </si>
  <si>
    <t xml:space="preserve"> 2021-09-17 </t>
  </si>
  <si>
    <t>A hoy 08/10/2021 van 15 días</t>
  </si>
  <si>
    <t>Fecha de vencimiento: 2/11/2021</t>
  </si>
  <si>
    <t> PROCURADURIA GENERAL DE LA NACION - OFICINA JURIDICA</t>
  </si>
  <si>
    <t> CAC: SOLICITUD DE INFORMACIÓN (PRÁCTICA DE PRUEBAS) - AUTO DEL 8/9/2021 - INICIACIÓN DE INDAGACIÓN PRELIMINAR - Expediente No. IUS-E-2021-155279 (IUC-D-2021-1816300)</t>
  </si>
  <si>
    <t>Fecha de vencimiento:1/10/2021</t>
  </si>
  <si>
    <t>FE: precios</t>
  </si>
  <si>
    <t> 2021-09-18</t>
  </si>
  <si>
    <t> 2021-09-20</t>
  </si>
  <si>
    <t>Word</t>
  </si>
  <si>
    <t> CAC. Solicitud de información de la donación realizada DNBC.</t>
  </si>
  <si>
    <t> CI. Tercera Reiteración Solicitud Información - Proceso Atención Denuncia 2021-208386-82111-D, con Radicado 2021ER0046570 del 19/04/2021.</t>
  </si>
  <si>
    <t>Anotación ORFEO: se archiva el orfeo enviado al correo electronico andres.fuentes@contraloria.gov.co se contesta orfeo sin numero debío al trasteo y urgencia del requerimiento.</t>
  </si>
  <si>
    <t>En documentos no se deja la prueba del envio.</t>
  </si>
  <si>
    <t>A hoy 08/10/2021 van 14 días.</t>
  </si>
  <si>
    <t>Fecha de vencimiento: 3/11/2021</t>
  </si>
  <si>
    <t> CI. Remito oficio de solicitud información -proceso atención denuncia 2021-208778-82111-D.</t>
  </si>
  <si>
    <t>Fecha de vencimiento:</t>
  </si>
  <si>
    <t> CAC. Solicitud de información.</t>
  </si>
  <si>
    <t>Fecha de vencimiento: 19/10/2021.</t>
  </si>
  <si>
    <t>word</t>
  </si>
  <si>
    <t>Se envia copia de la respuesta al correo de atencion al ciudadano.</t>
  </si>
  <si>
    <t> CAC. Solicitud certificación listado censal Municipio de Tutazá - Bomberos.</t>
  </si>
  <si>
    <t> FE. Queja del comandante de San AgustÃ­n Huila</t>
  </si>
  <si>
    <t> 2021-09-21</t>
  </si>
  <si>
    <t>A hoy 08/10/2021 van 14 días</t>
  </si>
  <si>
    <t>Fecha de vencimiento: 4/11/2021</t>
  </si>
  <si>
    <t>A hoy 11/10/2021 van 14 días</t>
  </si>
  <si>
    <t> CAC. OFICIO 2021EE10987 Traslado — "Cofinanciación de vehículos para el parque automotor del Cuerpo oficial de Bomberos de Manizales.".</t>
  </si>
  <si>
    <t>A hoy 11/10/2021 van 15 días</t>
  </si>
  <si>
    <t>A hoy 11/10/2021 van días</t>
  </si>
  <si>
    <t>A hoy 20/10/2021 van 20 días</t>
  </si>
  <si>
    <t> 2021-09-22</t>
  </si>
  <si>
    <t>A hoy 20/10/2021 van 22 días</t>
  </si>
  <si>
    <t> CAC. Envío de oficio por correo electrónico del radicado No. 20214000032841.</t>
  </si>
  <si>
    <t>A hoy 25/10/2021 van 22 días</t>
  </si>
  <si>
    <t>Fecha de vencimiento: 5/11/2021</t>
  </si>
  <si>
    <t>Orlando Murillo Lopez</t>
  </si>
  <si>
    <t>ANOTACIÓN ORFEO: Respuesta del municipio de Santana en donde refieren no contar con recursos para la creación del cuerpo de Bomberos.</t>
  </si>
  <si>
    <t>No dan ninguna respuesta al respecto.</t>
  </si>
  <si>
    <t>Anotación Orfeo: MISMO DOCUMENTO DEL 20213800102922.</t>
  </si>
  <si>
    <t> FE. ACTUALIZACIÓN DE APELLIDO</t>
  </si>
  <si>
    <t>Anotación ORFEO:  SE DIO RESPUESTA MEDIANTE CORREO ELECTRONICO EL 15/10/2021.</t>
  </si>
  <si>
    <t>No dejan trazabilidad del correo electrónico</t>
  </si>
  <si>
    <t>Fecha de vencimiento: 5/11/2021.</t>
  </si>
  <si>
    <t> 2021-09-23</t>
  </si>
  <si>
    <t>A hoy 25/10/2021 van 21 días</t>
  </si>
  <si>
    <t>21/10/201</t>
  </si>
  <si>
    <t>A hoy 25/10/2021 van  días</t>
  </si>
  <si>
    <t>La respuesta 20212100024861 no se encuentra digitalizada.</t>
  </si>
  <si>
    <t>La respuesta 20212100024651 no se encuentra digitalizada.</t>
  </si>
  <si>
    <t> CAC. Petición información Excepciones de IVA y otros impuestos.</t>
  </si>
  <si>
    <t>Fecha de vencimiento: 8/11/2021</t>
  </si>
  <si>
    <t>Fecha de vencimiento: 22/10/2021</t>
  </si>
  <si>
    <t> 2021-09-24</t>
  </si>
  <si>
    <t>Anotación Orfeo: 20213800104892 20212000024431 CBV La Unión Respuesta solicitud certificado de Cumplimiento, se envía respuesta el 7 de octubre</t>
  </si>
  <si>
    <t> 2021-09-25</t>
  </si>
  <si>
    <t>A hoy 25/10/2021 van 20 días</t>
  </si>
  <si>
    <t>Fecha de vencimiento: 9/11/2021</t>
  </si>
  <si>
    <t> 2021-09-27</t>
  </si>
  <si>
    <t>A hoy 25/10/2021 van 17 días</t>
  </si>
  <si>
    <t>Fecha de vencimiento: 09/11/2021</t>
  </si>
  <si>
    <t>Fecha de vencimiento: 10/11/2021.</t>
  </si>
  <si>
    <t>Fecha de vencimiento: 10/11/2021</t>
  </si>
  <si>
    <t> 2021-09-28</t>
  </si>
  <si>
    <t>A hoy 25/10/2021 van 19 días</t>
  </si>
  <si>
    <t>Fecha de vencimiento: 27/10/2021</t>
  </si>
  <si>
    <t> RD:PROYECTO DIRECCIÓN NACIONAL DE BOMBEROS</t>
  </si>
  <si>
    <t xml:space="preserve"> Andrés Fernando Muñoz Cabrera</t>
  </si>
  <si>
    <t>Fecha de vencimiento: 11/11/2021</t>
  </si>
  <si>
    <t> CAC. solicitud afiliación ARL.</t>
  </si>
  <si>
    <t>Anotación ORFEO: Se dio respuesta a través del correo de Tatiana Herrera el día 21/10/2021.</t>
  </si>
  <si>
    <t>A hoy 25/10/2021 van 18 días</t>
  </si>
  <si>
    <t>Fecha de vencimiento: 26/10/2021.</t>
  </si>
  <si>
    <t>Fecha de vencimiento: 11/11/2021.</t>
  </si>
  <si>
    <t> ALCALDíA MUNICIPAL DE PUPIALES - NARIÃ‘O</t>
  </si>
  <si>
    <t> CAC. DERECHO DE PETICIÓN</t>
  </si>
  <si>
    <t> RD. Proyecto kit para la preparación y atención de rescates - especialidad rescate vehicular.</t>
  </si>
  <si>
    <t> 2021-09-29</t>
  </si>
  <si>
    <t>A hoy 25/10/2021  van 18 días</t>
  </si>
  <si>
    <t>Fecha de vencimiento: 12/11/2021.</t>
  </si>
  <si>
    <t> RD. Proyecto kits para la preparación y atención de rescate en todas sus modalidades - especialidad rescate vertical.</t>
  </si>
  <si>
    <t>ANOTACIÓN ORFEO:  Se da respuesta a través del correo de Tatiana Herrera el día 13/10/2021.</t>
  </si>
  <si>
    <t> 2021-09-30</t>
  </si>
  <si>
    <t>WORD</t>
  </si>
  <si>
    <t>La respuesta no se encuentra digitalizada.</t>
  </si>
  <si>
    <t>Educación</t>
  </si>
  <si>
    <t>Inpección, Vigilancia y Control</t>
  </si>
  <si>
    <t>Subdirección Administrativa y Financiera</t>
  </si>
  <si>
    <t>Fortalecimiento Bomberil para la Respuesta</t>
  </si>
  <si>
    <t xml:space="preserve">Contratación </t>
  </si>
  <si>
    <t>No Reporta</t>
  </si>
  <si>
    <t>Agosto</t>
  </si>
  <si>
    <t>Septiembre</t>
  </si>
  <si>
    <t>Cuenta de Canal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</si>
</sst>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quot;$&quot;\ #,##0.00"/>
  </numFmts>
  <fonts count="10"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sz val="8"/>
      <color rgb="FF000000"/>
      <name val="Arial"/>
      <family val="2"/>
    </font>
    <font>
      <sz val="11"/>
      <color rgb="FF000000"/>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B0F0"/>
        <bgColor theme="4" tint="0.79998168889431442"/>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4">
    <xf numFmtId="0" fontId="0" fillId="0" borderId="0" xfId="0"/>
    <xf numFmtId="0" fontId="0" fillId="0" borderId="5" xfId="0" applyBorder="1" applyAlignment="1">
      <alignment horizontal="center" vertical="center" wrapText="1"/>
    </xf>
    <xf numFmtId="0" fontId="2" fillId="3" borderId="1" xfId="0" applyFont="1" applyFill="1" applyBorder="1" applyAlignment="1">
      <alignment horizontal="center" vertical="center" wrapText="1"/>
    </xf>
    <xf numFmtId="9" fontId="0" fillId="0" borderId="0" xfId="0" applyNumberFormat="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0" fillId="2" borderId="4" xfId="0" applyFill="1" applyBorder="1" applyAlignment="1">
      <alignment horizontal="center"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2" fillId="3" borderId="2"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5" xfId="0" applyNumberFormat="1" applyBorder="1" applyAlignment="1">
      <alignment horizontal="center" vertical="center" wrapText="1"/>
    </xf>
    <xf numFmtId="0" fontId="3" fillId="0" borderId="4"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0" borderId="10"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1" fontId="5" fillId="5"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9" fillId="6" borderId="4" xfId="0" applyFont="1" applyFill="1" applyBorder="1" applyAlignment="1">
      <alignment horizontal="center" vertical="center" wrapText="1"/>
    </xf>
    <xf numFmtId="1" fontId="5" fillId="6" borderId="4" xfId="0" applyNumberFormat="1" applyFont="1" applyFill="1" applyBorder="1" applyAlignment="1">
      <alignment horizontal="center" vertical="center" wrapText="1"/>
    </xf>
    <xf numFmtId="164" fontId="4" fillId="6" borderId="4" xfId="0" applyNumberFormat="1" applyFont="1" applyFill="1" applyBorder="1" applyAlignment="1">
      <alignment horizontal="center" vertical="center" wrapText="1"/>
    </xf>
    <xf numFmtId="14" fontId="4" fillId="6" borderId="4"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9" fillId="7" borderId="4" xfId="0" applyFont="1" applyFill="1" applyBorder="1" applyAlignment="1">
      <alignment horizontal="center" vertical="center" wrapText="1"/>
    </xf>
    <xf numFmtId="1" fontId="4" fillId="7" borderId="4" xfId="0" applyNumberFormat="1"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14" fontId="4" fillId="7" borderId="4" xfId="0" applyNumberFormat="1" applyFont="1" applyFill="1" applyBorder="1" applyAlignment="1">
      <alignment horizontal="center" vertical="center" wrapText="1"/>
    </xf>
    <xf numFmtId="1" fontId="5" fillId="7" borderId="4"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64"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7" borderId="4" xfId="0" applyFont="1" applyFill="1" applyBorder="1" applyAlignment="1">
      <alignment horizontal="center" vertical="center" wrapText="1"/>
    </xf>
    <xf numFmtId="164" fontId="5" fillId="7" borderId="4" xfId="0" applyNumberFormat="1" applyFont="1" applyFill="1" applyBorder="1" applyAlignment="1">
      <alignment horizontal="center" vertical="center" wrapText="1"/>
    </xf>
    <xf numFmtId="14" fontId="5" fillId="7" borderId="4"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49" fontId="0" fillId="2" borderId="4" xfId="0" applyNumberFormat="1" applyFill="1" applyBorder="1" applyAlignment="1">
      <alignment horizontal="center" vertical="center" wrapText="1"/>
    </xf>
    <xf numFmtId="0" fontId="6" fillId="6" borderId="4" xfId="0" applyFont="1" applyFill="1" applyBorder="1" applyAlignment="1">
      <alignment horizontal="center" vertical="center"/>
    </xf>
    <xf numFmtId="1"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1" fontId="6" fillId="6" borderId="4"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1" fontId="4" fillId="6" borderId="4"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wrapText="1"/>
    </xf>
    <xf numFmtId="0" fontId="0" fillId="0" borderId="3" xfId="0" applyBorder="1" applyAlignment="1">
      <alignment horizontal="left" wrapText="1"/>
    </xf>
    <xf numFmtId="0" fontId="2" fillId="2" borderId="11" xfId="0" applyFont="1" applyFill="1" applyBorder="1" applyAlignment="1">
      <alignment vertical="center" wrapText="1"/>
    </xf>
    <xf numFmtId="0" fontId="2" fillId="2" borderId="12" xfId="0" applyFont="1" applyFill="1" applyBorder="1" applyAlignment="1">
      <alignment horizontal="center" vertical="center" wrapText="1"/>
    </xf>
    <xf numFmtId="0" fontId="0" fillId="0" borderId="6" xfId="0" applyBorder="1" applyAlignment="1">
      <alignment horizontal="left" wrapText="1"/>
    </xf>
    <xf numFmtId="0" fontId="0" fillId="0" borderId="7" xfId="0" applyNumberFormat="1" applyBorder="1" applyAlignment="1">
      <alignment horizontal="center" vertical="center" wrapText="1"/>
    </xf>
    <xf numFmtId="0" fontId="0" fillId="0" borderId="0" xfId="0" applyBorder="1" applyAlignment="1">
      <alignment wrapText="1"/>
    </xf>
    <xf numFmtId="9" fontId="0" fillId="0" borderId="0" xfId="0" applyNumberFormat="1" applyAlignment="1">
      <alignment wrapText="1"/>
    </xf>
    <xf numFmtId="9" fontId="2" fillId="2" borderId="7" xfId="0" applyNumberFormat="1" applyFont="1" applyFill="1" applyBorder="1" applyAlignment="1">
      <alignment horizontal="center" vertical="center" wrapText="1"/>
    </xf>
    <xf numFmtId="9" fontId="0" fillId="0" borderId="0" xfId="0" applyNumberFormat="1" applyAlignment="1">
      <alignment horizontal="center" wrapText="1"/>
    </xf>
    <xf numFmtId="9" fontId="2" fillId="3" borderId="2" xfId="0" applyNumberFormat="1" applyFont="1" applyFill="1" applyBorder="1" applyAlignment="1">
      <alignment horizontal="center" vertical="center" wrapText="1"/>
    </xf>
    <xf numFmtId="9" fontId="2" fillId="9" borderId="13" xfId="0" applyNumberFormat="1" applyFont="1" applyFill="1" applyBorder="1" applyAlignment="1">
      <alignment horizontal="center" vertical="center" wrapText="1"/>
    </xf>
    <xf numFmtId="165" fontId="0" fillId="0" borderId="0" xfId="0" applyNumberFormat="1" applyAlignment="1">
      <alignment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0" fillId="0" borderId="0" xfId="0" applyFill="1" applyAlignment="1">
      <alignment wrapText="1"/>
    </xf>
    <xf numFmtId="0" fontId="0" fillId="0" borderId="5" xfId="0" applyNumberFormat="1" applyFill="1" applyBorder="1" applyAlignment="1">
      <alignment horizontal="center" vertical="center" wrapText="1"/>
    </xf>
    <xf numFmtId="9" fontId="0" fillId="0" borderId="0" xfId="0" applyNumberFormat="1" applyFill="1" applyAlignment="1">
      <alignment horizontal="center" vertical="center" wrapText="1"/>
    </xf>
    <xf numFmtId="0" fontId="0" fillId="0" borderId="3" xfId="0" applyFill="1" applyBorder="1" applyAlignment="1">
      <alignment horizontal="left" wrapText="1"/>
    </xf>
    <xf numFmtId="0" fontId="0" fillId="0" borderId="0" xfId="0" pivotButton="1"/>
    <xf numFmtId="0" fontId="0" fillId="0" borderId="0" xfId="0" applyAlignment="1">
      <alignment horizontal="left"/>
    </xf>
    <xf numFmtId="0" fontId="0" fillId="0" borderId="0" xfId="0" applyNumberFormat="1"/>
    <xf numFmtId="9" fontId="2" fillId="3" borderId="14" xfId="0" applyNumberFormat="1"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0" fontId="0" fillId="0" borderId="3" xfId="0" applyBorder="1" applyAlignment="1">
      <alignment horizontal="left" vertical="center"/>
    </xf>
    <xf numFmtId="0" fontId="0" fillId="0" borderId="5" xfId="0" applyNumberFormat="1" applyBorder="1" applyAlignment="1">
      <alignment horizontal="center" vertical="center"/>
    </xf>
  </cellXfs>
  <cellStyles count="2">
    <cellStyle name="Hyperlink" xfId="1"/>
    <cellStyle name="Normal" xfId="0" builtinId="0"/>
  </cellStyles>
  <dxfs count="195">
    <dxf>
      <fill>
        <patternFill patternType="solid">
          <fgColor rgb="FF00B050"/>
          <bgColor rgb="FF000000"/>
        </patternFill>
      </fill>
    </dxf>
    <dxf>
      <alignment vertical="center" readingOrder="0"/>
    </dxf>
    <dxf>
      <alignment horizontal="center"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indexed="64"/>
          <bgColor rgb="FF00B0F0"/>
        </patternFill>
      </fill>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left" readingOrder="0"/>
    </dxf>
    <dxf>
      <alignment horizontal="center" readingOrder="0"/>
    </dxf>
    <dxf>
      <alignment horizontal="center" readingOrder="0"/>
    </dxf>
    <dxf>
      <alignment vertical="center" readingOrder="0"/>
    </dxf>
    <dxf>
      <alignment vertical="center" readingOrder="0"/>
    </dxf>
    <dxf>
      <font>
        <b/>
      </font>
      <fill>
        <patternFill patternType="solid">
          <fgColor indexed="64"/>
          <bgColor rgb="FF00B0F0"/>
        </patternFill>
      </fill>
      <alignment vertical="center"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alignment vertical="center"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center"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alignment vertic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alignment vertical="center"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SEPTIEMBRE 2021 FInal (1) (2).xlsx]Dinámica SEPTIEMBRE!Tabla 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'Dinámica SEPTIEMBRE'!$B$3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CC-495D-BA2F-1F4C7F5B1B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CC-495D-BA2F-1F4C7F5B1B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CC-495D-BA2F-1F4C7F5B1BEC}"/>
              </c:ext>
            </c:extLst>
          </c:dPt>
          <c:cat>
            <c:strRef>
              <c:f>'Dinámica SEPTIEMBRE'!$A$4:$A$7</c:f>
              <c:strCache>
                <c:ptCount val="3"/>
                <c:pt idx="0">
                  <c:v>Dirección General</c:v>
                </c:pt>
                <c:pt idx="1">
                  <c:v>Subdirección Administrativa y Financiera </c:v>
                </c:pt>
                <c:pt idx="2">
                  <c:v>Subdirección Estratégica y de Coordinación Bomberil </c:v>
                </c:pt>
              </c:strCache>
            </c:strRef>
          </c:cat>
          <c:val>
            <c:numRef>
              <c:f>'Dinámica SEPTIEMBRE'!$B$4:$B$7</c:f>
              <c:numCache>
                <c:formatCode>General</c:formatCode>
                <c:ptCount val="3"/>
                <c:pt idx="0">
                  <c:v>7</c:v>
                </c:pt>
                <c:pt idx="1">
                  <c:v>12</c:v>
                </c:pt>
                <c:pt idx="2">
                  <c:v>129</c:v>
                </c:pt>
              </c:numCache>
            </c:numRef>
          </c:val>
          <c:extLst>
            <c:ext xmlns:c16="http://schemas.microsoft.com/office/drawing/2014/chart" uri="{C3380CC4-5D6E-409C-BE32-E72D297353CC}">
              <c16:uniqueId val="{00000006-3ECC-495D-BA2F-1F4C7F5B1BE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SEPTIEMBRE 2021 FInal (1) (2).xlsx]Dinámica SEPTIEMBRE!Tabla 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'Dinámica SEPTIEMBRE'!$B$16</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153C-47A0-B3E8-5D1B6382D0D8}"/>
              </c:ext>
            </c:extLst>
          </c:dPt>
          <c:dPt>
            <c:idx val="1"/>
            <c:bubble3D val="0"/>
            <c:spPr>
              <a:solidFill>
                <a:schemeClr val="accent2"/>
              </a:solidFill>
              <a:ln>
                <a:noFill/>
              </a:ln>
              <a:effectLst/>
            </c:spPr>
            <c:extLst>
              <c:ext xmlns:c16="http://schemas.microsoft.com/office/drawing/2014/chart" uri="{C3380CC4-5D6E-409C-BE32-E72D297353CC}">
                <c16:uniqueId val="{00000003-153C-47A0-B3E8-5D1B6382D0D8}"/>
              </c:ext>
            </c:extLst>
          </c:dPt>
          <c:dPt>
            <c:idx val="2"/>
            <c:bubble3D val="0"/>
            <c:spPr>
              <a:solidFill>
                <a:schemeClr val="accent3"/>
              </a:solidFill>
              <a:ln>
                <a:noFill/>
              </a:ln>
              <a:effectLst/>
            </c:spPr>
            <c:extLst>
              <c:ext xmlns:c16="http://schemas.microsoft.com/office/drawing/2014/chart" uri="{C3380CC4-5D6E-409C-BE32-E72D297353CC}">
                <c16:uniqueId val="{00000005-153C-47A0-B3E8-5D1B6382D0D8}"/>
              </c:ext>
            </c:extLst>
          </c:dPt>
          <c:dPt>
            <c:idx val="3"/>
            <c:bubble3D val="0"/>
            <c:spPr>
              <a:solidFill>
                <a:schemeClr val="accent4"/>
              </a:solidFill>
              <a:ln>
                <a:noFill/>
              </a:ln>
              <a:effectLst/>
            </c:spPr>
            <c:extLst>
              <c:ext xmlns:c16="http://schemas.microsoft.com/office/drawing/2014/chart" uri="{C3380CC4-5D6E-409C-BE32-E72D297353CC}">
                <c16:uniqueId val="{00000007-153C-47A0-B3E8-5D1B6382D0D8}"/>
              </c:ext>
            </c:extLst>
          </c:dPt>
          <c:cat>
            <c:strRef>
              <c:f>'Dinámica SEPTIEMBRE'!$A$17:$A$21</c:f>
              <c:strCache>
                <c:ptCount val="4"/>
                <c:pt idx="0">
                  <c:v>Cumplido</c:v>
                </c:pt>
                <c:pt idx="1">
                  <c:v>En proceso</c:v>
                </c:pt>
                <c:pt idx="2">
                  <c:v>Extemporaneo</c:v>
                </c:pt>
                <c:pt idx="3">
                  <c:v>Vencido</c:v>
                </c:pt>
              </c:strCache>
            </c:strRef>
          </c:cat>
          <c:val>
            <c:numRef>
              <c:f>'Dinámica SEPTIEMBRE'!$B$17:$B$21</c:f>
              <c:numCache>
                <c:formatCode>General</c:formatCode>
                <c:ptCount val="4"/>
                <c:pt idx="0">
                  <c:v>47</c:v>
                </c:pt>
                <c:pt idx="1">
                  <c:v>94</c:v>
                </c:pt>
                <c:pt idx="2">
                  <c:v>4</c:v>
                </c:pt>
                <c:pt idx="3">
                  <c:v>3</c:v>
                </c:pt>
              </c:numCache>
            </c:numRef>
          </c:val>
          <c:extLst>
            <c:ext xmlns:c16="http://schemas.microsoft.com/office/drawing/2014/chart" uri="{C3380CC4-5D6E-409C-BE32-E72D297353CC}">
              <c16:uniqueId val="{00000008-153C-47A0-B3E8-5D1B6382D0D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'Dinámica SEPTIEMBRE'!$B$32</c:f>
              <c:strCache>
                <c:ptCount val="1"/>
                <c:pt idx="0">
                  <c:v>Total Mes</c:v>
                </c:pt>
              </c:strCache>
            </c:strRef>
          </c:tx>
          <c:spPr>
            <a:solidFill>
              <a:schemeClr val="accent1"/>
            </a:solidFill>
            <a:ln>
              <a:noFill/>
            </a:ln>
            <a:effectLst/>
            <a:sp3d/>
          </c:spPr>
          <c:invertIfNegative val="0"/>
          <c:cat>
            <c:strRef>
              <c:f>'Dinámica SEPTIEMBRE'!$A$33:$A$35</c:f>
              <c:strCache>
                <c:ptCount val="3"/>
                <c:pt idx="0">
                  <c:v>Julio</c:v>
                </c:pt>
                <c:pt idx="1">
                  <c:v>Agosto</c:v>
                </c:pt>
                <c:pt idx="2">
                  <c:v>Septiembre</c:v>
                </c:pt>
              </c:strCache>
            </c:strRef>
          </c:cat>
          <c:val>
            <c:numRef>
              <c:f>'Dinámica SEPTIEMBRE'!$B$33:$B$35</c:f>
              <c:numCache>
                <c:formatCode>General</c:formatCode>
                <c:ptCount val="3"/>
                <c:pt idx="0">
                  <c:v>133</c:v>
                </c:pt>
                <c:pt idx="1">
                  <c:v>137</c:v>
                </c:pt>
                <c:pt idx="2">
                  <c:v>148</c:v>
                </c:pt>
              </c:numCache>
            </c:numRef>
          </c:val>
          <c:extLst>
            <c:ext xmlns:c16="http://schemas.microsoft.com/office/drawing/2014/chart" uri="{C3380CC4-5D6E-409C-BE32-E72D297353CC}">
              <c16:uniqueId val="{00000000-D1B6-421A-B749-F8F27238C94F}"/>
            </c:ext>
          </c:extLst>
        </c:ser>
        <c:dLbls>
          <c:showLegendKey val="0"/>
          <c:showVal val="0"/>
          <c:showCatName val="0"/>
          <c:showSerName val="0"/>
          <c:showPercent val="0"/>
          <c:showBubbleSize val="0"/>
        </c:dLbls>
        <c:gapWidth val="150"/>
        <c:shape val="box"/>
        <c:axId val="13807728"/>
        <c:axId val="13808816"/>
        <c:axId val="0"/>
      </c:bar3DChart>
      <c:catAx>
        <c:axId val="13807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08816"/>
        <c:crosses val="autoZero"/>
        <c:auto val="1"/>
        <c:lblAlgn val="ctr"/>
        <c:lblOffset val="100"/>
        <c:noMultiLvlLbl val="0"/>
      </c:catAx>
      <c:valAx>
        <c:axId val="13808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0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pivotSource>
    <c:name>[PQRSD SEPTIEMBRE 2021 FInal (1) (2).xlsx]Dinámica SEPTIEMBRE!Tabla dinámica3</c:name>
    <c:fmtId val="11"/>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'Dinámica SEPTIEMBRE'!$B$49</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'Dinámica SEPTIEMBRE'!$A$50:$A$54</c:f>
              <c:strCache>
                <c:ptCount val="4"/>
                <c:pt idx="0">
                  <c:v> PETICIÓN DE DOCUMENTOS E INFORMACIÓN</c:v>
                </c:pt>
                <c:pt idx="1">
                  <c:v> PETICION DE INTERES GENERAL</c:v>
                </c:pt>
                <c:pt idx="2">
                  <c:v> PETICION DE INTERES PARTICULAR</c:v>
                </c:pt>
                <c:pt idx="3">
                  <c:v> PETICION ENTRE AUTORIDADES</c:v>
                </c:pt>
              </c:strCache>
            </c:strRef>
          </c:cat>
          <c:val>
            <c:numRef>
              <c:f>'Dinámica SEPTIEMBRE'!$B$50:$B$54</c:f>
              <c:numCache>
                <c:formatCode>General</c:formatCode>
                <c:ptCount val="4"/>
                <c:pt idx="0">
                  <c:v>21</c:v>
                </c:pt>
                <c:pt idx="1">
                  <c:v>103</c:v>
                </c:pt>
                <c:pt idx="2">
                  <c:v>10</c:v>
                </c:pt>
                <c:pt idx="3">
                  <c:v>14</c:v>
                </c:pt>
              </c:numCache>
            </c:numRef>
          </c:val>
          <c:extLst>
            <c:ext xmlns:c16="http://schemas.microsoft.com/office/drawing/2014/chart" uri="{C3380CC4-5D6E-409C-BE32-E72D297353CC}">
              <c16:uniqueId val="{00000000-2E29-4441-B3C7-5A9992D686FF}"/>
            </c:ext>
          </c:extLst>
        </c:ser>
        <c:dLbls>
          <c:showLegendKey val="0"/>
          <c:showVal val="0"/>
          <c:showCatName val="0"/>
          <c:showSerName val="0"/>
          <c:showPercent val="0"/>
          <c:showBubbleSize val="0"/>
        </c:dLbls>
        <c:gapWidth val="150"/>
        <c:shape val="box"/>
        <c:axId val="13816432"/>
        <c:axId val="13816976"/>
        <c:axId val="0"/>
      </c:bar3DChart>
      <c:catAx>
        <c:axId val="1381643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6976"/>
        <c:crosses val="autoZero"/>
        <c:auto val="1"/>
        <c:lblAlgn val="ctr"/>
        <c:lblOffset val="100"/>
        <c:noMultiLvlLbl val="0"/>
      </c:catAx>
      <c:valAx>
        <c:axId val="1381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6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SEPTIEMBRE 2021 FInal (1) (2).xlsx]Dinámica SEPTIEMBRE!Tabla dinámica4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 SEPTIEMBRE'!$B$62</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C3F-4AF6-9456-F571759733EE}"/>
              </c:ext>
            </c:extLst>
          </c:dPt>
          <c:cat>
            <c:strRef>
              <c:f>'Dinámica SEPTIEMBRE'!$A$63:$A$64</c:f>
              <c:strCache>
                <c:ptCount val="1"/>
                <c:pt idx="0">
                  <c:v>Canal Escrito</c:v>
                </c:pt>
              </c:strCache>
            </c:strRef>
          </c:cat>
          <c:val>
            <c:numRef>
              <c:f>'Dinámica SEPTIEMBRE'!$B$63:$B$64</c:f>
              <c:numCache>
                <c:formatCode>General</c:formatCode>
                <c:ptCount val="1"/>
                <c:pt idx="0">
                  <c:v>148</c:v>
                </c:pt>
              </c:numCache>
            </c:numRef>
          </c:val>
          <c:extLst>
            <c:ext xmlns:c16="http://schemas.microsoft.com/office/drawing/2014/chart" uri="{C3380CC4-5D6E-409C-BE32-E72D297353CC}">
              <c16:uniqueId val="{00000002-9C3F-4AF6-9456-F571759733EE}"/>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SEPTIEMBRE 2021 FInal (1) (2).xlsx]Dinámica SEPTIEMBRE!Tabla dinámica5</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'Dinámica SEPTIEMBRE'!$B$75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EC-457E-9D4D-360809BB31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EC-457E-9D4D-360809BB31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EC-457E-9D4D-360809BB31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EC-457E-9D4D-360809BB31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EC-457E-9D4D-360809BB3166}"/>
              </c:ext>
            </c:extLst>
          </c:dPt>
          <c:cat>
            <c:strRef>
              <c:f>'Dinámica SEPTIEMBRE'!$A$76:$A$81</c:f>
              <c:strCache>
                <c:ptCount val="5"/>
                <c:pt idx="0">
                  <c:v>Entidad Bomberil</c:v>
                </c:pt>
                <c:pt idx="1">
                  <c:v>Entidad Publica</c:v>
                </c:pt>
                <c:pt idx="2">
                  <c:v>Entidad Territorial</c:v>
                </c:pt>
                <c:pt idx="3">
                  <c:v>Persona Juridica</c:v>
                </c:pt>
                <c:pt idx="4">
                  <c:v>Persona Natural</c:v>
                </c:pt>
              </c:strCache>
            </c:strRef>
          </c:cat>
          <c:val>
            <c:numRef>
              <c:f>'Dinámica SEPTIEMBRE'!$B$76:$B$81</c:f>
              <c:numCache>
                <c:formatCode>General</c:formatCode>
                <c:ptCount val="5"/>
                <c:pt idx="0">
                  <c:v>64</c:v>
                </c:pt>
                <c:pt idx="1">
                  <c:v>17</c:v>
                </c:pt>
                <c:pt idx="2">
                  <c:v>26</c:v>
                </c:pt>
                <c:pt idx="3">
                  <c:v>5</c:v>
                </c:pt>
                <c:pt idx="4">
                  <c:v>36</c:v>
                </c:pt>
              </c:numCache>
            </c:numRef>
          </c:val>
          <c:extLst>
            <c:ext xmlns:c16="http://schemas.microsoft.com/office/drawing/2014/chart" uri="{C3380CC4-5D6E-409C-BE32-E72D297353CC}">
              <c16:uniqueId val="{0000000A-11EC-457E-9D4D-360809BB316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SEPTIEMBRE 2021 FInal (1) (2).xlsx]Dinámica SEPTIEMBRE!Tabla dinámica6</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 SEPTIEMBRE'!$B$92</c:f>
              <c:strCache>
                <c:ptCount val="1"/>
                <c:pt idx="0">
                  <c:v>Total</c:v>
                </c:pt>
              </c:strCache>
            </c:strRef>
          </c:tx>
          <c:spPr>
            <a:ln w="28575" cap="rnd">
              <a:solidFill>
                <a:schemeClr val="accent1"/>
              </a:solidFill>
              <a:round/>
            </a:ln>
            <a:effectLst/>
          </c:spPr>
          <c:marker>
            <c:symbol val="none"/>
          </c:marker>
          <c:cat>
            <c:strRef>
              <c:f>'Dinámica SEPTIEMBRE'!$A$93:$A$119</c:f>
              <c:strCache>
                <c:ptCount val="26"/>
                <c:pt idx="0">
                  <c:v>Antioquia</c:v>
                </c:pt>
                <c:pt idx="1">
                  <c:v>Atlántico</c:v>
                </c:pt>
                <c:pt idx="2">
                  <c:v>Bogotá</c:v>
                </c:pt>
                <c:pt idx="3">
                  <c:v>Bolívar</c:v>
                </c:pt>
                <c:pt idx="4">
                  <c:v>Boyacá</c:v>
                </c:pt>
                <c:pt idx="5">
                  <c:v>Caldas</c:v>
                </c:pt>
                <c:pt idx="6">
                  <c:v>Caquetá</c:v>
                </c:pt>
                <c:pt idx="7">
                  <c:v>Casanare</c:v>
                </c:pt>
                <c:pt idx="8">
                  <c:v>Cauca</c:v>
                </c:pt>
                <c:pt idx="9">
                  <c:v>Cesar</c:v>
                </c:pt>
                <c:pt idx="10">
                  <c:v>Córdoba</c:v>
                </c:pt>
                <c:pt idx="11">
                  <c:v>Cundinamarca</c:v>
                </c:pt>
                <c:pt idx="12">
                  <c:v>Guaviare</c:v>
                </c:pt>
                <c:pt idx="13">
                  <c:v>Huila</c:v>
                </c:pt>
                <c:pt idx="14">
                  <c:v>La Guajira</c:v>
                </c:pt>
                <c:pt idx="15">
                  <c:v>Meta</c:v>
                </c:pt>
                <c:pt idx="16">
                  <c:v>Nariño</c:v>
                </c:pt>
                <c:pt idx="17">
                  <c:v>No Reporta</c:v>
                </c:pt>
                <c:pt idx="18">
                  <c:v>Putumayo</c:v>
                </c:pt>
                <c:pt idx="19">
                  <c:v>Quindío</c:v>
                </c:pt>
                <c:pt idx="20">
                  <c:v>Risaralda</c:v>
                </c:pt>
                <c:pt idx="21">
                  <c:v>Santander</c:v>
                </c:pt>
                <c:pt idx="22">
                  <c:v>Sucre</c:v>
                </c:pt>
                <c:pt idx="23">
                  <c:v>Tolima</c:v>
                </c:pt>
                <c:pt idx="24">
                  <c:v>Valle del Cauca</c:v>
                </c:pt>
                <c:pt idx="25">
                  <c:v>Vichada</c:v>
                </c:pt>
              </c:strCache>
            </c:strRef>
          </c:cat>
          <c:val>
            <c:numRef>
              <c:f>'Dinámica SEPTIEMBRE'!$B$93:$B$119</c:f>
              <c:numCache>
                <c:formatCode>General</c:formatCode>
                <c:ptCount val="26"/>
                <c:pt idx="0">
                  <c:v>14</c:v>
                </c:pt>
                <c:pt idx="1">
                  <c:v>5</c:v>
                </c:pt>
                <c:pt idx="2">
                  <c:v>13</c:v>
                </c:pt>
                <c:pt idx="3">
                  <c:v>5</c:v>
                </c:pt>
                <c:pt idx="4">
                  <c:v>13</c:v>
                </c:pt>
                <c:pt idx="5">
                  <c:v>4</c:v>
                </c:pt>
                <c:pt idx="6">
                  <c:v>3</c:v>
                </c:pt>
                <c:pt idx="7">
                  <c:v>7</c:v>
                </c:pt>
                <c:pt idx="8">
                  <c:v>5</c:v>
                </c:pt>
                <c:pt idx="9">
                  <c:v>4</c:v>
                </c:pt>
                <c:pt idx="10">
                  <c:v>1</c:v>
                </c:pt>
                <c:pt idx="11">
                  <c:v>17</c:v>
                </c:pt>
                <c:pt idx="12">
                  <c:v>1</c:v>
                </c:pt>
                <c:pt idx="13">
                  <c:v>1</c:v>
                </c:pt>
                <c:pt idx="14">
                  <c:v>11</c:v>
                </c:pt>
                <c:pt idx="15">
                  <c:v>3</c:v>
                </c:pt>
                <c:pt idx="16">
                  <c:v>5</c:v>
                </c:pt>
                <c:pt idx="17">
                  <c:v>6</c:v>
                </c:pt>
                <c:pt idx="18">
                  <c:v>1</c:v>
                </c:pt>
                <c:pt idx="19">
                  <c:v>1</c:v>
                </c:pt>
                <c:pt idx="20">
                  <c:v>1</c:v>
                </c:pt>
                <c:pt idx="21">
                  <c:v>12</c:v>
                </c:pt>
                <c:pt idx="22">
                  <c:v>5</c:v>
                </c:pt>
                <c:pt idx="23">
                  <c:v>5</c:v>
                </c:pt>
                <c:pt idx="24">
                  <c:v>2</c:v>
                </c:pt>
                <c:pt idx="25">
                  <c:v>3</c:v>
                </c:pt>
              </c:numCache>
            </c:numRef>
          </c:val>
          <c:smooth val="0"/>
          <c:extLst>
            <c:ext xmlns:c16="http://schemas.microsoft.com/office/drawing/2014/chart" uri="{C3380CC4-5D6E-409C-BE32-E72D297353CC}">
              <c16:uniqueId val="{00000000-3C4F-4F42-A77C-E81E1E0C3F34}"/>
            </c:ext>
          </c:extLst>
        </c:ser>
        <c:dLbls>
          <c:showLegendKey val="0"/>
          <c:showVal val="0"/>
          <c:showCatName val="0"/>
          <c:showSerName val="0"/>
          <c:showPercent val="0"/>
          <c:showBubbleSize val="0"/>
        </c:dLbls>
        <c:smooth val="0"/>
        <c:axId val="13813168"/>
        <c:axId val="13817520"/>
      </c:lineChart>
      <c:catAx>
        <c:axId val="1381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520"/>
        <c:crosses val="autoZero"/>
        <c:auto val="1"/>
        <c:lblAlgn val="ctr"/>
        <c:lblOffset val="100"/>
        <c:noMultiLvlLbl val="0"/>
      </c:catAx>
      <c:valAx>
        <c:axId val="13817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3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SEPTIEMBRE 2021 FInal (1) (2).xlsx]Dinámica SEPTIEMBRE!Tabla dinámica10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bar"/>
        <c:grouping val="clustered"/>
        <c:varyColors val="0"/>
        <c:ser>
          <c:idx val="0"/>
          <c:order val="0"/>
          <c:tx>
            <c:strRef>
              <c:f>'Dinámica SEPTIEMBRE'!$B$126</c:f>
              <c:strCache>
                <c:ptCount val="1"/>
                <c:pt idx="0">
                  <c:v>Total</c:v>
                </c:pt>
              </c:strCache>
            </c:strRef>
          </c:tx>
          <c:spPr>
            <a:solidFill>
              <a:schemeClr val="accent1"/>
            </a:solidFill>
            <a:ln>
              <a:noFill/>
            </a:ln>
            <a:effectLst/>
          </c:spPr>
          <c:invertIfNegative val="0"/>
          <c:cat>
            <c:strRef>
              <c:f>'Dinámica SEPTIEMBRE'!$A$127:$A$133</c:f>
              <c:strCache>
                <c:ptCount val="6"/>
                <c:pt idx="0">
                  <c:v>Acompañamiento Juridico</c:v>
                </c:pt>
                <c:pt idx="1">
                  <c:v>Fortalecimiento Bomberil</c:v>
                </c:pt>
                <c:pt idx="2">
                  <c:v>Legislacion Bomberil</c:v>
                </c:pt>
                <c:pt idx="3">
                  <c:v>Otros</c:v>
                </c:pt>
                <c:pt idx="4">
                  <c:v>Queja contra Cuerpo de Bomberos</c:v>
                </c:pt>
                <c:pt idx="5">
                  <c:v>Solicitud de Informacion</c:v>
                </c:pt>
              </c:strCache>
            </c:strRef>
          </c:cat>
          <c:val>
            <c:numRef>
              <c:f>'Dinámica SEPTIEMBRE'!$B$127:$B$133</c:f>
              <c:numCache>
                <c:formatCode>General</c:formatCode>
                <c:ptCount val="6"/>
                <c:pt idx="0">
                  <c:v>24</c:v>
                </c:pt>
                <c:pt idx="1">
                  <c:v>32</c:v>
                </c:pt>
                <c:pt idx="2">
                  <c:v>16</c:v>
                </c:pt>
                <c:pt idx="3">
                  <c:v>17</c:v>
                </c:pt>
                <c:pt idx="4">
                  <c:v>12</c:v>
                </c:pt>
                <c:pt idx="5">
                  <c:v>47</c:v>
                </c:pt>
              </c:numCache>
            </c:numRef>
          </c:val>
          <c:extLst>
            <c:ext xmlns:c16="http://schemas.microsoft.com/office/drawing/2014/chart" uri="{C3380CC4-5D6E-409C-BE32-E72D297353CC}">
              <c16:uniqueId val="{00000000-C97D-4D32-8590-BC3820B17EE0}"/>
            </c:ext>
          </c:extLst>
        </c:ser>
        <c:dLbls>
          <c:showLegendKey val="0"/>
          <c:showVal val="0"/>
          <c:showCatName val="0"/>
          <c:showSerName val="0"/>
          <c:showPercent val="0"/>
          <c:showBubbleSize val="0"/>
        </c:dLbls>
        <c:gapWidth val="219"/>
        <c:axId val="8778208"/>
        <c:axId val="8784736"/>
      </c:barChart>
      <c:catAx>
        <c:axId val="8778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4736"/>
        <c:crosses val="autoZero"/>
        <c:auto val="1"/>
        <c:lblAlgn val="ctr"/>
        <c:lblOffset val="100"/>
        <c:noMultiLvlLbl val="0"/>
      </c:catAx>
      <c:valAx>
        <c:axId val="8784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782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685800</xdr:colOff>
      <xdr:row>0</xdr:row>
      <xdr:rowOff>166687</xdr:rowOff>
    </xdr:from>
    <xdr:to>
      <xdr:col>9</xdr:col>
      <xdr:colOff>685800</xdr:colOff>
      <xdr:row>13</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14</xdr:row>
      <xdr:rowOff>176212</xdr:rowOff>
    </xdr:from>
    <xdr:to>
      <xdr:col>9</xdr:col>
      <xdr:colOff>628650</xdr:colOff>
      <xdr:row>29</xdr:row>
      <xdr:rowOff>42862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723900</xdr:colOff>
      <xdr:row>30</xdr:row>
      <xdr:rowOff>61912</xdr:rowOff>
    </xdr:from>
    <xdr:to>
      <xdr:col>9</xdr:col>
      <xdr:colOff>609600</xdr:colOff>
      <xdr:row>44</xdr:row>
      <xdr:rowOff>119062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752475</xdr:colOff>
      <xdr:row>45</xdr:row>
      <xdr:rowOff>157162</xdr:rowOff>
    </xdr:from>
    <xdr:to>
      <xdr:col>9</xdr:col>
      <xdr:colOff>638175</xdr:colOff>
      <xdr:row>58</xdr:row>
      <xdr:rowOff>23812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733425</xdr:colOff>
      <xdr:row>58</xdr:row>
      <xdr:rowOff>185737</xdr:rowOff>
    </xdr:from>
    <xdr:to>
      <xdr:col>9</xdr:col>
      <xdr:colOff>619125</xdr:colOff>
      <xdr:row>73</xdr:row>
      <xdr:rowOff>52387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704850</xdr:colOff>
      <xdr:row>74</xdr:row>
      <xdr:rowOff>147637</xdr:rowOff>
    </xdr:from>
    <xdr:to>
      <xdr:col>9</xdr:col>
      <xdr:colOff>590550</xdr:colOff>
      <xdr:row>88</xdr:row>
      <xdr:rowOff>23812</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742950</xdr:colOff>
      <xdr:row>94</xdr:row>
      <xdr:rowOff>80962</xdr:rowOff>
    </xdr:from>
    <xdr:to>
      <xdr:col>10</xdr:col>
      <xdr:colOff>628650</xdr:colOff>
      <xdr:row>108</xdr:row>
      <xdr:rowOff>157162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704850</xdr:colOff>
      <xdr:row>119</xdr:row>
      <xdr:rowOff>23812</xdr:rowOff>
    </xdr:from>
    <xdr:to>
      <xdr:col>10</xdr:col>
      <xdr:colOff>590550</xdr:colOff>
      <xdr:row>132</xdr:row>
      <xdr:rowOff>90487</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QRSD%20SEPTIEMB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dmin/Downloads/PQRSD%20SEPTIEMBRE%202021%20FInal%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NBC" refreshedDate="44498.499833680558" createdVersion="5" refreshedVersion="5" minRefreshableVersion="3" recordCount="148">
  <cacheSource type="worksheet">
    <worksheetSource ref="A1:X149" sheet="SEPTIEMBRE FINAL" r:id="rId2"/>
  </cacheSource>
  <cacheFields count="24">
    <cacheField name="Canal Oficial de Entrada" numFmtId="0">
      <sharedItems count="1">
        <s v="Canal Escrito"/>
      </sharedItems>
    </cacheField>
    <cacheField name="Canal de Atención" numFmtId="0">
      <sharedItems/>
    </cacheField>
    <cacheField name="Departamento" numFmtId="0">
      <sharedItems count="26">
        <s v="Cundinamarca"/>
        <s v="Bolívar"/>
        <s v="Boyacá"/>
        <s v="Bogotá"/>
        <s v="Antioquia"/>
        <s v="Caquetá"/>
        <s v="Atlántico"/>
        <s v="Tolima"/>
        <s v="Santander"/>
        <s v="Casanare"/>
        <s v="Vichada"/>
        <s v="Cauca"/>
        <s v="Meta"/>
        <s v="Nariño"/>
        <s v="No Reporta"/>
        <s v="La Guajira"/>
        <s v="Risaralda"/>
        <s v="Huila"/>
        <s v="Caldas"/>
        <s v="Sucre"/>
        <s v="Putumayo"/>
        <s v="Guaviare"/>
        <s v="Valle del Cauca"/>
        <s v="Cesar"/>
        <s v="Quindío"/>
        <s v="Córdoba"/>
      </sharedItems>
    </cacheField>
    <cacheField name="Peticionario" numFmtId="0">
      <sharedItems/>
    </cacheField>
    <cacheField name="Naturaleza jurídica del peticionario" numFmtId="0">
      <sharedItems count="5">
        <s v="Entidad Publica"/>
        <s v="Entidad Territorial"/>
        <s v="Entidad Bomberil"/>
        <s v="Persona Natural"/>
        <s v="Persona Juridica"/>
      </sharedItems>
    </cacheField>
    <cacheField name="Tema de Consulta" numFmtId="0">
      <sharedItems containsBlank="1" count="7">
        <s v="Solicitud de Informacion"/>
        <s v="Acompañamiento Juridico"/>
        <s v="Fortalecimiento Bomberil"/>
        <s v="Otros"/>
        <s v="Queja contra Cuerpo de Bomberos"/>
        <s v="Legislacion Bomberil"/>
        <m/>
      </sharedItems>
    </cacheField>
    <cacheField name="Asunto" numFmtId="0">
      <sharedItems longText="1"/>
    </cacheField>
    <cacheField name="Responsable" numFmtId="0">
      <sharedItems/>
    </cacheField>
    <cacheField name="Área" numFmtId="0">
      <sharedItems/>
    </cacheField>
    <cacheField name="Dependencia" numFmtId="0">
      <sharedItems count="3">
        <s v="Subdirección Administrativa y Financiera "/>
        <s v="Dirección General"/>
        <s v="Subdirección Estratégica y de Coordinación Bomberil "/>
      </sharedItems>
    </cacheField>
    <cacheField name="Tipo de petición" numFmtId="0">
      <sharedItems count="4">
        <s v=" PETICION ENTRE AUTORIDADES"/>
        <s v=" PETICION DE INTERES GENERAL"/>
        <s v=" PETICIÓN DE DOCUMENTOS E INFORMACIÓN"/>
        <s v=" PETICION DE INTERES PARTICULAR"/>
      </sharedItems>
    </cacheField>
    <cacheField name="Tiempo de respuesta legal" numFmtId="0">
      <sharedItems containsSemiMixedTypes="0" containsString="0" containsNumber="1" containsInteger="1" minValue="3" maxValue="30"/>
    </cacheField>
    <cacheField name="RADICADO" numFmtId="0">
      <sharedItems/>
    </cacheField>
    <cacheField name="Fecha Radicación" numFmtId="0">
      <sharedItems/>
    </cacheField>
    <cacheField name="Número de salida" numFmtId="0">
      <sharedItems containsBlank="1" containsMixedTypes="1" containsNumber="1" containsInteger="1" minValue="2021210025021" maxValue="20213000024561"/>
    </cacheField>
    <cacheField name="Fecha de salida" numFmtId="0">
      <sharedItems containsDate="1" containsBlank="1" containsMixedTypes="1" minDate="2021-09-01T00:00:00" maxDate="2021-10-22T00:00:00"/>
    </cacheField>
    <cacheField name="Tiempo de atención" numFmtId="0">
      <sharedItems containsBlank="1" containsMixedTypes="1" containsNumber="1" containsInteger="1" minValue="1" maxValue="27"/>
    </cacheField>
    <cacheField name="Estado" numFmtId="0">
      <sharedItems count="4">
        <s v="Cumplido"/>
        <s v="En proceso"/>
        <s v="Vencido"/>
        <s v="Extemporaneo"/>
      </sharedItems>
    </cacheField>
    <cacheField name="Observaciones" numFmtId="0">
      <sharedItems containsBlank="1" longText="1"/>
    </cacheField>
    <cacheField name="FECHA DIGITALIZACIÓN DOCUMENTO DE RESPUESTA" numFmtId="0">
      <sharedItems containsDate="1" containsBlank="1" containsMixedTypes="1" minDate="2021-09-01T00:00:00" maxDate="2021-10-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NBC" refreshedDate="44498.505765624999" createdVersion="5" refreshedVersion="5" minRefreshableVersion="3" recordCount="148">
  <cacheSource type="worksheet">
    <worksheetSource ref="A1:X149" sheet="SEPTIEMBRE FINAL (2)"/>
  </cacheSource>
  <cacheFields count="24">
    <cacheField name="Canal Oficial de Entrada" numFmtId="0">
      <sharedItems count="1">
        <s v="Canal Escrito"/>
      </sharedItems>
    </cacheField>
    <cacheField name="Canal de Atención" numFmtId="0">
      <sharedItems count="3">
        <s v="Correo Atención Ciudadano"/>
        <s v="Formato Electronico"/>
        <s v="Radicación Directa"/>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ount="6">
        <s v="Solicitud de Informacion"/>
        <s v="Acompañamiento Juridico"/>
        <s v="Fortalecimiento Bomberil"/>
        <s v="Otros"/>
        <s v="Queja contra Cuerpo de Bomberos"/>
        <s v="Legislacion Bomberil"/>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3" maxValue="30"/>
    </cacheField>
    <cacheField name="RADICADO" numFmtId="0">
      <sharedItems/>
    </cacheField>
    <cacheField name="Fecha Radicación" numFmtId="0">
      <sharedItems/>
    </cacheField>
    <cacheField name="Número de salida" numFmtId="0">
      <sharedItems containsBlank="1" containsMixedTypes="1" containsNumber="1" containsInteger="1" minValue="2021210025021" maxValue="20213000024561"/>
    </cacheField>
    <cacheField name="Fecha de salida" numFmtId="0">
      <sharedItems containsDate="1" containsBlank="1" containsMixedTypes="1" minDate="2021-09-01T00:00:00" maxDate="2021-10-22T00:00:00"/>
    </cacheField>
    <cacheField name="Tiempo de atención" numFmtId="0">
      <sharedItems containsBlank="1" containsMixedTypes="1" containsNumber="1" containsInteger="1" minValue="1" maxValue="27"/>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1-09-01T00:00:00" maxDate="2021-10-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8">
  <r>
    <x v="0"/>
    <s v="Correo Atención Ciudadano"/>
    <x v="0"/>
    <s v=" CONTRALORIA DELEGADA PARA EL SECTOR DE INFRAESTRUTURA CAROLINA SANCHEZ BRAVO"/>
    <x v="0"/>
    <x v="0"/>
    <s v=" CI. COMUNICACION DE OBSERVACION DNBC-DENUNCIA 208778-82111-DD."/>
    <s v=" Alvaro Perez"/>
    <s v="Contratación "/>
    <x v="0"/>
    <x v="0"/>
    <n v="10"/>
    <s v=" 20213800099722"/>
    <s v=" 2021-09-01 09:25:01.684597"/>
    <s v=" 20213000023371"/>
    <d v="2021-09-07T00:00:00"/>
    <n v="6"/>
    <x v="0"/>
    <m/>
    <d v="2021-09-07T00:00:00"/>
    <s v="PDF"/>
    <s v="SI"/>
    <m/>
    <m/>
  </r>
  <r>
    <x v="0"/>
    <s v="Correo Atención Ciudadano"/>
    <x v="1"/>
    <s v=" ALCALDIA MUNICIPAL SITIONUEVO PLANEACION"/>
    <x v="1"/>
    <x v="0"/>
    <s v=" CI. Solicitud de informaciÃ³n - Bomberos Sitionuevo."/>
    <s v=" Carlos Armando Lopez Barrera"/>
    <s v="Oficina Asesora Juridica"/>
    <x v="1"/>
    <x v="1"/>
    <n v="30"/>
    <s v=" 20213800099732"/>
    <s v=" 2021-09-01 09:30:31.841913"/>
    <n v="20211200000933"/>
    <d v="2021-09-01T00:00:00"/>
    <n v="1"/>
    <x v="0"/>
    <m/>
    <d v="2021-09-01T00:00:00"/>
    <s v="PDF"/>
    <s v="SI"/>
    <m/>
    <m/>
  </r>
  <r>
    <x v="0"/>
    <s v="Correo Atención Ciudadano"/>
    <x v="0"/>
    <s v=" CUERPO DE BOMBEROS VOLUNTARIOS DE ANAPOIMA"/>
    <x v="2"/>
    <x v="1"/>
    <s v=" CAC. ASUNTO: Respuesta Radicado No. 02EE2020410600000099492 de 2021 â€“ RÃ©gimen Bomberos Voluntarios."/>
    <s v=" Camilo Portilla Quelal"/>
    <s v="Formulación, Actualización y Acompañamiento Normativo y Operativo"/>
    <x v="2"/>
    <x v="1"/>
    <n v="30"/>
    <s v=" 20213800099772"/>
    <s v=" 2021-09-01 09:55:42.290955"/>
    <m/>
    <m/>
    <m/>
    <x v="1"/>
    <m/>
    <m/>
    <m/>
    <m/>
    <m/>
    <s v="al dia 11/10/2021 lleva 28 días "/>
  </r>
  <r>
    <x v="0"/>
    <s v="Correo Atención Ciudadano"/>
    <x v="2"/>
    <s v=" ALCALDIA PAJARITO BOYACA PERSONERIA MUNICIPAL"/>
    <x v="1"/>
    <x v="0"/>
    <s v=" CAC. RemisiÃ³n Derecho de PeticiÃ³n Ticket NÂ° GSC-2021-73846 - ATENCIÃ“N AL CIUDADANO UNGRD."/>
    <s v=" Jorge Restrepo Sanguino"/>
    <s v="Formulación, Actualización y Acompañamiento Normativo y Operativo"/>
    <x v="2"/>
    <x v="1"/>
    <n v="30"/>
    <s v=" 20213800099782"/>
    <s v=" 2021-09-01 10:01:02.646659"/>
    <n v="20212050095821"/>
    <m/>
    <m/>
    <x v="1"/>
    <s v="NO se evidencia documento de salida firmado "/>
    <m/>
    <m/>
    <m/>
    <m/>
    <s v="al dia 11/10/2021 lleva 28 días "/>
  </r>
  <r>
    <x v="0"/>
    <s v="Correo Atención Ciudadano"/>
    <x v="1"/>
    <s v=" CUERPO DE BOMBEROS VOLUNTARIOS DE TURBACO - BOLÃVAR"/>
    <x v="2"/>
    <x v="2"/>
    <s v=" CAC. SOLICITUD DE APOYO PARA EL FORTALECIMIENTO DE LA ACTIVIDAD BOMBERIL."/>
    <s v=" Jiud Magnoly Gaviria Narvaez"/>
    <s v="Área Cenrtral de Referencia Bomberil"/>
    <x v="2"/>
    <x v="1"/>
    <n v="30"/>
    <s v=" 20213800099822"/>
    <s v=" 2021-09-01 11:15:27.019267"/>
    <m/>
    <m/>
    <m/>
    <x v="1"/>
    <m/>
    <m/>
    <m/>
    <m/>
    <m/>
    <s v="al dia 11/10/2021 lleva 28 días "/>
  </r>
  <r>
    <x v="0"/>
    <s v="Correo Atención Ciudadano"/>
    <x v="3"/>
    <s v=" CUERPO DE BOMBEROS OFICIALES BOGOTÃ¡ UAECOB D.C."/>
    <x v="2"/>
    <x v="0"/>
    <s v=" CAC. SOLICITUD INFORMACION."/>
    <s v="Lina maria rojas"/>
    <s v="Educación"/>
    <x v="2"/>
    <x v="1"/>
    <n v="30"/>
    <s v=" 20213800099862"/>
    <s v=" 2021-09-01 14:21:13.969695"/>
    <n v="20212000023961"/>
    <d v="2021-10-07T00:00:00"/>
    <n v="27"/>
    <x v="0"/>
    <m/>
    <s v="7/10/201"/>
    <s v="PDF"/>
    <s v="SI"/>
    <m/>
    <m/>
  </r>
  <r>
    <x v="0"/>
    <s v="Correo Atención Ciudadano"/>
    <x v="4"/>
    <s v=" CUERPO DE BOMBEROS VOLUNTARIO DE HELICONIA ANTIOQUIA"/>
    <x v="2"/>
    <x v="0"/>
    <s v=" CI. solicitud formal."/>
    <s v=" Jorge Restrepo Sanguino"/>
    <s v="Formulación, Actualización y Acompañamiento Normativo y Operativo"/>
    <x v="2"/>
    <x v="1"/>
    <n v="30"/>
    <s v=" 20213800099892"/>
    <s v=" 2021-09-01 16:03:58.313427"/>
    <m/>
    <d v="2021-09-07T00:00:00"/>
    <n v="6"/>
    <x v="0"/>
    <s v="SE DIO RESPUESTA MEDIANTE LLAMADA TELEFÓNICA AL COMANDANTE DE BOMBEROS EL DÍA 07/09/2021"/>
    <m/>
    <m/>
    <m/>
    <m/>
    <m/>
  </r>
  <r>
    <x v="0"/>
    <s v="Formato Electronico"/>
    <x v="2"/>
    <s v=" ANONIMO_PQRSD"/>
    <x v="3"/>
    <x v="3"/>
    <s v=" Mala administraciÃ³n del Cuerpo de Bomberos de DUITAMA"/>
    <s v=" Jorge Restrepo Sanguino"/>
    <s v="Formulación, Actualización y Acompañamiento Normativo y Operativo"/>
    <x v="2"/>
    <x v="1"/>
    <n v="30"/>
    <s v=" 20219000099942"/>
    <s v=" 2021-09-02 05:46:53"/>
    <n v="20212050095841"/>
    <d v="2021-09-10T00:00:00"/>
    <n v="7"/>
    <x v="0"/>
    <m/>
    <d v="2021-09-10T00:00:00"/>
    <s v="PDF"/>
    <s v="SI"/>
    <m/>
    <m/>
  </r>
  <r>
    <x v="0"/>
    <s v="Radicación Directa"/>
    <x v="0"/>
    <s v=" CUERPO DE BOMBEROS VOLUNTARIOS DE SIBATE"/>
    <x v="2"/>
    <x v="1"/>
    <s v=" RD: RADICADO 20213800096712"/>
    <s v=" Andrea Bibiana Castañeda Duran"/>
    <s v="Formulación, Actualización y Acompañamiento Normativo y Operativo"/>
    <x v="2"/>
    <x v="1"/>
    <n v="30"/>
    <s v=" 20213800099962"/>
    <s v=" 2021-09-02 10:35:26.797435"/>
    <m/>
    <s v="2/09/2021"/>
    <n v="1"/>
    <x v="0"/>
    <s v="SE BRINDÓ ASESORÍA DE FORMA PRESENCIAL, EN REUNIÓN CON EL SR. FRANCISCO GAMBOA EL DÍA 2 DE SEPTIEMBRE DE 2021."/>
    <m/>
    <m/>
    <m/>
    <m/>
    <m/>
  </r>
  <r>
    <x v="0"/>
    <s v="Correo Atención Ciudadano"/>
    <x v="5"/>
    <s v=" CUERPO DE BOMBEROS VOLUNTARIOS DE SAN VICENTE DEL CAGUAN - CAQUETA"/>
    <x v="2"/>
    <x v="0"/>
    <s v=" CAC: SOLICITU DE CERTIFICADO"/>
    <s v=" Jiud Magnoly Gaviria Narvaez"/>
    <s v="Área Cenrtral de Referencia Bomberil"/>
    <x v="2"/>
    <x v="2"/>
    <n v="20"/>
    <s v=" 20213800100052"/>
    <s v=" 2021-09-02 16:05:18.996042"/>
    <m/>
    <d v="2021-10-07T00:00:00"/>
    <n v="25"/>
    <x v="0"/>
    <s v="Se da rta vía email, se hizo traslado, en espera de rta."/>
    <d v="2021-10-07T00:00:00"/>
    <s v="PDF"/>
    <s v="SI"/>
    <m/>
    <m/>
  </r>
  <r>
    <x v="0"/>
    <s v="Correo Atención Ciudadano"/>
    <x v="4"/>
    <s v=" PREBEL"/>
    <x v="4"/>
    <x v="0"/>
    <s v=" CAC: Derecho de peticiÃ³n"/>
    <s v="Jose Dario Martinez"/>
    <s v="Formulación, Actualización y Acompañamiento Normativo y Operativo"/>
    <x v="2"/>
    <x v="1"/>
    <n v="30"/>
    <s v=" 20213800100062"/>
    <s v=" 2021-09-02 16:23:06.095964"/>
    <m/>
    <s v="21/09/2021"/>
    <n v="13"/>
    <x v="0"/>
    <s v="Se da traslado al documento a cuerpo oficial de Bomberos de Medellín con # de rad 20212050095871"/>
    <d v="2021-09-21T00:00:00"/>
    <s v="PDF"/>
    <s v="SI"/>
    <m/>
    <m/>
  </r>
  <r>
    <x v="0"/>
    <s v="Correo Atención Ciudadano"/>
    <x v="6"/>
    <s v=" ALCALDIA REPELON ATLANTICO"/>
    <x v="1"/>
    <x v="0"/>
    <s v=" CAC: CreaciÃ³n Cuerpo de Bomberos Municipal - Ley 1575 de 2012"/>
    <s v=" Jorge Restrepo Sanguino"/>
    <s v="Formulación, Actualización y Acompañamiento Normativo y Operativo"/>
    <x v="2"/>
    <x v="1"/>
    <n v="30"/>
    <s v=" 20213800100082"/>
    <s v=" 2021-09-02 17:05:09.076495"/>
    <n v="20212050095861"/>
    <d v="2021-09-22T00:00:00"/>
    <n v="14"/>
    <x v="0"/>
    <m/>
    <d v="2021-09-22T00:00:00"/>
    <s v="PDF"/>
    <s v="SI"/>
    <m/>
    <m/>
  </r>
  <r>
    <x v="0"/>
    <s v="Correo Atención Ciudadano"/>
    <x v="7"/>
    <s v=" CUERPO DE BOMBEROS VOLUNTARIOS DE GUAMO"/>
    <x v="2"/>
    <x v="0"/>
    <s v=" CAC: SOLICITUD CONCEPTO"/>
    <s v=" Andrea Bibiana Castañeda Duran"/>
    <s v="Formulación, Actualización y Acompañamiento Normativo y Operativo"/>
    <x v="2"/>
    <x v="1"/>
    <n v="30"/>
    <s v=" 20213800100092"/>
    <s v=" 2021-09-03 09:20:30.600972"/>
    <n v="20212050095751"/>
    <d v="2021-09-10T00:00:00"/>
    <n v="5"/>
    <x v="0"/>
    <m/>
    <d v="2021-09-10T00:00:00"/>
    <s v="PDF"/>
    <s v="SI"/>
    <m/>
    <m/>
  </r>
  <r>
    <x v="0"/>
    <s v="Correo Atención Ciudadano"/>
    <x v="0"/>
    <s v=" CUERPO DE BOMBEROS VOLUNTARIOS DE SOPO"/>
    <x v="2"/>
    <x v="0"/>
    <s v=" CAC: Derecho de peticiÃ³n"/>
    <s v="Jose teuta"/>
    <s v="Educación"/>
    <x v="2"/>
    <x v="1"/>
    <n v="30"/>
    <s v=" 20213800100142"/>
    <s v=" 2021-09-03 10:27:25.932843"/>
    <n v="20212000023691"/>
    <d v="2021-09-22T00:00:00"/>
    <n v="13"/>
    <x v="0"/>
    <m/>
    <d v="2021-09-22T00:00:00"/>
    <s v="PDF"/>
    <s v="SI"/>
    <m/>
    <m/>
  </r>
  <r>
    <x v="0"/>
    <s v="Correo Atención Ciudadano"/>
    <x v="7"/>
    <s v=" RICARDO SALAMANCA"/>
    <x v="3"/>
    <x v="1"/>
    <s v=" CAC: peticiÃ³n ciudadana"/>
    <s v=" Andrea Bibiana Castañeda Duran"/>
    <s v="Formulación, Actualización y Acompañamiento Normativo y Operativo"/>
    <x v="2"/>
    <x v="1"/>
    <n v="30"/>
    <s v=" 20213800100172"/>
    <s v=" 2021-09-03 11:22:23.229703"/>
    <n v="20212050096291"/>
    <d v="2021-10-05T00:00:00"/>
    <n v="22"/>
    <x v="0"/>
    <m/>
    <d v="2021-10-05T00:00:00"/>
    <s v="PDF"/>
    <s v="SI"/>
    <m/>
    <m/>
  </r>
  <r>
    <x v="0"/>
    <s v="Correo Atención Ciudadano"/>
    <x v="8"/>
    <s v=" JUZGADO CATORCE ADMINISTRATIVO ORAL DEL CIRCUITO JUDICIAL DE BUCARAMANGA"/>
    <x v="0"/>
    <x v="0"/>
    <s v=" CAC: 2021-105 AT DESACATO NOTIFICA AUTO DA APERTURA A INCIDENTE +TRASLADO"/>
    <s v=" Jorge Restrepo Sanguino"/>
    <s v="Formulación, Actualización y Acompañamiento Normativo y Operativo"/>
    <x v="2"/>
    <x v="0"/>
    <n v="10"/>
    <s v=" 20213800100212"/>
    <s v=" 2021-09-03 12:00:46.178184"/>
    <n v="20212050095931"/>
    <d v="2021-09-08T00:00:00"/>
    <n v="3"/>
    <x v="0"/>
    <m/>
    <d v="2021-09-08T00:00:00"/>
    <s v="PDF"/>
    <s v="SI"/>
    <m/>
    <m/>
  </r>
  <r>
    <x v="0"/>
    <s v="Correo Atención Ciudadano"/>
    <x v="4"/>
    <s v=" JUZGADO SEGUNDO PENAL"/>
    <x v="0"/>
    <x v="0"/>
    <s v=" CAC: URGENTE - TUTELA"/>
    <s v=" Andrea Bibiana Castañeda Duran"/>
    <s v="Formulación, Actualización y Acompañamiento Normativo y Operativo"/>
    <x v="2"/>
    <x v="0"/>
    <n v="10"/>
    <s v=" 20213800100302"/>
    <s v=" 2021-09-03 16:39:17.446053"/>
    <s v="20212050095741 "/>
    <s v="7/09/2021"/>
    <n v="2"/>
    <x v="0"/>
    <m/>
    <s v="7/09/2021"/>
    <s v="PDF"/>
    <s v="SI"/>
    <m/>
    <m/>
  </r>
  <r>
    <x v="0"/>
    <s v="Correo Atención Ciudadano"/>
    <x v="3"/>
    <s v=" RM INGENIEROS"/>
    <x v="4"/>
    <x v="0"/>
    <s v=" CAC:CSC CARIBE- Oficio CSC_CB-007 Solicitud de informaciÃ³n DNBC"/>
    <s v=" Luis Alberto Valencia Pulido"/>
    <s v="Área Cenrtral de Referencia Bomberil"/>
    <x v="2"/>
    <x v="1"/>
    <n v="30"/>
    <s v=" 20213800100322"/>
    <s v=" 2021-09-03 17:08:54.113238"/>
    <m/>
    <m/>
    <m/>
    <x v="1"/>
    <m/>
    <m/>
    <m/>
    <m/>
    <m/>
    <s v="al dia 11/10/2021 lleva 26 dias "/>
  </r>
  <r>
    <x v="0"/>
    <s v="Correo Atención Ciudadano"/>
    <x v="8"/>
    <s v=" GOBERNACION DE SANTANDER"/>
    <x v="1"/>
    <x v="2"/>
    <s v=" CAC. Solicitud visita especial por parte del Ã¡rea de infraestructura de la DNBC para revisiÃ³n de lotes y asesorÃ­a para construcciÃ³n de estaciones de bomberos."/>
    <s v=" Yerky Sneider Garavito Cancelado"/>
    <s v="Subdirección Administrativa y Financiera"/>
    <x v="0"/>
    <x v="1"/>
    <n v="30"/>
    <s v=" 20213800100352"/>
    <s v=" 2021-09-06 09:20:44.055753"/>
    <m/>
    <m/>
    <m/>
    <x v="1"/>
    <m/>
    <m/>
    <m/>
    <m/>
    <m/>
    <s v="al dia 11/10/2021 lleva 25 dias "/>
  </r>
  <r>
    <x v="0"/>
    <s v="Correo Atención Ciudadano"/>
    <x v="2"/>
    <s v=" CUERPO DE BOMBEROS VOLUNTARIOS DE RAMIRIQUI"/>
    <x v="2"/>
    <x v="0"/>
    <s v=" CAC. Solicitud certificaciÃ³n unidades activas bomberos RamiriquÃ­."/>
    <s v=" Luis Alberto Valencia Pulido"/>
    <s v="Área Cenrtral de Referencia Bomberil"/>
    <x v="2"/>
    <x v="2"/>
    <n v="30"/>
    <s v=" 20213800100402"/>
    <s v=" 2021-09-06 10:13:42.114724"/>
    <n v="20212100023231"/>
    <d v="2021-09-13T00:00:00"/>
    <n v="5"/>
    <x v="0"/>
    <s v="Se da respuesta a través de correo electrónico con radicado No. 20212100023231 el día 13/09/2021"/>
    <m/>
    <m/>
    <m/>
    <m/>
    <s v="no se evidencia documento de salida "/>
  </r>
  <r>
    <x v="0"/>
    <s v="Correo Atención Ciudadano"/>
    <x v="7"/>
    <s v=" NO MAS CORRUPCION PRADO TOLIMA"/>
    <x v="3"/>
    <x v="4"/>
    <s v=" CAC. NO MAS CORRUPCION EN LA UNIDAD DE BOMBEROS DEL MUNICIPIO DE PRADO."/>
    <s v=" Cristian Fernando Salcedo Rueda"/>
    <s v="Inpección, Vigilancia y Control"/>
    <x v="2"/>
    <x v="1"/>
    <n v="30"/>
    <s v=" 20213800100462"/>
    <s v=" 2021-09-06 10:50:34.73353"/>
    <m/>
    <m/>
    <m/>
    <x v="1"/>
    <s v="al día 12/10/2021 lleva 24 días"/>
    <m/>
    <m/>
    <m/>
    <m/>
    <m/>
  </r>
  <r>
    <x v="0"/>
    <s v="Correo Atención Ciudadano"/>
    <x v="8"/>
    <s v=" JUZGADO TERCERO ADMINISTRATIVO"/>
    <x v="0"/>
    <x v="1"/>
    <s v=" CAC. OFICIO JTC-1400 EN RAD. NÂ° 7300133310032008003400 - CITAR ESTO AL CONTESTAR"/>
    <s v=" Carlos Armando Lopez Barrera"/>
    <s v="Oficina Asesora Juridica"/>
    <x v="1"/>
    <x v="0"/>
    <n v="10"/>
    <s v=" 20213800100482"/>
    <s v=" 2021-09-06 11:00:55.996654"/>
    <n v="20211200000953"/>
    <d v="2021-09-20T00:00:00"/>
    <n v="10"/>
    <x v="0"/>
    <m/>
    <d v="2021-09-20T00:00:00"/>
    <s v="PDF"/>
    <s v="SI"/>
    <m/>
    <m/>
  </r>
  <r>
    <x v="0"/>
    <s v="Correo Atención Ciudadano"/>
    <x v="8"/>
    <s v=" GOBERNACION DE SANTANDER"/>
    <x v="2"/>
    <x v="2"/>
    <s v=" CAC. Solicitud visita especial por parte del Ã¡rea de infraestructura de la DNBC para revisiÃ³n de lotes y asesorÃ­a para construcciÃ³n de estaciones de bomberos."/>
    <s v=" Yerky Sneider Garavito Cancelado"/>
    <s v="Subdirección Administrativa y Financiera"/>
    <x v="2"/>
    <x v="1"/>
    <n v="30"/>
    <s v=" 20213800100532"/>
    <s v=" 2021-09-06 11:37:43.108566"/>
    <m/>
    <m/>
    <m/>
    <x v="1"/>
    <m/>
    <m/>
    <m/>
    <m/>
    <m/>
    <m/>
  </r>
  <r>
    <x v="0"/>
    <s v="Correo Atención Ciudadano"/>
    <x v="0"/>
    <s v=" PERSONERIA MUNICIPAL DE CHIA"/>
    <x v="1"/>
    <x v="0"/>
    <s v=" CAC. Traslado por competencia, peticiÃ³n de informaiciÃ³n de la PersonerÃ­a de chia -"/>
    <s v=" Andrea Bibiana Castañeda Duran"/>
    <s v="Formulación, Actualización y Acompañamiento Normativo y Operativo"/>
    <x v="2"/>
    <x v="2"/>
    <n v="30"/>
    <s v=" 20213800100772"/>
    <s v=" 2021-09-07 11:48:26.260607"/>
    <n v="20212050096101"/>
    <d v="2021-09-22T00:00:00"/>
    <n v="11"/>
    <x v="0"/>
    <m/>
    <d v="2021-09-22T00:00:00"/>
    <s v="PDF"/>
    <s v="SI"/>
    <m/>
    <m/>
  </r>
  <r>
    <x v="0"/>
    <s v="Correo Atención Ciudadano"/>
    <x v="4"/>
    <s v=" IDALIA AMPARO GONZALEZ GIRALDO SECRETARIA DE GOBIERNO GOBERNACION DE ANTIOQUIA"/>
    <x v="1"/>
    <x v="3"/>
    <s v=" CAC. SOLICITUD DE VISITAS VERIFICACION CONDICIONES DE OPERATIVIDAD"/>
    <s v=" Cristian Fernando Salcedo Rueda"/>
    <s v="Inpección, Vigilancia y Control"/>
    <x v="2"/>
    <x v="1"/>
    <n v="30"/>
    <s v=" 20213800100832"/>
    <s v=" 2021-09-07 12:30:07.875881"/>
    <m/>
    <m/>
    <m/>
    <x v="1"/>
    <m/>
    <m/>
    <m/>
    <m/>
    <m/>
    <s v="al día 12/10/2021 lleva 25 días "/>
  </r>
  <r>
    <x v="0"/>
    <s v="Correo Atención Ciudadano"/>
    <x v="9"/>
    <s v=" CUERPO DE BOMBEROS VOLUNTARIOS DE PORE"/>
    <x v="2"/>
    <x v="1"/>
    <s v=" CAC. CONCEPTO FAVORABLE DE COMPRA DE VEHICULOS Y HERRAMIENTAS CON LA SOBRE TASA BOMBERIL"/>
    <s v=" Andrea Bibiana Castañeda Duran"/>
    <s v="Formulación, Actualización y Acompañamiento Normativo y Operativo"/>
    <x v="2"/>
    <x v="1"/>
    <n v="30"/>
    <s v=" 20213800100862"/>
    <s v=" 2021-09-07 14:43:47.468485"/>
    <n v="20212050096301"/>
    <m/>
    <m/>
    <x v="0"/>
    <m/>
    <d v="2021-09-24T00:00:00"/>
    <s v="PDF"/>
    <s v="SI"/>
    <m/>
    <m/>
  </r>
  <r>
    <x v="0"/>
    <s v="Correo Atención Ciudadano"/>
    <x v="2"/>
    <s v=" CUERPO DE BOMBEROS GUICAN DE LA SIERRA"/>
    <x v="2"/>
    <x v="0"/>
    <s v=" CAC. SOLICITUD CERTIFICACIÃ“N REGISTRO RUE - BOMBEROS GUICAN"/>
    <s v=" Luis Alberto Valencia Pulido"/>
    <s v="Área Cenrtral de Referencia Bomberil"/>
    <x v="2"/>
    <x v="2"/>
    <n v="20"/>
    <s v=" 20213800100892"/>
    <s v=" 2021-09-07 15:26:31.727286"/>
    <s v=" 20212100023491"/>
    <d v="2021-09-13T00:00:00"/>
    <n v="4"/>
    <x v="0"/>
    <m/>
    <d v="2021-09-13T00:00:00"/>
    <m/>
    <m/>
    <m/>
    <s v="no se evidencia documento de salida "/>
  </r>
  <r>
    <x v="0"/>
    <s v="Correo Atención Ciudadano"/>
    <x v="7"/>
    <s v=" CUERPO DE BOMBEROS VOLUNTARIOS DE PLANADAS - TOLIMA"/>
    <x v="2"/>
    <x v="1"/>
    <s v=" CAC. APOYO AL CUERPO DE BOMBEROS PLANADAS"/>
    <s v=" Ronny Estiven Romero Velandia"/>
    <s v="Formulación, Actualización y Acompañamiento Normativo y Operativo"/>
    <x v="2"/>
    <x v="1"/>
    <n v="30"/>
    <s v=" 20213800101022"/>
    <s v=" 2021-09-07 17:18:48.819939"/>
    <m/>
    <m/>
    <m/>
    <x v="1"/>
    <m/>
    <m/>
    <m/>
    <m/>
    <m/>
    <s v="al dia 12/10/2021 lleva 25 días "/>
  </r>
  <r>
    <x v="0"/>
    <s v="Correo Atención Ciudadano"/>
    <x v="10"/>
    <s v=" CUERPO DE BOMBEROS VOLUNTARIOS DE LA PRIMAVERA"/>
    <x v="2"/>
    <x v="1"/>
    <s v=" CAC. SOLICITUD DE CONCEPTO JURIDICO"/>
    <s v=" Ronny Estiven Romero Velandia"/>
    <s v="Formulación, Actualización y Acompañamiento Normativo y Operativo"/>
    <x v="2"/>
    <x v="1"/>
    <n v="30"/>
    <s v=" 20213800101032"/>
    <s v=" 2021-09-07 17:27:03.203359"/>
    <m/>
    <m/>
    <m/>
    <x v="1"/>
    <m/>
    <m/>
    <m/>
    <m/>
    <m/>
    <s v="al dia 12/10/2021 lleva 25 días "/>
  </r>
  <r>
    <x v="0"/>
    <s v="Correo Atención Ciudadano"/>
    <x v="11"/>
    <s v=" CUERPO DE BOMBEROS VOLUNTARIOS PRADERA"/>
    <x v="2"/>
    <x v="1"/>
    <s v=" CAC: Consulta jurÃ­dica"/>
    <s v=" Ronny Estiven Romero Velandia"/>
    <s v="Formulación, Actualización y Acompañamiento Normativo y Operativo"/>
    <x v="2"/>
    <x v="1"/>
    <n v="30"/>
    <s v=" 20213800101042"/>
    <s v=" 2021-09-08 11:45:09.882847"/>
    <m/>
    <m/>
    <m/>
    <x v="1"/>
    <m/>
    <m/>
    <m/>
    <m/>
    <m/>
    <s v="al dia 12/10/2021 lleva 24 días "/>
  </r>
  <r>
    <x v="0"/>
    <s v="Correo Atención Ciudadano"/>
    <x v="0"/>
    <s v=" CUERPO DE BOMBEROS VOLUNTARIOS AGUA DE DIOS CUERPO DE BOMBEROS VOLUNTARIOS AGUA DE DIOS"/>
    <x v="2"/>
    <x v="2"/>
    <s v=" CAC: ACTA ASAMBLEA REGULARIZACIÃ“N Y POSTULACION DE HOJAS DE VIDA CUERPO DE BOMBEROS VOLUNTARIOS DE AGUA DE DIOS"/>
    <s v=" Cristian Fernando Salcedo Rueda"/>
    <s v="Inpección, Vigilancia y Control"/>
    <x v="2"/>
    <x v="1"/>
    <n v="30"/>
    <s v=" 20213800101052"/>
    <s v=" 2021-09-08 11:50:26.210638"/>
    <m/>
    <m/>
    <m/>
    <x v="1"/>
    <m/>
    <m/>
    <m/>
    <m/>
    <m/>
    <s v="al dia 12/10/2021 lleva 24 días "/>
  </r>
  <r>
    <x v="0"/>
    <s v="Correo Atención Ciudadano"/>
    <x v="3"/>
    <s v=" EDGAR HERNAN PRADA"/>
    <x v="3"/>
    <x v="3"/>
    <s v=" CI: Denuncia DNBC"/>
    <s v=" Alvaro Perez"/>
    <s v="Contratación "/>
    <x v="0"/>
    <x v="1"/>
    <n v="30"/>
    <s v=" 20213800101102"/>
    <s v=" 2021-09-08 12:31:20.353583"/>
    <m/>
    <m/>
    <m/>
    <x v="0"/>
    <s v="se archiva el orfeo por no cumplir los requisitos de denuncia que trata el articulo 60 del código de procedimiento penal"/>
    <m/>
    <m/>
    <m/>
    <m/>
    <m/>
  </r>
  <r>
    <x v="0"/>
    <s v="Correo Atención Ciudadano"/>
    <x v="0"/>
    <s v=" ISELE PAOLA TOSCANO RIVERO"/>
    <x v="3"/>
    <x v="1"/>
    <s v=" CAC: Discusiones internas"/>
    <s v=" Andrea Bibiana Castañeda Duran"/>
    <s v="Formulación, Actualización y Acompañamiento Normativo y Operativo"/>
    <x v="2"/>
    <x v="2"/>
    <n v="20"/>
    <s v=" 20213800101112"/>
    <s v=" 2021-09-08 12:38:27.838683"/>
    <n v="20212050096311"/>
    <d v="2021-10-05T00:00:00"/>
    <s v="18 DIAS"/>
    <x v="0"/>
    <m/>
    <d v="2021-10-05T00:00:00"/>
    <s v="PDF"/>
    <s v="SI"/>
    <m/>
    <m/>
  </r>
  <r>
    <x v="0"/>
    <s v="Correo Atención Ciudadano"/>
    <x v="4"/>
    <s v=" CUERPO DE BOMBEROS VOLUNTARIOS DE BELLO"/>
    <x v="2"/>
    <x v="3"/>
    <s v=" CAC: Denuncia de cuerpo de bomberos"/>
    <s v="MAURICIO DELGADO"/>
    <s v="Educación"/>
    <x v="2"/>
    <x v="3"/>
    <n v="30"/>
    <s v=" 20213800101132"/>
    <s v=" 2021-09-08 12:43:14.388496"/>
    <n v="20212000023411"/>
    <d v="2021-09-22T00:00:00"/>
    <n v="10"/>
    <x v="0"/>
    <m/>
    <d v="2021-09-22T00:00:00"/>
    <s v="PDF"/>
    <s v="SI"/>
    <m/>
    <m/>
  </r>
  <r>
    <x v="0"/>
    <s v="Correo Atención Ciudadano"/>
    <x v="0"/>
    <s v=" CUERPO DE BOMBEROS VOLUNTARIOS DE ANAPOIMA"/>
    <x v="2"/>
    <x v="1"/>
    <s v=" CAC: Traslado EXT_S21-00073101-PQRSD-070852-PQR"/>
    <s v=" Jorge Restrepo Sanguino"/>
    <s v="Formulación, Actualización y Acompañamiento Normativo y Operativo"/>
    <x v="2"/>
    <x v="1"/>
    <n v="30"/>
    <s v=" 20213800101202"/>
    <s v=" 2021-09-08 15:44:47.74322"/>
    <m/>
    <m/>
    <m/>
    <x v="1"/>
    <m/>
    <m/>
    <m/>
    <m/>
    <m/>
    <s v="al dia 19/10/2021 lleva 28 dias "/>
  </r>
  <r>
    <x v="0"/>
    <s v="Correo Atención Ciudadano"/>
    <x v="11"/>
    <s v=" ALEJANDRA ARENAS"/>
    <x v="3"/>
    <x v="1"/>
    <s v=" CAC: Caso Teniente Bertha Betancur Betancourt- Ansermanuevo Valle del Cauca"/>
    <s v=" Camilo Portilla Quelal"/>
    <s v="Formulación, Actualización y Acompañamiento Normativo y Operativo"/>
    <x v="2"/>
    <x v="3"/>
    <n v="30"/>
    <s v=" 20213800101262"/>
    <s v=" 2021-09-09 08:36:36.278381"/>
    <m/>
    <m/>
    <m/>
    <x v="1"/>
    <m/>
    <m/>
    <m/>
    <m/>
    <m/>
    <s v="al dia 19/10/2021 lleva 29 dias "/>
  </r>
  <r>
    <x v="0"/>
    <s v="Correo Atención Ciudadano"/>
    <x v="8"/>
    <s v=" SECRETARIA DEL INTERIOR NORTE DE SANTANDER"/>
    <x v="4"/>
    <x v="2"/>
    <s v=" CAC: RemisiÃ³n CDP para suscripciÃ³n de convenios dentro de la ejecuciÃ³n del plan de acciÃ³n 2021"/>
    <s v=" Jiud Magnoly Gaviria Narvaez"/>
    <s v="Área Cenrtral de Referencia Bomberil"/>
    <x v="2"/>
    <x v="1"/>
    <n v="30"/>
    <s v=" 20213800101272"/>
    <s v=" 2021-09-09 08:40:01.53738"/>
    <m/>
    <m/>
    <m/>
    <x v="1"/>
    <m/>
    <m/>
    <m/>
    <m/>
    <m/>
    <s v="al día 19/10/2021 lleva 29 dias "/>
  </r>
  <r>
    <x v="0"/>
    <s v="Correo Atención Ciudadano"/>
    <x v="8"/>
    <s v=" CORTE CONSTITUCIONAL SALA CUARTA DE REVISION"/>
    <x v="0"/>
    <x v="3"/>
    <s v=" CAC: T-8135737 Auto 19-jul-21 Traslado"/>
    <s v=" Carlos Armando Lopez Barrera"/>
    <s v="Oficina Asesora Juridica"/>
    <x v="1"/>
    <x v="0"/>
    <n v="10"/>
    <s v=" 20213800101282"/>
    <s v=" 2021-09-09 10:27:15.567354"/>
    <n v="20212050095971"/>
    <d v="2021-09-13T00:00:00"/>
    <n v="2"/>
    <x v="0"/>
    <m/>
    <d v="2021-09-13T00:00:00"/>
    <s v="PDF"/>
    <s v="SI"/>
    <m/>
    <m/>
  </r>
  <r>
    <x v="0"/>
    <s v="Correo Atención Ciudadano"/>
    <x v="5"/>
    <s v=" ALCALDIA MORELIA CAQUETA"/>
    <x v="1"/>
    <x v="1"/>
    <s v=" CAC: Apoyo del grupo jurÃ­dico asesor y el comitÃ© de inspecciÃ³n control y vigilancia de la DirecciÃ³n Nacional de Bomberos Colombia para el proceso de creaciÃ³n y formaciÃ³n del Cuerpo de Bomberos del Municipio de Morelia."/>
    <s v=" Melba Vidal"/>
    <s v="Formulación, Actualización y Acompañamiento Normativo y Operativo"/>
    <x v="2"/>
    <x v="1"/>
    <n v="30"/>
    <s v=" 20213800101302"/>
    <s v=" 2021-09-09 11:55:48.265117"/>
    <m/>
    <m/>
    <m/>
    <x v="1"/>
    <m/>
    <m/>
    <m/>
    <m/>
    <m/>
    <s v="al dia 19/10/2021 lleva 29 dias "/>
  </r>
  <r>
    <x v="0"/>
    <s v="Correo Atención Ciudadano"/>
    <x v="12"/>
    <s v=" EBERT ANTONIO RINCON DEVIA"/>
    <x v="3"/>
    <x v="1"/>
    <s v=" CAC: CONCEPTO"/>
    <s v=" Melba Vidal"/>
    <s v="Formulación, Actualización y Acompañamiento Normativo y Operativo"/>
    <x v="2"/>
    <x v="1"/>
    <n v="30"/>
    <s v=" 20213800101322"/>
    <s v=" 2021-09-09 12:19:17.905325"/>
    <m/>
    <m/>
    <m/>
    <x v="1"/>
    <m/>
    <m/>
    <m/>
    <m/>
    <m/>
    <s v="al dia 19/10/2021 lleva 29 dias "/>
  </r>
  <r>
    <x v="0"/>
    <s v="Correo Atención Ciudadano"/>
    <x v="0"/>
    <s v=" PROCURADURÃ­A 1 DELEGADA CONTRATACIÃ³N ESTATAL MARIA CECILIA RUBIANO VARGAS SECRETARIO GRADO 11"/>
    <x v="1"/>
    <x v="0"/>
    <s v=" CAC: Solicitud ordenada en auto Expediente No. IUS-E-2021-205583 IUC-D-2021-1848553"/>
    <s v=" Alvaro Perez"/>
    <s v="Contratación "/>
    <x v="2"/>
    <x v="2"/>
    <n v="30"/>
    <s v=" 20213800101372"/>
    <s v=" 2021-09-09 12:53:03.197106"/>
    <m/>
    <m/>
    <m/>
    <x v="1"/>
    <m/>
    <m/>
    <m/>
    <m/>
    <m/>
    <s v="al dia 19/10/2021 lleva 29 dias "/>
  </r>
  <r>
    <x v="0"/>
    <s v="Correo Atención Ciudadano"/>
    <x v="1"/>
    <s v=" ASOCIACION DE BOMBEROS RESCATES Y SIMILARES DE BOLIVAR, ASDEBERBOL"/>
    <x v="2"/>
    <x v="2"/>
    <s v=" RD: INQUIETUDES A SER RESUELTAS"/>
    <s v=" Edgar Alexander Maya Lopez"/>
    <s v="Formulación, Actualización y Acompañamiento Normativo y Operativo"/>
    <x v="2"/>
    <x v="1"/>
    <n v="30"/>
    <s v=" 20213800101402"/>
    <s v=" 2021-09-09 13:33:56.41642"/>
    <m/>
    <m/>
    <m/>
    <x v="1"/>
    <m/>
    <m/>
    <m/>
    <m/>
    <m/>
    <s v="al dia 19/10/2021 lleva 29 dias "/>
  </r>
  <r>
    <x v="0"/>
    <s v="Correo Atención Ciudadano"/>
    <x v="13"/>
    <s v=" CUERPO DE BOMBEROS VOLUNTARIOS DE SAPUYES"/>
    <x v="2"/>
    <x v="2"/>
    <s v=" CAC: OFICIO SOLICITUD"/>
    <s v=" Jiud Magnoly Gaviria Narvaez"/>
    <s v="Área Cenrtral de Referencia Bomberil"/>
    <x v="2"/>
    <x v="1"/>
    <n v="30"/>
    <s v=" 20213800101422"/>
    <s v=" 2021-09-09 13:44:13.75543"/>
    <m/>
    <m/>
    <m/>
    <x v="1"/>
    <m/>
    <m/>
    <m/>
    <m/>
    <m/>
    <s v="al dia 19/10/2021 lleva 29 dias "/>
  </r>
  <r>
    <x v="0"/>
    <s v="Correo Atención Ciudadano"/>
    <x v="0"/>
    <s v=" CRISTIAN SUAREZ"/>
    <x v="0"/>
    <x v="0"/>
    <s v=" CI. Derecho de peticiÃ³n"/>
    <s v="Lina maria rojas"/>
    <s v="Educación"/>
    <x v="2"/>
    <x v="1"/>
    <n v="30"/>
    <s v=" 20213800101472"/>
    <s v=" 2021-09-10 13:08:33.454628"/>
    <m/>
    <d v="2021-09-15T00:00:00"/>
    <n v="3"/>
    <x v="0"/>
    <s v="Se archiva por ser informativo, esta dirigido al Ministerio de Educación, se hará seguimiento por si es requerida información desde el MEN."/>
    <m/>
    <m/>
    <m/>
    <m/>
    <m/>
  </r>
  <r>
    <x v="0"/>
    <s v="Correo Atención Ciudadano"/>
    <x v="8"/>
    <s v=" CUERPO DE BOMBEROS VOLUNTARIOS DE LOS SANTOS"/>
    <x v="2"/>
    <x v="3"/>
    <s v=" CAC. DERECHO DE PETICION"/>
    <s v=" Edgar Alexander Maya Lopez"/>
    <s v="Formulación, Actualización y Acompañamiento Normativo y Operativo"/>
    <x v="2"/>
    <x v="1"/>
    <n v="30"/>
    <s v=" 20213800101482"/>
    <s v=" 2021-09-10 13:13:32.537622"/>
    <m/>
    <m/>
    <m/>
    <x v="1"/>
    <m/>
    <m/>
    <m/>
    <m/>
    <m/>
    <s v="al dia 19/10/2021 lleva 27 dias  "/>
  </r>
  <r>
    <x v="0"/>
    <s v="Correo Atención Ciudadano"/>
    <x v="12"/>
    <s v=" BOMBEROS CASTILLA"/>
    <x v="2"/>
    <x v="1"/>
    <s v=" CAC. Solicitud"/>
    <s v=" Andrea Bibiana Castañeda Duran"/>
    <s v="Formulación, Actualización y Acompañamiento Normativo y Operativo"/>
    <x v="2"/>
    <x v="1"/>
    <n v="30"/>
    <s v=" 20213800101532"/>
    <s v=" 2021-09-10 15:05:13.479148"/>
    <n v="20212050096351"/>
    <d v="2021-10-07T00:00:00"/>
    <n v="19"/>
    <x v="0"/>
    <m/>
    <d v="2021-10-07T00:00:00"/>
    <s v="PDF"/>
    <s v="SI"/>
    <m/>
    <m/>
  </r>
  <r>
    <x v="0"/>
    <s v="Correo Atención Ciudadano"/>
    <x v="14"/>
    <s v=" ISELE PAOLA TOSCANO RIVERO"/>
    <x v="3"/>
    <x v="0"/>
    <s v=" CAC. Pregunta de convenio de sobretasa"/>
    <s v=" Andrea Bibiana Castañeda Duran"/>
    <s v="Formulación, Actualización y Acompañamiento Normativo y Operativo"/>
    <x v="2"/>
    <x v="2"/>
    <n v="20"/>
    <s v=" 20213800101542"/>
    <s v=" 2021-09-10 15:23:31.777634"/>
    <n v="20212050096311"/>
    <d v="2021-09-24T00:00:00"/>
    <n v="10"/>
    <x v="0"/>
    <m/>
    <d v="2021-09-24T00:00:00"/>
    <s v="PDF"/>
    <s v="SI"/>
    <m/>
    <m/>
  </r>
  <r>
    <x v="0"/>
    <s v="Correo Atención Ciudadano"/>
    <x v="8"/>
    <s v=" DELEGACIÃ³N DE BOMBEROS SANTANDER"/>
    <x v="2"/>
    <x v="0"/>
    <s v=" CAC: INVESTIGACIÃ“N"/>
    <s v=" Luis Alberto Valencia Pulido"/>
    <s v="Área Cenrtral de Referencia Bomberil"/>
    <x v="2"/>
    <x v="2"/>
    <n v="20"/>
    <s v=" 20213800101762"/>
    <s v=" 2021-09-13 18:03:43.18636"/>
    <m/>
    <m/>
    <m/>
    <x v="2"/>
    <m/>
    <m/>
    <m/>
    <m/>
    <m/>
    <s v="al dia 20/10/2021 lleva 26 dias "/>
  </r>
  <r>
    <x v="0"/>
    <s v="Correo Atención Ciudadano"/>
    <x v="0"/>
    <s v=" MINISTERIO DE HACIENDA"/>
    <x v="0"/>
    <x v="3"/>
    <s v=" CAC. Ministerio de Hacienda y CrÃ©dito PÃºblico: Radicado de salida 2-2021-047403"/>
    <s v=" Carlos Armando Lopez Barrera"/>
    <s v="Oficina Asesora Juridica"/>
    <x v="1"/>
    <x v="1"/>
    <n v="30"/>
    <s v=" 20213800101812"/>
    <s v=" 2021-09-13 18:21:53.711088"/>
    <n v="20211200000983"/>
    <d v="2021-10-12T00:00:00"/>
    <n v="21"/>
    <x v="0"/>
    <m/>
    <d v="2021-10-12T00:00:00"/>
    <s v="PDF"/>
    <s v="SI"/>
    <m/>
    <m/>
  </r>
  <r>
    <x v="0"/>
    <s v="Correo Atención Ciudadano"/>
    <x v="1"/>
    <s v=" CUERPO DE BOMBEROS VOLUNTARIOS MAGANGUE - BOLIVAR"/>
    <x v="2"/>
    <x v="3"/>
    <s v=" CAC. GOLPE VEHÃCULO DNBC MAGANGUÃ‰ y otros 4 documentos.pdf"/>
    <s v=" Luis Alberto Valencia Pulido"/>
    <s v="Área Cenrtral de Referencia Bomberil"/>
    <x v="2"/>
    <x v="1"/>
    <n v="30"/>
    <s v=" 20213800101892"/>
    <s v=" 2021-09-13 18:50:39.807368"/>
    <m/>
    <m/>
    <m/>
    <x v="1"/>
    <m/>
    <m/>
    <m/>
    <m/>
    <m/>
    <s v="al dia 20/10/2021 lleva 26 dias "/>
  </r>
  <r>
    <x v="0"/>
    <s v="Correo Atención Ciudadano"/>
    <x v="0"/>
    <s v=" ALCALDIA NILO CUNDINAMARCA"/>
    <x v="1"/>
    <x v="2"/>
    <s v=" CI: DERECHO DE PETICION POR CALIFICACION CBV DE NILO"/>
    <s v=" Cristian Fernando Salcedo Rueda"/>
    <s v="Inpección, Vigilancia y Control"/>
    <x v="2"/>
    <x v="1"/>
    <n v="30"/>
    <s v=" 20213800101982"/>
    <s v=" 2021-09-13 19:48:32.77548"/>
    <m/>
    <m/>
    <m/>
    <x v="1"/>
    <m/>
    <m/>
    <m/>
    <m/>
    <m/>
    <s v="al dia 20/10/2021 lleva 26 dias "/>
  </r>
  <r>
    <x v="0"/>
    <s v="Correo Atención Ciudadano"/>
    <x v="4"/>
    <s v=" DELEGACION DEPARTAMENTAL DE ANTIOQUIA"/>
    <x v="1"/>
    <x v="1"/>
    <s v=" RD: solicitud concepto juridico"/>
    <s v=" Andrea Bibiana Castañeda Duran"/>
    <s v="Formulación, Actualización y Acompañamiento Normativo y Operativo"/>
    <x v="2"/>
    <x v="1"/>
    <n v="30"/>
    <s v=" 20213800102002"/>
    <s v=" 2021-09-14 09:17:15.450913"/>
    <m/>
    <m/>
    <m/>
    <x v="1"/>
    <m/>
    <m/>
    <m/>
    <m/>
    <m/>
    <s v="al dia 20/10/2021 lleva 25 dias "/>
  </r>
  <r>
    <x v="0"/>
    <s v="Correo Atención Ciudadano"/>
    <x v="2"/>
    <s v=" CUERPO DE BOMBEROS DE SANTA MARIA"/>
    <x v="2"/>
    <x v="1"/>
    <s v=" CAC. Solicitud de acompaÃ±amiento, inspecciÃ³n, vigilancia y control"/>
    <s v=" Cristian Fernando Salcedo Rueda"/>
    <s v="Inpección, Vigilancia y Control"/>
    <x v="2"/>
    <x v="1"/>
    <n v="30"/>
    <s v=" 20213800102032"/>
    <s v=" 2021-09-14 11:23:56.38029"/>
    <m/>
    <m/>
    <m/>
    <x v="1"/>
    <m/>
    <m/>
    <m/>
    <m/>
    <m/>
    <s v="al dia 20/10/2021 lleva 25 dias "/>
  </r>
  <r>
    <x v="0"/>
    <s v="Correo Atención Ciudadano"/>
    <x v="3"/>
    <s v=" MINISTERIO DE HACIENDA"/>
    <x v="0"/>
    <x v="0"/>
    <s v=" CAC. Ministerio de Hacienda y CrÃ©dito PÃºblico: Radicado de salida 2-2021-047415"/>
    <s v=" Carlos Armando Lopez Barrera"/>
    <s v="Oficina Asesora Juridica"/>
    <x v="1"/>
    <x v="1"/>
    <n v="30"/>
    <s v=" 20213800102042"/>
    <s v=" 2021-09-14 12:00:46.137673"/>
    <n v="20211200000983"/>
    <d v="2021-10-12T00:00:00"/>
    <n v="25"/>
    <x v="0"/>
    <m/>
    <d v="2021-10-12T00:00:00"/>
    <s v="PDF"/>
    <s v="SI"/>
    <m/>
    <m/>
  </r>
  <r>
    <x v="0"/>
    <s v="Correo Atención Ciudadano"/>
    <x v="3"/>
    <s v=" PROCURÃDURIA GENERAL DE LA NACIÃ“N"/>
    <x v="1"/>
    <x v="0"/>
    <s v=" CAC: Radicado de salida S-2021-039677"/>
    <s v=" Andrea Bibiana Castañeda Duran"/>
    <s v="Formulación, Actualización y Acompañamiento Normativo y Operativo"/>
    <x v="2"/>
    <x v="0"/>
    <n v="10"/>
    <s v=" 20213800102052"/>
    <s v=" 2021-09-14 12:32:23.759162"/>
    <n v="20212050095981"/>
    <d v="2021-09-21T00:00:00"/>
    <n v="5"/>
    <x v="0"/>
    <m/>
    <d v="2021-09-21T00:00:00"/>
    <s v="PDF"/>
    <s v="SI"/>
    <m/>
    <m/>
  </r>
  <r>
    <x v="0"/>
    <s v="Formato Electronico"/>
    <x v="14"/>
    <s v=" ANONIMO_PQRSD"/>
    <x v="3"/>
    <x v="4"/>
    <s v=" FE. cobros excesivos para renovar los permisos de bomberos, estÃ¡n cobrando $500.000 pesos"/>
    <s v=" Camilo Portilla Quelal"/>
    <s v="Formulación, Actualización y Acompañamiento Normativo y Operativo"/>
    <x v="2"/>
    <x v="1"/>
    <n v="30"/>
    <s v=" 20219000102132"/>
    <s v=" 2021-09-14 17:58:40"/>
    <m/>
    <m/>
    <m/>
    <x v="1"/>
    <m/>
    <m/>
    <m/>
    <m/>
    <m/>
    <s v="dl dia 25/10/2021 lleva 29 dias "/>
  </r>
  <r>
    <x v="0"/>
    <s v="Correo Atención Ciudadano"/>
    <x v="15"/>
    <s v=" Diego Andres Rodriguez"/>
    <x v="3"/>
    <x v="4"/>
    <s v=" FE. Cobros injustificados"/>
    <s v=" Camilo Portilla Quelal"/>
    <s v="Formulación, Actualización y Acompañamiento Normativo y Operativo"/>
    <x v="2"/>
    <x v="1"/>
    <n v="30"/>
    <s v=" 20219000102142"/>
    <s v=" 2021-09-14 18:36:54"/>
    <m/>
    <d v="2021-10-10T00:00:00"/>
    <n v="18"/>
    <x v="0"/>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s v="Formato Electronico"/>
    <x v="15"/>
    <s v=" ismael valbuena granados"/>
    <x v="3"/>
    <x v="0"/>
    <s v=" FE. cobro exagerado de bombero de dibulla"/>
    <s v=" Camilo Portilla Quelal"/>
    <s v="Formulación, Actualización y Acompañamiento Normativo y Operativo"/>
    <x v="2"/>
    <x v="1"/>
    <n v="30"/>
    <s v=" 20219000102172"/>
    <s v=" 2021-09-14 20:38:53"/>
    <m/>
    <m/>
    <m/>
    <x v="1"/>
    <m/>
    <m/>
    <m/>
    <m/>
    <m/>
    <s v="al dia 25/10/2021 lleva 29 dias "/>
  </r>
  <r>
    <x v="0"/>
    <s v="Formato Electronico"/>
    <x v="14"/>
    <s v=" Valentina Arteaga"/>
    <x v="3"/>
    <x v="4"/>
    <s v=" FE. RegulaciÃ³n de los precios en el certificado bomberil"/>
    <s v=" Camilo Portilla Quelal"/>
    <s v="Formulación, Actualización y Acompañamiento Normativo y Operativo"/>
    <x v="2"/>
    <x v="1"/>
    <n v="30"/>
    <s v=" 20219000102202"/>
    <s v=" 2021-09-14 22:55:17"/>
    <m/>
    <m/>
    <m/>
    <x v="1"/>
    <m/>
    <m/>
    <m/>
    <m/>
    <m/>
    <s v="al dia 25/10/2021 lleva 29 dias "/>
  </r>
  <r>
    <x v="0"/>
    <s v="Formato Electronico"/>
    <x v="15"/>
    <s v=" Jaime Alberto Vidales Dau"/>
    <x v="3"/>
    <x v="4"/>
    <s v=" FE. Derecho de peticiÃ³n ArtÃ­culo 23 de la ConstituciÃ³n Nacional"/>
    <s v=" Camilo Portilla Quelal"/>
    <s v="Formulación, Actualización y Acompañamiento Normativo y Operativo"/>
    <x v="2"/>
    <x v="3"/>
    <n v="30"/>
    <s v=" 20219000102212"/>
    <s v=" 2021-09-15 09:24:48"/>
    <m/>
    <m/>
    <m/>
    <x v="1"/>
    <m/>
    <m/>
    <m/>
    <m/>
    <m/>
    <s v="al dia 25/10/2021 lleva 28 dias "/>
  </r>
  <r>
    <x v="0"/>
    <s v="Formato Electronico"/>
    <x v="15"/>
    <s v=" Jorge Hernando Amaya IbaÃ±ez"/>
    <x v="3"/>
    <x v="4"/>
    <s v=" FE. Cobros Abusivos Bomberos de Dibulla"/>
    <s v=" Camilo Portilla Quelal"/>
    <s v="Formulación, Actualización y Acompañamiento Normativo y Operativo"/>
    <x v="2"/>
    <x v="1"/>
    <n v="30"/>
    <s v=" 20219000102222"/>
    <s v=" 2021-09-15 09:45:00"/>
    <m/>
    <m/>
    <m/>
    <x v="1"/>
    <m/>
    <m/>
    <m/>
    <m/>
    <m/>
    <s v="al dia 25/10/2021 lleva 28 dias "/>
  </r>
  <r>
    <x v="0"/>
    <s v="Correo Atención Ciudadano"/>
    <x v="11"/>
    <s v=" CUERPO DE BOMBEROS VOLUNTARIOS DE CALOTO - CAUCA"/>
    <x v="2"/>
    <x v="2"/>
    <s v=" CAC. Envio documentos referentes a los Radicado 20213800098792 y 20213800098812."/>
    <s v=" Yerky Sneider Garavito Cancelado"/>
    <s v="Subdirección Administrativa y Financiera"/>
    <x v="2"/>
    <x v="1"/>
    <n v="30"/>
    <s v=" 20213800102232"/>
    <s v=" 2021-09-15 11:19:49.900809"/>
    <m/>
    <m/>
    <m/>
    <x v="1"/>
    <m/>
    <m/>
    <m/>
    <m/>
    <m/>
    <s v="al dia 25/10/2021 lleva 28 dias "/>
  </r>
  <r>
    <x v="0"/>
    <s v="Correo Atención Ciudadano"/>
    <x v="15"/>
    <s v=" CUERPO DE BOMBEROS VOLUNTARIOS DE DIBULLA"/>
    <x v="2"/>
    <x v="3"/>
    <s v=" CAC. Oficio No. 40 Septiembre 14 de 2021.pdf."/>
    <s v=" Cristian Fernando Salcedo Rueda"/>
    <s v="Inpección, Vigilancia y Control"/>
    <x v="2"/>
    <x v="1"/>
    <n v="30"/>
    <s v=" 20213800102262"/>
    <s v=" 2021-09-15 11:51:35.103165"/>
    <m/>
    <m/>
    <m/>
    <x v="1"/>
    <m/>
    <m/>
    <m/>
    <m/>
    <m/>
    <s v="al dia 25/10/2021 lleva 28 dias "/>
  </r>
  <r>
    <x v="0"/>
    <s v="Correo Atención Ciudadano"/>
    <x v="11"/>
    <s v=" ACOTAPH"/>
    <x v="0"/>
    <x v="1"/>
    <s v=" CAC. Conducta Ã‰tica y Disciplinaria del Comandante de Bomberos de Toribio. VerificaciÃ³n de condiciones de HabilitaciÃ³n y calidad del servicio de Transporte Asistencial BÃ¡sico y AtenciÃ³n Prehospitalaria del Municipio de Toribio."/>
    <s v=" Juan Gabriel Parra"/>
    <s v="Formulación, Actualización y Acompañamiento Normativo y Operativo"/>
    <x v="2"/>
    <x v="1"/>
    <n v="30"/>
    <s v=" 20213800102342"/>
    <s v=" 2021-09-15 14:08:25.517175"/>
    <m/>
    <m/>
    <m/>
    <x v="1"/>
    <m/>
    <m/>
    <m/>
    <m/>
    <m/>
    <s v="al dia 25/10/2021 lleva 28 dias "/>
  </r>
  <r>
    <x v="0"/>
    <s v="Formato Electronico"/>
    <x v="15"/>
    <s v=" Ophelie Pain"/>
    <x v="3"/>
    <x v="4"/>
    <s v=" FE. Tarifa muy alta del certificado bomberil"/>
    <s v=" Camilo Portilla Quelal"/>
    <s v="Formulación, Actualización y Acompañamiento Normativo y Operativo"/>
    <x v="2"/>
    <x v="1"/>
    <n v="30"/>
    <s v=" 20219000102352"/>
    <s v=" 2021-09-15 14:13:53"/>
    <m/>
    <m/>
    <m/>
    <x v="1"/>
    <m/>
    <m/>
    <m/>
    <m/>
    <m/>
    <s v="al dia 25/10/2021 lleva 28 dias "/>
  </r>
  <r>
    <x v="0"/>
    <s v="Correo Atención Ciudadano"/>
    <x v="13"/>
    <s v=" DIEGO INSUASTY AMAGUAÃ‘A"/>
    <x v="3"/>
    <x v="1"/>
    <s v=" CAC. Oficio queja Bomberos Yacuanquer - NariÃ±o."/>
    <s v=" Jorge Restrepo Sanguino"/>
    <s v="Formulación, Actualización y Acompañamiento Normativo y Operativo"/>
    <x v="2"/>
    <x v="1"/>
    <n v="30"/>
    <s v=" 20213800102362"/>
    <s v=" 2021-09-15 14:30:12.190204"/>
    <m/>
    <m/>
    <m/>
    <x v="1"/>
    <m/>
    <m/>
    <m/>
    <m/>
    <m/>
    <s v="al 25/10/2021 lleva 28 dias "/>
  </r>
  <r>
    <x v="0"/>
    <s v="Correo Atención Ciudadano"/>
    <x v="11"/>
    <s v=" ELVIA SIERRA"/>
    <x v="3"/>
    <x v="1"/>
    <s v=" CAC. Documentos. InformaciÃ³n Seguro de Vida."/>
    <s v=" Jiud Magnoly Gaviria Narvaez"/>
    <s v="Área Cenrtral de Referencia Bomberil"/>
    <x v="2"/>
    <x v="1"/>
    <n v="30"/>
    <s v=" 20213800102392"/>
    <s v=" 2021-09-15 15:34:00.818546"/>
    <m/>
    <m/>
    <m/>
    <x v="1"/>
    <m/>
    <m/>
    <m/>
    <m/>
    <m/>
    <s v="al dia 25/10/2021 lleva 28 dias "/>
  </r>
  <r>
    <x v="0"/>
    <s v="Correo Atención Ciudadano"/>
    <x v="6"/>
    <s v=" CUERPO DE BOMBEROS VOLUNTARIOS INDIGENA EN CONFORMIDAD DE DE TURBANA"/>
    <x v="2"/>
    <x v="1"/>
    <s v=" CAC. ViolaciÃ³n a la norma por parte del Cuerpo de bomberos voluntarios de Juan de Acosta."/>
    <s v=" Jorge Restrepo Sanguino"/>
    <s v="Formulación, Actualización y Acompañamiento Normativo y Operativo"/>
    <x v="2"/>
    <x v="1"/>
    <n v="30"/>
    <s v=" 20213800102402"/>
    <s v=" 2021-09-15 15:43:12.562709"/>
    <n v="20212050096191"/>
    <d v="2021-09-24T00:00:00"/>
    <n v="7"/>
    <x v="0"/>
    <m/>
    <d v="2021-09-24T00:00:00"/>
    <s v="PDF"/>
    <s v="SI"/>
    <m/>
    <m/>
  </r>
  <r>
    <x v="0"/>
    <s v="Formato Electronico"/>
    <x v="15"/>
    <s v=" carlos camacho"/>
    <x v="3"/>
    <x v="4"/>
    <s v=" FE. COBRO EXESIVO E INJUSTIFICADO"/>
    <s v=" Camilo Portilla Quelal"/>
    <s v="Formulación, Actualización y Acompañamiento Normativo y Operativo"/>
    <x v="2"/>
    <x v="1"/>
    <n v="30"/>
    <s v=" 20219000102462"/>
    <s v=" 2021-09-16 00:19:02"/>
    <m/>
    <m/>
    <m/>
    <x v="1"/>
    <m/>
    <m/>
    <m/>
    <m/>
    <m/>
    <s v="al dia 25/10/2021 lleva 27 dias "/>
  </r>
  <r>
    <x v="0"/>
    <s v="Formato Electronico"/>
    <x v="15"/>
    <s v=" ANONIMO_PQRSD"/>
    <x v="3"/>
    <x v="4"/>
    <s v=" FE. Cobro excesivo por parte de bomberos"/>
    <s v=" Camilo Portilla Quelal"/>
    <s v="Formulación, Actualización y Acompañamiento Normativo y Operativo"/>
    <x v="2"/>
    <x v="1"/>
    <n v="30"/>
    <s v=" 20219000102492"/>
    <s v=" 2021-09-16 11:18:07"/>
    <m/>
    <m/>
    <m/>
    <x v="1"/>
    <m/>
    <m/>
    <m/>
    <m/>
    <m/>
    <s v="al dia 25/10/2021 lleva 27 dias "/>
  </r>
  <r>
    <x v="0"/>
    <s v="Correo Atención Ciudadano"/>
    <x v="9"/>
    <s v=" CUERPO DE BOMBEROS DE TAURAMENA"/>
    <x v="2"/>
    <x v="1"/>
    <s v=" CAC: aviso terminacion de comodato"/>
    <s v=" Jiud Magnoly Gaviria Narvaez"/>
    <s v="Fortalecimiento Bomberil para la Respuesta"/>
    <x v="2"/>
    <x v="1"/>
    <n v="30"/>
    <s v=" 20213800102532"/>
    <s v=" 2021-09-16 11:43:51.695897"/>
    <m/>
    <m/>
    <m/>
    <x v="1"/>
    <m/>
    <m/>
    <m/>
    <m/>
    <m/>
    <s v="al dia 25/10/2021 lleva 27 dias "/>
  </r>
  <r>
    <x v="0"/>
    <s v="Correo Atención Ciudadano"/>
    <x v="1"/>
    <s v=" CUERPO DE BOMBEROS VOLUNTARIOS DE ARJONA"/>
    <x v="2"/>
    <x v="3"/>
    <s v=" CAC: BOMBEROS OFICIALES DE ARJONA"/>
    <s v=" Melba Vidal"/>
    <s v="Formulación, Actualización y Acompañamiento Normativo y Operativo"/>
    <x v="2"/>
    <x v="1"/>
    <n v="30"/>
    <s v=" 20213800102552"/>
    <s v=" 2021-09-16 11:56:09.063041"/>
    <m/>
    <m/>
    <m/>
    <x v="1"/>
    <s v="Para proyectar respuesta, a esto ya se le habia dado respuesta directa a la alcaldia el 30 de abril del 2021 con radicado No 20212000019271"/>
    <m/>
    <m/>
    <m/>
    <m/>
    <s v="al dia 25/10/2021 lleva 27 dias "/>
  </r>
  <r>
    <x v="0"/>
    <s v="Correo Atención Ciudadano"/>
    <x v="16"/>
    <s v=" CUERPO DE BOMBEROS VOLUNTARIOS DE LA VIRGINIA - RISARALDA"/>
    <x v="2"/>
    <x v="1"/>
    <s v=" CAC: envÃ­o notificaciÃ³n apertura investigaciÃ³n bomberos la Virginia Risaralda"/>
    <s v=" Cristian Fernando Salcedo Rueda"/>
    <s v="Inpección, Vigilancia y Control"/>
    <x v="2"/>
    <x v="1"/>
    <n v="30"/>
    <s v=" 20213800102742"/>
    <s v=" 2021-09-16 14:30:36.792788"/>
    <m/>
    <m/>
    <m/>
    <x v="1"/>
    <m/>
    <m/>
    <m/>
    <m/>
    <m/>
    <s v="al dia 25/10/2021 lleva 27 dias "/>
  </r>
  <r>
    <x v="0"/>
    <s v="Formato Electronico"/>
    <x v="15"/>
    <s v=" ANONIMO_PQRSD"/>
    <x v="3"/>
    <x v="4"/>
    <s v=" FE. #1/EstÃ¡s inconforme con el monto actual a pagar por actualizar el Certificado Bomberil con Dibulla ya que el incremento asciende al 200% Y #2/ Solicitas que Bomberos de Dibulla sean transparentes y hagan pÃºblica la tabla tarifaria que estÃ¡n cobrando por mt2."/>
    <s v=" Camilo Portilla Quelal"/>
    <s v="Formulación, Actualización y Acompañamiento Normativo y Operativo"/>
    <x v="2"/>
    <x v="1"/>
    <n v="30"/>
    <s v=" 20219000102842"/>
    <s v=" 2021-09-16 19:57:23"/>
    <m/>
    <m/>
    <m/>
    <x v="1"/>
    <m/>
    <m/>
    <m/>
    <m/>
    <m/>
    <s v="al dia 25/10/2021 lleva 27 dias "/>
  </r>
  <r>
    <x v="0"/>
    <s v="Formato Electronico"/>
    <x v="15"/>
    <s v=" ANONIMO_PQRSD"/>
    <x v="3"/>
    <x v="3"/>
    <s v=" FE. Factura servicio de bomberos"/>
    <s v=" Camilo Portilla Quelal"/>
    <s v="Formulación, Actualización y Acompañamiento Normativo y Operativo"/>
    <x v="2"/>
    <x v="1"/>
    <n v="30"/>
    <s v=" 20219000102852"/>
    <s v=" 2021-09-16 21:28:08"/>
    <m/>
    <m/>
    <m/>
    <x v="1"/>
    <m/>
    <m/>
    <m/>
    <m/>
    <m/>
    <s v="al dia 25/10/2021 lleva 27 dias "/>
  </r>
  <r>
    <x v="0"/>
    <s v="Correo Atención Ciudadano"/>
    <x v="4"/>
    <s v=" JUZGADO 02 PENAL DEL CIRCUITO PARA ADOLESCENTES MEDELLIN"/>
    <x v="1"/>
    <x v="1"/>
    <s v=" CI: URGENTE Fallo tutela 2021-00121"/>
    <s v=" Andrea Bibiana Castañeda Duran"/>
    <s v="Formulación, Actualización y Acompañamiento Normativo y Operativo"/>
    <x v="2"/>
    <x v="0"/>
    <n v="10"/>
    <s v=" 20213800102922"/>
    <s v=" 2021-09-17 10:51:52.698906"/>
    <n v="20212050096141"/>
    <d v="2021-09-21T00:00:00"/>
    <n v="2"/>
    <x v="0"/>
    <m/>
    <d v="2021-09-21T00:00:00"/>
    <s v="PDF"/>
    <s v="SI"/>
    <m/>
    <m/>
  </r>
  <r>
    <x v="0"/>
    <s v="Correo Atención Ciudadano"/>
    <x v="3"/>
    <s v=" PROCURADURIA GENERAL DE LA NACION"/>
    <x v="1"/>
    <x v="1"/>
    <s v=" CAC: SOLICITUD PROCURADURIA - Radicado de salida S-2021-040166"/>
    <s v=" Jorge Restrepo Sanguino"/>
    <s v="Formulación, Actualización y Acompañamiento Normativo y Operativo"/>
    <x v="2"/>
    <x v="0"/>
    <n v="10"/>
    <s v=" 20213800102932"/>
    <s v=" 2021-09-17 10:59:07.714992"/>
    <n v="20212050096151"/>
    <d v="2021-09-20T00:00:00"/>
    <n v="1"/>
    <x v="0"/>
    <m/>
    <d v="2021-09-20T00:00:00"/>
    <s v="PDF"/>
    <s v="SI"/>
    <m/>
    <m/>
  </r>
  <r>
    <x v="0"/>
    <s v="Correo Atención Ciudadano"/>
    <x v="6"/>
    <s v=" YARLEDYS PEREZ"/>
    <x v="3"/>
    <x v="3"/>
    <s v=" CAC: Poniendo en conocimiento violencia de genero, agresión física y presión psicológica"/>
    <s v=" Camilo Portilla Quelal"/>
    <s v="Formulación, Actualización y Acompañamiento Normativo y Operativo"/>
    <x v="2"/>
    <x v="3"/>
    <n v="30"/>
    <s v=" 20213800102942"/>
    <s v=" 2021-09-17 "/>
    <m/>
    <m/>
    <m/>
    <x v="1"/>
    <s v="A hoy 08/10/2021 van 15 días"/>
    <m/>
    <m/>
    <m/>
    <m/>
    <s v="Fecha de vencimiento: 2/11/2021"/>
  </r>
  <r>
    <x v="0"/>
    <s v="Correo Atención Ciudadano"/>
    <x v="3"/>
    <s v=" PROCURADURIA GENERAL DE LA NACION - OFICINA JURIDICA"/>
    <x v="0"/>
    <x v="0"/>
    <s v=" CAC: SOLICITUD DE INFORMACIÓN (PRÁCTICA DE PRUEBAS) - AUTO DEL 8/9/2021 - INICIACIÓN DE INDAGACIÓN PRELIMINAR - Expediente No. IUS-E-2021-155279 (IUC-D-2021-1816300)"/>
    <s v=" Alvaro Perez"/>
    <s v="Subdirección Administrativa y Financiera"/>
    <x v="0"/>
    <x v="0"/>
    <n v="10"/>
    <s v=" 20213800103022"/>
    <s v=" 2021-09-17 "/>
    <m/>
    <m/>
    <m/>
    <x v="2"/>
    <s v="A hoy 08/10/2021 van 15 días"/>
    <m/>
    <m/>
    <m/>
    <m/>
    <s v="Fecha de vencimiento:1/10/2021"/>
  </r>
  <r>
    <x v="0"/>
    <s v="Correo Atención Ciudadano"/>
    <x v="2"/>
    <s v=" GOBERNACION DE BOYACA"/>
    <x v="1"/>
    <x v="0"/>
    <s v=" CAC: S-2021-001774-GOBDPAC: Solictud CertificaciÃ³n"/>
    <s v=" Cristian Fernando Salcedo Rueda"/>
    <s v="Inpección, Vigilancia y Control"/>
    <x v="2"/>
    <x v="1"/>
    <n v="30"/>
    <s v=" 20213800103042"/>
    <s v=" 2021-09-17 "/>
    <m/>
    <m/>
    <m/>
    <x v="1"/>
    <s v="A hoy 08/10/2021 van 15 días"/>
    <m/>
    <m/>
    <m/>
    <m/>
    <s v="Fecha de vencimiento: 2/11/2021"/>
  </r>
  <r>
    <x v="0"/>
    <s v="Formato Electronico"/>
    <x v="15"/>
    <s v=" ANONIMO_PQRSD"/>
    <x v="3"/>
    <x v="5"/>
    <s v="FE: precios"/>
    <s v=" Camilo Portilla Quelal"/>
    <s v="Formulación, Actualización y Acompañamiento Normativo y Operativo"/>
    <x v="2"/>
    <x v="1"/>
    <n v="30"/>
    <s v=" 20219000103232"/>
    <s v=" 2021-09-18"/>
    <m/>
    <m/>
    <m/>
    <x v="1"/>
    <s v="A hoy 08/10/2021 van 15 días"/>
    <m/>
    <m/>
    <m/>
    <m/>
    <s v="Fecha de vencimiento: 2/11/2021"/>
  </r>
  <r>
    <x v="0"/>
    <s v="Correo Atención Ciudadano"/>
    <x v="0"/>
    <s v=" CUERPO DE BOMBEROS VOLUNTARIOS ANOLAIMA"/>
    <x v="2"/>
    <x v="0"/>
    <s v=" CAC. SOLICITUD COMADATO MAQUINA EXTINTORA BOMBEROS ANOLAIMA."/>
    <s v=" Alvaro Perez"/>
    <s v="Subdirección Administrativa y Financiera"/>
    <x v="0"/>
    <x v="2"/>
    <n v="20"/>
    <s v=" 20213800103282"/>
    <s v=" 2021-09-20"/>
    <n v="20213000024561"/>
    <d v="2021-10-05T00:00:00"/>
    <n v="12"/>
    <x v="0"/>
    <m/>
    <s v="N/A"/>
    <s v="Word"/>
    <s v="SI"/>
    <s v="N/A"/>
    <s v="Fecha de vencimiento: 2/11/2021"/>
  </r>
  <r>
    <x v="0"/>
    <s v="Correo Atención Ciudadano"/>
    <x v="8"/>
    <s v=" CUERPO DE BOMBEROS VOLUNTARIOS FLORIDABLANCA"/>
    <x v="2"/>
    <x v="2"/>
    <s v=" CAC. Solicitud de información de la donación realizada DNBC."/>
    <s v=" Jiud Magnoly Gaviria Narvaez"/>
    <s v="Área Cenrtral de Referencia Bomberil"/>
    <x v="2"/>
    <x v="1"/>
    <n v="30"/>
    <s v=" 20213800103292"/>
    <s v=" 2021-09-20"/>
    <m/>
    <m/>
    <m/>
    <x v="1"/>
    <s v="A hoy 08/10/2021 van 15 días"/>
    <m/>
    <m/>
    <m/>
    <m/>
    <s v="Fecha de vencimiento: 2/11/2021"/>
  </r>
  <r>
    <x v="0"/>
    <s v="Correo Atención Ciudadano"/>
    <x v="3"/>
    <s v=" CONTRALORIA DELEGADA PARA EL SECTOR DE INFRAESTRUTURA CAROLINA SANCHEZ BRAVO"/>
    <x v="0"/>
    <x v="0"/>
    <s v=" CI. Tercera Reiteración Solicitud Información - Proceso Atención Denuncia 2021-208386-82111-D, con Radicado 2021ER0046570 del 19/04/2021."/>
    <s v=" Alvaro Perez"/>
    <s v="Subdirección Administrativa y Financiera"/>
    <x v="0"/>
    <x v="0"/>
    <n v="3"/>
    <s v=" 20213800103312"/>
    <s v=" 2021-09-20"/>
    <m/>
    <d v="2021-10-04T00:00:00"/>
    <n v="10"/>
    <x v="3"/>
    <s v="Anotación ORFEO: se archiva el orfeo enviado al correo electronico andres.fuentes@contraloria.gov.co se contesta orfeo sin numero debío al trasteo y urgencia del requerimiento."/>
    <s v="N/A"/>
    <m/>
    <s v="SI"/>
    <s v="N/A"/>
    <s v="En documentos no se deja la prueba del envio."/>
  </r>
  <r>
    <x v="0"/>
    <s v="Correo Atención Ciudadano"/>
    <x v="3"/>
    <s v=" GENERAL MOTORS COLMOTORES S.A."/>
    <x v="4"/>
    <x v="0"/>
    <s v=" CAC. APOYO ATENCION EMERGENCIAS VEHICULOS ELECTRICOS GM COLMOTORES."/>
    <s v=" Luis Alberto Valencia Pulido"/>
    <s v="Área Cenrtral de Referencia Bomberil"/>
    <x v="2"/>
    <x v="1"/>
    <n v="30"/>
    <s v=" 20213800103362"/>
    <s v=" 2021-09-20"/>
    <m/>
    <m/>
    <m/>
    <x v="1"/>
    <s v="A hoy 08/10/2021 van 14 días."/>
    <m/>
    <m/>
    <m/>
    <m/>
    <s v="Fecha de vencimiento: 3/11/2021"/>
  </r>
  <r>
    <x v="0"/>
    <s v="Correo Atención Ciudadano"/>
    <x v="3"/>
    <s v=" CONTRALORIA DELEGADA PARA EL SECTOR DE INFRAESTRUTURA CAROLINA SANCHEZ BRAVO"/>
    <x v="0"/>
    <x v="0"/>
    <s v=" CI. Remito oficio de solicitud información -proceso atención denuncia 2021-208778-82111-D."/>
    <s v=" Alvaro Perez"/>
    <s v="Subdirección Administrativa y Financiera"/>
    <x v="0"/>
    <x v="0"/>
    <n v="4"/>
    <s v=" 20213800103372"/>
    <s v=" 2021-09-20"/>
    <n v="20213000024441"/>
    <d v="2021-09-29T00:00:00"/>
    <n v="8"/>
    <x v="3"/>
    <m/>
    <s v="N/A"/>
    <m/>
    <s v="SI"/>
    <s v="N/A"/>
    <s v="Fecha de vencimiento:"/>
  </r>
  <r>
    <x v="0"/>
    <s v="Correo Atención Ciudadano"/>
    <x v="4"/>
    <s v=" CUERPO DE BOMBEROS VOLUNTARIOS SANTA ROSA DE OSOS"/>
    <x v="2"/>
    <x v="2"/>
    <s v=" CAC. Solicitud de información."/>
    <s v=" Yerky Sneider Garavito Cancelado"/>
    <s v="Subdirección Administrativa y Financiera"/>
    <x v="2"/>
    <x v="2"/>
    <n v="20"/>
    <s v=" 20213800103412"/>
    <s v=" 2021-09-20"/>
    <m/>
    <m/>
    <m/>
    <x v="1"/>
    <s v="A hoy 08/10/2021 van 14 días."/>
    <m/>
    <m/>
    <m/>
    <m/>
    <s v="Fecha de vencimiento: 19/10/2021."/>
  </r>
  <r>
    <x v="0"/>
    <s v="Correo Atención Ciudadano"/>
    <x v="2"/>
    <s v=" ALCALDIA IZA BOYACA"/>
    <x v="1"/>
    <x v="0"/>
    <s v=" CAC. SOLICITUD CERTICACION POBLACION EN CONDICION DE LISTADO CENSAL VIGENCIA 2021- MUNICIPIO DE IZA."/>
    <s v=" Luis Alberto Valencia Pulido"/>
    <s v="Área Cenrtral de Referencia Bomberil"/>
    <x v="2"/>
    <x v="2"/>
    <n v="20"/>
    <s v=" 20213800103422"/>
    <s v=" 2021-09-20"/>
    <n v="20212100024051"/>
    <d v="2021-10-08T00:00:00"/>
    <n v="14"/>
    <x v="0"/>
    <m/>
    <s v="N/A"/>
    <s v="Word"/>
    <s v="SI"/>
    <s v="N/A"/>
    <m/>
  </r>
  <r>
    <x v="0"/>
    <s v="Correo Atención Ciudadano"/>
    <x v="4"/>
    <s v=" CUERPO DE BOMBEROS VOLUNTARIOS DE MUTATA"/>
    <x v="2"/>
    <x v="0"/>
    <s v=" CAC. solicitud de las emergencias atendidas del periodo 2020 hasta la fecha actual."/>
    <s v=" Luis Alberto Valencia Pulido"/>
    <s v="Área Cenrtral de Referencia Bomberil"/>
    <x v="2"/>
    <x v="1"/>
    <n v="30"/>
    <s v=" 20213800103432"/>
    <s v=" 2021-09-20"/>
    <m/>
    <d v="2021-10-08T00:00:00"/>
    <n v="14"/>
    <x v="0"/>
    <m/>
    <s v="N/A"/>
    <m/>
    <s v="SI"/>
    <s v="N/A"/>
    <s v="Se envia copia de la respuesta al correo de atencion al ciudadano."/>
  </r>
  <r>
    <x v="0"/>
    <s v="Correo Atención Ciudadano"/>
    <x v="2"/>
    <s v=" ALCALDIA TUTAZA BOYACA"/>
    <x v="1"/>
    <x v="0"/>
    <s v=" CAC. Solicitud certificación listado censal Municipio de Tutazá - Bomberos."/>
    <s v=" Luis Alberto Valencia Pulido"/>
    <s v="Área Cenrtral de Referencia Bomberil"/>
    <x v="2"/>
    <x v="2"/>
    <n v="20"/>
    <s v=" 20213800103632"/>
    <s v=" 2021-09-20"/>
    <n v="20212100024221"/>
    <d v="2021-10-08T00:00:00"/>
    <n v="14"/>
    <x v="0"/>
    <m/>
    <s v="N/A"/>
    <s v="Word"/>
    <s v="SI"/>
    <s v="N/A"/>
    <m/>
  </r>
  <r>
    <x v="0"/>
    <s v="Formato Electronico"/>
    <x v="17"/>
    <s v=" ANONIMO_PQRSD"/>
    <x v="3"/>
    <x v="4"/>
    <s v=" FE. Queja del comandante de San AgustÃ­n Huila"/>
    <s v=" Juan Gabriel Parra"/>
    <s v="Formulación, Actualización y Acompañamiento Normativo y Operativo"/>
    <x v="2"/>
    <x v="1"/>
    <n v="30"/>
    <s v=" 20219000103702"/>
    <s v=" 2021-09-21"/>
    <m/>
    <m/>
    <m/>
    <x v="1"/>
    <s v="A hoy 08/10/2021 van 14 días"/>
    <m/>
    <m/>
    <m/>
    <m/>
    <s v="Fecha de vencimiento: 4/11/2021"/>
  </r>
  <r>
    <x v="0"/>
    <s v="Radicación Directa"/>
    <x v="3"/>
    <s v=" INSPECCION DISTRITAL DE POLICIA"/>
    <x v="0"/>
    <x v="3"/>
    <s v=" RD: SOLICITUD"/>
    <s v=" Ronny Estiven Romero Velandia"/>
    <s v="Formulación, Actualización y Acompañamiento Normativo y Operativo"/>
    <x v="2"/>
    <x v="3"/>
    <n v="30"/>
    <s v=" 20213800103742"/>
    <s v=" 2021-09-21"/>
    <m/>
    <m/>
    <m/>
    <x v="1"/>
    <s v="A hoy 11/10/2021 van 14 días"/>
    <m/>
    <m/>
    <m/>
    <m/>
    <s v="Fecha de vencimiento: 4/11/2021"/>
  </r>
  <r>
    <x v="0"/>
    <s v="Correo Atención Ciudadano"/>
    <x v="18"/>
    <s v=" CUERPO OFICIAL DE BOMBEROS DE MANIZALES - CALDAS"/>
    <x v="1"/>
    <x v="2"/>
    <s v=" CAC. OFICIO 2021EE10987 Traslado — &quot;Cofinanciación de vehículos para el parque automotor del Cuerpo oficial de Bomberos de Manizales.&quot;."/>
    <s v=" Jiud Magnoly Gaviria Narvaez"/>
    <s v="Área Cenrtral de Referencia Bomberil"/>
    <x v="2"/>
    <x v="1"/>
    <n v="30"/>
    <s v=" 20213800103752"/>
    <s v=" 2021-09-21"/>
    <m/>
    <m/>
    <m/>
    <x v="1"/>
    <s v="A hoy 11/10/2021 van 15 días"/>
    <m/>
    <m/>
    <m/>
    <m/>
    <s v="Fecha de vencimiento: 3/11/2021"/>
  </r>
  <r>
    <x v="0"/>
    <s v="Correo Atención Ciudadano"/>
    <x v="14"/>
    <s v=" LIZETH ALEXANDRA SABOGAL RODRÃ­GUEZ"/>
    <x v="3"/>
    <x v="4"/>
    <s v=" CAC. Queja"/>
    <s v=" Juan Gabriel Parra"/>
    <s v="Formulación, Actualización y Acompañamiento Normativo y Operativo"/>
    <x v="2"/>
    <x v="1"/>
    <n v="30"/>
    <s v=" 20213800103782"/>
    <s v=" 2021-09-21"/>
    <m/>
    <m/>
    <m/>
    <x v="1"/>
    <s v="A hoy 11/10/2021 van 15 días"/>
    <m/>
    <m/>
    <m/>
    <m/>
    <s v="Fecha de vencimiento: 3/11/2021"/>
  </r>
  <r>
    <x v="0"/>
    <s v="Correo Atención Ciudadano"/>
    <x v="2"/>
    <s v=" CUERPO DE BOMBEROS VOLUNTARIOS DE TIBASOSA"/>
    <x v="2"/>
    <x v="2"/>
    <s v=" CAC. QUEJA FORMAL PROCURADURIA"/>
    <s v=" Yerky Sneider Garavito Cancelado"/>
    <s v="Subdirección Administrativa y Financiera"/>
    <x v="0"/>
    <x v="1"/>
    <n v="30"/>
    <s v=" 20213800103822"/>
    <s v=" 2021-09-21"/>
    <m/>
    <m/>
    <m/>
    <x v="1"/>
    <s v="A hoy 11/10/2021 van 14 días"/>
    <m/>
    <m/>
    <m/>
    <m/>
    <s v="Fecha de vencimiento: 4/11/2021"/>
  </r>
  <r>
    <x v="0"/>
    <s v="Correo Atención Ciudadano"/>
    <x v="0"/>
    <s v=" ALCALDIA MUNICIPAL DE NILO SECRETARIA DE GOBIERNO"/>
    <x v="1"/>
    <x v="0"/>
    <s v=" CAC. REMITE POR COMPETENCIA RADICADO 2021109073"/>
    <s v=" Cristian Fernando Salcedo Rueda"/>
    <s v="Inpección, Vigilancia y Control"/>
    <x v="2"/>
    <x v="1"/>
    <n v="30"/>
    <s v=" 20213800103842"/>
    <s v=" 2021-09-21"/>
    <m/>
    <m/>
    <m/>
    <x v="1"/>
    <s v="A hoy 11/10/2021 van días"/>
    <m/>
    <m/>
    <m/>
    <m/>
    <s v="Fecha de vencimiento: 4/11/2021"/>
  </r>
  <r>
    <x v="0"/>
    <s v="Correo Atención Ciudadano"/>
    <x v="4"/>
    <s v=" SINDICATO NACIONAL DE BOMBEROS OFICIALES DE COLOMBIA"/>
    <x v="2"/>
    <x v="3"/>
    <s v=" CAC. DERECHO DE PETICIÃ“N"/>
    <s v=" Camilo Portilla Quelal"/>
    <s v="Formulación, Actualización y Acompañamiento Normativo y Operativo"/>
    <x v="2"/>
    <x v="1"/>
    <n v="30"/>
    <s v=" 20213800103862"/>
    <s v=" 2021-09-21"/>
    <m/>
    <m/>
    <m/>
    <x v="1"/>
    <s v="A hoy 20/10/2021 van 20 días"/>
    <m/>
    <m/>
    <m/>
    <m/>
    <s v="Fecha de vencimiento: 4/11/2021"/>
  </r>
  <r>
    <x v="0"/>
    <s v="Correo Atención Ciudadano"/>
    <x v="6"/>
    <s v=" CUERPO DE BOMBEROS VOLUNTARIOS DE JUAN DE ACOSTA"/>
    <x v="2"/>
    <x v="3"/>
    <s v=" CAC. Aportes de diploma"/>
    <s v=" Melba Vidal"/>
    <s v="Formulación, Actualización y Acompañamiento Normativo y Operativo"/>
    <x v="2"/>
    <x v="3"/>
    <n v="30"/>
    <s v=" 20213800104052"/>
    <s v=" 2021-09-22"/>
    <m/>
    <m/>
    <m/>
    <x v="1"/>
    <s v="A hoy 20/10/2021 van 20 días"/>
    <m/>
    <m/>
    <m/>
    <m/>
    <s v="Fecha de vencimiento: 4/11/2021"/>
  </r>
  <r>
    <x v="0"/>
    <s v="Correo Atención Ciudadano"/>
    <x v="3"/>
    <s v=" JORGE O HERNÃNDEZ LONDOÃ‘O"/>
    <x v="3"/>
    <x v="5"/>
    <s v=" CAC. Derecho de PeticiÃ³n"/>
    <s v=" Jorge Restrepo Sanguino"/>
    <s v="Formulación, Actualización y Acompañamiento Normativo y Operativo"/>
    <x v="2"/>
    <x v="1"/>
    <n v="30"/>
    <s v=" 20213800104062"/>
    <s v=" 2021-09-22"/>
    <m/>
    <m/>
    <m/>
    <x v="1"/>
    <s v="A hoy 20/10/2021 van 20 días"/>
    <m/>
    <m/>
    <m/>
    <m/>
    <s v="Fecha de vencimiento: 4/11/2021"/>
  </r>
  <r>
    <x v="0"/>
    <s v="Correo Atención Ciudadano"/>
    <x v="19"/>
    <s v=" CUERPO DE BOMBEROS VOLUNTARIOS DE COROZAL"/>
    <x v="2"/>
    <x v="2"/>
    <s v=" CAC. RadicaciÃ³n de proyecto construcciÃ³n de estaciÃ³n de bomberos CBVC corozal sucre"/>
    <s v=" Yerky Sneider Garavito Cancelado"/>
    <s v="Subdirección Administrativa y Financiera"/>
    <x v="0"/>
    <x v="1"/>
    <n v="30"/>
    <s v=" 20213800104092"/>
    <s v=" 2021-09-22"/>
    <m/>
    <m/>
    <m/>
    <x v="1"/>
    <s v="A hoy 20/10/2021 van 22 días"/>
    <m/>
    <m/>
    <m/>
    <m/>
    <s v="Fecha de vencimiento: 4/11/2021"/>
  </r>
  <r>
    <x v="0"/>
    <s v="Correo Atención Ciudadano"/>
    <x v="2"/>
    <s v=" ALCALDIA PAJARITO BOYACA PERSONERIA MUNICIPAL"/>
    <x v="1"/>
    <x v="5"/>
    <s v=" CAC. Envío de oficio por correo electrónico del radicado No. 20214000032841."/>
    <s v=" Camilo Portilla Quelal"/>
    <s v="Formulación, Actualización y Acompañamiento Normativo y Operativo"/>
    <x v="2"/>
    <x v="1"/>
    <n v="30"/>
    <s v=" 20213800104122"/>
    <s v=" 2021-09-22"/>
    <m/>
    <m/>
    <m/>
    <x v="1"/>
    <s v="A hoy 25/10/2021 van 22 días"/>
    <m/>
    <m/>
    <m/>
    <m/>
    <s v="Fecha de vencimiento: 5/11/2021"/>
  </r>
  <r>
    <x v="0"/>
    <s v="Correo Atención Ciudadano"/>
    <x v="2"/>
    <s v=" ALCALDIA SANTANA BOYACA"/>
    <x v="1"/>
    <x v="2"/>
    <s v=" CAC. Respuesta radicado DNBC No.20212050089031"/>
    <s v="Orlando Murillo Lopez"/>
    <s v="Formulación, Actualización y Acompañamiento Normativo y Operativo"/>
    <x v="2"/>
    <x v="1"/>
    <n v="30"/>
    <s v=" 20213800104132"/>
    <s v=" 2021-09-22"/>
    <m/>
    <m/>
    <n v="22"/>
    <x v="0"/>
    <s v="ANOTACIÓN ORFEO: Respuesta del municipio de Santana en donde refieren no contar con recursos para la creación del cuerpo de Bomberos."/>
    <s v="N/A"/>
    <s v="N/A"/>
    <s v="N/A"/>
    <s v="N/A"/>
    <s v="No dan ninguna respuesta al respecto."/>
  </r>
  <r>
    <x v="0"/>
    <s v="Correo Atención Ciudadano"/>
    <x v="4"/>
    <s v=" JUZGADO 02 PENAL DEL CIRCUITO PARA ADOLESCENTES MEDELLIN"/>
    <x v="0"/>
    <x v="0"/>
    <s v=" CAC. Fallo tutela 2021-00121"/>
    <s v=" Andrea Bibiana Castañeda Duran"/>
    <s v="Formulación, Actualización y Acompañamiento Normativo y Operativo"/>
    <x v="2"/>
    <x v="0"/>
    <n v="5"/>
    <s v=" 20213800104192"/>
    <s v=" 2021-09-22"/>
    <n v="20212050096141"/>
    <d v="2021-09-21T00:00:00"/>
    <n v="1"/>
    <x v="0"/>
    <s v="Anotación Orfeo: MISMO DOCUMENTO DEL 20213800102922."/>
    <d v="2021-09-21T00:00:00"/>
    <s v="PDF"/>
    <s v="SI"/>
    <s v="N/A"/>
    <m/>
  </r>
  <r>
    <x v="0"/>
    <s v="Formato Electronico"/>
    <x v="4"/>
    <s v=" Omar Alejandro Agudelo Zuluaga"/>
    <x v="3"/>
    <x v="0"/>
    <s v=" FE. ACTUALIZACIÓN DE APELLIDO"/>
    <s v=" Jorge Restrepo Sanguino"/>
    <s v="Formulación, Actualización y Acompañamiento Normativo y Operativo"/>
    <x v="2"/>
    <x v="2"/>
    <n v="20"/>
    <s v=" 20219000104372"/>
    <s v=" 2021-09-22"/>
    <m/>
    <d v="2021-10-15T00:00:00"/>
    <n v="22"/>
    <x v="3"/>
    <s v="Anotación ORFEO:  SE DIO RESPUESTA MEDIANTE CORREO ELECTRONICO EL 15/10/2021."/>
    <s v="N/A"/>
    <s v="N/A"/>
    <s v="SI"/>
    <s v="N/A"/>
    <s v="No dejan trazabilidad del correo electrónico"/>
  </r>
  <r>
    <x v="0"/>
    <s v="Correo Atención Ciudadano"/>
    <x v="8"/>
    <s v=" ALCALDIA SANTANDER BOLIVAR"/>
    <x v="1"/>
    <x v="5"/>
    <s v=" CAC. SOLICITUD DE INFORMACIÃ“N"/>
    <s v=" Camilo Portilla Quelal"/>
    <s v="Formulación, Actualización y Acompañamiento Normativo y Operativo"/>
    <x v="2"/>
    <x v="1"/>
    <n v="30"/>
    <s v=" 20213800104382"/>
    <s v=" 2021-09-22"/>
    <m/>
    <m/>
    <m/>
    <x v="1"/>
    <s v="A hoy 25/10/2021 van 22 días"/>
    <m/>
    <m/>
    <m/>
    <m/>
    <s v="Fecha de vencimiento: 5/11/2021."/>
  </r>
  <r>
    <x v="0"/>
    <s v="Correo Atención Ciudadano"/>
    <x v="8"/>
    <s v=" CUERPO DE BOMBEROS VOLUNTARIOS DE LOS SANTOS"/>
    <x v="2"/>
    <x v="5"/>
    <s v=" CAC. PETICION CONSTITUCION EN RENUNCIA"/>
    <s v=" Jorge Restrepo Sanguino"/>
    <s v="Formulación, Actualización y Acompañamiento Normativo y Operativo"/>
    <x v="2"/>
    <x v="1"/>
    <n v="30"/>
    <s v=" 20213800104392"/>
    <s v=" 2021-09-22"/>
    <m/>
    <m/>
    <m/>
    <x v="1"/>
    <s v="A hoy 25/10/2021 van 22 días"/>
    <m/>
    <m/>
    <m/>
    <m/>
    <s v="Fecha de vencimiento: 5/11/2021."/>
  </r>
  <r>
    <x v="0"/>
    <s v="Correo Atención Ciudadano"/>
    <x v="5"/>
    <s v=" CUERPO DE BOMBEROS VOLUNTARIOS DE SAN VICENTE DEL CAGUAN - CAQUETA"/>
    <x v="2"/>
    <x v="5"/>
    <s v=" CAC. SOLICITUD DE CONCEPTO"/>
    <s v=" Camilo Portilla Quelal"/>
    <s v="Formulación, Actualización y Acompañamiento Normativo y Operativo"/>
    <x v="2"/>
    <x v="3"/>
    <n v="30"/>
    <s v=" 20213800104402"/>
    <s v=" 2021-09-22"/>
    <m/>
    <m/>
    <m/>
    <x v="1"/>
    <s v="A hoy 25/10/2021 van 22 días"/>
    <m/>
    <m/>
    <m/>
    <m/>
    <s v="Fecha de vencimiento: 5/11/2021."/>
  </r>
  <r>
    <x v="0"/>
    <s v="Correo Atención Ciudadano"/>
    <x v="20"/>
    <s v=" CUERPO DE BOMBEROS VOLUNTARIOS VILLAGARZON PUTUMAYO"/>
    <x v="2"/>
    <x v="5"/>
    <s v=" CAC. PETICION DE PARTE DE CUERPO DE BOMBEROS VOLUNTARIOS DE VILLAGARZON"/>
    <s v=" Camilo Portilla Quelal"/>
    <s v="Formulación, Actualización y Acompañamiento Normativo y Operativo"/>
    <x v="2"/>
    <x v="1"/>
    <n v="30"/>
    <s v=" 20213800104512"/>
    <s v=" 2021-09-23"/>
    <m/>
    <m/>
    <m/>
    <x v="1"/>
    <s v="A hoy 25/10/2021 van 22 días"/>
    <m/>
    <m/>
    <m/>
    <m/>
    <s v="Fecha de vencimiento: 5/11/2021."/>
  </r>
  <r>
    <x v="0"/>
    <s v="Correo Atención Ciudadano"/>
    <x v="9"/>
    <s v=" CUERPO DE BOMBEROS VOLUNTARIOS DE AGUAZUL - CASANARE"/>
    <x v="2"/>
    <x v="5"/>
    <s v=" CAC. SOLICITUD DE CONCEPTO"/>
    <s v=" Jorge Restrepo Sanguino"/>
    <s v="Formulación, Actualización y Acompañamiento Normativo y Operativo"/>
    <x v="2"/>
    <x v="3"/>
    <n v="30"/>
    <s v=" 20213800104552"/>
    <s v=" 2021-09-23"/>
    <m/>
    <m/>
    <m/>
    <x v="1"/>
    <s v="A hoy 25/10/2021 van 21 días"/>
    <m/>
    <m/>
    <m/>
    <m/>
    <s v="Fecha de vencimiento: 5/11/2021."/>
  </r>
  <r>
    <x v="0"/>
    <s v="Correo Atención Ciudadano"/>
    <x v="18"/>
    <s v=" CUERPO DE BOMBEROS VOLUNTARIOS DE SAN JOSE - CALDAS"/>
    <x v="2"/>
    <x v="0"/>
    <s v=" CAC. Solicitud Reporte de atencion de incidentes RUE"/>
    <s v=" Luis Alberto Valencia Pulido"/>
    <s v="Área Cenrtral de Referencia Bomberil"/>
    <x v="2"/>
    <x v="2"/>
    <n v="20"/>
    <s v=" 20213800104602"/>
    <s v=" 2021-09-23"/>
    <n v="20212100024861"/>
    <s v="21/10/201"/>
    <n v="19"/>
    <x v="0"/>
    <s v="A hoy 25/10/2021 van  días"/>
    <s v="N/A"/>
    <s v="N/A"/>
    <s v="N/A"/>
    <s v="N/A"/>
    <s v="La respuesta 20212100024861 no se encuentra digitalizada."/>
  </r>
  <r>
    <x v="0"/>
    <s v="Correo Atención Ciudadano"/>
    <x v="21"/>
    <s v=" DELEGACION DEPARTAMENTAL BOMBEROS GUAVIARE"/>
    <x v="2"/>
    <x v="0"/>
    <s v=" CAC. Solicitud de certificaciÃ³n"/>
    <s v=" Luis Alberto Valencia Pulido"/>
    <s v="Área Cenrtral de Referencia Bomberil"/>
    <x v="2"/>
    <x v="2"/>
    <n v="20"/>
    <s v=" 20213800104702"/>
    <s v=" 2021-09-23"/>
    <n v="20212100024651"/>
    <d v="2021-10-08T00:00:00"/>
    <n v="11"/>
    <x v="0"/>
    <m/>
    <s v="N/A"/>
    <s v="N/A"/>
    <s v="N/A"/>
    <s v="N/A"/>
    <s v="La respuesta 20212100024651 no se encuentra digitalizada."/>
  </r>
  <r>
    <x v="0"/>
    <s v="Correo Atención Ciudadano"/>
    <x v="14"/>
    <s v=" EDWIN HERNAN ABELLO GOMEZ"/>
    <x v="3"/>
    <x v="0"/>
    <s v=" CAC. Petición información Excepciones de IVA y otros impuestos."/>
    <s v=" Jorge Restrepo Sanguino"/>
    <s v="Formulación, Actualización y Acompañamiento Normativo y Operativo"/>
    <x v="2"/>
    <x v="1"/>
    <n v="30"/>
    <s v=" 20213800104722"/>
    <s v=" 2021-09-23"/>
    <m/>
    <m/>
    <m/>
    <x v="1"/>
    <s v="A hoy 25/10/2021 van 21 días"/>
    <m/>
    <m/>
    <m/>
    <m/>
    <s v="Fecha de vencimiento: 8/11/2021"/>
  </r>
  <r>
    <x v="0"/>
    <s v="Correo Atención Ciudadano"/>
    <x v="8"/>
    <s v=" DELEGACION DEPARTAMENTAL DE SANTANDER"/>
    <x v="2"/>
    <x v="0"/>
    <s v=" CAC. Solicitud"/>
    <s v=" Jiud Magnoly Gaviria Narvaez"/>
    <s v="Área Cenrtral de Referencia Bomberil"/>
    <x v="2"/>
    <x v="2"/>
    <n v="20"/>
    <s v=" 20213800104732"/>
    <s v=" 2021-09-23"/>
    <m/>
    <m/>
    <m/>
    <x v="2"/>
    <s v="A hoy 25/10/2021 van 21 días"/>
    <m/>
    <m/>
    <m/>
    <m/>
    <s v="Fecha de vencimiento: 22/10/2021"/>
  </r>
  <r>
    <x v="0"/>
    <s v="Correo Atención Ciudadano"/>
    <x v="18"/>
    <s v=" ALCALDIA BELALCAZAR CALDAS"/>
    <x v="1"/>
    <x v="2"/>
    <s v=" CAC. Carta IntenciÃ³n estaciÃ³n de bomberos BelalcÃ¡zar"/>
    <s v=" Yerky Sneider Garavito Cancelado"/>
    <s v="Subdirección Administrativa y Financiera"/>
    <x v="0"/>
    <x v="1"/>
    <n v="30"/>
    <s v=" 20213800104742"/>
    <s v=" 2021-09-23"/>
    <m/>
    <m/>
    <m/>
    <x v="1"/>
    <s v="A hoy 25/10/2021 van 21 días"/>
    <m/>
    <m/>
    <m/>
    <m/>
    <s v="Fecha de vencimiento: 8/11/2021"/>
  </r>
  <r>
    <x v="0"/>
    <s v="Correo Atención Ciudadano"/>
    <x v="22"/>
    <s v=" CUERPO DE BOMBEROS VOLUNTARIOS DE LA UNION"/>
    <x v="2"/>
    <x v="0"/>
    <s v=" CAC. SOLICITUD"/>
    <s v=" Julio Alejandro Chamorro Cabrera"/>
    <s v="Inpección, Vigilancia y Control"/>
    <x v="2"/>
    <x v="1"/>
    <n v="30"/>
    <s v=" 20213800104892"/>
    <s v=" 2021-09-24"/>
    <n v="20212000024431"/>
    <d v="2021-10-07T00:00:00"/>
    <n v="10"/>
    <x v="0"/>
    <s v="Anotación Orfeo: 20213800104892 20212000024431 CBV La Unión Respuesta solicitud certificado de Cumplimiento, se envía respuesta el 7 de octubre"/>
    <d v="2021-10-07T00:00:00"/>
    <s v="PDF"/>
    <s v="SI"/>
    <s v="N/A"/>
    <m/>
  </r>
  <r>
    <x v="0"/>
    <s v="Correo Atención Ciudadano"/>
    <x v="14"/>
    <s v=" PEDRO QUIROGA"/>
    <x v="3"/>
    <x v="5"/>
    <s v=" CAC. Solicitud informaciÃ³n"/>
    <s v=" Andrea Bibiana Castañeda Duran"/>
    <s v="Formulación, Actualización y Acompañamiento Normativo y Operativo"/>
    <x v="2"/>
    <x v="1"/>
    <n v="30"/>
    <s v=" 20213800104902"/>
    <s v=" 2021-09-24"/>
    <n v="20212050096601"/>
    <d v="2021-10-15T00:00:00"/>
    <n v="15"/>
    <x v="0"/>
    <s v="A hoy 25/10/2021 van  días"/>
    <d v="2021-10-15T00:00:00"/>
    <s v="PDF"/>
    <s v="SI"/>
    <s v="N/A"/>
    <m/>
  </r>
  <r>
    <x v="0"/>
    <s v="Formato Electronico"/>
    <x v="23"/>
    <s v=" ALVARO ANTONIO AGUIRRE RAMIREZ"/>
    <x v="2"/>
    <x v="2"/>
    <s v=" FE. SOLICITUD DE INFORMACION SEDE NUEVA BOMBEROS OFICIAL VALLEDUPAR"/>
    <s v=" Yerky Sneider Garavito Cancelado"/>
    <s v="Subdirección Administrativa y Financiera"/>
    <x v="0"/>
    <x v="1"/>
    <n v="30"/>
    <s v=" 20219000104922"/>
    <s v=" 2021-09-25"/>
    <m/>
    <m/>
    <m/>
    <x v="1"/>
    <s v="A hoy 25/10/2021 van 20 días"/>
    <m/>
    <m/>
    <m/>
    <m/>
    <s v="Fecha de vencimiento: 9/11/2021"/>
  </r>
  <r>
    <x v="0"/>
    <s v="Correo Atención Ciudadano"/>
    <x v="4"/>
    <s v=" NEISON DE JESUS ROJAS OCHOA"/>
    <x v="3"/>
    <x v="5"/>
    <s v=" CAC. Consulta."/>
    <s v=" Andrea Bibiana Castañeda Duran"/>
    <s v="Formulación, Actualización y Acompañamiento Normativo y Operativo"/>
    <x v="2"/>
    <x v="1"/>
    <n v="30"/>
    <s v=" 20213800104932"/>
    <s v=" 2021-09-27"/>
    <m/>
    <m/>
    <m/>
    <x v="1"/>
    <s v="A hoy 25/10/2021 van 20 días"/>
    <m/>
    <m/>
    <m/>
    <m/>
    <s v="Fecha de vencimiento: 9/11/2021"/>
  </r>
  <r>
    <x v="0"/>
    <s v="Correo Atención Ciudadano"/>
    <x v="19"/>
    <s v=" DELEGACION DEPARTAMENTAL DE BOMBEROS DE SUCRE"/>
    <x v="2"/>
    <x v="2"/>
    <s v=" CAC.Verificacion informacion cuerpo de bomberos galeras sucre"/>
    <s v=" Andrés Fernando Muñoz Cabrera"/>
    <s v="Área Cenrtral de Referencia Bomberil"/>
    <x v="2"/>
    <x v="1"/>
    <n v="30"/>
    <s v=" 20213800104952"/>
    <s v=" 2021-09-27"/>
    <m/>
    <m/>
    <m/>
    <x v="1"/>
    <s v="A hoy 25/10/2021 van 17 días"/>
    <m/>
    <m/>
    <m/>
    <m/>
    <s v="Fecha de vencimiento: 09/11/2021"/>
  </r>
  <r>
    <x v="0"/>
    <s v="Correo Atención Ciudadano"/>
    <x v="4"/>
    <s v=" NATALIA ANDREA DURANGO HENAO"/>
    <x v="3"/>
    <x v="5"/>
    <s v=" CAC. Incidente."/>
    <s v=" Camilo Portilla Quelal"/>
    <s v="Formulación, Actualización y Acompañamiento Normativo y Operativo"/>
    <x v="2"/>
    <x v="1"/>
    <n v="30"/>
    <s v=" 20213800104972"/>
    <s v=" 2021-09-27"/>
    <m/>
    <m/>
    <m/>
    <x v="1"/>
    <s v="A hoy 25/10/2021 van 20 días"/>
    <m/>
    <m/>
    <m/>
    <m/>
    <s v="Fecha de vencimiento: 09/11/2021"/>
  </r>
  <r>
    <x v="0"/>
    <s v="Correo Atención Ciudadano"/>
    <x v="22"/>
    <s v=" CUERPO DE BOMBEROS VOLUNTARIOS DE SEVILLA"/>
    <x v="2"/>
    <x v="2"/>
    <s v=" CI. Traslado Oficio del Cuerpo de Bomberos Voluntarios de Sevilla - Valle"/>
    <s v=" Andrés Fernando Muñoz Cabrera"/>
    <s v="Área Cenrtral de Referencia Bomberil"/>
    <x v="2"/>
    <x v="1"/>
    <n v="30"/>
    <s v=" 20213800104992"/>
    <s v=" 2021-09-27"/>
    <m/>
    <m/>
    <m/>
    <x v="1"/>
    <s v="A hoy 25/10/2021 van 20 días"/>
    <m/>
    <m/>
    <m/>
    <m/>
    <s v="Fecha de vencimiento: 09/11/2021"/>
  </r>
  <r>
    <x v="0"/>
    <s v="Correo Atención Ciudadano"/>
    <x v="0"/>
    <s v=" ANGELICA TAPIERO BARRERO"/>
    <x v="3"/>
    <x v="5"/>
    <s v=" CAC. DERECHO DE PETICION"/>
    <s v=" Camilo Portilla Quelal"/>
    <s v="Formulación, Actualización y Acompañamiento Normativo y Operativo"/>
    <x v="2"/>
    <x v="3"/>
    <n v="30"/>
    <s v=" 20213800105072"/>
    <s v=" 2021-09-27"/>
    <m/>
    <m/>
    <m/>
    <x v="1"/>
    <s v="A hoy 25/10/2021 van 20 días"/>
    <m/>
    <m/>
    <m/>
    <m/>
    <s v="Fecha de vencimiento: 10/11/2021."/>
  </r>
  <r>
    <x v="0"/>
    <s v="Correo Atención Ciudadano"/>
    <x v="24"/>
    <s v=" VEEDURIA CIUDADANA VIGIAS DEL CAFE"/>
    <x v="4"/>
    <x v="5"/>
    <s v=" CAC. SOLICITUD DE INFORMACIÃ“N CON CARÃCTER DE URGENCIA"/>
    <s v=" Jorge Restrepo Sanguino"/>
    <s v="Formulación, Actualización y Acompañamiento Normativo y Operativo"/>
    <x v="2"/>
    <x v="1"/>
    <n v="30"/>
    <s v=" 20213800105092"/>
    <s v=" 2021-09-27"/>
    <m/>
    <m/>
    <m/>
    <x v="1"/>
    <s v="A hoy 25/10/2021 van 20 días"/>
    <m/>
    <m/>
    <m/>
    <m/>
    <s v="Fecha de vencimiento: 10/11/2021"/>
  </r>
  <r>
    <x v="0"/>
    <s v="Correo Atención Ciudadano"/>
    <x v="23"/>
    <s v=" TRIBUNAL ADMINISTRATIVO DEL CESAR"/>
    <x v="0"/>
    <x v="0"/>
    <s v=" CAC. OFICIO GJ 2959 DEL 27 DE SEPTIEMBRE DE 2021 POR MEDIO DEL CUAL SE REITERA UN REQUERIMIENTO RAD 2018-00053-00 MP CARLOS ALFONSO GUECHÃ MEDINA."/>
    <s v=" Carlos Armando Lopez Barrera"/>
    <s v="Oficina Asesora Juridica"/>
    <x v="1"/>
    <x v="0"/>
    <n v="5"/>
    <s v=" 20213800105182"/>
    <s v=" 2021-09-28"/>
    <n v="20211200000963"/>
    <d v="2021-10-06T00:00:00"/>
    <n v="7"/>
    <x v="3"/>
    <m/>
    <d v="2021-10-06T00:00:00"/>
    <s v="PDF"/>
    <s v="SI"/>
    <s v="N/A"/>
    <m/>
  </r>
  <r>
    <x v="0"/>
    <s v="Correo Atención Ciudadano"/>
    <x v="10"/>
    <s v=" CUERPO DE BOMBEROS VOLUNTARIOS DE PUERTO CARREÃ‘O - VICHADA"/>
    <x v="2"/>
    <x v="6"/>
    <s v=" CAC. Solicitud"/>
    <s v=" Jorge Restrepo Sanguino"/>
    <s v="Formulación, Actualización y Acompañamiento Normativo y Operativo"/>
    <x v="2"/>
    <x v="1"/>
    <n v="30"/>
    <s v=" 20213800105242"/>
    <s v=" 2021-09-28"/>
    <m/>
    <m/>
    <m/>
    <x v="1"/>
    <s v="A hoy 25/10/2021 van 20 días"/>
    <m/>
    <m/>
    <m/>
    <m/>
    <s v="Fecha de vencimiento: 10/11/2021"/>
  </r>
  <r>
    <x v="0"/>
    <s v="Correo Atención Ciudadano"/>
    <x v="19"/>
    <s v=" ANDRES MAURICIO BLANCO VILLERO"/>
    <x v="3"/>
    <x v="5"/>
    <s v=" CAC. INQUIETUDES BOMBERILES."/>
    <s v=" Jorge Restrepo Sanguino"/>
    <s v="Formulación, Actualización y Acompañamiento Normativo y Operativo"/>
    <x v="2"/>
    <x v="1"/>
    <n v="30"/>
    <s v=" 20213800105272"/>
    <s v=" 2021-09-28"/>
    <m/>
    <m/>
    <m/>
    <x v="1"/>
    <s v="A hoy 25/10/2021 van 20 días"/>
    <m/>
    <m/>
    <m/>
    <m/>
    <s v="Fecha de vencimiento: 10/11/2021"/>
  </r>
  <r>
    <x v="0"/>
    <s v="Correo Atención Ciudadano"/>
    <x v="23"/>
    <s v=" CUERPO DE BOMBEROS VOLUNTARIOS DE LA PAZ"/>
    <x v="2"/>
    <x v="2"/>
    <s v=" CAC. Inquietudes acerca de la entrega de uniformes de bomberos."/>
    <s v=" Jiud Magnoly Gaviria Narvaez"/>
    <s v="Área Cenrtral de Referencia Bomberil"/>
    <x v="2"/>
    <x v="2"/>
    <n v="20"/>
    <s v=" 20213800105312"/>
    <s v=" 2021-09-28"/>
    <m/>
    <m/>
    <m/>
    <x v="1"/>
    <s v="A hoy 25/10/2021 van 19 días"/>
    <m/>
    <m/>
    <m/>
    <m/>
    <s v="Fecha de vencimiento: 27/10/2021"/>
  </r>
  <r>
    <x v="0"/>
    <s v="Radicación Directa"/>
    <x v="9"/>
    <s v=" CUERPO DE BOMBEROS VOLUNTARIOS DE SAN LUIS DE PALENQUE"/>
    <x v="2"/>
    <x v="2"/>
    <s v=" RD:PROYECTO DIRECCIÓN NACIONAL DE BOMBEROS"/>
    <s v=" Andrés Fernando Muñoz Cabrera"/>
    <s v="Fortalecimiento Bomberil para la Respuesta"/>
    <x v="2"/>
    <x v="1"/>
    <n v="30"/>
    <s v=" 20213800105352"/>
    <s v=" 2021-09-28"/>
    <m/>
    <m/>
    <m/>
    <x v="1"/>
    <s v="A hoy 25/10/2021 van 19 días"/>
    <m/>
    <m/>
    <m/>
    <m/>
    <s v="Fecha de vencimiento: 11/11/2021"/>
  </r>
  <r>
    <x v="0"/>
    <s v="Radicación Directa"/>
    <x v="9"/>
    <s v=" CUERPO DE BOMBEROS VOLUNTARIOS DE VILLANUEVA - CASANARE"/>
    <x v="2"/>
    <x v="2"/>
    <s v=" RD:PROYECTO DIRECCIÓN NACIONAL DE BOMBEROS"/>
    <s v=" Jiud Magnoly Gaviria Narvaez"/>
    <s v="Área Cenrtral de Referencia Bomberil"/>
    <x v="2"/>
    <x v="1"/>
    <n v="30"/>
    <s v=" 20213800105362"/>
    <s v=" 2021-09-28"/>
    <m/>
    <m/>
    <m/>
    <x v="1"/>
    <s v="A hoy 25/10/2021 van 19 días"/>
    <m/>
    <m/>
    <m/>
    <m/>
    <s v="Fecha de vencimiento: 11/11/2021"/>
  </r>
  <r>
    <x v="0"/>
    <s v="Radicación Directa"/>
    <x v="9"/>
    <s v=" CUERPO DE BOMBEROS VOLUNTARIOS CHAMEZA"/>
    <x v="2"/>
    <x v="2"/>
    <s v=" RD:PROYECTO DIRECCIÓN NACIONAL DE BOMBEROS"/>
    <s v=" Andrés Fernando Muñoz Cabrera"/>
    <s v="Fortalecimiento Bomberil para la Respuesta"/>
    <x v="2"/>
    <x v="1"/>
    <n v="30"/>
    <s v=" 20213800105372"/>
    <s v=" 2021-09-28"/>
    <m/>
    <m/>
    <m/>
    <x v="1"/>
    <s v="A hoy 25/10/2021 van 19 días"/>
    <m/>
    <m/>
    <m/>
    <m/>
    <s v="Fecha de vencimiento: 11/11/2021"/>
  </r>
  <r>
    <x v="0"/>
    <s v="Radicación Directa"/>
    <x v="9"/>
    <s v=" CUERPO DE BOMBEROS VOLUNTARIOS DE TRINIDAD - CASANARE"/>
    <x v="2"/>
    <x v="2"/>
    <s v=" RD:PROYECTO DIRECCIÓN NACIONAL DE BOMBEROS"/>
    <s v=" Andrés Fernando Muñoz Cabrera"/>
    <s v="Fortalecimiento Bomberil para la Respuesta"/>
    <x v="2"/>
    <x v="1"/>
    <n v="30"/>
    <s v=" 20213800105392"/>
    <s v=" 2021-09-28"/>
    <m/>
    <m/>
    <m/>
    <x v="1"/>
    <s v="A hoy 25/10/2021 van 19 días"/>
    <m/>
    <m/>
    <m/>
    <m/>
    <s v="Fecha de vencimiento: 11/11/2021"/>
  </r>
  <r>
    <x v="0"/>
    <s v="Correo Atención Ciudadano"/>
    <x v="19"/>
    <s v=" CUERPO DE BOMBEROS VOLUNTARIOS DE SAN MARCOS"/>
    <x v="2"/>
    <x v="0"/>
    <s v=" CAC. solicitud afiliación ARL."/>
    <s v=" Jiud Magnoly Gaviria Narvaez"/>
    <s v="Área Cenrtral de Referencia Bomberil"/>
    <x v="2"/>
    <x v="2"/>
    <n v="20"/>
    <s v=" 20213800105402"/>
    <s v=" 2021-09-28"/>
    <m/>
    <d v="2021-10-21T00:00:00"/>
    <n v="18"/>
    <x v="0"/>
    <s v="Anotación ORFEO: Se dio respuesta a través del correo de Tatiana Herrera el día 21/10/2021."/>
    <s v="N/A"/>
    <s v="N/A"/>
    <s v="SI"/>
    <s v="N/A"/>
    <m/>
  </r>
  <r>
    <x v="0"/>
    <s v="Correo Atención Ciudadano"/>
    <x v="6"/>
    <s v=" CUERPO DE BOMBEROS VOLUNTARIOS DE CAMPO DE LA CRUZ"/>
    <x v="2"/>
    <x v="2"/>
    <s v=" CAC. Solicitud Cuerpo de Bomberos Voluntarios de Campo de la Cruz"/>
    <s v=" Andrés Fernando Muñoz Cabrera"/>
    <s v="Fortalecimiento Bomberil para la Respuesta"/>
    <x v="2"/>
    <x v="1"/>
    <n v="30"/>
    <s v=" 20213800105412"/>
    <s v=" 2021-09-28"/>
    <m/>
    <m/>
    <m/>
    <x v="1"/>
    <s v="A hoy 25/10/2021 van 18 días"/>
    <m/>
    <m/>
    <m/>
    <m/>
    <s v="Fecha de vencimiento: 10/11/2021."/>
  </r>
  <r>
    <x v="0"/>
    <s v="Correo Atención Ciudadano"/>
    <x v="0"/>
    <s v=" GOBERNACION DE CUNDINAMARCA"/>
    <x v="1"/>
    <x v="3"/>
    <s v=" CAC. SOLICITUD DESIGNACIÃ“N DE UN DELEGADO"/>
    <s v=" Luis Alberto Valencia Pulido"/>
    <s v="Área Cenrtral de Referencia Bomberil"/>
    <x v="2"/>
    <x v="2"/>
    <n v="20"/>
    <s v=" 20213800105432"/>
    <s v=" 2021-09-28"/>
    <m/>
    <m/>
    <m/>
    <x v="1"/>
    <s v="A hoy 25/10/2021 van 20 días"/>
    <m/>
    <m/>
    <m/>
    <m/>
    <s v="Fecha de vencimiento: 26/10/2021."/>
  </r>
  <r>
    <x v="0"/>
    <s v="Correo Atención Ciudadano"/>
    <x v="2"/>
    <s v=" ALCALDIA PAJARITO BOYACA PERSONERIA MUNICIPAL"/>
    <x v="1"/>
    <x v="2"/>
    <s v=" CAC. OFICIO 2021EE10213 Traslado por competencia â€” DERECHO DE PETICIÃ“N PMP-GD-2021-013-002-009. RADICADO UNGRD 2021 ER09872"/>
    <s v=" Andrea Bibiana Castañeda Duran"/>
    <s v="Formulación, Actualización y Acompañamiento Normativo y Operativo"/>
    <x v="2"/>
    <x v="1"/>
    <n v="30"/>
    <s v=" 20213800105482"/>
    <s v=" 2021-09-28"/>
    <m/>
    <m/>
    <m/>
    <x v="1"/>
    <s v="A hoy 25/10/2021 van 19 días"/>
    <m/>
    <m/>
    <m/>
    <m/>
    <s v="Fecha de vencimiento: 11/11/2021."/>
  </r>
  <r>
    <x v="0"/>
    <s v="Radicación Directa"/>
    <x v="13"/>
    <s v=" ALCALDíA MUNICIPAL DE PUPIALES - NARIÃ‘O"/>
    <x v="1"/>
    <x v="2"/>
    <s v=" RD: PRESENTACIÃ“N Y SOLICITUD DE RECURSOS ESTACIÃ“N DE BOMBEROS"/>
    <s v=" Yerky Sneider Garavito Cancelado"/>
    <s v="Subdirección Administrativa y Financiera"/>
    <x v="0"/>
    <x v="1"/>
    <n v="30"/>
    <s v=" 20213800105502"/>
    <s v=" 2021-09-28"/>
    <m/>
    <m/>
    <m/>
    <x v="1"/>
    <s v="A hoy 25/10/2021 van 19 días"/>
    <m/>
    <m/>
    <m/>
    <m/>
    <s v="Fecha de vencimiento: 11/11/2021."/>
  </r>
  <r>
    <x v="0"/>
    <s v="Correo Atención Ciudadano"/>
    <x v="10"/>
    <s v=" MAURICIO PINO MARIN"/>
    <x v="3"/>
    <x v="0"/>
    <s v=" CAC. DEFENSORIA DEL PUEBLO : Remision de comunicacion numero 20210060363552131."/>
    <s v=" Liz Margaret Ãlvarez calderon"/>
    <s v="Inpección, Vigilancia y Control"/>
    <x v="2"/>
    <x v="1"/>
    <n v="30"/>
    <s v=" 20213800105512"/>
    <s v=" 2021-09-28"/>
    <m/>
    <m/>
    <m/>
    <x v="1"/>
    <s v="A hoy 25/10/2021 van 19 días"/>
    <m/>
    <m/>
    <m/>
    <m/>
    <s v="Fecha de vencimiento: 11/11/2021."/>
  </r>
  <r>
    <x v="0"/>
    <s v="Correo Atención Ciudadano"/>
    <x v="25"/>
    <s v=" LUIS ERNESTO PORRAS"/>
    <x v="3"/>
    <x v="5"/>
    <s v=" CAC. ENVIO OFICIO INFORMANDO INRREGULARIDADES EN CONVENIO 005- DE 2021."/>
    <s v=" Jorge Restrepo Sanguino"/>
    <s v="Formulación, Actualización y Acompañamiento Normativo y Operativo"/>
    <x v="2"/>
    <x v="1"/>
    <n v="30"/>
    <s v=" 20213800105522"/>
    <s v=" 2021-09-28"/>
    <m/>
    <m/>
    <m/>
    <x v="1"/>
    <s v="A hoy 25/10/2021 van 19 días"/>
    <m/>
    <m/>
    <m/>
    <m/>
    <s v="Fecha de vencimiento: 11/11/2021."/>
  </r>
  <r>
    <x v="0"/>
    <s v="Correo Atención Ciudadano"/>
    <x v="12"/>
    <s v=" DEMET NOTIFICACION"/>
    <x v="0"/>
    <x v="0"/>
    <s v=" CAC.Remito oficio No. J8AOV-2021-000207"/>
    <s v=" Carlos Armando Lopez Barrera"/>
    <s v="Oficina Asesora Juridica"/>
    <x v="1"/>
    <x v="0"/>
    <n v="10"/>
    <s v=" 20213800105582"/>
    <s v=" 2021-09-28"/>
    <n v="20211200024851"/>
    <d v="2021-10-11T00:00:00"/>
    <n v="9"/>
    <x v="0"/>
    <m/>
    <d v="2021-10-11T00:00:00"/>
    <s v="PDF"/>
    <s v="SI"/>
    <s v="N/A"/>
    <m/>
  </r>
  <r>
    <x v="0"/>
    <s v="Correo Atención Ciudadano"/>
    <x v="7"/>
    <s v=" JHON FREDY SEGURA PINEDA"/>
    <x v="3"/>
    <x v="0"/>
    <s v=" CAC. DERECHO DE PETICIÓN"/>
    <s v=" Andrés Fernando Muñoz Cabrera"/>
    <s v="Fortalecimiento Bomberil para la Respuesta"/>
    <x v="2"/>
    <x v="3"/>
    <n v="30"/>
    <s v=" 20213800105592"/>
    <s v=" 2021-09-28"/>
    <m/>
    <m/>
    <m/>
    <x v="1"/>
    <s v="A hoy 25/10/2021 van 19 días"/>
    <m/>
    <m/>
    <m/>
    <m/>
    <s v="Fecha de vencimiento: 11/11/2021."/>
  </r>
  <r>
    <x v="0"/>
    <s v="Radicación Directa"/>
    <x v="13"/>
    <s v=" CUERPO DE BOMBEROS VOLUNTARIOS DE TUQUERRES - NARIÃ‘O"/>
    <x v="2"/>
    <x v="2"/>
    <s v=" RD. Proyecto kit para la preparación y atención de rescates - especialidad rescate vehicular."/>
    <s v=" Andrés Fernando Muñoz Cabrera"/>
    <s v="Fortalecimiento Bomberil para la Respuesta"/>
    <x v="2"/>
    <x v="1"/>
    <n v="30"/>
    <s v=" 20213800105612"/>
    <s v=" 2021-09-29"/>
    <m/>
    <m/>
    <m/>
    <x v="1"/>
    <s v="A hoy 25/10/2021  van 18 días"/>
    <m/>
    <m/>
    <m/>
    <m/>
    <s v="Fecha de vencimiento: 12/11/2021."/>
  </r>
  <r>
    <x v="0"/>
    <s v="Radicación Directa"/>
    <x v="13"/>
    <s v=" CUERPO DE BOMBEROS VOLUNTARIOS DE TUQUERRES - NARIÃ‘O"/>
    <x v="2"/>
    <x v="2"/>
    <s v=" RD. Proyecto kits para la preparación y atención de rescate en todas sus modalidades - especialidad rescate vertical."/>
    <s v=" Andrés Fernando Muñoz Cabrera"/>
    <s v="Fortalecimiento Bomberil para la Respuesta"/>
    <x v="2"/>
    <x v="1"/>
    <n v="30"/>
    <s v=" 20213800105622"/>
    <s v=" 2021-09-29"/>
    <m/>
    <m/>
    <m/>
    <x v="1"/>
    <s v="A hoy 25/10/2021  van 18 días"/>
    <m/>
    <m/>
    <m/>
    <m/>
    <s v="Fecha de vencimiento: 12/11/2021."/>
  </r>
  <r>
    <x v="0"/>
    <s v="Correo Atención Ciudadano"/>
    <x v="2"/>
    <s v=" CUERPO DE BOMBEROS VOLUNTARIOS DE SOGAMOSO"/>
    <x v="2"/>
    <x v="0"/>
    <s v=" CAC. INFORMACION PARA AFILIACION ARL BOMBEROS VOLUNTARIOS"/>
    <s v=" Jiud Magnoly Gaviria Narvaez"/>
    <s v="Área Cenrtral de Referencia Bomberil"/>
    <x v="2"/>
    <x v="2"/>
    <n v="20"/>
    <s v=" 20213800105712"/>
    <s v=" 2021-09-29"/>
    <m/>
    <d v="2021-10-13T00:00:00"/>
    <n v="18"/>
    <x v="0"/>
    <s v="ANOTACIÓN ORFEO:  Se da respuesta a través del correo de Tatiana Herrera el día 13/10/2021."/>
    <s v="N/A"/>
    <s v="N/A"/>
    <s v="SI"/>
    <s v="N/A"/>
    <s v="No dejan trazabilidad del correo electrónico"/>
  </r>
  <r>
    <x v="0"/>
    <s v="Correo Atención Ciudadano"/>
    <x v="19"/>
    <s v=" ALCALDIA MUNICIPAL DE GALERAS SUCRE"/>
    <x v="1"/>
    <x v="2"/>
    <s v=" CAC. 20213800104952 CBV de Galeras Sucre PeticiÃ³n Delegado departamental"/>
    <s v=" Andrés Fernando Muñoz Cabrera"/>
    <s v="Fortalecimiento Bomberil para la Respuesta"/>
    <x v="2"/>
    <x v="1"/>
    <n v="30"/>
    <s v=" 20213800105762"/>
    <s v=" 2021-09-29"/>
    <m/>
    <m/>
    <m/>
    <x v="1"/>
    <s v="A hoy 25/10/2021  van 18 días"/>
    <m/>
    <m/>
    <m/>
    <m/>
    <s v="Fecha de vencimiento: 12/11/2021."/>
  </r>
  <r>
    <x v="0"/>
    <s v="Correo Atención Ciudadano"/>
    <x v="23"/>
    <s v=" CUERPO DE BOMBEROS VOLUNTARIOS DE BOSCONIA"/>
    <x v="2"/>
    <x v="0"/>
    <s v=" CI. CERTIFICACION PERSONAL ACTIVO"/>
    <s v=" Luis Alberto Valencia Pulido"/>
    <s v="Área Cenrtral de Referencia Bomberil"/>
    <x v="2"/>
    <x v="2"/>
    <n v="20"/>
    <s v=" 20213800105842"/>
    <s v=" 2021-09-30"/>
    <n v="2021210025021"/>
    <d v="2021-10-21T00:00:00"/>
    <n v="14"/>
    <x v="0"/>
    <m/>
    <s v="N/A"/>
    <s v="Word"/>
    <s v="SI"/>
    <s v="N/A"/>
    <s v="La respuesta no se encuentra digitalizada."/>
  </r>
  <r>
    <x v="0"/>
    <s v="Correo Atención Ciudadano"/>
    <x v="0"/>
    <s v=" CUERPO DE BOMBEROS DE CACHIPAY"/>
    <x v="2"/>
    <x v="2"/>
    <s v=" CAC. Donacion Lote"/>
    <s v=" Andrea Bibiana Castañeda Duran"/>
    <s v="Formulación, Actualización y Acompañamiento Normativo y Operativo"/>
    <x v="2"/>
    <x v="1"/>
    <n v="30"/>
    <s v=" 20213800105852"/>
    <s v=" 2021-09-30"/>
    <m/>
    <m/>
    <m/>
    <x v="1"/>
    <s v="A hoy 25/10/2021 van 18 días"/>
    <m/>
    <m/>
    <m/>
    <m/>
    <s v="Fecha de vencimiento: 12/11/2021."/>
  </r>
  <r>
    <x v="0"/>
    <s v="Correo Atención Ciudadano"/>
    <x v="3"/>
    <s v=" MINISTERIO DEL INTEROR VICEMINISTERIO DE RELACIONES POLÃTICAS"/>
    <x v="0"/>
    <x v="3"/>
    <s v=" CI. OFI2021-27662-DVR-3000 Cp Charles Benavides y OFI2021-14776 Cp Charles Benavides - Traslado OFI21-00068941 / IDM: Solicitud InclusiÃ³n en salario mÃ­nimo vital para bomberos voluntarios de Colombia."/>
    <s v=" Andrea Bibiana Castañeda Duran"/>
    <s v="Formulación, Actualización y Acompañamiento Normativo y Operativo"/>
    <x v="2"/>
    <x v="1"/>
    <n v="30"/>
    <s v=" 20213800105952"/>
    <s v=" 2021-09-30"/>
    <m/>
    <m/>
    <m/>
    <x v="1"/>
    <s v="A hoy 25/10/2021 van 17 días"/>
    <m/>
    <m/>
    <m/>
    <m/>
    <s v="Fecha de vencimiento: 11/11/2021."/>
  </r>
  <r>
    <x v="0"/>
    <s v="Radicación Directa"/>
    <x v="18"/>
    <s v=" CUERPO DE BOMBEROS VOLUNTARIOS DE MANZANARES"/>
    <x v="2"/>
    <x v="2"/>
    <s v=" RD. RemisiÃ³n Proyecto de InversiÃ³n y Fortalecimiento CBV de Manzanares - Caldas"/>
    <s v=" Andrés Fernando Muñoz Cabrera"/>
    <s v="Fortalecimiento Bomberil para la Respuesta"/>
    <x v="2"/>
    <x v="1"/>
    <n v="30"/>
    <s v="20213800105982"/>
    <s v=" 2021-09-30"/>
    <m/>
    <m/>
    <m/>
    <x v="1"/>
    <s v="A hoy 25/10/2021 van 18 días"/>
    <m/>
    <m/>
    <m/>
    <m/>
    <s v="Fecha de vencimiento: 12/11/2021."/>
  </r>
</pivotCacheRecords>
</file>

<file path=xl/pivotCache/pivotCacheRecords2.xml><?xml version="1.0" encoding="utf-8"?>
<pivotCacheRecords xmlns="http://schemas.openxmlformats.org/spreadsheetml/2006/main" xmlns:r="http://schemas.openxmlformats.org/officeDocument/2006/relationships" count="148">
  <r>
    <x v="0"/>
    <x v="0"/>
    <s v="Cundinamarca"/>
    <s v=" CONTRALORIA DELEGADA PARA EL SECTOR DE INFRAESTRUTURA CAROLINA SANCHEZ BRAVO"/>
    <s v="Entidad Publica"/>
    <x v="0"/>
    <s v=" CI. COMUNICACION DE OBSERVACION DNBC-DENUNCIA 208778-82111-DD."/>
    <s v=" Alvaro Perez"/>
    <s v="Contratación "/>
    <s v="Subdirección Administrativa y Financiera "/>
    <s v=" PETICION ENTRE AUTORIDADES"/>
    <n v="10"/>
    <s v=" 20213800099722"/>
    <s v=" 2021-09-01 09:25:01.684597"/>
    <s v=" 20213000023371"/>
    <d v="2021-09-07T00:00:00"/>
    <n v="6"/>
    <s v="Cumplido"/>
    <m/>
    <d v="2021-09-07T00:00:00"/>
    <s v="PDF"/>
    <s v="SI"/>
    <m/>
    <m/>
  </r>
  <r>
    <x v="0"/>
    <x v="0"/>
    <s v="Bolívar"/>
    <s v=" ALCALDIA MUNICIPAL SITIONUEVO PLANEACION"/>
    <s v="Entidad Territorial"/>
    <x v="0"/>
    <s v=" CI. Solicitud de informaciÃ³n - Bomberos Sitionuevo."/>
    <s v=" Carlos Armando Lopez Barrera"/>
    <s v="Oficina Asesora Juridica"/>
    <s v="Dirección General"/>
    <s v=" PETICION DE INTERES GENERAL"/>
    <n v="30"/>
    <s v=" 20213800099732"/>
    <s v=" 2021-09-01 09:30:31.841913"/>
    <n v="20211200000933"/>
    <d v="2021-09-01T00:00:00"/>
    <n v="1"/>
    <s v="Cumplido"/>
    <m/>
    <d v="2021-09-01T00:00:00"/>
    <s v="PDF"/>
    <s v="SI"/>
    <m/>
    <m/>
  </r>
  <r>
    <x v="0"/>
    <x v="0"/>
    <s v="Cundinamarca"/>
    <s v=" CUERPO DE BOMBEROS VOLUNTARIOS DE ANAPOIMA"/>
    <s v="Entidad Bomberil"/>
    <x v="1"/>
    <s v=" CAC. ASUNTO: Respuesta Radicado No. 02EE2020410600000099492 de 2021 â€“ RÃ©gimen Bomberos Voluntarios."/>
    <s v=" Camilo Portilla Quelal"/>
    <s v="Formulación, Actualización y Acompañamiento Normativo y Operativo"/>
    <s v="Subdirección Estratégica y de Coordinación Bomberil "/>
    <s v=" PETICION DE INTERES GENERAL"/>
    <n v="30"/>
    <s v=" 20213800099772"/>
    <s v=" 2021-09-01 09:55:42.290955"/>
    <m/>
    <m/>
    <m/>
    <s v="En proceso"/>
    <m/>
    <m/>
    <m/>
    <m/>
    <m/>
    <s v="al dia 11/10/2021 lleva 28 días "/>
  </r>
  <r>
    <x v="0"/>
    <x v="0"/>
    <s v="Boyacá"/>
    <s v=" ALCALDIA PAJARITO BOYACA PERSONERIA MUNICIPAL"/>
    <s v="Entidad Territorial"/>
    <x v="0"/>
    <s v=" CAC. RemisiÃ³n Derecho de PeticiÃ³n Ticket NÂ° GSC-2021-73846 - ATENCIÃ“N AL CIUDADANO UNGRD."/>
    <s v=" Jorge Restrepo Sanguino"/>
    <s v="Formulación, Actualización y Acompañamiento Normativo y Operativo"/>
    <s v="Subdirección Estratégica y de Coordinación Bomberil "/>
    <s v=" PETICION DE INTERES GENERAL"/>
    <n v="30"/>
    <s v=" 20213800099782"/>
    <s v=" 2021-09-01 10:01:02.646659"/>
    <n v="20212050095821"/>
    <m/>
    <m/>
    <s v="En proceso"/>
    <s v="NO se evidencia documento de salida firmado "/>
    <m/>
    <m/>
    <m/>
    <m/>
    <s v="al dia 11/10/2021 lleva 28 días "/>
  </r>
  <r>
    <x v="0"/>
    <x v="0"/>
    <s v="Bolívar"/>
    <s v=" CUERPO DE BOMBEROS VOLUNTARIOS DE TURBACO - BOLÃVAR"/>
    <s v="Entidad Bomberil"/>
    <x v="2"/>
    <s v=" CAC. SOLICITUD DE APOYO PARA EL FORTALECIMIENTO DE LA ACTIVIDAD BOMBERIL."/>
    <s v=" Jiud Magnoly Gaviria Narvaez"/>
    <s v="Área Cenrtral de Referencia Bomberil"/>
    <s v="Subdirección Estratégica y de Coordinación Bomberil "/>
    <s v=" PETICION DE INTERES GENERAL"/>
    <n v="30"/>
    <s v=" 20213800099822"/>
    <s v=" 2021-09-01 11:15:27.019267"/>
    <m/>
    <m/>
    <m/>
    <s v="En proceso"/>
    <m/>
    <m/>
    <m/>
    <m/>
    <m/>
    <s v="al dia 11/10/2021 lleva 28 días "/>
  </r>
  <r>
    <x v="0"/>
    <x v="0"/>
    <s v="Bogotá"/>
    <s v=" CUERPO DE BOMBEROS OFICIALES BOGOTÃ¡ UAECOB D.C."/>
    <s v="Entidad Bomberil"/>
    <x v="0"/>
    <s v=" CAC. SOLICITUD INFORMACION."/>
    <s v="Lina maria rojas"/>
    <s v="Educación"/>
    <s v="Subdirección Estratégica y de Coordinación Bomberil "/>
    <s v=" PETICION DE INTERES GENERAL"/>
    <n v="30"/>
    <s v=" 20213800099862"/>
    <s v=" 2021-09-01 14:21:13.969695"/>
    <n v="20212000023961"/>
    <d v="2021-10-07T00:00:00"/>
    <n v="27"/>
    <s v="Cumplido"/>
    <m/>
    <s v="7/10/201"/>
    <s v="PDF"/>
    <s v="SI"/>
    <m/>
    <m/>
  </r>
  <r>
    <x v="0"/>
    <x v="0"/>
    <s v="Antioquia"/>
    <s v=" CUERPO DE BOMBEROS VOLUNTARIO DE HELICONIA ANTIOQUIA"/>
    <s v="Entidad Bomberil"/>
    <x v="0"/>
    <s v=" CI. solicitud formal."/>
    <s v=" Jorge Restrepo Sanguino"/>
    <s v="Formulación, Actualización y Acompañamiento Normativo y Operativo"/>
    <s v="Subdirección Estratégica y de Coordinación Bomberil "/>
    <s v=" PETICION DE INTERES GENERAL"/>
    <n v="30"/>
    <s v=" 20213800099892"/>
    <s v=" 2021-09-01 16:03:58.313427"/>
    <m/>
    <d v="2021-09-07T00:00:00"/>
    <n v="6"/>
    <s v="Cumplido"/>
    <s v="SE DIO RESPUESTA MEDIANTE LLAMADA TELEFÓNICA AL COMANDANTE DE BOMBEROS EL DÍA 07/09/2021"/>
    <m/>
    <m/>
    <m/>
    <m/>
    <m/>
  </r>
  <r>
    <x v="0"/>
    <x v="1"/>
    <s v="Boyacá"/>
    <s v=" ANONIMO_PQRSD"/>
    <s v="Persona Natural"/>
    <x v="3"/>
    <s v=" Mala administraciÃ³n del Cuerpo de Bomberos de DUITAMA"/>
    <s v=" Jorge Restrepo Sanguino"/>
    <s v="Formulación, Actualización y Acompañamiento Normativo y Operativo"/>
    <s v="Subdirección Estratégica y de Coordinación Bomberil "/>
    <s v=" PETICION DE INTERES GENERAL"/>
    <n v="30"/>
    <s v=" 20219000099942"/>
    <s v=" 2021-09-02 05:46:53"/>
    <n v="20212050095841"/>
    <d v="2021-09-10T00:00:00"/>
    <n v="7"/>
    <s v="Cumplido"/>
    <m/>
    <d v="2021-09-10T00:00:00"/>
    <s v="PDF"/>
    <s v="SI"/>
    <m/>
    <m/>
  </r>
  <r>
    <x v="0"/>
    <x v="2"/>
    <s v="Cundinamarca"/>
    <s v=" CUERPO DE BOMBEROS VOLUNTARIOS DE SIBATE"/>
    <s v="Entidad Bomberil"/>
    <x v="1"/>
    <s v=" RD: RADICADO 20213800096712"/>
    <s v=" Andrea Bibiana Castañeda Duran"/>
    <s v="Formulación, Actualización y Acompañamiento Normativo y Operativo"/>
    <s v="Subdirección Estratégica y de Coordinación Bomberil "/>
    <s v=" PETICION DE INTERES GENERAL"/>
    <n v="30"/>
    <s v=" 20213800099962"/>
    <s v=" 2021-09-02 10:35:26.797435"/>
    <m/>
    <s v="2/09/2021"/>
    <n v="1"/>
    <s v="Cumplido"/>
    <s v="SE BRINDÓ ASESORÍA DE FORMA PRESENCIAL, EN REUNIÓN CON EL SR. FRANCISCO GAMBOA EL DÍA 2 DE SEPTIEMBRE DE 2021."/>
    <m/>
    <m/>
    <m/>
    <m/>
    <m/>
  </r>
  <r>
    <x v="0"/>
    <x v="0"/>
    <s v="Caquetá"/>
    <s v=" CUERPO DE BOMBEROS VOLUNTARIOS DE SAN VICENTE DEL CAGUAN - CAQUETA"/>
    <s v="Entidad Bomberil"/>
    <x v="0"/>
    <s v=" CAC: SOLICITU DE CERTIFICADO"/>
    <s v=" Jiud Magnoly Gaviria Narvaez"/>
    <s v="Área Cenrtral de Referencia Bomberil"/>
    <s v="Subdirección Estratégica y de Coordinación Bomberil "/>
    <s v=" PETICIÓN DE DOCUMENTOS E INFORMACIÓN"/>
    <n v="20"/>
    <s v=" 20213800100052"/>
    <s v=" 2021-09-02 16:05:18.996042"/>
    <m/>
    <d v="2021-10-07T00:00:00"/>
    <n v="25"/>
    <s v="Cumplido"/>
    <s v="Se da rta vía email, se hizo traslado, en espera de rta."/>
    <d v="2021-10-07T00:00:00"/>
    <s v="PDF"/>
    <s v="SI"/>
    <m/>
    <m/>
  </r>
  <r>
    <x v="0"/>
    <x v="0"/>
    <s v="Antioquia"/>
    <s v=" PREBEL"/>
    <s v="Persona Juridica"/>
    <x v="0"/>
    <s v=" CAC: Derecho de peticiÃ³n"/>
    <s v="Jose Dario Martinez"/>
    <s v="Formulación, Actualización y Acompañamiento Normativo y Operativo"/>
    <s v="Subdirección Estratégica y de Coordinación Bomberil "/>
    <s v=" PETICION DE INTERES GENERAL"/>
    <n v="30"/>
    <s v=" 20213800100062"/>
    <s v=" 2021-09-02 16:23:06.095964"/>
    <m/>
    <s v="21/09/2021"/>
    <n v="13"/>
    <s v="Cumplido"/>
    <s v="Se da traslado al documento a cuerpo oficial de Bomberos de Medellín con # de rad 20212050095871"/>
    <d v="2021-09-21T00:00:00"/>
    <s v="PDF"/>
    <s v="SI"/>
    <m/>
    <m/>
  </r>
  <r>
    <x v="0"/>
    <x v="0"/>
    <s v="Atlántico"/>
    <s v=" ALCALDIA REPELON ATLANTICO"/>
    <s v="Entidad Territorial"/>
    <x v="0"/>
    <s v=" CAC: CreaciÃ³n Cuerpo de Bomberos Municipal - Ley 1575 de 2012"/>
    <s v=" Jorge Restrepo Sanguino"/>
    <s v="Formulación, Actualización y Acompañamiento Normativo y Operativo"/>
    <s v="Subdirección Estratégica y de Coordinación Bomberil "/>
    <s v=" PETICION DE INTERES GENERAL"/>
    <n v="30"/>
    <s v=" 20213800100082"/>
    <s v=" 2021-09-02 17:05:09.076495"/>
    <n v="20212050095861"/>
    <d v="2021-09-22T00:00:00"/>
    <n v="14"/>
    <s v="Cumplido"/>
    <m/>
    <d v="2021-09-22T00:00:00"/>
    <s v="PDF"/>
    <s v="SI"/>
    <m/>
    <m/>
  </r>
  <r>
    <x v="0"/>
    <x v="0"/>
    <s v="Tolima"/>
    <s v=" CUERPO DE BOMBEROS VOLUNTARIOS DE GUAMO"/>
    <s v="Entidad Bomberil"/>
    <x v="0"/>
    <s v=" CAC: SOLICITUD CONCEPTO"/>
    <s v=" Andrea Bibiana Castañeda Duran"/>
    <s v="Formulación, Actualización y Acompañamiento Normativo y Operativo"/>
    <s v="Subdirección Estratégica y de Coordinación Bomberil "/>
    <s v=" PETICION DE INTERES GENERAL"/>
    <n v="30"/>
    <s v=" 20213800100092"/>
    <s v=" 2021-09-03 09:20:30.600972"/>
    <n v="20212050095751"/>
    <d v="2021-09-10T00:00:00"/>
    <n v="5"/>
    <s v="Cumplido"/>
    <m/>
    <d v="2021-09-10T00:00:00"/>
    <s v="PDF"/>
    <s v="SI"/>
    <m/>
    <m/>
  </r>
  <r>
    <x v="0"/>
    <x v="0"/>
    <s v="Cundinamarca"/>
    <s v=" CUERPO DE BOMBEROS VOLUNTARIOS DE SOPO"/>
    <s v="Entidad Bomberil"/>
    <x v="0"/>
    <s v=" CAC: Derecho de peticiÃ³n"/>
    <s v="Jose teuta"/>
    <s v="Educación"/>
    <s v="Subdirección Estratégica y de Coordinación Bomberil "/>
    <s v=" PETICION DE INTERES GENERAL"/>
    <n v="30"/>
    <s v=" 20213800100142"/>
    <s v=" 2021-09-03 10:27:25.932843"/>
    <n v="20212000023691"/>
    <d v="2021-09-22T00:00:00"/>
    <n v="13"/>
    <s v="Cumplido"/>
    <m/>
    <d v="2021-09-22T00:00:00"/>
    <s v="PDF"/>
    <s v="SI"/>
    <m/>
    <m/>
  </r>
  <r>
    <x v="0"/>
    <x v="0"/>
    <s v="Tolima"/>
    <s v=" RICARDO SALAMANCA"/>
    <s v="Persona Natural"/>
    <x v="1"/>
    <s v=" CAC: peticiÃ³n ciudadana"/>
    <s v=" Andrea Bibiana Castañeda Duran"/>
    <s v="Formulación, Actualización y Acompañamiento Normativo y Operativo"/>
    <s v="Subdirección Estratégica y de Coordinación Bomberil "/>
    <s v=" PETICION DE INTERES GENERAL"/>
    <n v="30"/>
    <s v=" 20213800100172"/>
    <s v=" 2021-09-03 11:22:23.229703"/>
    <n v="20212050096291"/>
    <d v="2021-10-05T00:00:00"/>
    <n v="22"/>
    <s v="Cumplido"/>
    <m/>
    <d v="2021-10-05T00:00:00"/>
    <s v="PDF"/>
    <s v="SI"/>
    <m/>
    <m/>
  </r>
  <r>
    <x v="0"/>
    <x v="0"/>
    <s v="Santander"/>
    <s v=" JUZGADO CATORCE ADMINISTRATIVO ORAL DEL CIRCUITO JUDICIAL DE BUCARAMANGA"/>
    <s v="Entidad Publica"/>
    <x v="0"/>
    <s v=" CAC: 2021-105 AT DESACATO NOTIFICA AUTO DA APERTURA A INCIDENTE +TRASLADO"/>
    <s v=" Jorge Restrepo Sanguino"/>
    <s v="Formulación, Actualización y Acompañamiento Normativo y Operativo"/>
    <s v="Subdirección Estratégica y de Coordinación Bomberil "/>
    <s v=" PETICION ENTRE AUTORIDADES"/>
    <n v="10"/>
    <s v=" 20213800100212"/>
    <s v=" 2021-09-03 12:00:46.178184"/>
    <n v="20212050095931"/>
    <d v="2021-09-08T00:00:00"/>
    <n v="3"/>
    <s v="Cumplido"/>
    <m/>
    <d v="2021-09-08T00:00:00"/>
    <s v="PDF"/>
    <s v="SI"/>
    <m/>
    <m/>
  </r>
  <r>
    <x v="0"/>
    <x v="0"/>
    <s v="Antioquia"/>
    <s v=" JUZGADO SEGUNDO PENAL"/>
    <s v="Entidad Publica"/>
    <x v="0"/>
    <s v=" CAC: URGENTE - TUTELA"/>
    <s v=" Andrea Bibiana Castañeda Duran"/>
    <s v="Formulación, Actualización y Acompañamiento Normativo y Operativo"/>
    <s v="Subdirección Estratégica y de Coordinación Bomberil "/>
    <s v=" PETICION ENTRE AUTORIDADES"/>
    <n v="10"/>
    <s v=" 20213800100302"/>
    <s v=" 2021-09-03 16:39:17.446053"/>
    <s v="20212050095741 "/>
    <s v="7/09/2021"/>
    <n v="2"/>
    <s v="Cumplido"/>
    <m/>
    <s v="7/09/2021"/>
    <s v="PDF"/>
    <s v="SI"/>
    <m/>
    <m/>
  </r>
  <r>
    <x v="0"/>
    <x v="0"/>
    <s v="Bogotá"/>
    <s v=" RM INGENIEROS"/>
    <s v="Persona Juridica"/>
    <x v="0"/>
    <s v=" CAC:CSC CARIBE- Oficio CSC_CB-007 Solicitud de informaciÃ³n DNBC"/>
    <s v=" Luis Alberto Valencia Pulido"/>
    <s v="Área Cenrtral de Referencia Bomberil"/>
    <s v="Subdirección Estratégica y de Coordinación Bomberil "/>
    <s v=" PETICION DE INTERES GENERAL"/>
    <n v="30"/>
    <s v=" 20213800100322"/>
    <s v=" 2021-09-03 17:08:54.113238"/>
    <m/>
    <m/>
    <m/>
    <s v="En proceso"/>
    <m/>
    <m/>
    <m/>
    <m/>
    <m/>
    <s v="al dia 11/10/2021 lleva 26 dias "/>
  </r>
  <r>
    <x v="0"/>
    <x v="0"/>
    <s v="Santander"/>
    <s v=" GOBERNACION DE SANTANDER"/>
    <s v="Entidad Territorial"/>
    <x v="2"/>
    <s v=" CAC. Solicitud visita especial por parte del Ã¡rea de infraestructura de la DNBC para revisiÃ³n de lotes y asesorÃ­a para construcciÃ³n de estaciones de bomberos."/>
    <s v=" Yerky Sneider Garavito Cancelado"/>
    <s v="Subdirección Administrativa y Financiera"/>
    <s v="Subdirección Administrativa y Financiera "/>
    <s v=" PETICION DE INTERES GENERAL"/>
    <n v="30"/>
    <s v=" 20213800100352"/>
    <s v=" 2021-09-06 09:20:44.055753"/>
    <m/>
    <m/>
    <m/>
    <s v="En proceso"/>
    <m/>
    <m/>
    <m/>
    <m/>
    <m/>
    <s v="al dia 11/10/2021 lleva 25 dias "/>
  </r>
  <r>
    <x v="0"/>
    <x v="0"/>
    <s v="Boyacá"/>
    <s v=" CUERPO DE BOMBEROS VOLUNTARIOS DE RAMIRIQUI"/>
    <s v="Entidad Bomberil"/>
    <x v="0"/>
    <s v=" CAC. Solicitud certificaciÃ³n unidades activas bomberos RamiriquÃ­."/>
    <s v=" Luis Alberto Valencia Pulido"/>
    <s v="Área Cenrtral de Referencia Bomberil"/>
    <s v="Subdirección Estratégica y de Coordinación Bomberil "/>
    <s v=" PETICIÓN DE DOCUMENTOS E INFORMACIÓN"/>
    <n v="30"/>
    <s v=" 20213800100402"/>
    <s v=" 2021-09-06 10:13:42.114724"/>
    <n v="20212100023231"/>
    <d v="2021-09-13T00:00:00"/>
    <n v="5"/>
    <s v="Cumplido"/>
    <s v="Se da respuesta a través de correo electrónico con radicado No. 20212100023231 el día 13/09/2021"/>
    <m/>
    <m/>
    <m/>
    <m/>
    <s v="no se evidencia documento de salida "/>
  </r>
  <r>
    <x v="0"/>
    <x v="0"/>
    <s v="Tolima"/>
    <s v=" NO MAS CORRUPCION PRADO TOLIMA"/>
    <s v="Persona Natural"/>
    <x v="4"/>
    <s v=" CAC. NO MAS CORRUPCION EN LA UNIDAD DE BOMBEROS DEL MUNICIPIO DE PRADO."/>
    <s v=" Cristian Fernando Salcedo Rueda"/>
    <s v="Inpección, Vigilancia y Control"/>
    <s v="Subdirección Estratégica y de Coordinación Bomberil "/>
    <s v=" PETICION DE INTERES GENERAL"/>
    <n v="30"/>
    <s v=" 20213800100462"/>
    <s v=" 2021-09-06 10:50:34.73353"/>
    <m/>
    <m/>
    <m/>
    <s v="En proceso"/>
    <s v="al día 12/10/2021 lleva 24 días"/>
    <m/>
    <m/>
    <m/>
    <m/>
    <m/>
  </r>
  <r>
    <x v="0"/>
    <x v="0"/>
    <s v="Santander"/>
    <s v=" JUZGADO TERCERO ADMINISTRATIVO"/>
    <s v="Entidad Publica"/>
    <x v="1"/>
    <s v=" CAC. OFICIO JTC-1400 EN RAD. NÂ° 7300133310032008003400 - CITAR ESTO AL CONTESTAR"/>
    <s v=" Carlos Armando Lopez Barrera"/>
    <s v="Oficina Asesora Juridica"/>
    <s v="Dirección General"/>
    <s v=" PETICION ENTRE AUTORIDADES"/>
    <n v="10"/>
    <s v=" 20213800100482"/>
    <s v=" 2021-09-06 11:00:55.996654"/>
    <n v="20211200000953"/>
    <d v="2021-09-20T00:00:00"/>
    <n v="10"/>
    <s v="Cumplido"/>
    <m/>
    <d v="2021-09-20T00:00:00"/>
    <s v="PDF"/>
    <s v="SI"/>
    <m/>
    <m/>
  </r>
  <r>
    <x v="0"/>
    <x v="0"/>
    <s v="Santander"/>
    <s v=" GOBERNACION DE SANTANDER"/>
    <s v="Entidad Bomberil"/>
    <x v="2"/>
    <s v=" CAC. Solicitud visita especial por parte del Ã¡rea de infraestructura de la DNBC para revisiÃ³n de lotes y asesorÃ­a para construcciÃ³n de estaciones de bomberos."/>
    <s v=" Yerky Sneider Garavito Cancelado"/>
    <s v="Subdirección Administrativa y Financiera"/>
    <s v="Subdirección Estratégica y de Coordinación Bomberil "/>
    <s v=" PETICION DE INTERES GENERAL"/>
    <n v="30"/>
    <s v=" 20213800100532"/>
    <s v=" 2021-09-06 11:37:43.108566"/>
    <m/>
    <m/>
    <m/>
    <s v="En proceso"/>
    <m/>
    <m/>
    <m/>
    <m/>
    <m/>
    <m/>
  </r>
  <r>
    <x v="0"/>
    <x v="0"/>
    <s v="Cundinamarca"/>
    <s v=" PERSONERIA MUNICIPAL DE CHIA"/>
    <s v="Entidad Territorial"/>
    <x v="0"/>
    <s v=" CAC. Traslado por competencia, peticiÃ³n de informaiciÃ³n de la PersonerÃ­a de chia -"/>
    <s v=" Andrea Bibiana Castañeda Duran"/>
    <s v="Formulación, Actualización y Acompañamiento Normativo y Operativo"/>
    <s v="Subdirección Estratégica y de Coordinación Bomberil "/>
    <s v=" PETICIÓN DE DOCUMENTOS E INFORMACIÓN"/>
    <n v="30"/>
    <s v=" 20213800100772"/>
    <s v=" 2021-09-07 11:48:26.260607"/>
    <n v="20212050096101"/>
    <d v="2021-09-22T00:00:00"/>
    <n v="11"/>
    <s v="Cumplido"/>
    <m/>
    <d v="2021-09-22T00:00:00"/>
    <s v="PDF"/>
    <s v="SI"/>
    <m/>
    <m/>
  </r>
  <r>
    <x v="0"/>
    <x v="0"/>
    <s v="Antioquia"/>
    <s v=" IDALIA AMPARO GONZALEZ GIRALDO SECRETARIA DE GOBIERNO GOBERNACION DE ANTIOQUIA"/>
    <s v="Entidad Territorial"/>
    <x v="3"/>
    <s v=" CAC. SOLICITUD DE VISITAS VERIFICACION CONDICIONES DE OPERATIVIDAD"/>
    <s v=" Cristian Fernando Salcedo Rueda"/>
    <s v="Inpección, Vigilancia y Control"/>
    <s v="Subdirección Estratégica y de Coordinación Bomberil "/>
    <s v=" PETICION DE INTERES GENERAL"/>
    <n v="30"/>
    <s v=" 20213800100832"/>
    <s v=" 2021-09-07 12:30:07.875881"/>
    <m/>
    <m/>
    <m/>
    <s v="En proceso"/>
    <m/>
    <m/>
    <m/>
    <m/>
    <m/>
    <s v="al día 12/10/2021 lleva 25 días "/>
  </r>
  <r>
    <x v="0"/>
    <x v="0"/>
    <s v="Casanare"/>
    <s v=" CUERPO DE BOMBEROS VOLUNTARIOS DE PORE"/>
    <s v="Entidad Bomberil"/>
    <x v="1"/>
    <s v=" CAC. CONCEPTO FAVORABLE DE COMPRA DE VEHICULOS Y HERRAMIENTAS CON LA SOBRE TASA BOMBERIL"/>
    <s v=" Andrea Bibiana Castañeda Duran"/>
    <s v="Formulación, Actualización y Acompañamiento Normativo y Operativo"/>
    <s v="Subdirección Estratégica y de Coordinación Bomberil "/>
    <s v=" PETICION DE INTERES GENERAL"/>
    <n v="30"/>
    <s v=" 20213800100862"/>
    <s v=" 2021-09-07 14:43:47.468485"/>
    <n v="20212050096301"/>
    <m/>
    <m/>
    <s v="Cumplido"/>
    <m/>
    <d v="2021-09-24T00:00:00"/>
    <s v="PDF"/>
    <s v="SI"/>
    <m/>
    <m/>
  </r>
  <r>
    <x v="0"/>
    <x v="0"/>
    <s v="Boyacá"/>
    <s v=" CUERPO DE BOMBEROS GUICAN DE LA SIERRA"/>
    <s v="Entidad Bomberil"/>
    <x v="0"/>
    <s v=" CAC. SOLICITUD CERTIFICACIÃ“N REGISTRO RUE - BOMBEROS GUICAN"/>
    <s v=" Luis Alberto Valencia Pulido"/>
    <s v="Área Cenrtral de Referencia Bomberil"/>
    <s v="Subdirección Estratégica y de Coordinación Bomberil "/>
    <s v=" PETICIÓN DE DOCUMENTOS E INFORMACIÓN"/>
    <n v="20"/>
    <s v=" 20213800100892"/>
    <s v=" 2021-09-07 15:26:31.727286"/>
    <s v=" 20212100023491"/>
    <d v="2021-09-13T00:00:00"/>
    <n v="4"/>
    <s v="Cumplido"/>
    <m/>
    <d v="2021-09-13T00:00:00"/>
    <m/>
    <m/>
    <m/>
    <s v="no se evidencia documento de salida "/>
  </r>
  <r>
    <x v="0"/>
    <x v="0"/>
    <s v="Tolima"/>
    <s v=" CUERPO DE BOMBEROS VOLUNTARIOS DE PLANADAS - TOLIMA"/>
    <s v="Entidad Bomberil"/>
    <x v="1"/>
    <s v=" CAC. APOYO AL CUERPO DE BOMBEROS PLANADAS"/>
    <s v=" Ronny Estiven Romero Velandia"/>
    <s v="Formulación, Actualización y Acompañamiento Normativo y Operativo"/>
    <s v="Subdirección Estratégica y de Coordinación Bomberil "/>
    <s v=" PETICION DE INTERES GENERAL"/>
    <n v="30"/>
    <s v=" 20213800101022"/>
    <s v=" 2021-09-07 17:18:48.819939"/>
    <m/>
    <m/>
    <m/>
    <s v="En proceso"/>
    <m/>
    <m/>
    <m/>
    <m/>
    <m/>
    <s v="al dia 12/10/2021 lleva 25 días "/>
  </r>
  <r>
    <x v="0"/>
    <x v="0"/>
    <s v="Vichada"/>
    <s v=" CUERPO DE BOMBEROS VOLUNTARIOS DE LA PRIMAVERA"/>
    <s v="Entidad Bomberil"/>
    <x v="1"/>
    <s v=" CAC. SOLICITUD DE CONCEPTO JURIDICO"/>
    <s v=" Ronny Estiven Romero Velandia"/>
    <s v="Formulación, Actualización y Acompañamiento Normativo y Operativo"/>
    <s v="Subdirección Estratégica y de Coordinación Bomberil "/>
    <s v=" PETICION DE INTERES GENERAL"/>
    <n v="30"/>
    <s v=" 20213800101032"/>
    <s v=" 2021-09-07 17:27:03.203359"/>
    <m/>
    <m/>
    <m/>
    <s v="En proceso"/>
    <m/>
    <m/>
    <m/>
    <m/>
    <m/>
    <s v="al dia 12/10/2021 lleva 25 días "/>
  </r>
  <r>
    <x v="0"/>
    <x v="0"/>
    <s v="Cauca"/>
    <s v=" CUERPO DE BOMBEROS VOLUNTARIOS PRADERA"/>
    <s v="Entidad Bomberil"/>
    <x v="1"/>
    <s v=" CAC: Consulta jurÃ­dica"/>
    <s v=" Ronny Estiven Romero Velandia"/>
    <s v="Formulación, Actualización y Acompañamiento Normativo y Operativo"/>
    <s v="Subdirección Estratégica y de Coordinación Bomberil "/>
    <s v=" PETICION DE INTERES GENERAL"/>
    <n v="30"/>
    <s v=" 20213800101042"/>
    <s v=" 2021-09-08 11:45:09.882847"/>
    <m/>
    <m/>
    <m/>
    <s v="En proceso"/>
    <m/>
    <m/>
    <m/>
    <m/>
    <m/>
    <s v="al dia 12/10/2021 lleva 24 días "/>
  </r>
  <r>
    <x v="0"/>
    <x v="0"/>
    <s v="Cundinamarca"/>
    <s v=" CUERPO DE BOMBEROS VOLUNTARIOS AGUA DE DIOS CUERPO DE BOMBEROS VOLUNTARIOS AGUA DE DIOS"/>
    <s v="Entidad Bomberil"/>
    <x v="2"/>
    <s v=" CAC: ACTA ASAMBLEA REGULARIZACIÃ“N Y POSTULACION DE HOJAS DE VIDA CUERPO DE BOMBEROS VOLUNTARIOS DE AGUA DE DIOS"/>
    <s v=" Cristian Fernando Salcedo Rueda"/>
    <s v="Inpección, Vigilancia y Control"/>
    <s v="Subdirección Estratégica y de Coordinación Bomberil "/>
    <s v=" PETICION DE INTERES GENERAL"/>
    <n v="30"/>
    <s v=" 20213800101052"/>
    <s v=" 2021-09-08 11:50:26.210638"/>
    <m/>
    <m/>
    <m/>
    <s v="En proceso"/>
    <m/>
    <m/>
    <m/>
    <m/>
    <m/>
    <s v="al dia 12/10/2021 lleva 24 días "/>
  </r>
  <r>
    <x v="0"/>
    <x v="0"/>
    <s v="Bogotá"/>
    <s v=" EDGAR HERNAN PRADA"/>
    <s v="Persona Natural"/>
    <x v="3"/>
    <s v=" CI: Denuncia DNBC"/>
    <s v=" Alvaro Perez"/>
    <s v="Contratación "/>
    <s v="Subdirección Administrativa y Financiera "/>
    <s v=" PETICION DE INTERES GENERAL"/>
    <n v="30"/>
    <s v=" 20213800101102"/>
    <s v=" 2021-09-08 12:31:20.353583"/>
    <m/>
    <m/>
    <m/>
    <s v="Cumplido"/>
    <s v="se archiva el orfeo por no cumplir los requisitos de denuncia que trata el articulo 60 del código de procedimiento penal"/>
    <m/>
    <m/>
    <m/>
    <m/>
    <m/>
  </r>
  <r>
    <x v="0"/>
    <x v="0"/>
    <s v="Cundinamarca"/>
    <s v=" ISELE PAOLA TOSCANO RIVERO"/>
    <s v="Persona Natural"/>
    <x v="1"/>
    <s v=" CAC: Discusiones internas"/>
    <s v=" Andrea Bibiana Castañeda Duran"/>
    <s v="Formulación, Actualización y Acompañamiento Normativo y Operativo"/>
    <s v="Subdirección Estratégica y de Coordinación Bomberil "/>
    <s v=" PETICIÓN DE DOCUMENTOS E INFORMACIÓN"/>
    <n v="20"/>
    <s v=" 20213800101112"/>
    <s v=" 2021-09-08 12:38:27.838683"/>
    <n v="20212050096311"/>
    <d v="2021-10-05T00:00:00"/>
    <s v="18 DIAS"/>
    <s v="Cumplido"/>
    <m/>
    <d v="2021-10-05T00:00:00"/>
    <s v="PDF"/>
    <s v="SI"/>
    <m/>
    <m/>
  </r>
  <r>
    <x v="0"/>
    <x v="0"/>
    <s v="Antioquia"/>
    <s v=" CUERPO DE BOMBEROS VOLUNTARIOS DE BELLO"/>
    <s v="Entidad Bomberil"/>
    <x v="3"/>
    <s v=" CAC: Denuncia de cuerpo de bomberos"/>
    <s v="MAURICIO DELGADO"/>
    <s v="Educación"/>
    <s v="Subdirección Estratégica y de Coordinación Bomberil "/>
    <s v=" PETICION DE INTERES PARTICULAR"/>
    <n v="30"/>
    <s v=" 20213800101132"/>
    <s v=" 2021-09-08 12:43:14.388496"/>
    <n v="20212000023411"/>
    <d v="2021-09-22T00:00:00"/>
    <n v="10"/>
    <s v="Cumplido"/>
    <m/>
    <d v="2021-09-22T00:00:00"/>
    <s v="PDF"/>
    <s v="SI"/>
    <m/>
    <m/>
  </r>
  <r>
    <x v="0"/>
    <x v="0"/>
    <s v="Cundinamarca"/>
    <s v=" CUERPO DE BOMBEROS VOLUNTARIOS DE ANAPOIMA"/>
    <s v="Entidad Bomberil"/>
    <x v="1"/>
    <s v=" CAC: Traslado EXT_S21-00073101-PQRSD-070852-PQR"/>
    <s v=" Jorge Restrepo Sanguino"/>
    <s v="Formulación, Actualización y Acompañamiento Normativo y Operativo"/>
    <s v="Subdirección Estratégica y de Coordinación Bomberil "/>
    <s v=" PETICION DE INTERES GENERAL"/>
    <n v="30"/>
    <s v=" 20213800101202"/>
    <s v=" 2021-09-08 15:44:47.74322"/>
    <m/>
    <m/>
    <m/>
    <s v="En proceso"/>
    <m/>
    <m/>
    <m/>
    <m/>
    <m/>
    <s v="al dia 19/10/2021 lleva 28 dias "/>
  </r>
  <r>
    <x v="0"/>
    <x v="0"/>
    <s v="Cauca"/>
    <s v=" ALEJANDRA ARENAS"/>
    <s v="Persona Natural"/>
    <x v="1"/>
    <s v=" CAC: Caso Teniente Bertha Betancur Betancourt- Ansermanuevo Valle del Cauca"/>
    <s v=" Camilo Portilla Quelal"/>
    <s v="Formulación, Actualización y Acompañamiento Normativo y Operativo"/>
    <s v="Subdirección Estratégica y de Coordinación Bomberil "/>
    <s v=" PETICION DE INTERES PARTICULAR"/>
    <n v="30"/>
    <s v=" 20213800101262"/>
    <s v=" 2021-09-09 08:36:36.278381"/>
    <m/>
    <m/>
    <m/>
    <s v="En proceso"/>
    <m/>
    <m/>
    <m/>
    <m/>
    <m/>
    <s v="al dia 19/10/2021 lleva 29 dias "/>
  </r>
  <r>
    <x v="0"/>
    <x v="0"/>
    <s v="Santander"/>
    <s v=" SECRETARIA DEL INTERIOR NORTE DE SANTANDER"/>
    <s v="Persona Juridica"/>
    <x v="2"/>
    <s v=" CAC: RemisiÃ³n CDP para suscripciÃ³n de convenios dentro de la ejecuciÃ³n del plan de acciÃ³n 2021"/>
    <s v=" Jiud Magnoly Gaviria Narvaez"/>
    <s v="Área Cenrtral de Referencia Bomberil"/>
    <s v="Subdirección Estratégica y de Coordinación Bomberil "/>
    <s v=" PETICION DE INTERES GENERAL"/>
    <n v="30"/>
    <s v=" 20213800101272"/>
    <s v=" 2021-09-09 08:40:01.53738"/>
    <m/>
    <m/>
    <m/>
    <s v="En proceso"/>
    <m/>
    <m/>
    <m/>
    <m/>
    <m/>
    <s v="al día 19/10/2021 lleva 29 dias "/>
  </r>
  <r>
    <x v="0"/>
    <x v="0"/>
    <s v="Santander"/>
    <s v=" CORTE CONSTITUCIONAL SALA CUARTA DE REVISION"/>
    <s v="Entidad Publica"/>
    <x v="3"/>
    <s v=" CAC: T-8135737 Auto 19-jul-21 Traslado"/>
    <s v=" Carlos Armando Lopez Barrera"/>
    <s v="Oficina Asesora Juridica"/>
    <s v="Dirección General"/>
    <s v=" PETICION ENTRE AUTORIDADES"/>
    <n v="10"/>
    <s v=" 20213800101282"/>
    <s v=" 2021-09-09 10:27:15.567354"/>
    <n v="20212050095971"/>
    <d v="2021-09-13T00:00:00"/>
    <n v="2"/>
    <s v="Cumplido"/>
    <m/>
    <d v="2021-09-13T00:00:00"/>
    <s v="PDF"/>
    <s v="SI"/>
    <m/>
    <m/>
  </r>
  <r>
    <x v="0"/>
    <x v="0"/>
    <s v="Caquetá"/>
    <s v=" ALCALDIA MORELIA CAQUETA"/>
    <s v="Entidad Territorial"/>
    <x v="1"/>
    <s v=" CAC: Apoyo del grupo jurÃ­dico asesor y el comitÃ© de inspecciÃ³n control y vigilancia de la DirecciÃ³n Nacional de Bomberos Colombia para el proceso de creaciÃ³n y formaciÃ³n del Cuerpo de Bomberos del Municipio de Morelia."/>
    <s v=" Melba Vidal"/>
    <s v="Formulación, Actualización y Acompañamiento Normativo y Operativo"/>
    <s v="Subdirección Estratégica y de Coordinación Bomberil "/>
    <s v=" PETICION DE INTERES GENERAL"/>
    <n v="30"/>
    <s v=" 20213800101302"/>
    <s v=" 2021-09-09 11:55:48.265117"/>
    <m/>
    <m/>
    <m/>
    <s v="En proceso"/>
    <m/>
    <m/>
    <m/>
    <m/>
    <m/>
    <s v="al dia 19/10/2021 lleva 29 dias "/>
  </r>
  <r>
    <x v="0"/>
    <x v="0"/>
    <s v="Meta"/>
    <s v=" EBERT ANTONIO RINCON DEVIA"/>
    <s v="Persona Natural"/>
    <x v="1"/>
    <s v=" CAC: CONCEPTO"/>
    <s v=" Melba Vidal"/>
    <s v="Formulación, Actualización y Acompañamiento Normativo y Operativo"/>
    <s v="Subdirección Estratégica y de Coordinación Bomberil "/>
    <s v=" PETICION DE INTERES GENERAL"/>
    <n v="30"/>
    <s v=" 20213800101322"/>
    <s v=" 2021-09-09 12:19:17.905325"/>
    <m/>
    <m/>
    <m/>
    <s v="En proceso"/>
    <m/>
    <m/>
    <m/>
    <m/>
    <m/>
    <s v="al dia 19/10/2021 lleva 29 dias "/>
  </r>
  <r>
    <x v="0"/>
    <x v="0"/>
    <s v="Cundinamarca"/>
    <s v=" PROCURADURÃ­A 1 DELEGADA CONTRATACIÃ³N ESTATAL MARIA CECILIA RUBIANO VARGAS SECRETARIO GRADO 11"/>
    <s v="Entidad Territorial"/>
    <x v="0"/>
    <s v=" CAC: Solicitud ordenada en auto Expediente No. IUS-E-2021-205583 IUC-D-2021-1848553"/>
    <s v=" Alvaro Perez"/>
    <s v="Contratación "/>
    <s v="Subdirección Estratégica y de Coordinación Bomberil "/>
    <s v=" PETICIÓN DE DOCUMENTOS E INFORMACIÓN"/>
    <n v="30"/>
    <s v=" 20213800101372"/>
    <s v=" 2021-09-09 12:53:03.197106"/>
    <m/>
    <m/>
    <m/>
    <s v="En proceso"/>
    <m/>
    <m/>
    <m/>
    <m/>
    <m/>
    <s v="al dia 19/10/2021 lleva 29 dias "/>
  </r>
  <r>
    <x v="0"/>
    <x v="0"/>
    <s v="Bolívar"/>
    <s v=" ASOCIACION DE BOMBEROS RESCATES Y SIMILARES DE BOLIVAR, ASDEBERBOL"/>
    <s v="Entidad Bomberil"/>
    <x v="2"/>
    <s v=" RD: INQUIETUDES A SER RESUELTAS"/>
    <s v=" Edgar Alexander Maya Lopez"/>
    <s v="Formulación, Actualización y Acompañamiento Normativo y Operativo"/>
    <s v="Subdirección Estratégica y de Coordinación Bomberil "/>
    <s v=" PETICION DE INTERES GENERAL"/>
    <n v="30"/>
    <s v=" 20213800101402"/>
    <s v=" 2021-09-09 13:33:56.41642"/>
    <m/>
    <m/>
    <m/>
    <s v="En proceso"/>
    <m/>
    <m/>
    <m/>
    <m/>
    <m/>
    <s v="al dia 19/10/2021 lleva 29 dias "/>
  </r>
  <r>
    <x v="0"/>
    <x v="0"/>
    <s v="Nariño"/>
    <s v=" CUERPO DE BOMBEROS VOLUNTARIOS DE SAPUYES"/>
    <s v="Entidad Bomberil"/>
    <x v="2"/>
    <s v=" CAC: OFICIO SOLICITUD"/>
    <s v=" Jiud Magnoly Gaviria Narvaez"/>
    <s v="Área Cenrtral de Referencia Bomberil"/>
    <s v="Subdirección Estratégica y de Coordinación Bomberil "/>
    <s v=" PETICION DE INTERES GENERAL"/>
    <n v="30"/>
    <s v=" 20213800101422"/>
    <s v=" 2021-09-09 13:44:13.75543"/>
    <m/>
    <m/>
    <m/>
    <s v="En proceso"/>
    <m/>
    <m/>
    <m/>
    <m/>
    <m/>
    <s v="al dia 19/10/2021 lleva 29 dias "/>
  </r>
  <r>
    <x v="0"/>
    <x v="0"/>
    <s v="Cundinamarca"/>
    <s v=" CRISTIAN SUAREZ"/>
    <s v="Entidad Publica"/>
    <x v="0"/>
    <s v=" CI. Derecho de peticiÃ³n"/>
    <s v="Lina maria rojas"/>
    <s v="Educación"/>
    <s v="Subdirección Estratégica y de Coordinación Bomberil "/>
    <s v=" PETICION DE INTERES GENERAL"/>
    <n v="30"/>
    <s v=" 20213800101472"/>
    <s v=" 2021-09-10 13:08:33.454628"/>
    <m/>
    <d v="2021-09-15T00:00:00"/>
    <n v="3"/>
    <s v="Cumplido"/>
    <s v="Se archiva por ser informativo, esta dirigido al Ministerio de Educación, se hará seguimiento por si es requerida información desde el MEN."/>
    <m/>
    <m/>
    <m/>
    <m/>
    <m/>
  </r>
  <r>
    <x v="0"/>
    <x v="0"/>
    <s v="Santander"/>
    <s v=" CUERPO DE BOMBEROS VOLUNTARIOS DE LOS SANTOS"/>
    <s v="Entidad Bomberil"/>
    <x v="3"/>
    <s v=" CAC. DERECHO DE PETICION"/>
    <s v=" Edgar Alexander Maya Lopez"/>
    <s v="Formulación, Actualización y Acompañamiento Normativo y Operativo"/>
    <s v="Subdirección Estratégica y de Coordinación Bomberil "/>
    <s v=" PETICION DE INTERES GENERAL"/>
    <n v="30"/>
    <s v=" 20213800101482"/>
    <s v=" 2021-09-10 13:13:32.537622"/>
    <m/>
    <m/>
    <m/>
    <s v="En proceso"/>
    <m/>
    <m/>
    <m/>
    <m/>
    <m/>
    <s v="al dia 19/10/2021 lleva 27 dias  "/>
  </r>
  <r>
    <x v="0"/>
    <x v="0"/>
    <s v="Meta"/>
    <s v=" BOMBEROS CASTILLA"/>
    <s v="Entidad Bomberil"/>
    <x v="1"/>
    <s v=" CAC. Solicitud"/>
    <s v=" Andrea Bibiana Castañeda Duran"/>
    <s v="Formulación, Actualización y Acompañamiento Normativo y Operativo"/>
    <s v="Subdirección Estratégica y de Coordinación Bomberil "/>
    <s v=" PETICION DE INTERES GENERAL"/>
    <n v="30"/>
    <s v=" 20213800101532"/>
    <s v=" 2021-09-10 15:05:13.479148"/>
    <n v="20212050096351"/>
    <d v="2021-10-07T00:00:00"/>
    <n v="19"/>
    <s v="Cumplido"/>
    <m/>
    <d v="2021-10-07T00:00:00"/>
    <s v="PDF"/>
    <s v="SI"/>
    <m/>
    <m/>
  </r>
  <r>
    <x v="0"/>
    <x v="0"/>
    <s v="No Reporta"/>
    <s v=" ISELE PAOLA TOSCANO RIVERO"/>
    <s v="Persona Natural"/>
    <x v="0"/>
    <s v=" CAC. Pregunta de convenio de sobretasa"/>
    <s v=" Andrea Bibiana Castañeda Duran"/>
    <s v="Formulación, Actualización y Acompañamiento Normativo y Operativo"/>
    <s v="Subdirección Estratégica y de Coordinación Bomberil "/>
    <s v=" PETICIÓN DE DOCUMENTOS E INFORMACIÓN"/>
    <n v="20"/>
    <s v=" 20213800101542"/>
    <s v=" 2021-09-10 15:23:31.777634"/>
    <n v="20212050096311"/>
    <d v="2021-09-24T00:00:00"/>
    <n v="10"/>
    <s v="Cumplido"/>
    <m/>
    <d v="2021-09-24T00:00:00"/>
    <s v="PDF"/>
    <s v="SI"/>
    <m/>
    <m/>
  </r>
  <r>
    <x v="0"/>
    <x v="0"/>
    <s v="Santander"/>
    <s v=" DELEGACIÃ³N DE BOMBEROS SANTANDER"/>
    <s v="Entidad Bomberil"/>
    <x v="0"/>
    <s v=" CAC: INVESTIGACIÃ“N"/>
    <s v=" Luis Alberto Valencia Pulido"/>
    <s v="Área Cenrtral de Referencia Bomberil"/>
    <s v="Subdirección Estratégica y de Coordinación Bomberil "/>
    <s v=" PETICIÓN DE DOCUMENTOS E INFORMACIÓN"/>
    <n v="20"/>
    <s v=" 20213800101762"/>
    <s v=" 2021-09-13 18:03:43.18636"/>
    <m/>
    <m/>
    <m/>
    <s v="Vencido"/>
    <m/>
    <m/>
    <m/>
    <m/>
    <m/>
    <s v="al dia 20/10/2021 lleva 26 dias "/>
  </r>
  <r>
    <x v="0"/>
    <x v="0"/>
    <s v="Cundinamarca"/>
    <s v=" MINISTERIO DE HACIENDA"/>
    <s v="Entidad Publica"/>
    <x v="3"/>
    <s v=" CAC. Ministerio de Hacienda y CrÃ©dito PÃºblico: Radicado de salida 2-2021-047403"/>
    <s v=" Carlos Armando Lopez Barrera"/>
    <s v="Oficina Asesora Juridica"/>
    <s v="Dirección General"/>
    <s v=" PETICION DE INTERES GENERAL"/>
    <n v="30"/>
    <s v=" 20213800101812"/>
    <s v=" 2021-09-13 18:21:53.711088"/>
    <n v="20211200000983"/>
    <d v="2021-10-12T00:00:00"/>
    <n v="21"/>
    <s v="Cumplido"/>
    <m/>
    <d v="2021-10-12T00:00:00"/>
    <s v="PDF"/>
    <s v="SI"/>
    <m/>
    <m/>
  </r>
  <r>
    <x v="0"/>
    <x v="0"/>
    <s v="Bolívar"/>
    <s v=" CUERPO DE BOMBEROS VOLUNTARIOS MAGANGUE - BOLIVAR"/>
    <s v="Entidad Bomberil"/>
    <x v="3"/>
    <s v=" CAC. GOLPE VEHÃCULO DNBC MAGANGUÃ‰ y otros 4 documentos.pdf"/>
    <s v=" Luis Alberto Valencia Pulido"/>
    <s v="Área Cenrtral de Referencia Bomberil"/>
    <s v="Subdirección Estratégica y de Coordinación Bomberil "/>
    <s v=" PETICION DE INTERES GENERAL"/>
    <n v="30"/>
    <s v=" 20213800101892"/>
    <s v=" 2021-09-13 18:50:39.807368"/>
    <m/>
    <m/>
    <m/>
    <s v="En proceso"/>
    <m/>
    <m/>
    <m/>
    <m/>
    <m/>
    <s v="al dia 20/10/2021 lleva 26 dias "/>
  </r>
  <r>
    <x v="0"/>
    <x v="0"/>
    <s v="Cundinamarca"/>
    <s v=" ALCALDIA NILO CUNDINAMARCA"/>
    <s v="Entidad Territorial"/>
    <x v="2"/>
    <s v=" CI: DERECHO DE PETICION POR CALIFICACION CBV DE NILO"/>
    <s v=" Cristian Fernando Salcedo Rueda"/>
    <s v="Inpección, Vigilancia y Control"/>
    <s v="Subdirección Estratégica y de Coordinación Bomberil "/>
    <s v=" PETICION DE INTERES GENERAL"/>
    <n v="30"/>
    <s v=" 20213800101982"/>
    <s v=" 2021-09-13 19:48:32.77548"/>
    <m/>
    <m/>
    <m/>
    <s v="En proceso"/>
    <m/>
    <m/>
    <m/>
    <m/>
    <m/>
    <s v="al dia 20/10/2021 lleva 26 dias "/>
  </r>
  <r>
    <x v="0"/>
    <x v="0"/>
    <s v="Antioquia"/>
    <s v=" DELEGACION DEPARTAMENTAL DE ANTIOQUIA"/>
    <s v="Entidad Territorial"/>
    <x v="1"/>
    <s v=" RD: solicitud concepto juridico"/>
    <s v=" Andrea Bibiana Castañeda Duran"/>
    <s v="Formulación, Actualización y Acompañamiento Normativo y Operativo"/>
    <s v="Subdirección Estratégica y de Coordinación Bomberil "/>
    <s v=" PETICION DE INTERES GENERAL"/>
    <n v="30"/>
    <s v=" 20213800102002"/>
    <s v=" 2021-09-14 09:17:15.450913"/>
    <m/>
    <m/>
    <m/>
    <s v="En proceso"/>
    <m/>
    <m/>
    <m/>
    <m/>
    <m/>
    <s v="al dia 20/10/2021 lleva 25 dias "/>
  </r>
  <r>
    <x v="0"/>
    <x v="0"/>
    <s v="Boyacá"/>
    <s v=" CUERPO DE BOMBEROS DE SANTA MARIA"/>
    <s v="Entidad Bomberil"/>
    <x v="1"/>
    <s v=" CAC. Solicitud de acompaÃ±amiento, inspecciÃ³n, vigilancia y control"/>
    <s v=" Cristian Fernando Salcedo Rueda"/>
    <s v="Inpección, Vigilancia y Control"/>
    <s v="Subdirección Estratégica y de Coordinación Bomberil "/>
    <s v=" PETICION DE INTERES GENERAL"/>
    <n v="30"/>
    <s v=" 20213800102032"/>
    <s v=" 2021-09-14 11:23:56.38029"/>
    <m/>
    <m/>
    <m/>
    <s v="En proceso"/>
    <m/>
    <m/>
    <m/>
    <m/>
    <m/>
    <s v="al dia 20/10/2021 lleva 25 dias "/>
  </r>
  <r>
    <x v="0"/>
    <x v="0"/>
    <s v="Bogotá"/>
    <s v=" MINISTERIO DE HACIENDA"/>
    <s v="Entidad Publica"/>
    <x v="0"/>
    <s v=" CAC. Ministerio de Hacienda y CrÃ©dito PÃºblico: Radicado de salida 2-2021-047415"/>
    <s v=" Carlos Armando Lopez Barrera"/>
    <s v="Oficina Asesora Juridica"/>
    <s v="Dirección General"/>
    <s v=" PETICION DE INTERES GENERAL"/>
    <n v="30"/>
    <s v=" 20213800102042"/>
    <s v=" 2021-09-14 12:00:46.137673"/>
    <n v="20211200000983"/>
    <d v="2021-10-12T00:00:00"/>
    <n v="25"/>
    <s v="Cumplido"/>
    <m/>
    <d v="2021-10-12T00:00:00"/>
    <s v="PDF"/>
    <s v="SI"/>
    <m/>
    <m/>
  </r>
  <r>
    <x v="0"/>
    <x v="0"/>
    <s v="Bogotá"/>
    <s v=" PROCURÃDURIA GENERAL DE LA NACIÃ“N"/>
    <s v="Entidad Territorial"/>
    <x v="0"/>
    <s v=" CAC: Radicado de salida S-2021-039677"/>
    <s v=" Andrea Bibiana Castañeda Duran"/>
    <s v="Formulación, Actualización y Acompañamiento Normativo y Operativo"/>
    <s v="Subdirección Estratégica y de Coordinación Bomberil "/>
    <s v=" PETICION ENTRE AUTORIDADES"/>
    <n v="10"/>
    <s v=" 20213800102052"/>
    <s v=" 2021-09-14 12:32:23.759162"/>
    <n v="20212050095981"/>
    <d v="2021-09-21T00:00:00"/>
    <n v="5"/>
    <s v="Cumplido"/>
    <m/>
    <d v="2021-09-21T00:00:00"/>
    <s v="PDF"/>
    <s v="SI"/>
    <m/>
    <m/>
  </r>
  <r>
    <x v="0"/>
    <x v="1"/>
    <s v="No Reporta"/>
    <s v=" ANONIMO_PQRSD"/>
    <s v="Persona Natural"/>
    <x v="4"/>
    <s v=" FE. cobros excesivos para renovar los permisos de bomberos, estÃ¡n cobrando $500.000 pesos"/>
    <s v=" Camilo Portilla Quelal"/>
    <s v="Formulación, Actualización y Acompañamiento Normativo y Operativo"/>
    <s v="Subdirección Estratégica y de Coordinación Bomberil "/>
    <s v=" PETICION DE INTERES GENERAL"/>
    <n v="30"/>
    <s v=" 20219000102132"/>
    <s v=" 2021-09-14 17:58:40"/>
    <m/>
    <m/>
    <m/>
    <s v="En proceso"/>
    <m/>
    <m/>
    <m/>
    <m/>
    <m/>
    <s v="dl dia 25/10/2021 lleva 29 dias "/>
  </r>
  <r>
    <x v="0"/>
    <x v="0"/>
    <s v="La Guajira"/>
    <s v=" Diego Andres Rodriguez"/>
    <s v="Persona Natural"/>
    <x v="4"/>
    <s v=" FE. Cobros injustificados"/>
    <s v=" Camilo Portilla Quelal"/>
    <s v="Formulación, Actualización y Acompañamiento Normativo y Operativo"/>
    <s v="Subdirección Estratégica y de Coordinación Bomberil "/>
    <s v=" PETICION DE INTERES GENERAL"/>
    <n v="30"/>
    <s v=" 20219000102142"/>
    <s v=" 2021-09-14 18:36:54"/>
    <m/>
    <d v="2021-10-10T00:00:00"/>
    <n v="18"/>
    <s v="Cumplido"/>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x v="1"/>
    <s v="La Guajira"/>
    <s v=" ismael valbuena granados"/>
    <s v="Persona Natural"/>
    <x v="0"/>
    <s v=" FE. cobro exagerado de bombero de dibulla"/>
    <s v=" Camilo Portilla Quelal"/>
    <s v="Formulación, Actualización y Acompañamiento Normativo y Operativo"/>
    <s v="Subdirección Estratégica y de Coordinación Bomberil "/>
    <s v=" PETICION DE INTERES GENERAL"/>
    <n v="30"/>
    <s v=" 20219000102172"/>
    <s v=" 2021-09-14 20:38:53"/>
    <m/>
    <m/>
    <m/>
    <s v="En proceso"/>
    <m/>
    <m/>
    <m/>
    <m/>
    <m/>
    <s v="al dia 25/10/2021 lleva 29 dias "/>
  </r>
  <r>
    <x v="0"/>
    <x v="1"/>
    <s v="No Reporta"/>
    <s v=" Valentina Arteaga"/>
    <s v="Persona Natural"/>
    <x v="4"/>
    <s v=" FE. RegulaciÃ³n de los precios en el certificado bomberil"/>
    <s v=" Camilo Portilla Quelal"/>
    <s v="Formulación, Actualización y Acompañamiento Normativo y Operativo"/>
    <s v="Subdirección Estratégica y de Coordinación Bomberil "/>
    <s v=" PETICION DE INTERES GENERAL"/>
    <n v="30"/>
    <s v=" 20219000102202"/>
    <s v=" 2021-09-14 22:55:17"/>
    <m/>
    <m/>
    <m/>
    <s v="En proceso"/>
    <m/>
    <m/>
    <m/>
    <m/>
    <m/>
    <s v="al dia 25/10/2021 lleva 29 dias "/>
  </r>
  <r>
    <x v="0"/>
    <x v="1"/>
    <s v="La Guajira"/>
    <s v=" Jaime Alberto Vidales Dau"/>
    <s v="Persona Natural"/>
    <x v="4"/>
    <s v=" FE. Derecho de peticiÃ³n ArtÃ­culo 23 de la ConstituciÃ³n Nacional"/>
    <s v=" Camilo Portilla Quelal"/>
    <s v="Formulación, Actualización y Acompañamiento Normativo y Operativo"/>
    <s v="Subdirección Estratégica y de Coordinación Bomberil "/>
    <s v=" PETICION DE INTERES PARTICULAR"/>
    <n v="30"/>
    <s v=" 20219000102212"/>
    <s v=" 2021-09-15 09:24:48"/>
    <m/>
    <m/>
    <m/>
    <s v="En proceso"/>
    <m/>
    <m/>
    <m/>
    <m/>
    <m/>
    <s v="al dia 25/10/2021 lleva 28 dias "/>
  </r>
  <r>
    <x v="0"/>
    <x v="1"/>
    <s v="La Guajira"/>
    <s v=" Jorge Hernando Amaya IbaÃ±ez"/>
    <s v="Persona Natural"/>
    <x v="4"/>
    <s v=" FE. Cobros Abusivos Bomberos de Dibulla"/>
    <s v=" Camilo Portilla Quelal"/>
    <s v="Formulación, Actualización y Acompañamiento Normativo y Operativo"/>
    <s v="Subdirección Estratégica y de Coordinación Bomberil "/>
    <s v=" PETICION DE INTERES GENERAL"/>
    <n v="30"/>
    <s v=" 20219000102222"/>
    <s v=" 2021-09-15 09:45:00"/>
    <m/>
    <m/>
    <m/>
    <s v="En proceso"/>
    <m/>
    <m/>
    <m/>
    <m/>
    <m/>
    <s v="al dia 25/10/2021 lleva 28 dias "/>
  </r>
  <r>
    <x v="0"/>
    <x v="0"/>
    <s v="Cauca"/>
    <s v=" CUERPO DE BOMBEROS VOLUNTARIOS DE CALOTO - CAUCA"/>
    <s v="Entidad Bomberil"/>
    <x v="2"/>
    <s v=" CAC. Envio documentos referentes a los Radicado 20213800098792 y 20213800098812."/>
    <s v=" Yerky Sneider Garavito Cancelado"/>
    <s v="Subdirección Administrativa y Financiera"/>
    <s v="Subdirección Estratégica y de Coordinación Bomberil "/>
    <s v=" PETICION DE INTERES GENERAL"/>
    <n v="30"/>
    <s v=" 20213800102232"/>
    <s v=" 2021-09-15 11:19:49.900809"/>
    <m/>
    <m/>
    <m/>
    <s v="En proceso"/>
    <m/>
    <m/>
    <m/>
    <m/>
    <m/>
    <s v="al dia 25/10/2021 lleva 28 dias "/>
  </r>
  <r>
    <x v="0"/>
    <x v="0"/>
    <s v="La Guajira"/>
    <s v=" CUERPO DE BOMBEROS VOLUNTARIOS DE DIBULLA"/>
    <s v="Entidad Bomberil"/>
    <x v="3"/>
    <s v=" CAC. Oficio No. 40 Septiembre 14 de 2021.pdf."/>
    <s v=" Cristian Fernando Salcedo Rueda"/>
    <s v="Inpección, Vigilancia y Control"/>
    <s v="Subdirección Estratégica y de Coordinación Bomberil "/>
    <s v=" PETICION DE INTERES GENERAL"/>
    <n v="30"/>
    <s v=" 20213800102262"/>
    <s v=" 2021-09-15 11:51:35.103165"/>
    <m/>
    <m/>
    <m/>
    <s v="En proceso"/>
    <m/>
    <m/>
    <m/>
    <m/>
    <m/>
    <s v="al dia 25/10/2021 lleva 28 dias "/>
  </r>
  <r>
    <x v="0"/>
    <x v="0"/>
    <s v="Cauca"/>
    <s v=" ACOTAPH"/>
    <s v="Entidad Publica"/>
    <x v="1"/>
    <s v=" CAC. Conducta Ã‰tica y Disciplinaria del Comandante de Bomberos de Toribio. VerificaciÃ³n de condiciones de HabilitaciÃ³n y calidad del servicio de Transporte Asistencial BÃ¡sico y AtenciÃ³n Prehospitalaria del Municipio de Toribio."/>
    <s v=" Juan Gabriel Parra"/>
    <s v="Formulación, Actualización y Acompañamiento Normativo y Operativo"/>
    <s v="Subdirección Estratégica y de Coordinación Bomberil "/>
    <s v=" PETICION DE INTERES GENERAL"/>
    <n v="30"/>
    <s v=" 20213800102342"/>
    <s v=" 2021-09-15 14:08:25.517175"/>
    <m/>
    <m/>
    <m/>
    <s v="En proceso"/>
    <m/>
    <m/>
    <m/>
    <m/>
    <m/>
    <s v="al dia 25/10/2021 lleva 28 dias "/>
  </r>
  <r>
    <x v="0"/>
    <x v="1"/>
    <s v="La Guajira"/>
    <s v=" Ophelie Pain"/>
    <s v="Persona Natural"/>
    <x v="4"/>
    <s v=" FE. Tarifa muy alta del certificado bomberil"/>
    <s v=" Camilo Portilla Quelal"/>
    <s v="Formulación, Actualización y Acompañamiento Normativo y Operativo"/>
    <s v="Subdirección Estratégica y de Coordinación Bomberil "/>
    <s v=" PETICION DE INTERES GENERAL"/>
    <n v="30"/>
    <s v=" 20219000102352"/>
    <s v=" 2021-09-15 14:13:53"/>
    <m/>
    <m/>
    <m/>
    <s v="En proceso"/>
    <m/>
    <m/>
    <m/>
    <m/>
    <m/>
    <s v="al dia 25/10/2021 lleva 28 dias "/>
  </r>
  <r>
    <x v="0"/>
    <x v="0"/>
    <s v="Nariño"/>
    <s v=" DIEGO INSUASTY AMAGUAÃ‘A"/>
    <s v="Persona Natural"/>
    <x v="1"/>
    <s v=" CAC. Oficio queja Bomberos Yacuanquer - NariÃ±o."/>
    <s v=" Jorge Restrepo Sanguino"/>
    <s v="Formulación, Actualización y Acompañamiento Normativo y Operativo"/>
    <s v="Subdirección Estratégica y de Coordinación Bomberil "/>
    <s v=" PETICION DE INTERES GENERAL"/>
    <n v="30"/>
    <s v=" 20213800102362"/>
    <s v=" 2021-09-15 14:30:12.190204"/>
    <m/>
    <m/>
    <m/>
    <s v="En proceso"/>
    <m/>
    <m/>
    <m/>
    <m/>
    <m/>
    <s v="al 25/10/2021 lleva 28 dias "/>
  </r>
  <r>
    <x v="0"/>
    <x v="0"/>
    <s v="Cauca"/>
    <s v=" ELVIA SIERRA"/>
    <s v="Persona Natural"/>
    <x v="1"/>
    <s v=" CAC. Documentos. InformaciÃ³n Seguro de Vida."/>
    <s v=" Jiud Magnoly Gaviria Narvaez"/>
    <s v="Área Cenrtral de Referencia Bomberil"/>
    <s v="Subdirección Estratégica y de Coordinación Bomberil "/>
    <s v=" PETICION DE INTERES GENERAL"/>
    <n v="30"/>
    <s v=" 20213800102392"/>
    <s v=" 2021-09-15 15:34:00.818546"/>
    <m/>
    <m/>
    <m/>
    <s v="En proceso"/>
    <m/>
    <m/>
    <m/>
    <m/>
    <m/>
    <s v="al dia 25/10/2021 lleva 28 dias "/>
  </r>
  <r>
    <x v="0"/>
    <x v="0"/>
    <s v="Atlántico"/>
    <s v=" CUERPO DE BOMBEROS VOLUNTARIOS INDIGENA EN CONFORMIDAD DE DE TURBANA"/>
    <s v="Entidad Bomberil"/>
    <x v="1"/>
    <s v=" CAC. ViolaciÃ³n a la norma por parte del Cuerpo de bomberos voluntarios de Juan de Acosta."/>
    <s v=" Jorge Restrepo Sanguino"/>
    <s v="Formulación, Actualización y Acompañamiento Normativo y Operativo"/>
    <s v="Subdirección Estratégica y de Coordinación Bomberil "/>
    <s v=" PETICION DE INTERES GENERAL"/>
    <n v="30"/>
    <s v=" 20213800102402"/>
    <s v=" 2021-09-15 15:43:12.562709"/>
    <n v="20212050096191"/>
    <d v="2021-09-24T00:00:00"/>
    <n v="7"/>
    <s v="Cumplido"/>
    <m/>
    <d v="2021-09-24T00:00:00"/>
    <s v="PDF"/>
    <s v="SI"/>
    <m/>
    <m/>
  </r>
  <r>
    <x v="0"/>
    <x v="1"/>
    <s v="La Guajira"/>
    <s v=" carlos camacho"/>
    <s v="Persona Natural"/>
    <x v="4"/>
    <s v=" FE. COBRO EXESIVO E INJUSTIFICADO"/>
    <s v=" Camilo Portilla Quelal"/>
    <s v="Formulación, Actualización y Acompañamiento Normativo y Operativo"/>
    <s v="Subdirección Estratégica y de Coordinación Bomberil "/>
    <s v=" PETICION DE INTERES GENERAL"/>
    <n v="30"/>
    <s v=" 20219000102462"/>
    <s v=" 2021-09-16 00:19:02"/>
    <m/>
    <m/>
    <m/>
    <s v="En proceso"/>
    <m/>
    <m/>
    <m/>
    <m/>
    <m/>
    <s v="al dia 25/10/2021 lleva 27 dias "/>
  </r>
  <r>
    <x v="0"/>
    <x v="1"/>
    <s v="La Guajira"/>
    <s v=" ANONIMO_PQRSD"/>
    <s v="Persona Natural"/>
    <x v="4"/>
    <s v=" FE. Cobro excesivo por parte de bomberos"/>
    <s v=" Camilo Portilla Quelal"/>
    <s v="Formulación, Actualización y Acompañamiento Normativo y Operativo"/>
    <s v="Subdirección Estratégica y de Coordinación Bomberil "/>
    <s v=" PETICION DE INTERES GENERAL"/>
    <n v="30"/>
    <s v=" 20219000102492"/>
    <s v=" 2021-09-16 11:18:07"/>
    <m/>
    <m/>
    <m/>
    <s v="En proceso"/>
    <m/>
    <m/>
    <m/>
    <m/>
    <m/>
    <s v="al dia 25/10/2021 lleva 27 dias "/>
  </r>
  <r>
    <x v="0"/>
    <x v="0"/>
    <s v="Casanare"/>
    <s v=" CUERPO DE BOMBEROS DE TAURAMENA"/>
    <s v="Entidad Bomberil"/>
    <x v="1"/>
    <s v=" CAC: aviso terminacion de comodato"/>
    <s v=" Jiud Magnoly Gaviria Narvaez"/>
    <s v="Fortalecimiento Bomberil para la Respuesta"/>
    <s v="Subdirección Estratégica y de Coordinación Bomberil "/>
    <s v=" PETICION DE INTERES GENERAL"/>
    <n v="30"/>
    <s v=" 20213800102532"/>
    <s v=" 2021-09-16 11:43:51.695897"/>
    <m/>
    <m/>
    <m/>
    <s v="En proceso"/>
    <m/>
    <m/>
    <m/>
    <m/>
    <m/>
    <s v="al dia 25/10/2021 lleva 27 dias "/>
  </r>
  <r>
    <x v="0"/>
    <x v="0"/>
    <s v="Bolívar"/>
    <s v=" CUERPO DE BOMBEROS VOLUNTARIOS DE ARJONA"/>
    <s v="Entidad Bomberil"/>
    <x v="3"/>
    <s v=" CAC: BOMBEROS OFICIALES DE ARJONA"/>
    <s v=" Melba Vidal"/>
    <s v="Formulación, Actualización y Acompañamiento Normativo y Operativo"/>
    <s v="Subdirección Estratégica y de Coordinación Bomberil "/>
    <s v=" PETICION DE INTERES GENERAL"/>
    <n v="30"/>
    <s v=" 20213800102552"/>
    <s v=" 2021-09-16 11:56:09.063041"/>
    <m/>
    <m/>
    <m/>
    <s v="En proceso"/>
    <s v="Para proyectar respuesta, a esto ya se le habia dado respuesta directa a la alcaldia el 30 de abril del 2021 con radicado No 20212000019271"/>
    <m/>
    <m/>
    <m/>
    <m/>
    <s v="al dia 25/10/2021 lleva 27 dias "/>
  </r>
  <r>
    <x v="0"/>
    <x v="0"/>
    <s v="Risaralda"/>
    <s v=" CUERPO DE BOMBEROS VOLUNTARIOS DE LA VIRGINIA - RISARALDA"/>
    <s v="Entidad Bomberil"/>
    <x v="1"/>
    <s v=" CAC: envÃ­o notificaciÃ³n apertura investigaciÃ³n bomberos la Virginia Risaralda"/>
    <s v=" Cristian Fernando Salcedo Rueda"/>
    <s v="Inpección, Vigilancia y Control"/>
    <s v="Subdirección Estratégica y de Coordinación Bomberil "/>
    <s v=" PETICION DE INTERES GENERAL"/>
    <n v="30"/>
    <s v=" 20213800102742"/>
    <s v=" 2021-09-16 14:30:36.792788"/>
    <m/>
    <m/>
    <m/>
    <s v="En proceso"/>
    <m/>
    <m/>
    <m/>
    <m/>
    <m/>
    <s v="al dia 25/10/2021 lleva 27 dias "/>
  </r>
  <r>
    <x v="0"/>
    <x v="1"/>
    <s v="La Guajira"/>
    <s v=" ANONIMO_PQRSD"/>
    <s v="Persona Natural"/>
    <x v="4"/>
    <s v=" FE. #1/EstÃ¡s inconforme con el monto actual a pagar por actualizar el Certificado Bomberil con Dibulla ya que el incremento asciende al 200% Y #2/ Solicitas que Bomberos de Dibulla sean transparentes y hagan pÃºblica la tabla tarifaria que estÃ¡n cobrando por mt2."/>
    <s v=" Camilo Portilla Quelal"/>
    <s v="Formulación, Actualización y Acompañamiento Normativo y Operativo"/>
    <s v="Subdirección Estratégica y de Coordinación Bomberil "/>
    <s v=" PETICION DE INTERES GENERAL"/>
    <n v="30"/>
    <s v=" 20219000102842"/>
    <s v=" 2021-09-16 19:57:23"/>
    <m/>
    <m/>
    <m/>
    <s v="En proceso"/>
    <m/>
    <m/>
    <m/>
    <m/>
    <m/>
    <s v="al dia 25/10/2021 lleva 27 dias "/>
  </r>
  <r>
    <x v="0"/>
    <x v="1"/>
    <s v="La Guajira"/>
    <s v=" ANONIMO_PQRSD"/>
    <s v="Persona Natural"/>
    <x v="3"/>
    <s v=" FE. Factura servicio de bomberos"/>
    <s v=" Camilo Portilla Quelal"/>
    <s v="Formulación, Actualización y Acompañamiento Normativo y Operativo"/>
    <s v="Subdirección Estratégica y de Coordinación Bomberil "/>
    <s v=" PETICION DE INTERES GENERAL"/>
    <n v="30"/>
    <s v=" 20219000102852"/>
    <s v=" 2021-09-16 21:28:08"/>
    <m/>
    <m/>
    <m/>
    <s v="En proceso"/>
    <m/>
    <m/>
    <m/>
    <m/>
    <m/>
    <s v="al dia 25/10/2021 lleva 27 dias "/>
  </r>
  <r>
    <x v="0"/>
    <x v="0"/>
    <s v="Antioquia"/>
    <s v=" JUZGADO 02 PENAL DEL CIRCUITO PARA ADOLESCENTES MEDELLIN"/>
    <s v="Entidad Territorial"/>
    <x v="1"/>
    <s v=" CI: URGENTE Fallo tutela 2021-00121"/>
    <s v=" Andrea Bibiana Castañeda Duran"/>
    <s v="Formulación, Actualización y Acompañamiento Normativo y Operativo"/>
    <s v="Subdirección Estratégica y de Coordinación Bomberil "/>
    <s v=" PETICION ENTRE AUTORIDADES"/>
    <n v="10"/>
    <s v=" 20213800102922"/>
    <s v=" 2021-09-17 10:51:52.698906"/>
    <n v="20212050096141"/>
    <d v="2021-09-21T00:00:00"/>
    <n v="2"/>
    <s v="Cumplido"/>
    <m/>
    <d v="2021-09-21T00:00:00"/>
    <s v="PDF"/>
    <s v="SI"/>
    <m/>
    <m/>
  </r>
  <r>
    <x v="0"/>
    <x v="0"/>
    <s v="Bogotá"/>
    <s v=" PROCURADURIA GENERAL DE LA NACION"/>
    <s v="Entidad Territorial"/>
    <x v="1"/>
    <s v=" CAC: SOLICITUD PROCURADURIA - Radicado de salida S-2021-040166"/>
    <s v=" Jorge Restrepo Sanguino"/>
    <s v="Formulación, Actualización y Acompañamiento Normativo y Operativo"/>
    <s v="Subdirección Estratégica y de Coordinación Bomberil "/>
    <s v=" PETICION ENTRE AUTORIDADES"/>
    <n v="10"/>
    <s v=" 20213800102932"/>
    <s v=" 2021-09-17 10:59:07.714992"/>
    <n v="20212050096151"/>
    <d v="2021-09-20T00:00:00"/>
    <n v="1"/>
    <s v="Cumplido"/>
    <m/>
    <d v="2021-09-20T00:00:00"/>
    <s v="PDF"/>
    <s v="SI"/>
    <m/>
    <m/>
  </r>
  <r>
    <x v="0"/>
    <x v="0"/>
    <s v="Atlántico"/>
    <s v=" YARLEDYS PEREZ"/>
    <s v="Persona Natural"/>
    <x v="3"/>
    <s v=" CAC: Poniendo en conocimiento violencia de genero, agresión física y presión psicológica"/>
    <s v=" Camilo Portilla Quelal"/>
    <s v="Formulación, Actualización y Acompañamiento Normativo y Operativo"/>
    <s v="Subdirección Estratégica y de Coordinación Bomberil "/>
    <s v=" PETICION DE INTERES PARTICULAR"/>
    <n v="30"/>
    <s v=" 20213800102942"/>
    <s v=" 2021-09-17 "/>
    <m/>
    <m/>
    <m/>
    <s v="En proceso"/>
    <s v="A hoy 08/10/2021 van 15 días"/>
    <m/>
    <m/>
    <m/>
    <m/>
    <s v="Fecha de vencimiento: 2/11/2021"/>
  </r>
  <r>
    <x v="0"/>
    <x v="0"/>
    <s v="Bogotá"/>
    <s v=" PROCURADURIA GENERAL DE LA NACION - OFICINA JURIDICA"/>
    <s v="Entidad Publica"/>
    <x v="0"/>
    <s v=" CAC: SOLICITUD DE INFORMACIÓN (PRÁCTICA DE PRUEBAS) - AUTO DEL 8/9/2021 - INICIACIÓN DE INDAGACIÓN PRELIMINAR - Expediente No. IUS-E-2021-155279 (IUC-D-2021-1816300)"/>
    <s v=" Alvaro Perez"/>
    <s v="Subdirección Administrativa y Financiera"/>
    <s v="Subdirección Administrativa y Financiera "/>
    <s v=" PETICION ENTRE AUTORIDADES"/>
    <n v="10"/>
    <s v=" 20213800103022"/>
    <s v=" 2021-09-17 "/>
    <m/>
    <m/>
    <m/>
    <s v="Vencido"/>
    <s v="A hoy 08/10/2021 van 15 días"/>
    <m/>
    <m/>
    <m/>
    <m/>
    <s v="Fecha de vencimiento:1/10/2021"/>
  </r>
  <r>
    <x v="0"/>
    <x v="0"/>
    <s v="Boyacá"/>
    <s v=" GOBERNACION DE BOYACA"/>
    <s v="Entidad Territorial"/>
    <x v="0"/>
    <s v=" CAC: S-2021-001774-GOBDPAC: Solictud CertificaciÃ³n"/>
    <s v=" Cristian Fernando Salcedo Rueda"/>
    <s v="Inpección, Vigilancia y Control"/>
    <s v="Subdirección Estratégica y de Coordinación Bomberil "/>
    <s v=" PETICION DE INTERES GENERAL"/>
    <n v="30"/>
    <s v=" 20213800103042"/>
    <s v=" 2021-09-17 "/>
    <m/>
    <m/>
    <m/>
    <s v="En proceso"/>
    <s v="A hoy 08/10/2021 van 15 días"/>
    <m/>
    <m/>
    <m/>
    <m/>
    <s v="Fecha de vencimiento: 2/11/2021"/>
  </r>
  <r>
    <x v="0"/>
    <x v="1"/>
    <s v="La Guajira"/>
    <s v=" ANONIMO_PQRSD"/>
    <s v="Persona Natural"/>
    <x v="5"/>
    <s v="FE: precios"/>
    <s v=" Camilo Portilla Quelal"/>
    <s v="Formulación, Actualización y Acompañamiento Normativo y Operativo"/>
    <s v="Subdirección Estratégica y de Coordinación Bomberil "/>
    <s v=" PETICION DE INTERES GENERAL"/>
    <n v="30"/>
    <s v=" 20219000103232"/>
    <s v=" 2021-09-18"/>
    <m/>
    <m/>
    <m/>
    <s v="En proceso"/>
    <s v="A hoy 08/10/2021 van 15 días"/>
    <m/>
    <m/>
    <m/>
    <m/>
    <s v="Fecha de vencimiento: 2/11/2021"/>
  </r>
  <r>
    <x v="0"/>
    <x v="0"/>
    <s v="Cundinamarca"/>
    <s v=" CUERPO DE BOMBEROS VOLUNTARIOS ANOLAIMA"/>
    <s v="Entidad Bomberil"/>
    <x v="0"/>
    <s v=" CAC. SOLICITUD COMADATO MAQUINA EXTINTORA BOMBEROS ANOLAIMA."/>
    <s v=" Alvaro Perez"/>
    <s v="Subdirección Administrativa y Financiera"/>
    <s v="Subdirección Administrativa y Financiera "/>
    <s v=" PETICIÓN DE DOCUMENTOS E INFORMACIÓN"/>
    <n v="20"/>
    <s v=" 20213800103282"/>
    <s v=" 2021-09-20"/>
    <n v="20213000024561"/>
    <d v="2021-10-05T00:00:00"/>
    <n v="12"/>
    <s v="Cumplido"/>
    <m/>
    <s v="N/A"/>
    <s v="Word"/>
    <s v="SI"/>
    <s v="N/A"/>
    <s v="Fecha de vencimiento: 2/11/2021"/>
  </r>
  <r>
    <x v="0"/>
    <x v="0"/>
    <s v="Santander"/>
    <s v=" CUERPO DE BOMBEROS VOLUNTARIOS FLORIDABLANCA"/>
    <s v="Entidad Bomberil"/>
    <x v="2"/>
    <s v=" CAC. Solicitud de información de la donación realizada DNBC."/>
    <s v=" Jiud Magnoly Gaviria Narvaez"/>
    <s v="Área Cenrtral de Referencia Bomberil"/>
    <s v="Subdirección Estratégica y de Coordinación Bomberil "/>
    <s v=" PETICION DE INTERES GENERAL"/>
    <n v="30"/>
    <s v=" 20213800103292"/>
    <s v=" 2021-09-20"/>
    <m/>
    <m/>
    <m/>
    <s v="En proceso"/>
    <s v="A hoy 08/10/2021 van 15 días"/>
    <m/>
    <m/>
    <m/>
    <m/>
    <s v="Fecha de vencimiento: 2/11/2021"/>
  </r>
  <r>
    <x v="0"/>
    <x v="0"/>
    <s v="Bogotá"/>
    <s v=" CONTRALORIA DELEGADA PARA EL SECTOR DE INFRAESTRUTURA CAROLINA SANCHEZ BRAVO"/>
    <s v="Entidad Publica"/>
    <x v="0"/>
    <s v=" CI. Tercera Reiteración Solicitud Información - Proceso Atención Denuncia 2021-208386-82111-D, con Radicado 2021ER0046570 del 19/04/2021."/>
    <s v=" Alvaro Perez"/>
    <s v="Subdirección Administrativa y Financiera"/>
    <s v="Subdirección Administrativa y Financiera "/>
    <s v=" PETICION ENTRE AUTORIDADES"/>
    <n v="3"/>
    <s v=" 20213800103312"/>
    <s v=" 2021-09-20"/>
    <m/>
    <d v="2021-10-04T00:00:00"/>
    <n v="10"/>
    <s v="Extemporaneo"/>
    <s v="Anotación ORFEO: se archiva el orfeo enviado al correo electronico andres.fuentes@contraloria.gov.co se contesta orfeo sin numero debío al trasteo y urgencia del requerimiento."/>
    <s v="N/A"/>
    <m/>
    <s v="SI"/>
    <s v="N/A"/>
    <s v="En documentos no se deja la prueba del envio."/>
  </r>
  <r>
    <x v="0"/>
    <x v="0"/>
    <s v="Bogotá"/>
    <s v=" GENERAL MOTORS COLMOTORES S.A."/>
    <s v="Persona Juridica"/>
    <x v="0"/>
    <s v=" CAC. APOYO ATENCION EMERGENCIAS VEHICULOS ELECTRICOS GM COLMOTORES."/>
    <s v=" Luis Alberto Valencia Pulido"/>
    <s v="Área Cenrtral de Referencia Bomberil"/>
    <s v="Subdirección Estratégica y de Coordinación Bomberil "/>
    <s v=" PETICION DE INTERES GENERAL"/>
    <n v="30"/>
    <s v=" 20213800103362"/>
    <s v=" 2021-09-20"/>
    <m/>
    <m/>
    <m/>
    <s v="En proceso"/>
    <s v="A hoy 08/10/2021 van 14 días."/>
    <m/>
    <m/>
    <m/>
    <m/>
    <s v="Fecha de vencimiento: 3/11/2021"/>
  </r>
  <r>
    <x v="0"/>
    <x v="0"/>
    <s v="Bogotá"/>
    <s v=" CONTRALORIA DELEGADA PARA EL SECTOR DE INFRAESTRUTURA CAROLINA SANCHEZ BRAVO"/>
    <s v="Entidad Publica"/>
    <x v="0"/>
    <s v=" CI. Remito oficio de solicitud información -proceso atención denuncia 2021-208778-82111-D."/>
    <s v=" Alvaro Perez"/>
    <s v="Subdirección Administrativa y Financiera"/>
    <s v="Subdirección Administrativa y Financiera "/>
    <s v=" PETICION ENTRE AUTORIDADES"/>
    <n v="4"/>
    <s v=" 20213800103372"/>
    <s v=" 2021-09-20"/>
    <n v="20213000024441"/>
    <d v="2021-09-29T00:00:00"/>
    <n v="8"/>
    <s v="Extemporaneo"/>
    <m/>
    <s v="N/A"/>
    <m/>
    <s v="SI"/>
    <s v="N/A"/>
    <s v="Fecha de vencimiento:"/>
  </r>
  <r>
    <x v="0"/>
    <x v="0"/>
    <s v="Antioquia"/>
    <s v=" CUERPO DE BOMBEROS VOLUNTARIOS SANTA ROSA DE OSOS"/>
    <s v="Entidad Bomberil"/>
    <x v="2"/>
    <s v=" CAC. Solicitud de información."/>
    <s v=" Yerky Sneider Garavito Cancelado"/>
    <s v="Subdirección Administrativa y Financiera"/>
    <s v="Subdirección Estratégica y de Coordinación Bomberil "/>
    <s v=" PETICIÓN DE DOCUMENTOS E INFORMACIÓN"/>
    <n v="20"/>
    <s v=" 20213800103412"/>
    <s v=" 2021-09-20"/>
    <m/>
    <m/>
    <m/>
    <s v="En proceso"/>
    <s v="A hoy 08/10/2021 van 14 días."/>
    <m/>
    <m/>
    <m/>
    <m/>
    <s v="Fecha de vencimiento: 19/10/2021."/>
  </r>
  <r>
    <x v="0"/>
    <x v="0"/>
    <s v="Boyacá"/>
    <s v=" ALCALDIA IZA BOYACA"/>
    <s v="Entidad Territorial"/>
    <x v="0"/>
    <s v=" CAC. SOLICITUD CERTICACION POBLACION EN CONDICION DE LISTADO CENSAL VIGENCIA 2021- MUNICIPIO DE IZA."/>
    <s v=" Luis Alberto Valencia Pulido"/>
    <s v="Área Cenrtral de Referencia Bomberil"/>
    <s v="Subdirección Estratégica y de Coordinación Bomberil "/>
    <s v=" PETICIÓN DE DOCUMENTOS E INFORMACIÓN"/>
    <n v="20"/>
    <s v=" 20213800103422"/>
    <s v=" 2021-09-20"/>
    <n v="20212100024051"/>
    <d v="2021-10-08T00:00:00"/>
    <n v="14"/>
    <s v="Cumplido"/>
    <m/>
    <s v="N/A"/>
    <s v="Word"/>
    <s v="SI"/>
    <s v="N/A"/>
    <m/>
  </r>
  <r>
    <x v="0"/>
    <x v="0"/>
    <s v="Antioquia"/>
    <s v=" CUERPO DE BOMBEROS VOLUNTARIOS DE MUTATA"/>
    <s v="Entidad Bomberil"/>
    <x v="0"/>
    <s v=" CAC. solicitud de las emergencias atendidas del periodo 2020 hasta la fecha actual."/>
    <s v=" Luis Alberto Valencia Pulido"/>
    <s v="Área Cenrtral de Referencia Bomberil"/>
    <s v="Subdirección Estratégica y de Coordinación Bomberil "/>
    <s v=" PETICION DE INTERES GENERAL"/>
    <n v="30"/>
    <s v=" 20213800103432"/>
    <s v=" 2021-09-20"/>
    <m/>
    <d v="2021-10-08T00:00:00"/>
    <n v="14"/>
    <s v="Cumplido"/>
    <m/>
    <s v="N/A"/>
    <m/>
    <s v="SI"/>
    <s v="N/A"/>
    <s v="Se envia copia de la respuesta al correo de atencion al ciudadano."/>
  </r>
  <r>
    <x v="0"/>
    <x v="0"/>
    <s v="Boyacá"/>
    <s v=" ALCALDIA TUTAZA BOYACA"/>
    <s v="Entidad Territorial"/>
    <x v="0"/>
    <s v=" CAC. Solicitud certificación listado censal Municipio de Tutazá - Bomberos."/>
    <s v=" Luis Alberto Valencia Pulido"/>
    <s v="Área Cenrtral de Referencia Bomberil"/>
    <s v="Subdirección Estratégica y de Coordinación Bomberil "/>
    <s v=" PETICIÓN DE DOCUMENTOS E INFORMACIÓN"/>
    <n v="20"/>
    <s v=" 20213800103632"/>
    <s v=" 2021-09-20"/>
    <n v="20212100024221"/>
    <d v="2021-10-08T00:00:00"/>
    <n v="14"/>
    <s v="Cumplido"/>
    <m/>
    <s v="N/A"/>
    <s v="Word"/>
    <s v="SI"/>
    <s v="N/A"/>
    <m/>
  </r>
  <r>
    <x v="0"/>
    <x v="1"/>
    <s v="Huila"/>
    <s v=" ANONIMO_PQRSD"/>
    <s v="Persona Natural"/>
    <x v="4"/>
    <s v=" FE. Queja del comandante de San AgustÃ­n Huila"/>
    <s v=" Juan Gabriel Parra"/>
    <s v="Formulación, Actualización y Acompañamiento Normativo y Operativo"/>
    <s v="Subdirección Estratégica y de Coordinación Bomberil "/>
    <s v=" PETICION DE INTERES GENERAL"/>
    <n v="30"/>
    <s v=" 20219000103702"/>
    <s v=" 2021-09-21"/>
    <m/>
    <m/>
    <m/>
    <s v="En proceso"/>
    <s v="A hoy 08/10/2021 van 14 días"/>
    <m/>
    <m/>
    <m/>
    <m/>
    <s v="Fecha de vencimiento: 4/11/2021"/>
  </r>
  <r>
    <x v="0"/>
    <x v="2"/>
    <s v="Bogotá"/>
    <s v=" INSPECCION DISTRITAL DE POLICIA"/>
    <s v="Entidad Publica"/>
    <x v="3"/>
    <s v=" RD: SOLICITUD"/>
    <s v=" Ronny Estiven Romero Velandia"/>
    <s v="Formulación, Actualización y Acompañamiento Normativo y Operativo"/>
    <s v="Subdirección Estratégica y de Coordinación Bomberil "/>
    <s v=" PETICION DE INTERES PARTICULAR"/>
    <n v="30"/>
    <s v=" 20213800103742"/>
    <s v=" 2021-09-21"/>
    <m/>
    <m/>
    <m/>
    <s v="En proceso"/>
    <s v="A hoy 11/10/2021 van 14 días"/>
    <m/>
    <m/>
    <m/>
    <m/>
    <s v="Fecha de vencimiento: 4/11/2021"/>
  </r>
  <r>
    <x v="0"/>
    <x v="0"/>
    <s v="Caldas"/>
    <s v=" CUERPO OFICIAL DE BOMBEROS DE MANIZALES - CALDAS"/>
    <s v="Entidad Territorial"/>
    <x v="2"/>
    <s v=" CAC. OFICIO 2021EE10987 Traslado — &quot;Cofinanciación de vehículos para el parque automotor del Cuerpo oficial de Bomberos de Manizales.&quot;."/>
    <s v=" Jiud Magnoly Gaviria Narvaez"/>
    <s v="Área Cenrtral de Referencia Bomberil"/>
    <s v="Subdirección Estratégica y de Coordinación Bomberil "/>
    <s v=" PETICION DE INTERES GENERAL"/>
    <n v="30"/>
    <s v=" 20213800103752"/>
    <s v=" 2021-09-21"/>
    <m/>
    <m/>
    <m/>
    <s v="En proceso"/>
    <s v="A hoy 11/10/2021 van 15 días"/>
    <m/>
    <m/>
    <m/>
    <m/>
    <s v="Fecha de vencimiento: 3/11/2021"/>
  </r>
  <r>
    <x v="0"/>
    <x v="0"/>
    <s v="No Reporta"/>
    <s v=" LIZETH ALEXANDRA SABOGAL RODRÃ­GUEZ"/>
    <s v="Persona Natural"/>
    <x v="4"/>
    <s v=" CAC. Queja"/>
    <s v=" Juan Gabriel Parra"/>
    <s v="Formulación, Actualización y Acompañamiento Normativo y Operativo"/>
    <s v="Subdirección Estratégica y de Coordinación Bomberil "/>
    <s v=" PETICION DE INTERES GENERAL"/>
    <n v="30"/>
    <s v=" 20213800103782"/>
    <s v=" 2021-09-21"/>
    <m/>
    <m/>
    <m/>
    <s v="En proceso"/>
    <s v="A hoy 11/10/2021 van 15 días"/>
    <m/>
    <m/>
    <m/>
    <m/>
    <s v="Fecha de vencimiento: 3/11/2021"/>
  </r>
  <r>
    <x v="0"/>
    <x v="0"/>
    <s v="Boyacá"/>
    <s v=" CUERPO DE BOMBEROS VOLUNTARIOS DE TIBASOSA"/>
    <s v="Entidad Bomberil"/>
    <x v="2"/>
    <s v=" CAC. QUEJA FORMAL PROCURADURIA"/>
    <s v=" Yerky Sneider Garavito Cancelado"/>
    <s v="Subdirección Administrativa y Financiera"/>
    <s v="Subdirección Administrativa y Financiera "/>
    <s v=" PETICION DE INTERES GENERAL"/>
    <n v="30"/>
    <s v=" 20213800103822"/>
    <s v=" 2021-09-21"/>
    <m/>
    <m/>
    <m/>
    <s v="En proceso"/>
    <s v="A hoy 11/10/2021 van 14 días"/>
    <m/>
    <m/>
    <m/>
    <m/>
    <s v="Fecha de vencimiento: 4/11/2021"/>
  </r>
  <r>
    <x v="0"/>
    <x v="0"/>
    <s v="Cundinamarca"/>
    <s v=" ALCALDIA MUNICIPAL DE NILO SECRETARIA DE GOBIERNO"/>
    <s v="Entidad Territorial"/>
    <x v="0"/>
    <s v=" CAC. REMITE POR COMPETENCIA RADICADO 2021109073"/>
    <s v=" Cristian Fernando Salcedo Rueda"/>
    <s v="Inpección, Vigilancia y Control"/>
    <s v="Subdirección Estratégica y de Coordinación Bomberil "/>
    <s v=" PETICION DE INTERES GENERAL"/>
    <n v="30"/>
    <s v=" 20213800103842"/>
    <s v=" 2021-09-21"/>
    <m/>
    <m/>
    <m/>
    <s v="En proceso"/>
    <s v="A hoy 11/10/2021 van días"/>
    <m/>
    <m/>
    <m/>
    <m/>
    <s v="Fecha de vencimiento: 4/11/2021"/>
  </r>
  <r>
    <x v="0"/>
    <x v="0"/>
    <s v="Antioquia"/>
    <s v=" SINDICATO NACIONAL DE BOMBEROS OFICIALES DE COLOMBIA"/>
    <s v="Entidad Bomberil"/>
    <x v="3"/>
    <s v=" CAC. DERECHO DE PETICIÃ“N"/>
    <s v=" Camilo Portilla Quelal"/>
    <s v="Formulación, Actualización y Acompañamiento Normativo y Operativo"/>
    <s v="Subdirección Estratégica y de Coordinación Bomberil "/>
    <s v=" PETICION DE INTERES GENERAL"/>
    <n v="30"/>
    <s v=" 20213800103862"/>
    <s v=" 2021-09-21"/>
    <m/>
    <m/>
    <m/>
    <s v="En proceso"/>
    <s v="A hoy 20/10/2021 van 20 días"/>
    <m/>
    <m/>
    <m/>
    <m/>
    <s v="Fecha de vencimiento: 4/11/2021"/>
  </r>
  <r>
    <x v="0"/>
    <x v="0"/>
    <s v="Atlántico"/>
    <s v=" CUERPO DE BOMBEROS VOLUNTARIOS DE JUAN DE ACOSTA"/>
    <s v="Entidad Bomberil"/>
    <x v="3"/>
    <s v=" CAC. Aportes de diploma"/>
    <s v=" Melba Vidal"/>
    <s v="Formulación, Actualización y Acompañamiento Normativo y Operativo"/>
    <s v="Subdirección Estratégica y de Coordinación Bomberil "/>
    <s v=" PETICION DE INTERES PARTICULAR"/>
    <n v="30"/>
    <s v=" 20213800104052"/>
    <s v=" 2021-09-22"/>
    <m/>
    <m/>
    <m/>
    <s v="En proceso"/>
    <s v="A hoy 20/10/2021 van 20 días"/>
    <m/>
    <m/>
    <m/>
    <m/>
    <s v="Fecha de vencimiento: 4/11/2021"/>
  </r>
  <r>
    <x v="0"/>
    <x v="0"/>
    <s v="Bogotá"/>
    <s v=" JORGE O HERNÃNDEZ LONDOÃ‘O"/>
    <s v="Persona Natural"/>
    <x v="5"/>
    <s v=" CAC. Derecho de PeticiÃ³n"/>
    <s v=" Jorge Restrepo Sanguino"/>
    <s v="Formulación, Actualización y Acompañamiento Normativo y Operativo"/>
    <s v="Subdirección Estratégica y de Coordinación Bomberil "/>
    <s v=" PETICION DE INTERES GENERAL"/>
    <n v="30"/>
    <s v=" 20213800104062"/>
    <s v=" 2021-09-22"/>
    <m/>
    <m/>
    <m/>
    <s v="En proceso"/>
    <s v="A hoy 20/10/2021 van 20 días"/>
    <m/>
    <m/>
    <m/>
    <m/>
    <s v="Fecha de vencimiento: 4/11/2021"/>
  </r>
  <r>
    <x v="0"/>
    <x v="0"/>
    <s v="Sucre"/>
    <s v=" CUERPO DE BOMBEROS VOLUNTARIOS DE COROZAL"/>
    <s v="Entidad Bomberil"/>
    <x v="2"/>
    <s v=" CAC. RadicaciÃ³n de proyecto construcciÃ³n de estaciÃ³n de bomberos CBVC corozal sucre"/>
    <s v=" Yerky Sneider Garavito Cancelado"/>
    <s v="Subdirección Administrativa y Financiera"/>
    <s v="Subdirección Administrativa y Financiera "/>
    <s v=" PETICION DE INTERES GENERAL"/>
    <n v="30"/>
    <s v=" 20213800104092"/>
    <s v=" 2021-09-22"/>
    <m/>
    <m/>
    <m/>
    <s v="En proceso"/>
    <s v="A hoy 20/10/2021 van 22 días"/>
    <m/>
    <m/>
    <m/>
    <m/>
    <s v="Fecha de vencimiento: 4/11/2021"/>
  </r>
  <r>
    <x v="0"/>
    <x v="0"/>
    <s v="Boyacá"/>
    <s v=" ALCALDIA PAJARITO BOYACA PERSONERIA MUNICIPAL"/>
    <s v="Entidad Territorial"/>
    <x v="5"/>
    <s v=" CAC. Envío de oficio por correo electrónico del radicado No. 20214000032841."/>
    <s v=" Camilo Portilla Quelal"/>
    <s v="Formulación, Actualización y Acompañamiento Normativo y Operativo"/>
    <s v="Subdirección Estratégica y de Coordinación Bomberil "/>
    <s v=" PETICION DE INTERES GENERAL"/>
    <n v="30"/>
    <s v=" 20213800104122"/>
    <s v=" 2021-09-22"/>
    <m/>
    <m/>
    <m/>
    <s v="En proceso"/>
    <s v="A hoy 25/10/2021 van 22 días"/>
    <m/>
    <m/>
    <m/>
    <m/>
    <s v="Fecha de vencimiento: 5/11/2021"/>
  </r>
  <r>
    <x v="0"/>
    <x v="0"/>
    <s v="Boyacá"/>
    <s v=" ALCALDIA SANTANA BOYACA"/>
    <s v="Entidad Territorial"/>
    <x v="2"/>
    <s v=" CAC. Respuesta radicado DNBC No.20212050089031"/>
    <s v="Orlando Murillo Lopez"/>
    <s v="Formulación, Actualización y Acompañamiento Normativo y Operativo"/>
    <s v="Subdirección Estratégica y de Coordinación Bomberil "/>
    <s v=" PETICION DE INTERES GENERAL"/>
    <n v="30"/>
    <s v=" 20213800104132"/>
    <s v=" 2021-09-22"/>
    <m/>
    <m/>
    <n v="22"/>
    <s v="Cumplido"/>
    <s v="ANOTACIÓN ORFEO: Respuesta del municipio de Santana en donde refieren no contar con recursos para la creación del cuerpo de Bomberos."/>
    <s v="N/A"/>
    <s v="N/A"/>
    <s v="N/A"/>
    <s v="N/A"/>
    <s v="No dan ninguna respuesta al respecto."/>
  </r>
  <r>
    <x v="0"/>
    <x v="0"/>
    <s v="Antioquia"/>
    <s v=" JUZGADO 02 PENAL DEL CIRCUITO PARA ADOLESCENTES MEDELLIN"/>
    <s v="Entidad Publica"/>
    <x v="0"/>
    <s v=" CAC. Fallo tutela 2021-00121"/>
    <s v=" Andrea Bibiana Castañeda Duran"/>
    <s v="Formulación, Actualización y Acompañamiento Normativo y Operativo"/>
    <s v="Subdirección Estratégica y de Coordinación Bomberil "/>
    <s v=" PETICION ENTRE AUTORIDADES"/>
    <n v="5"/>
    <s v=" 20213800104192"/>
    <s v=" 2021-09-22"/>
    <n v="20212050096141"/>
    <d v="2021-09-21T00:00:00"/>
    <n v="1"/>
    <s v="Cumplido"/>
    <s v="Anotación Orfeo: MISMO DOCUMENTO DEL 20213800102922."/>
    <d v="2021-09-21T00:00:00"/>
    <s v="PDF"/>
    <s v="SI"/>
    <s v="N/A"/>
    <m/>
  </r>
  <r>
    <x v="0"/>
    <x v="1"/>
    <s v="Antioquia"/>
    <s v=" Omar Alejandro Agudelo Zuluaga"/>
    <s v="Persona Natural"/>
    <x v="0"/>
    <s v=" FE. ACTUALIZACIÓN DE APELLIDO"/>
    <s v=" Jorge Restrepo Sanguino"/>
    <s v="Formulación, Actualización y Acompañamiento Normativo y Operativo"/>
    <s v="Subdirección Estratégica y de Coordinación Bomberil "/>
    <s v=" PETICIÓN DE DOCUMENTOS E INFORMACIÓN"/>
    <n v="20"/>
    <s v=" 20219000104372"/>
    <s v=" 2021-09-22"/>
    <m/>
    <d v="2021-10-15T00:00:00"/>
    <n v="22"/>
    <s v="Extemporaneo"/>
    <s v="Anotación ORFEO:  SE DIO RESPUESTA MEDIANTE CORREO ELECTRONICO EL 15/10/2021."/>
    <s v="N/A"/>
    <s v="N/A"/>
    <s v="SI"/>
    <s v="N/A"/>
    <s v="No dejan trazabilidad del correo electrónico"/>
  </r>
  <r>
    <x v="0"/>
    <x v="0"/>
    <s v="Santander"/>
    <s v=" ALCALDIA SANTANDER BOLIVAR"/>
    <s v="Entidad Territorial"/>
    <x v="5"/>
    <s v=" CAC. SOLICITUD DE INFORMACIÃ“N"/>
    <s v=" Camilo Portilla Quelal"/>
    <s v="Formulación, Actualización y Acompañamiento Normativo y Operativo"/>
    <s v="Subdirección Estratégica y de Coordinación Bomberil "/>
    <s v=" PETICION DE INTERES GENERAL"/>
    <n v="30"/>
    <s v=" 20213800104382"/>
    <s v=" 2021-09-22"/>
    <m/>
    <m/>
    <m/>
    <s v="En proceso"/>
    <s v="A hoy 25/10/2021 van 22 días"/>
    <m/>
    <m/>
    <m/>
    <m/>
    <s v="Fecha de vencimiento: 5/11/2021."/>
  </r>
  <r>
    <x v="0"/>
    <x v="0"/>
    <s v="Santander"/>
    <s v=" CUERPO DE BOMBEROS VOLUNTARIOS DE LOS SANTOS"/>
    <s v="Entidad Bomberil"/>
    <x v="5"/>
    <s v=" CAC. PETICION CONSTITUCION EN RENUNCIA"/>
    <s v=" Jorge Restrepo Sanguino"/>
    <s v="Formulación, Actualización y Acompañamiento Normativo y Operativo"/>
    <s v="Subdirección Estratégica y de Coordinación Bomberil "/>
    <s v=" PETICION DE INTERES GENERAL"/>
    <n v="30"/>
    <s v=" 20213800104392"/>
    <s v=" 2021-09-22"/>
    <m/>
    <m/>
    <m/>
    <s v="En proceso"/>
    <s v="A hoy 25/10/2021 van 22 días"/>
    <m/>
    <m/>
    <m/>
    <m/>
    <s v="Fecha de vencimiento: 5/11/2021."/>
  </r>
  <r>
    <x v="0"/>
    <x v="0"/>
    <s v="Caquetá"/>
    <s v=" CUERPO DE BOMBEROS VOLUNTARIOS DE SAN VICENTE DEL CAGUAN - CAQUETA"/>
    <s v="Entidad Bomberil"/>
    <x v="5"/>
    <s v=" CAC. SOLICITUD DE CONCEPTO"/>
    <s v=" Camilo Portilla Quelal"/>
    <s v="Formulación, Actualización y Acompañamiento Normativo y Operativo"/>
    <s v="Subdirección Estratégica y de Coordinación Bomberil "/>
    <s v=" PETICION DE INTERES PARTICULAR"/>
    <n v="30"/>
    <s v=" 20213800104402"/>
    <s v=" 2021-09-22"/>
    <m/>
    <m/>
    <m/>
    <s v="En proceso"/>
    <s v="A hoy 25/10/2021 van 22 días"/>
    <m/>
    <m/>
    <m/>
    <m/>
    <s v="Fecha de vencimiento: 5/11/2021."/>
  </r>
  <r>
    <x v="0"/>
    <x v="0"/>
    <s v="Putumayo"/>
    <s v=" CUERPO DE BOMBEROS VOLUNTARIOS VILLAGARZON PUTUMAYO"/>
    <s v="Entidad Bomberil"/>
    <x v="5"/>
    <s v=" CAC. PETICION DE PARTE DE CUERPO DE BOMBEROS VOLUNTARIOS DE VILLAGARZON"/>
    <s v=" Camilo Portilla Quelal"/>
    <s v="Formulación, Actualización y Acompañamiento Normativo y Operativo"/>
    <s v="Subdirección Estratégica y de Coordinación Bomberil "/>
    <s v=" PETICION DE INTERES GENERAL"/>
    <n v="30"/>
    <s v=" 20213800104512"/>
    <s v=" 2021-09-23"/>
    <m/>
    <m/>
    <m/>
    <s v="En proceso"/>
    <s v="A hoy 25/10/2021 van 22 días"/>
    <m/>
    <m/>
    <m/>
    <m/>
    <s v="Fecha de vencimiento: 5/11/2021."/>
  </r>
  <r>
    <x v="0"/>
    <x v="0"/>
    <s v="Casanare"/>
    <s v=" CUERPO DE BOMBEROS VOLUNTARIOS DE AGUAZUL - CASANARE"/>
    <s v="Entidad Bomberil"/>
    <x v="5"/>
    <s v=" CAC. SOLICITUD DE CONCEPTO"/>
    <s v=" Jorge Restrepo Sanguino"/>
    <s v="Formulación, Actualización y Acompañamiento Normativo y Operativo"/>
    <s v="Subdirección Estratégica y de Coordinación Bomberil "/>
    <s v=" PETICION DE INTERES PARTICULAR"/>
    <n v="30"/>
    <s v=" 20213800104552"/>
    <s v=" 2021-09-23"/>
    <m/>
    <m/>
    <m/>
    <s v="En proceso"/>
    <s v="A hoy 25/10/2021 van 21 días"/>
    <m/>
    <m/>
    <m/>
    <m/>
    <s v="Fecha de vencimiento: 5/11/2021."/>
  </r>
  <r>
    <x v="0"/>
    <x v="0"/>
    <s v="Caldas"/>
    <s v=" CUERPO DE BOMBEROS VOLUNTARIOS DE SAN JOSE - CALDAS"/>
    <s v="Entidad Bomberil"/>
    <x v="0"/>
    <s v=" CAC. Solicitud Reporte de atencion de incidentes RUE"/>
    <s v=" Luis Alberto Valencia Pulido"/>
    <s v="Área Cenrtral de Referencia Bomberil"/>
    <s v="Subdirección Estratégica y de Coordinación Bomberil "/>
    <s v=" PETICIÓN DE DOCUMENTOS E INFORMACIÓN"/>
    <n v="20"/>
    <s v=" 20213800104602"/>
    <s v=" 2021-09-23"/>
    <n v="20212100024861"/>
    <s v="21/10/201"/>
    <n v="19"/>
    <s v="Cumplido"/>
    <s v="A hoy 25/10/2021 van  días"/>
    <s v="N/A"/>
    <s v="N/A"/>
    <s v="N/A"/>
    <s v="N/A"/>
    <s v="La respuesta 20212100024861 no se encuentra digitalizada."/>
  </r>
  <r>
    <x v="0"/>
    <x v="0"/>
    <s v="Guaviare"/>
    <s v=" DELEGACION DEPARTAMENTAL BOMBEROS GUAVIARE"/>
    <s v="Entidad Bomberil"/>
    <x v="0"/>
    <s v=" CAC. Solicitud de certificaciÃ³n"/>
    <s v=" Luis Alberto Valencia Pulido"/>
    <s v="Área Cenrtral de Referencia Bomberil"/>
    <s v="Subdirección Estratégica y de Coordinación Bomberil "/>
    <s v=" PETICIÓN DE DOCUMENTOS E INFORMACIÓN"/>
    <n v="20"/>
    <s v=" 20213800104702"/>
    <s v=" 2021-09-23"/>
    <n v="20212100024651"/>
    <d v="2021-10-08T00:00:00"/>
    <n v="11"/>
    <s v="Cumplido"/>
    <m/>
    <s v="N/A"/>
    <s v="N/A"/>
    <s v="N/A"/>
    <s v="N/A"/>
    <s v="La respuesta 20212100024651 no se encuentra digitalizada."/>
  </r>
  <r>
    <x v="0"/>
    <x v="0"/>
    <s v="No Reporta"/>
    <s v=" EDWIN HERNAN ABELLO GOMEZ"/>
    <s v="Persona Natural"/>
    <x v="0"/>
    <s v=" CAC. Petición información Excepciones de IVA y otros impuestos."/>
    <s v=" Jorge Restrepo Sanguino"/>
    <s v="Formulación, Actualización y Acompañamiento Normativo y Operativo"/>
    <s v="Subdirección Estratégica y de Coordinación Bomberil "/>
    <s v=" PETICION DE INTERES GENERAL"/>
    <n v="30"/>
    <s v=" 20213800104722"/>
    <s v=" 2021-09-23"/>
    <m/>
    <m/>
    <m/>
    <s v="En proceso"/>
    <s v="A hoy 25/10/2021 van 21 días"/>
    <m/>
    <m/>
    <m/>
    <m/>
    <s v="Fecha de vencimiento: 8/11/2021"/>
  </r>
  <r>
    <x v="0"/>
    <x v="0"/>
    <s v="Santander"/>
    <s v=" DELEGACION DEPARTAMENTAL DE SANTANDER"/>
    <s v="Entidad Bomberil"/>
    <x v="0"/>
    <s v=" CAC. Solicitud"/>
    <s v=" Jiud Magnoly Gaviria Narvaez"/>
    <s v="Área Cenrtral de Referencia Bomberil"/>
    <s v="Subdirección Estratégica y de Coordinación Bomberil "/>
    <s v=" PETICIÓN DE DOCUMENTOS E INFORMACIÓN"/>
    <n v="20"/>
    <s v=" 20213800104732"/>
    <s v=" 2021-09-23"/>
    <m/>
    <m/>
    <m/>
    <s v="Vencido"/>
    <s v="A hoy 25/10/2021 van 21 días"/>
    <m/>
    <m/>
    <m/>
    <m/>
    <s v="Fecha de vencimiento: 22/10/2021"/>
  </r>
  <r>
    <x v="0"/>
    <x v="0"/>
    <s v="Caldas"/>
    <s v=" ALCALDIA BELALCAZAR CALDAS"/>
    <s v="Entidad Territorial"/>
    <x v="2"/>
    <s v=" CAC. Carta IntenciÃ³n estaciÃ³n de bomberos BelalcÃ¡zar"/>
    <s v=" Yerky Sneider Garavito Cancelado"/>
    <s v="Subdirección Administrativa y Financiera"/>
    <s v="Subdirección Administrativa y Financiera "/>
    <s v=" PETICION DE INTERES GENERAL"/>
    <n v="30"/>
    <s v=" 20213800104742"/>
    <s v=" 2021-09-23"/>
    <m/>
    <m/>
    <m/>
    <s v="En proceso"/>
    <s v="A hoy 25/10/2021 van 21 días"/>
    <m/>
    <m/>
    <m/>
    <m/>
    <s v="Fecha de vencimiento: 8/11/2021"/>
  </r>
  <r>
    <x v="0"/>
    <x v="0"/>
    <s v="Valle del Cauca"/>
    <s v=" CUERPO DE BOMBEROS VOLUNTARIOS DE LA UNION"/>
    <s v="Entidad Bomberil"/>
    <x v="0"/>
    <s v=" CAC. SOLICITUD"/>
    <s v=" Julio Alejandro Chamorro Cabrera"/>
    <s v="Inpección, Vigilancia y Control"/>
    <s v="Subdirección Estratégica y de Coordinación Bomberil "/>
    <s v=" PETICION DE INTERES GENERAL"/>
    <n v="30"/>
    <s v=" 20213800104892"/>
    <s v=" 2021-09-24"/>
    <n v="20212000024431"/>
    <d v="2021-10-07T00:00:00"/>
    <n v="10"/>
    <s v="Cumplido"/>
    <s v="Anotación Orfeo: 20213800104892 20212000024431 CBV La Unión Respuesta solicitud certificado de Cumplimiento, se envía respuesta el 7 de octubre"/>
    <d v="2021-10-07T00:00:00"/>
    <s v="PDF"/>
    <s v="SI"/>
    <s v="N/A"/>
    <m/>
  </r>
  <r>
    <x v="0"/>
    <x v="0"/>
    <s v="No Reporta"/>
    <s v=" PEDRO QUIROGA"/>
    <s v="Persona Natural"/>
    <x v="5"/>
    <s v=" CAC. Solicitud informaciÃ³n"/>
    <s v=" Andrea Bibiana Castañeda Duran"/>
    <s v="Formulación, Actualización y Acompañamiento Normativo y Operativo"/>
    <s v="Subdirección Estratégica y de Coordinación Bomberil "/>
    <s v=" PETICION DE INTERES GENERAL"/>
    <n v="30"/>
    <s v=" 20213800104902"/>
    <s v=" 2021-09-24"/>
    <n v="20212050096601"/>
    <d v="2021-10-15T00:00:00"/>
    <n v="15"/>
    <s v="Cumplido"/>
    <s v="A hoy 25/10/2021 van  días"/>
    <d v="2021-10-15T00:00:00"/>
    <s v="PDF"/>
    <s v="SI"/>
    <s v="N/A"/>
    <m/>
  </r>
  <r>
    <x v="0"/>
    <x v="1"/>
    <s v="Cesar"/>
    <s v=" ALVARO ANTONIO AGUIRRE RAMIREZ"/>
    <s v="Entidad Bomberil"/>
    <x v="2"/>
    <s v=" FE. SOLICITUD DE INFORMACION SEDE NUEVA BOMBEROS OFICIAL VALLEDUPAR"/>
    <s v=" Yerky Sneider Garavito Cancelado"/>
    <s v="Subdirección Administrativa y Financiera"/>
    <s v="Subdirección Administrativa y Financiera "/>
    <s v=" PETICION DE INTERES GENERAL"/>
    <n v="30"/>
    <s v=" 20219000104922"/>
    <s v=" 2021-09-25"/>
    <m/>
    <m/>
    <m/>
    <s v="En proceso"/>
    <s v="A hoy 25/10/2021 van 20 días"/>
    <m/>
    <m/>
    <m/>
    <m/>
    <s v="Fecha de vencimiento: 9/11/2021"/>
  </r>
  <r>
    <x v="0"/>
    <x v="0"/>
    <s v="Antioquia"/>
    <s v=" NEISON DE JESUS ROJAS OCHOA"/>
    <s v="Persona Natural"/>
    <x v="5"/>
    <s v=" CAC. Consulta."/>
    <s v=" Andrea Bibiana Castañeda Duran"/>
    <s v="Formulación, Actualización y Acompañamiento Normativo y Operativo"/>
    <s v="Subdirección Estratégica y de Coordinación Bomberil "/>
    <s v=" PETICION DE INTERES GENERAL"/>
    <n v="30"/>
    <s v=" 20213800104932"/>
    <s v=" 2021-09-27"/>
    <m/>
    <m/>
    <m/>
    <s v="En proceso"/>
    <s v="A hoy 25/10/2021 van 20 días"/>
    <m/>
    <m/>
    <m/>
    <m/>
    <s v="Fecha de vencimiento: 9/11/2021"/>
  </r>
  <r>
    <x v="0"/>
    <x v="0"/>
    <s v="Sucre"/>
    <s v=" DELEGACION DEPARTAMENTAL DE BOMBEROS DE SUCRE"/>
    <s v="Entidad Bomberil"/>
    <x v="2"/>
    <s v=" CAC.Verificacion informacion cuerpo de bomberos galeras sucre"/>
    <s v=" Andrés Fernando Muñoz Cabrera"/>
    <s v="Área Cenrtral de Referencia Bomberil"/>
    <s v="Subdirección Estratégica y de Coordinación Bomberil "/>
    <s v=" PETICION DE INTERES GENERAL"/>
    <n v="30"/>
    <s v=" 20213800104952"/>
    <s v=" 2021-09-27"/>
    <m/>
    <m/>
    <m/>
    <s v="En proceso"/>
    <s v="A hoy 25/10/2021 van 17 días"/>
    <m/>
    <m/>
    <m/>
    <m/>
    <s v="Fecha de vencimiento: 09/11/2021"/>
  </r>
  <r>
    <x v="0"/>
    <x v="0"/>
    <s v="Antioquia"/>
    <s v=" NATALIA ANDREA DURANGO HENAO"/>
    <s v="Persona Natural"/>
    <x v="5"/>
    <s v=" CAC. Incidente."/>
    <s v=" Camilo Portilla Quelal"/>
    <s v="Formulación, Actualización y Acompañamiento Normativo y Operativo"/>
    <s v="Subdirección Estratégica y de Coordinación Bomberil "/>
    <s v=" PETICION DE INTERES GENERAL"/>
    <n v="30"/>
    <s v=" 20213800104972"/>
    <s v=" 2021-09-27"/>
    <m/>
    <m/>
    <m/>
    <s v="En proceso"/>
    <s v="A hoy 25/10/2021 van 20 días"/>
    <m/>
    <m/>
    <m/>
    <m/>
    <s v="Fecha de vencimiento: 09/11/2021"/>
  </r>
  <r>
    <x v="0"/>
    <x v="0"/>
    <s v="Valle del Cauca"/>
    <s v=" CUERPO DE BOMBEROS VOLUNTARIOS DE SEVILLA"/>
    <s v="Entidad Bomberil"/>
    <x v="2"/>
    <s v=" CI. Traslado Oficio del Cuerpo de Bomberos Voluntarios de Sevilla - Valle"/>
    <s v=" Andrés Fernando Muñoz Cabrera"/>
    <s v="Área Cenrtral de Referencia Bomberil"/>
    <s v="Subdirección Estratégica y de Coordinación Bomberil "/>
    <s v=" PETICION DE INTERES GENERAL"/>
    <n v="30"/>
    <s v=" 20213800104992"/>
    <s v=" 2021-09-27"/>
    <m/>
    <m/>
    <m/>
    <s v="En proceso"/>
    <s v="A hoy 25/10/2021 van 20 días"/>
    <m/>
    <m/>
    <m/>
    <m/>
    <s v="Fecha de vencimiento: 09/11/2021"/>
  </r>
  <r>
    <x v="0"/>
    <x v="0"/>
    <s v="Cundinamarca"/>
    <s v=" ANGELICA TAPIERO BARRERO"/>
    <s v="Persona Natural"/>
    <x v="5"/>
    <s v=" CAC. DERECHO DE PETICION"/>
    <s v=" Camilo Portilla Quelal"/>
    <s v="Formulación, Actualización y Acompañamiento Normativo y Operativo"/>
    <s v="Subdirección Estratégica y de Coordinación Bomberil "/>
    <s v=" PETICION DE INTERES PARTICULAR"/>
    <n v="30"/>
    <s v=" 20213800105072"/>
    <s v=" 2021-09-27"/>
    <m/>
    <m/>
    <m/>
    <s v="En proceso"/>
    <s v="A hoy 25/10/2021 van 20 días"/>
    <m/>
    <m/>
    <m/>
    <m/>
    <s v="Fecha de vencimiento: 10/11/2021."/>
  </r>
  <r>
    <x v="0"/>
    <x v="0"/>
    <s v="Quindío"/>
    <s v=" VEEDURIA CIUDADANA VIGIAS DEL CAFE"/>
    <s v="Persona Juridica"/>
    <x v="5"/>
    <s v=" CAC. SOLICITUD DE INFORMACIÃ“N CON CARÃCTER DE URGENCIA"/>
    <s v=" Jorge Restrepo Sanguino"/>
    <s v="Formulación, Actualización y Acompañamiento Normativo y Operativo"/>
    <s v="Subdirección Estratégica y de Coordinación Bomberil "/>
    <s v=" PETICION DE INTERES GENERAL"/>
    <n v="30"/>
    <s v=" 20213800105092"/>
    <s v=" 2021-09-27"/>
    <m/>
    <m/>
    <m/>
    <s v="En proceso"/>
    <s v="A hoy 25/10/2021 van 20 días"/>
    <m/>
    <m/>
    <m/>
    <m/>
    <s v="Fecha de vencimiento: 10/11/2021"/>
  </r>
  <r>
    <x v="0"/>
    <x v="0"/>
    <s v="Cesar"/>
    <s v=" TRIBUNAL ADMINISTRATIVO DEL CESAR"/>
    <s v="Entidad Publica"/>
    <x v="0"/>
    <s v=" CAC. OFICIO GJ 2959 DEL 27 DE SEPTIEMBRE DE 2021 POR MEDIO DEL CUAL SE REITERA UN REQUERIMIENTO RAD 2018-00053-00 MP CARLOS ALFONSO GUECHÃ MEDINA."/>
    <s v=" Carlos Armando Lopez Barrera"/>
    <s v="Oficina Asesora Juridica"/>
    <s v="Dirección General"/>
    <s v=" PETICION ENTRE AUTORIDADES"/>
    <n v="5"/>
    <s v=" 20213800105182"/>
    <s v=" 2021-09-28"/>
    <n v="20211200000963"/>
    <d v="2021-10-06T00:00:00"/>
    <n v="7"/>
    <s v="Extemporaneo"/>
    <m/>
    <d v="2021-10-06T00:00:00"/>
    <s v="PDF"/>
    <s v="SI"/>
    <s v="N/A"/>
    <m/>
  </r>
  <r>
    <x v="0"/>
    <x v="0"/>
    <s v="Vichada"/>
    <s v=" CUERPO DE BOMBEROS VOLUNTARIOS DE PUERTO CARREÃ‘O - VICHADA"/>
    <s v="Entidad Bomberil"/>
    <x v="5"/>
    <s v=" CAC. Solicitud"/>
    <s v=" Jorge Restrepo Sanguino"/>
    <s v="Formulación, Actualización y Acompañamiento Normativo y Operativo"/>
    <s v="Subdirección Estratégica y de Coordinación Bomberil "/>
    <s v=" PETICION DE INTERES GENERAL"/>
    <n v="30"/>
    <s v=" 20213800105242"/>
    <s v=" 2021-09-28"/>
    <m/>
    <m/>
    <m/>
    <s v="En proceso"/>
    <s v="A hoy 25/10/2021 van 20 días"/>
    <m/>
    <m/>
    <m/>
    <m/>
    <s v="Fecha de vencimiento: 10/11/2021"/>
  </r>
  <r>
    <x v="0"/>
    <x v="0"/>
    <s v="Sucre"/>
    <s v=" ANDRES MAURICIO BLANCO VILLERO"/>
    <s v="Persona Natural"/>
    <x v="5"/>
    <s v=" CAC. INQUIETUDES BOMBERILES."/>
    <s v=" Jorge Restrepo Sanguino"/>
    <s v="Formulación, Actualización y Acompañamiento Normativo y Operativo"/>
    <s v="Subdirección Estratégica y de Coordinación Bomberil "/>
    <s v=" PETICION DE INTERES GENERAL"/>
    <n v="30"/>
    <s v=" 20213800105272"/>
    <s v=" 2021-09-28"/>
    <m/>
    <m/>
    <m/>
    <s v="En proceso"/>
    <s v="A hoy 25/10/2021 van 20 días"/>
    <m/>
    <m/>
    <m/>
    <m/>
    <s v="Fecha de vencimiento: 10/11/2021"/>
  </r>
  <r>
    <x v="0"/>
    <x v="0"/>
    <s v="Cesar"/>
    <s v=" CUERPO DE BOMBEROS VOLUNTARIOS DE LA PAZ"/>
    <s v="Entidad Bomberil"/>
    <x v="2"/>
    <s v=" CAC. Inquietudes acerca de la entrega de uniformes de bomberos."/>
    <s v=" Jiud Magnoly Gaviria Narvaez"/>
    <s v="Área Cenrtral de Referencia Bomberil"/>
    <s v="Subdirección Estratégica y de Coordinación Bomberil "/>
    <s v=" PETICIÓN DE DOCUMENTOS E INFORMACIÓN"/>
    <n v="20"/>
    <s v=" 20213800105312"/>
    <s v=" 2021-09-28"/>
    <m/>
    <m/>
    <m/>
    <s v="En proceso"/>
    <s v="A hoy 25/10/2021 van 19 días"/>
    <m/>
    <m/>
    <m/>
    <m/>
    <s v="Fecha de vencimiento: 27/10/2021"/>
  </r>
  <r>
    <x v="0"/>
    <x v="2"/>
    <s v="Casanare"/>
    <s v=" CUERPO DE BOMBEROS VOLUNTARIOS DE SAN LUIS DE PALENQUE"/>
    <s v="Entidad Bomberil"/>
    <x v="2"/>
    <s v=" RD:PROYECTO DIRECCIÓN NACIONAL DE BOMBEROS"/>
    <s v=" Andrés Fernando Muñoz Cabrera"/>
    <s v="Fortalecimiento Bomberil para la Respuesta"/>
    <s v="Subdirección Estratégica y de Coordinación Bomberil "/>
    <s v=" PETICION DE INTERES GENERAL"/>
    <n v="30"/>
    <s v=" 20213800105352"/>
    <s v=" 2021-09-28"/>
    <m/>
    <m/>
    <m/>
    <s v="En proceso"/>
    <s v="A hoy 25/10/2021 van 19 días"/>
    <m/>
    <m/>
    <m/>
    <m/>
    <s v="Fecha de vencimiento: 11/11/2021"/>
  </r>
  <r>
    <x v="0"/>
    <x v="2"/>
    <s v="Casanare"/>
    <s v=" CUERPO DE BOMBEROS VOLUNTARIOS DE VILLANUEVA - CASANARE"/>
    <s v="Entidad Bomberil"/>
    <x v="2"/>
    <s v=" RD:PROYECTO DIRECCIÓN NACIONAL DE BOMBEROS"/>
    <s v=" Jiud Magnoly Gaviria Narvaez"/>
    <s v="Área Cenrtral de Referencia Bomberil"/>
    <s v="Subdirección Estratégica y de Coordinación Bomberil "/>
    <s v=" PETICION DE INTERES GENERAL"/>
    <n v="30"/>
    <s v=" 20213800105362"/>
    <s v=" 2021-09-28"/>
    <m/>
    <m/>
    <m/>
    <s v="En proceso"/>
    <s v="A hoy 25/10/2021 van 19 días"/>
    <m/>
    <m/>
    <m/>
    <m/>
    <s v="Fecha de vencimiento: 11/11/2021"/>
  </r>
  <r>
    <x v="0"/>
    <x v="2"/>
    <s v="Casanare"/>
    <s v=" CUERPO DE BOMBEROS VOLUNTARIOS CHAMEZA"/>
    <s v="Entidad Bomberil"/>
    <x v="2"/>
    <s v=" RD:PROYECTO DIRECCIÓN NACIONAL DE BOMBEROS"/>
    <s v=" Andrés Fernando Muñoz Cabrera"/>
    <s v="Fortalecimiento Bomberil para la Respuesta"/>
    <s v="Subdirección Estratégica y de Coordinación Bomberil "/>
    <s v=" PETICION DE INTERES GENERAL"/>
    <n v="30"/>
    <s v=" 20213800105372"/>
    <s v=" 2021-09-28"/>
    <m/>
    <m/>
    <m/>
    <s v="En proceso"/>
    <s v="A hoy 25/10/2021 van 19 días"/>
    <m/>
    <m/>
    <m/>
    <m/>
    <s v="Fecha de vencimiento: 11/11/2021"/>
  </r>
  <r>
    <x v="0"/>
    <x v="2"/>
    <s v="Casanare"/>
    <s v=" CUERPO DE BOMBEROS VOLUNTARIOS DE TRINIDAD - CASANARE"/>
    <s v="Entidad Bomberil"/>
    <x v="2"/>
    <s v=" RD:PROYECTO DIRECCIÓN NACIONAL DE BOMBEROS"/>
    <s v=" Andrés Fernando Muñoz Cabrera"/>
    <s v="Fortalecimiento Bomberil para la Respuesta"/>
    <s v="Subdirección Estratégica y de Coordinación Bomberil "/>
    <s v=" PETICION DE INTERES GENERAL"/>
    <n v="30"/>
    <s v=" 20213800105392"/>
    <s v=" 2021-09-28"/>
    <m/>
    <m/>
    <m/>
    <s v="En proceso"/>
    <s v="A hoy 25/10/2021 van 19 días"/>
    <m/>
    <m/>
    <m/>
    <m/>
    <s v="Fecha de vencimiento: 11/11/2021"/>
  </r>
  <r>
    <x v="0"/>
    <x v="0"/>
    <s v="Sucre"/>
    <s v=" CUERPO DE BOMBEROS VOLUNTARIOS DE SAN MARCOS"/>
    <s v="Entidad Bomberil"/>
    <x v="0"/>
    <s v=" CAC. solicitud afiliación ARL."/>
    <s v=" Jiud Magnoly Gaviria Narvaez"/>
    <s v="Área Cenrtral de Referencia Bomberil"/>
    <s v="Subdirección Estratégica y de Coordinación Bomberil "/>
    <s v=" PETICIÓN DE DOCUMENTOS E INFORMACIÓN"/>
    <n v="20"/>
    <s v=" 20213800105402"/>
    <s v=" 2021-09-28"/>
    <m/>
    <d v="2021-10-21T00:00:00"/>
    <n v="18"/>
    <s v="Cumplido"/>
    <s v="Anotación ORFEO: Se dio respuesta a través del correo de Tatiana Herrera el día 21/10/2021."/>
    <s v="N/A"/>
    <s v="N/A"/>
    <s v="SI"/>
    <s v="N/A"/>
    <m/>
  </r>
  <r>
    <x v="0"/>
    <x v="0"/>
    <s v="Atlántico"/>
    <s v=" CUERPO DE BOMBEROS VOLUNTARIOS DE CAMPO DE LA CRUZ"/>
    <s v="Entidad Bomberil"/>
    <x v="2"/>
    <s v=" CAC. Solicitud Cuerpo de Bomberos Voluntarios de Campo de la Cruz"/>
    <s v=" Andrés Fernando Muñoz Cabrera"/>
    <s v="Fortalecimiento Bomberil para la Respuesta"/>
    <s v="Subdirección Estratégica y de Coordinación Bomberil "/>
    <s v=" PETICION DE INTERES GENERAL"/>
    <n v="30"/>
    <s v=" 20213800105412"/>
    <s v=" 2021-09-28"/>
    <m/>
    <m/>
    <m/>
    <s v="En proceso"/>
    <s v="A hoy 25/10/2021 van 18 días"/>
    <m/>
    <m/>
    <m/>
    <m/>
    <s v="Fecha de vencimiento: 10/11/2021."/>
  </r>
  <r>
    <x v="0"/>
    <x v="0"/>
    <s v="Cundinamarca"/>
    <s v=" GOBERNACION DE CUNDINAMARCA"/>
    <s v="Entidad Territorial"/>
    <x v="3"/>
    <s v=" CAC. SOLICITUD DESIGNACIÃ“N DE UN DELEGADO"/>
    <s v=" Luis Alberto Valencia Pulido"/>
    <s v="Área Cenrtral de Referencia Bomberil"/>
    <s v="Subdirección Estratégica y de Coordinación Bomberil "/>
    <s v=" PETICIÓN DE DOCUMENTOS E INFORMACIÓN"/>
    <n v="20"/>
    <s v=" 20213800105432"/>
    <s v=" 2021-09-28"/>
    <m/>
    <m/>
    <m/>
    <s v="En proceso"/>
    <s v="A hoy 25/10/2021 van 20 días"/>
    <m/>
    <m/>
    <m/>
    <m/>
    <s v="Fecha de vencimiento: 26/10/2021."/>
  </r>
  <r>
    <x v="0"/>
    <x v="0"/>
    <s v="Boyacá"/>
    <s v=" ALCALDIA PAJARITO BOYACA PERSONERIA MUNICIPAL"/>
    <s v="Entidad Territorial"/>
    <x v="2"/>
    <s v=" CAC. OFICIO 2021EE10213 Traslado por competencia â€” DERECHO DE PETICIÃ“N PMP-GD-2021-013-002-009. RADICADO UNGRD 2021 ER09872"/>
    <s v=" Andrea Bibiana Castañeda Duran"/>
    <s v="Formulación, Actualización y Acompañamiento Normativo y Operativo"/>
    <s v="Subdirección Estratégica y de Coordinación Bomberil "/>
    <s v=" PETICION DE INTERES GENERAL"/>
    <n v="30"/>
    <s v=" 20213800105482"/>
    <s v=" 2021-09-28"/>
    <m/>
    <m/>
    <m/>
    <s v="En proceso"/>
    <s v="A hoy 25/10/2021 van 19 días"/>
    <m/>
    <m/>
    <m/>
    <m/>
    <s v="Fecha de vencimiento: 11/11/2021."/>
  </r>
  <r>
    <x v="0"/>
    <x v="2"/>
    <s v="Nariño"/>
    <s v=" ALCALDíA MUNICIPAL DE PUPIALES - NARIÃ‘O"/>
    <s v="Entidad Territorial"/>
    <x v="2"/>
    <s v=" RD: PRESENTACIÃ“N Y SOLICITUD DE RECURSOS ESTACIÃ“N DE BOMBEROS"/>
    <s v=" Yerky Sneider Garavito Cancelado"/>
    <s v="Subdirección Administrativa y Financiera"/>
    <s v="Subdirección Administrativa y Financiera "/>
    <s v=" PETICION DE INTERES GENERAL"/>
    <n v="30"/>
    <s v=" 20213800105502"/>
    <s v=" 2021-09-28"/>
    <m/>
    <m/>
    <m/>
    <s v="En proceso"/>
    <s v="A hoy 25/10/2021 van 19 días"/>
    <m/>
    <m/>
    <m/>
    <m/>
    <s v="Fecha de vencimiento: 11/11/2021."/>
  </r>
  <r>
    <x v="0"/>
    <x v="0"/>
    <s v="Vichada"/>
    <s v=" MAURICIO PINO MARIN"/>
    <s v="Persona Natural"/>
    <x v="0"/>
    <s v=" CAC. DEFENSORIA DEL PUEBLO : Remision de comunicacion numero 20210060363552131."/>
    <s v=" Liz Margaret Ãlvarez calderon"/>
    <s v="Inpección, Vigilancia y Control"/>
    <s v="Subdirección Estratégica y de Coordinación Bomberil "/>
    <s v=" PETICION DE INTERES GENERAL"/>
    <n v="30"/>
    <s v=" 20213800105512"/>
    <s v=" 2021-09-28"/>
    <m/>
    <m/>
    <m/>
    <s v="En proceso"/>
    <s v="A hoy 25/10/2021 van 19 días"/>
    <m/>
    <m/>
    <m/>
    <m/>
    <s v="Fecha de vencimiento: 11/11/2021."/>
  </r>
  <r>
    <x v="0"/>
    <x v="0"/>
    <s v="Córdoba"/>
    <s v=" LUIS ERNESTO PORRAS"/>
    <s v="Persona Natural"/>
    <x v="5"/>
    <s v=" CAC. ENVIO OFICIO INFORMANDO INRREGULARIDADES EN CONVENIO 005- DE 2021."/>
    <s v=" Jorge Restrepo Sanguino"/>
    <s v="Formulación, Actualización y Acompañamiento Normativo y Operativo"/>
    <s v="Subdirección Estratégica y de Coordinación Bomberil "/>
    <s v=" PETICION DE INTERES GENERAL"/>
    <n v="30"/>
    <s v=" 20213800105522"/>
    <s v=" 2021-09-28"/>
    <m/>
    <m/>
    <m/>
    <s v="En proceso"/>
    <s v="A hoy 25/10/2021 van 19 días"/>
    <m/>
    <m/>
    <m/>
    <m/>
    <s v="Fecha de vencimiento: 11/11/2021."/>
  </r>
  <r>
    <x v="0"/>
    <x v="0"/>
    <s v="Meta"/>
    <s v=" DEMET NOTIFICACION"/>
    <s v="Entidad Publica"/>
    <x v="0"/>
    <s v=" CAC.Remito oficio No. J8AOV-2021-000207"/>
    <s v=" Carlos Armando Lopez Barrera"/>
    <s v="Oficina Asesora Juridica"/>
    <s v="Dirección General"/>
    <s v=" PETICION ENTRE AUTORIDADES"/>
    <n v="10"/>
    <s v=" 20213800105582"/>
    <s v=" 2021-09-28"/>
    <n v="20211200024851"/>
    <d v="2021-10-11T00:00:00"/>
    <n v="9"/>
    <s v="Cumplido"/>
    <m/>
    <d v="2021-10-11T00:00:00"/>
    <s v="PDF"/>
    <s v="SI"/>
    <s v="N/A"/>
    <m/>
  </r>
  <r>
    <x v="0"/>
    <x v="0"/>
    <s v="Tolima"/>
    <s v=" JHON FREDY SEGURA PINEDA"/>
    <s v="Persona Natural"/>
    <x v="0"/>
    <s v=" CAC. DERECHO DE PETICIÓN"/>
    <s v=" Andrés Fernando Muñoz Cabrera"/>
    <s v="Fortalecimiento Bomberil para la Respuesta"/>
    <s v="Subdirección Estratégica y de Coordinación Bomberil "/>
    <s v=" PETICION DE INTERES PARTICULAR"/>
    <n v="30"/>
    <s v=" 20213800105592"/>
    <s v=" 2021-09-28"/>
    <m/>
    <m/>
    <m/>
    <s v="En proceso"/>
    <s v="A hoy 25/10/2021 van 19 días"/>
    <m/>
    <m/>
    <m/>
    <m/>
    <s v="Fecha de vencimiento: 11/11/2021."/>
  </r>
  <r>
    <x v="0"/>
    <x v="2"/>
    <s v="Nariño"/>
    <s v=" CUERPO DE BOMBEROS VOLUNTARIOS DE TUQUERRES - NARIÃ‘O"/>
    <s v="Entidad Bomberil"/>
    <x v="2"/>
    <s v=" RD. Proyecto kit para la preparación y atención de rescates - especialidad rescate vehicular."/>
    <s v=" Andrés Fernando Muñoz Cabrera"/>
    <s v="Fortalecimiento Bomberil para la Respuesta"/>
    <s v="Subdirección Estratégica y de Coordinación Bomberil "/>
    <s v=" PETICION DE INTERES GENERAL"/>
    <n v="30"/>
    <s v=" 20213800105612"/>
    <s v=" 2021-09-29"/>
    <m/>
    <m/>
    <m/>
    <s v="En proceso"/>
    <s v="A hoy 25/10/2021  van 18 días"/>
    <m/>
    <m/>
    <m/>
    <m/>
    <s v="Fecha de vencimiento: 12/11/2021."/>
  </r>
  <r>
    <x v="0"/>
    <x v="2"/>
    <s v="Nariño"/>
    <s v=" CUERPO DE BOMBEROS VOLUNTARIOS DE TUQUERRES - NARIÃ‘O"/>
    <s v="Entidad Bomberil"/>
    <x v="2"/>
    <s v=" RD. Proyecto kits para la preparación y atención de rescate en todas sus modalidades - especialidad rescate vertical."/>
    <s v=" Andrés Fernando Muñoz Cabrera"/>
    <s v="Fortalecimiento Bomberil para la Respuesta"/>
    <s v="Subdirección Estratégica y de Coordinación Bomberil "/>
    <s v=" PETICION DE INTERES GENERAL"/>
    <n v="30"/>
    <s v=" 20213800105622"/>
    <s v=" 2021-09-29"/>
    <m/>
    <m/>
    <m/>
    <s v="En proceso"/>
    <s v="A hoy 25/10/2021  van 18 días"/>
    <m/>
    <m/>
    <m/>
    <m/>
    <s v="Fecha de vencimiento: 12/11/2021."/>
  </r>
  <r>
    <x v="0"/>
    <x v="0"/>
    <s v="Boyacá"/>
    <s v=" CUERPO DE BOMBEROS VOLUNTARIOS DE SOGAMOSO"/>
    <s v="Entidad Bomberil"/>
    <x v="0"/>
    <s v=" CAC. INFORMACION PARA AFILIACION ARL BOMBEROS VOLUNTARIOS"/>
    <s v=" Jiud Magnoly Gaviria Narvaez"/>
    <s v="Área Cenrtral de Referencia Bomberil"/>
    <s v="Subdirección Estratégica y de Coordinación Bomberil "/>
    <s v=" PETICIÓN DE DOCUMENTOS E INFORMACIÓN"/>
    <n v="20"/>
    <s v=" 20213800105712"/>
    <s v=" 2021-09-29"/>
    <m/>
    <d v="2021-10-13T00:00:00"/>
    <n v="18"/>
    <s v="Cumplido"/>
    <s v="ANOTACIÓN ORFEO:  Se da respuesta a través del correo de Tatiana Herrera el día 13/10/2021."/>
    <s v="N/A"/>
    <s v="N/A"/>
    <s v="SI"/>
    <s v="N/A"/>
    <s v="No dejan trazabilidad del correo electrónico"/>
  </r>
  <r>
    <x v="0"/>
    <x v="0"/>
    <s v="Sucre"/>
    <s v=" ALCALDIA MUNICIPAL DE GALERAS SUCRE"/>
    <s v="Entidad Territorial"/>
    <x v="2"/>
    <s v=" CAC. 20213800104952 CBV de Galeras Sucre PeticiÃ³n Delegado departamental"/>
    <s v=" Andrés Fernando Muñoz Cabrera"/>
    <s v="Fortalecimiento Bomberil para la Respuesta"/>
    <s v="Subdirección Estratégica y de Coordinación Bomberil "/>
    <s v=" PETICION DE INTERES GENERAL"/>
    <n v="30"/>
    <s v=" 20213800105762"/>
    <s v=" 2021-09-29"/>
    <m/>
    <m/>
    <m/>
    <s v="En proceso"/>
    <s v="A hoy 25/10/2021  van 18 días"/>
    <m/>
    <m/>
    <m/>
    <m/>
    <s v="Fecha de vencimiento: 12/11/2021."/>
  </r>
  <r>
    <x v="0"/>
    <x v="0"/>
    <s v="Cesar"/>
    <s v=" CUERPO DE BOMBEROS VOLUNTARIOS DE BOSCONIA"/>
    <s v="Entidad Bomberil"/>
    <x v="0"/>
    <s v=" CI. CERTIFICACION PERSONAL ACTIVO"/>
    <s v=" Luis Alberto Valencia Pulido"/>
    <s v="Área Cenrtral de Referencia Bomberil"/>
    <s v="Subdirección Estratégica y de Coordinación Bomberil "/>
    <s v=" PETICIÓN DE DOCUMENTOS E INFORMACIÓN"/>
    <n v="20"/>
    <s v=" 20213800105842"/>
    <s v=" 2021-09-30"/>
    <n v="2021210025021"/>
    <d v="2021-10-21T00:00:00"/>
    <n v="14"/>
    <s v="Cumplido"/>
    <m/>
    <s v="N/A"/>
    <s v="Word"/>
    <s v="SI"/>
    <s v="N/A"/>
    <s v="La respuesta no se encuentra digitalizada."/>
  </r>
  <r>
    <x v="0"/>
    <x v="0"/>
    <s v="Cundinamarca"/>
    <s v=" CUERPO DE BOMBEROS DE CACHIPAY"/>
    <s v="Entidad Bomberil"/>
    <x v="2"/>
    <s v=" CAC. Donacion Lote"/>
    <s v=" Andrea Bibiana Castañeda Duran"/>
    <s v="Formulación, Actualización y Acompañamiento Normativo y Operativo"/>
    <s v="Subdirección Estratégica y de Coordinación Bomberil "/>
    <s v=" PETICION DE INTERES GENERAL"/>
    <n v="30"/>
    <s v=" 20213800105852"/>
    <s v=" 2021-09-30"/>
    <m/>
    <m/>
    <m/>
    <s v="En proceso"/>
    <s v="A hoy 25/10/2021 van 18 días"/>
    <m/>
    <m/>
    <m/>
    <m/>
    <s v="Fecha de vencimiento: 12/11/2021."/>
  </r>
  <r>
    <x v="0"/>
    <x v="0"/>
    <s v="Bogotá"/>
    <s v=" MINISTERIO DEL INTEROR VICEMINISTERIO DE RELACIONES POLÃTICAS"/>
    <s v="Entidad Publica"/>
    <x v="3"/>
    <s v=" CI. OFI2021-27662-DVR-3000 Cp Charles Benavides y OFI2021-14776 Cp Charles Benavides - Traslado OFI21-00068941 / IDM: Solicitud InclusiÃ³n en salario mÃ­nimo vital para bomberos voluntarios de Colombia."/>
    <s v=" Andrea Bibiana Castañeda Duran"/>
    <s v="Formulación, Actualización y Acompañamiento Normativo y Operativo"/>
    <s v="Subdirección Estratégica y de Coordinación Bomberil "/>
    <s v=" PETICION DE INTERES GENERAL"/>
    <n v="30"/>
    <s v=" 20213800105952"/>
    <s v=" 2021-09-30"/>
    <m/>
    <m/>
    <m/>
    <s v="En proceso"/>
    <s v="A hoy 25/10/2021 van 17 días"/>
    <m/>
    <m/>
    <m/>
    <m/>
    <s v="Fecha de vencimiento: 11/11/2021."/>
  </r>
  <r>
    <x v="0"/>
    <x v="2"/>
    <s v="Caldas"/>
    <s v=" CUERPO DE BOMBEROS VOLUNTARIOS DE MANZANARES"/>
    <s v="Entidad Bomberil"/>
    <x v="2"/>
    <s v=" RD. RemisiÃ³n Proyecto de InversiÃ³n y Fortalecimiento CBV de Manzanares - Caldas"/>
    <s v=" Andrés Fernando Muñoz Cabrera"/>
    <s v="Fortalecimiento Bomberil para la Respuesta"/>
    <s v="Subdirección Estratégica y de Coordinación Bomberil "/>
    <s v=" PETICION DE INTERES GENERAL"/>
    <n v="30"/>
    <s v="20213800105982"/>
    <s v=" 2021-09-30"/>
    <m/>
    <m/>
    <m/>
    <s v="En proceso"/>
    <s v="A hoy 25/10/2021 van 18 días"/>
    <m/>
    <m/>
    <m/>
    <m/>
    <s v="Fecha de vencimiento: 12/11/20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4" cacheId="4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1">
  <location ref="A62:B64" firstHeaderRow="1" firstDataRow="1" firstDataCol="1"/>
  <pivotFields count="24">
    <pivotField axis="axisRow" dataField="1" showAll="0">
      <items count="2">
        <item x="0"/>
        <item t="default"/>
      </items>
    </pivotField>
    <pivotField showAll="0"/>
    <pivotField showAll="0"/>
    <pivotField showAll="0"/>
    <pivotField showAll="0"/>
    <pivotField showAll="0"/>
    <pivotField showAll="0"/>
    <pivotField showAll="0"/>
    <pivotField showAll="0"/>
    <pivotField showAll="0">
      <items count="4">
        <item x="1"/>
        <item x="0"/>
        <item x="2"/>
        <item t="default"/>
      </items>
    </pivotField>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4">
    <format dxfId="14">
      <pivotArea field="0" type="button" dataOnly="0" labelOnly="1" outline="0" axis="axisRow"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grandRow="1" outline="0" fieldPosition="0"/>
    </format>
    <format dxfId="6">
      <pivotArea collapsedLevelsAreSubtotals="1" fieldPosition="0">
        <references count="1">
          <reference field="0" count="0"/>
        </references>
      </pivotArea>
    </format>
    <format dxfId="5">
      <pivotArea field="0" type="button" dataOnly="0" labelOnly="1" outline="0" axis="axisRow" fieldPosition="0"/>
    </format>
    <format dxfId="4">
      <pivotArea dataOnly="0" labelOnly="1" outline="0" axis="axisValues" fieldPosition="0"/>
    </format>
    <format dxfId="3">
      <pivotArea dataOnly="0" labelOnly="1" fieldPosition="0">
        <references count="1">
          <reference field="0" count="0"/>
        </references>
      </pivotArea>
    </format>
    <format dxfId="2">
      <pivotArea collapsedLevelsAreSubtotals="1" fieldPosition="0">
        <references count="1">
          <reference field="0" count="0"/>
        </references>
      </pivotArea>
    </format>
    <format dxfId="1">
      <pivotArea collapsedLevelsAreSubtotals="1" fieldPosition="0">
        <references count="1">
          <reference field="0" count="0"/>
        </references>
      </pivotArea>
    </format>
  </formats>
  <chartFormats count="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4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4">
  <location ref="A49:B54"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axis="axisRow" dataField="1"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5">
    <i>
      <x/>
    </i>
    <i>
      <x v="1"/>
    </i>
    <i>
      <x v="2"/>
    </i>
    <i>
      <x v="3"/>
    </i>
    <i t="grand">
      <x/>
    </i>
  </rowItems>
  <colItems count="1">
    <i/>
  </colItems>
  <dataFields count="1">
    <dataField name="Cuenta de Tipo de petición" fld="10" subtotal="count" baseField="0" baseItem="0"/>
  </dataFields>
  <formats count="20">
    <format dxfId="34">
      <pivotArea field="10" type="button" dataOnly="0" labelOnly="1" outline="0" axis="axisRow" fieldPosition="0"/>
    </format>
    <format dxfId="33">
      <pivotArea dataOnly="0" labelOnly="1" grandRow="1" outline="0" fieldPosition="0"/>
    </format>
    <format dxfId="32">
      <pivotArea type="all" dataOnly="0" outline="0" fieldPosition="0"/>
    </format>
    <format dxfId="31">
      <pivotArea outline="0" collapsedLevelsAreSubtotals="1" fieldPosition="0"/>
    </format>
    <format dxfId="30">
      <pivotArea field="10" type="button" dataOnly="0" labelOnly="1" outline="0" axis="axisRow" fieldPosition="0"/>
    </format>
    <format dxfId="29">
      <pivotArea dataOnly="0" labelOnly="1" outline="0" axis="axisValues" fieldPosition="0"/>
    </format>
    <format dxfId="28">
      <pivotArea dataOnly="0" labelOnly="1" fieldPosition="0">
        <references count="1">
          <reference field="10" count="0"/>
        </references>
      </pivotArea>
    </format>
    <format dxfId="27">
      <pivotArea dataOnly="0" labelOnly="1" grandRow="1" outline="0" fieldPosition="0"/>
    </format>
    <format dxfId="26">
      <pivotArea type="all" dataOnly="0" outline="0" fieldPosition="0"/>
    </format>
    <format dxfId="25">
      <pivotArea outline="0" collapsedLevelsAreSubtotals="1" fieldPosition="0"/>
    </format>
    <format dxfId="24">
      <pivotArea field="10" type="button" dataOnly="0" labelOnly="1" outline="0" axis="axisRow" fieldPosition="0"/>
    </format>
    <format dxfId="23">
      <pivotArea dataOnly="0" labelOnly="1" outline="0" axis="axisValues" fieldPosition="0"/>
    </format>
    <format dxfId="22">
      <pivotArea dataOnly="0" labelOnly="1" fieldPosition="0">
        <references count="1">
          <reference field="10" count="0"/>
        </references>
      </pivotArea>
    </format>
    <format dxfId="21">
      <pivotArea dataOnly="0" labelOnly="1" grandRow="1" outline="0" fieldPosition="0"/>
    </format>
    <format dxfId="20">
      <pivotArea collapsedLevelsAreSubtotals="1" fieldPosition="0">
        <references count="1">
          <reference field="10" count="0"/>
        </references>
      </pivotArea>
    </format>
    <format dxfId="19">
      <pivotArea collapsedLevelsAreSubtotals="1" fieldPosition="0">
        <references count="1">
          <reference field="10" count="0"/>
        </references>
      </pivotArea>
    </format>
    <format dxfId="18">
      <pivotArea collapsedLevelsAreSubtotals="1" fieldPosition="0">
        <references count="1">
          <reference field="10" count="1">
            <x v="1"/>
          </reference>
        </references>
      </pivotArea>
    </format>
    <format dxfId="17">
      <pivotArea collapsedLevelsAreSubtotals="1" fieldPosition="0">
        <references count="1">
          <reference field="10" count="1">
            <x v="0"/>
          </reference>
        </references>
      </pivotArea>
    </format>
    <format dxfId="16">
      <pivotArea collapsedLevelsAreSubtotals="1" fieldPosition="0">
        <references count="1">
          <reference field="10" count="1">
            <x v="2"/>
          </reference>
        </references>
      </pivotArea>
    </format>
    <format dxfId="15">
      <pivotArea collapsedLevelsAreSubtotals="1" fieldPosition="0">
        <references count="1">
          <reference field="10" count="3">
            <x v="0"/>
            <x v="1"/>
            <x v="2"/>
          </reference>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4" cacheId="48"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150:B154" firstHeaderRow="1" firstDataRow="1" firstDataCol="1"/>
  <pivotFields count="24">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Canal de Atención" fld="1" subtotal="count" baseField="0" baseItem="0"/>
  </dataFields>
  <formats count="15">
    <format dxfId="49">
      <pivotArea field="1" type="button" dataOnly="0" labelOnly="1" outline="0" axis="axisRow" fieldPosition="0"/>
    </format>
    <format dxfId="48">
      <pivotArea grandRow="1" outline="0" collapsedLevelsAreSubtotals="1" fieldPosition="0"/>
    </format>
    <format dxfId="47">
      <pivotArea dataOnly="0" labelOnly="1" grandRow="1" outline="0" fieldPosition="0"/>
    </format>
    <format dxfId="46">
      <pivotArea collapsedLevelsAreSubtotals="1" fieldPosition="0">
        <references count="1">
          <reference field="1" count="0"/>
        </references>
      </pivotArea>
    </format>
    <format dxfId="45">
      <pivotArea dataOnly="0" labelOnly="1" fieldPosition="0">
        <references count="1">
          <reference field="1" count="0"/>
        </references>
      </pivotArea>
    </format>
    <format dxfId="44">
      <pivotArea collapsedLevelsAreSubtotals="1" fieldPosition="0">
        <references count="1">
          <reference field="1" count="0"/>
        </references>
      </pivotArea>
    </format>
    <format dxfId="43">
      <pivotArea dataOnly="0" labelOnly="1" fieldPosition="0">
        <references count="1">
          <reference field="1" count="0"/>
        </references>
      </pivotArea>
    </format>
    <format dxfId="42">
      <pivotArea dataOnly="0" labelOnly="1" fieldPosition="0">
        <references count="1">
          <reference field="1" count="0"/>
        </references>
      </pivotArea>
    </format>
    <format dxfId="41">
      <pivotArea type="all" dataOnly="0" outline="0" fieldPosition="0"/>
    </format>
    <format dxfId="40">
      <pivotArea outline="0" collapsedLevelsAreSubtotals="1" fieldPosition="0"/>
    </format>
    <format dxfId="39">
      <pivotArea field="1" type="button" dataOnly="0" labelOnly="1" outline="0" axis="axisRow" fieldPosition="0"/>
    </format>
    <format dxfId="38">
      <pivotArea dataOnly="0" labelOnly="1" outline="0" axis="axisValues" fieldPosition="0"/>
    </format>
    <format dxfId="37">
      <pivotArea dataOnly="0" labelOnly="1" fieldPosition="0">
        <references count="1">
          <reference field="1" count="0"/>
        </references>
      </pivotArea>
    </format>
    <format dxfId="36">
      <pivotArea dataOnly="0" labelOnly="1" grandRow="1" outline="0" fieldPosition="0"/>
    </format>
    <format dxfId="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6" cacheId="4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9">
  <location ref="A92:B119" firstHeaderRow="1" firstDataRow="1" firstDataCol="1"/>
  <pivotFields count="24">
    <pivotField showAll="0"/>
    <pivotField showAll="0"/>
    <pivotField axis="axisRow" dataField="1" showAll="0">
      <items count="27">
        <item x="4"/>
        <item x="6"/>
        <item x="3"/>
        <item x="1"/>
        <item x="2"/>
        <item x="18"/>
        <item x="5"/>
        <item x="9"/>
        <item x="11"/>
        <item x="23"/>
        <item x="25"/>
        <item x="0"/>
        <item x="21"/>
        <item x="17"/>
        <item x="15"/>
        <item x="12"/>
        <item x="13"/>
        <item x="14"/>
        <item x="20"/>
        <item x="24"/>
        <item x="16"/>
        <item x="8"/>
        <item x="19"/>
        <item x="7"/>
        <item x="22"/>
        <item x="10"/>
        <item t="default"/>
      </items>
    </pivotField>
    <pivotField showAll="0"/>
    <pivotField showAll="0">
      <items count="6">
        <item x="2"/>
        <item x="0"/>
        <item x="1"/>
        <item x="4"/>
        <item x="3"/>
        <item t="default"/>
      </items>
    </pivotField>
    <pivotField showAll="0"/>
    <pivotField showAll="0"/>
    <pivotField showAll="0"/>
    <pivotField showAll="0"/>
    <pivotField showAll="0">
      <items count="4">
        <item x="1"/>
        <item x="0"/>
        <item x="2"/>
        <item t="default"/>
      </items>
    </pivotField>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Cuenta de Departamento" fld="2" subtotal="count" baseField="0" baseItem="0"/>
  </dataFields>
  <formats count="16">
    <format dxfId="65">
      <pivotArea field="2" type="button" dataOnly="0" labelOnly="1" outline="0" axis="axisRow" fieldPosition="0"/>
    </format>
    <format dxfId="64">
      <pivotArea dataOnly="0" labelOnly="1" grandRow="1" outline="0" fieldPosition="0"/>
    </format>
    <format dxfId="63">
      <pivotArea type="all" dataOnly="0" outline="0" fieldPosition="0"/>
    </format>
    <format dxfId="62">
      <pivotArea outline="0" collapsedLevelsAreSubtotals="1" fieldPosition="0"/>
    </format>
    <format dxfId="61">
      <pivotArea field="2" type="button" dataOnly="0" labelOnly="1" outline="0" axis="axisRow" fieldPosition="0"/>
    </format>
    <format dxfId="60">
      <pivotArea dataOnly="0" labelOnly="1" outline="0" axis="axisValues" fieldPosition="0"/>
    </format>
    <format dxfId="59">
      <pivotArea dataOnly="0" labelOnly="1" fieldPosition="0">
        <references count="1">
          <reference field="2" count="0"/>
        </references>
      </pivotArea>
    </format>
    <format dxfId="58">
      <pivotArea dataOnly="0" labelOnly="1" grandRow="1" outline="0" fieldPosition="0"/>
    </format>
    <format dxfId="57">
      <pivotArea type="all" dataOnly="0" outline="0" fieldPosition="0"/>
    </format>
    <format dxfId="56">
      <pivotArea outline="0" collapsedLevelsAreSubtotals="1" fieldPosition="0"/>
    </format>
    <format dxfId="55">
      <pivotArea field="2" type="button" dataOnly="0" labelOnly="1" outline="0" axis="axisRow" fieldPosition="0"/>
    </format>
    <format dxfId="54">
      <pivotArea dataOnly="0" labelOnly="1" outline="0" axis="axisValues" fieldPosition="0"/>
    </format>
    <format dxfId="53">
      <pivotArea dataOnly="0" labelOnly="1" fieldPosition="0">
        <references count="1">
          <reference field="2" count="0"/>
        </references>
      </pivotArea>
    </format>
    <format dxfId="52">
      <pivotArea dataOnly="0" labelOnly="1" grandRow="1" outline="0" fieldPosition="0"/>
    </format>
    <format dxfId="51">
      <pivotArea collapsedLevelsAreSubtotals="1" fieldPosition="0">
        <references count="1">
          <reference field="2" count="0"/>
        </references>
      </pivotArea>
    </format>
    <format dxfId="50">
      <pivotArea collapsedLevelsAreSubtotals="1" fieldPosition="0">
        <references count="1">
          <reference field="2" count="0"/>
        </references>
      </pivotArea>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1" cacheId="48"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44:B146" firstHeaderRow="1" firstDataRow="1" firstDataCol="1"/>
  <pivotFields count="24">
    <pivotField axis="axisRow" dataField="1" showAll="0">
      <items count="2">
        <item x="0"/>
        <item t="default"/>
      </items>
    </pivotField>
    <pivotField showAll="0"/>
    <pivotField showAll="0"/>
    <pivotField showAll="0"/>
    <pivotField showAll="0"/>
    <pivotField showAll="0">
      <items count="7">
        <item x="1"/>
        <item x="2"/>
        <item x="5"/>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7">
    <format dxfId="82">
      <pivotArea field="0" type="button" dataOnly="0" labelOnly="1" outline="0" axis="axisRow" fieldPosition="0"/>
    </format>
    <format dxfId="81">
      <pivotArea dataOnly="0" labelOnly="1" grandRow="1" outline="0" fieldPosition="0"/>
    </format>
    <format dxfId="80">
      <pivotArea collapsedLevelsAreSubtotals="1" fieldPosition="0">
        <references count="1">
          <reference field="0" count="0"/>
        </references>
      </pivotArea>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outline="0" axis="axisValues" fieldPosition="0"/>
    </format>
    <format dxfId="75">
      <pivotArea dataOnly="0" labelOnly="1" fieldPosition="0">
        <references count="1">
          <reference field="0" count="0"/>
        </references>
      </pivotArea>
    </format>
    <format dxfId="74">
      <pivotArea dataOnly="0" labelOnly="1" grandRow="1" outline="0" fieldPosition="0"/>
    </format>
    <format dxfId="73">
      <pivotArea collapsedLevelsAreSubtotals="1" fieldPosition="0">
        <references count="1">
          <reference field="0" count="0"/>
        </references>
      </pivotArea>
    </format>
    <format dxfId="72">
      <pivotArea dataOnly="0" labelOnly="1" fieldPosition="0">
        <references count="1">
          <reference field="0" count="0"/>
        </references>
      </pivotArea>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outline="0" axis="axisValues" fieldPosition="0"/>
    </format>
    <format dxfId="67">
      <pivotArea dataOnly="0" labelOnly="1" fieldPosition="0">
        <references count="1">
          <reference field="0" count="0"/>
        </references>
      </pivotArea>
    </format>
    <format dxfId="6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 cacheId="4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
  <location ref="A3:B7"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16">
    <format dxfId="98">
      <pivotArea field="9" type="button" dataOnly="0" labelOnly="1" outline="0" axis="axisRow" fieldPosition="0"/>
    </format>
    <format dxfId="97">
      <pivotArea dataOnly="0" labelOnly="1" grandRow="1" outline="0" fieldPosition="0"/>
    </format>
    <format dxfId="96">
      <pivotArea type="all" dataOnly="0" outline="0" fieldPosition="0"/>
    </format>
    <format dxfId="95">
      <pivotArea outline="0" collapsedLevelsAreSubtotals="1" fieldPosition="0"/>
    </format>
    <format dxfId="94">
      <pivotArea field="9" type="button" dataOnly="0" labelOnly="1" outline="0" axis="axisRow" fieldPosition="0"/>
    </format>
    <format dxfId="93">
      <pivotArea dataOnly="0" labelOnly="1" outline="0" axis="axisValues" fieldPosition="0"/>
    </format>
    <format dxfId="92">
      <pivotArea dataOnly="0" labelOnly="1" fieldPosition="0">
        <references count="1">
          <reference field="9" count="0"/>
        </references>
      </pivotArea>
    </format>
    <format dxfId="91">
      <pivotArea dataOnly="0" labelOnly="1" grandRow="1" outline="0" fieldPosition="0"/>
    </format>
    <format dxfId="90">
      <pivotArea type="all" dataOnly="0" outline="0" fieldPosition="0"/>
    </format>
    <format dxfId="89">
      <pivotArea outline="0" collapsedLevelsAreSubtotals="1" fieldPosition="0"/>
    </format>
    <format dxfId="88">
      <pivotArea field="9" type="button" dataOnly="0" labelOnly="1" outline="0" axis="axisRow" fieldPosition="0"/>
    </format>
    <format dxfId="87">
      <pivotArea dataOnly="0" labelOnly="1" outline="0" axis="axisValues" fieldPosition="0"/>
    </format>
    <format dxfId="86">
      <pivotArea dataOnly="0" labelOnly="1" fieldPosition="0">
        <references count="1">
          <reference field="9" count="0"/>
        </references>
      </pivotArea>
    </format>
    <format dxfId="85">
      <pivotArea dataOnly="0" labelOnly="1" grandRow="1" outline="0" fieldPosition="0"/>
    </format>
    <format dxfId="84">
      <pivotArea collapsedLevelsAreSubtotals="1" fieldPosition="0">
        <references count="1">
          <reference field="9" count="0"/>
        </references>
      </pivotArea>
    </format>
    <format dxfId="83">
      <pivotArea collapsedLevelsAreSubtotals="1" fieldPosition="0">
        <references count="1">
          <reference field="9" count="0"/>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0"/>
          </reference>
        </references>
      </pivotArea>
    </chartFormat>
    <chartFormat chart="0" format="2">
      <pivotArea type="data" outline="0" fieldPosition="0">
        <references count="2">
          <reference field="4294967294" count="1" selected="0">
            <x v="0"/>
          </reference>
          <reference field="9" count="1" selected="0">
            <x v="1"/>
          </reference>
        </references>
      </pivotArea>
    </chartFormat>
    <chartFormat chart="0" format="3">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10" cacheId="48"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5">
  <location ref="A126:B133" firstHeaderRow="1" firstDataRow="1" firstDataCol="1"/>
  <pivotFields count="24">
    <pivotField showAll="0"/>
    <pivotField showAll="0"/>
    <pivotField showAll="0"/>
    <pivotField showAll="0"/>
    <pivotField showAll="0"/>
    <pivotField axis="axisRow" dataField="1" showAll="0">
      <items count="7">
        <item x="1"/>
        <item x="2"/>
        <item x="5"/>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44">
    <format dxfId="142">
      <pivotArea field="5" type="button" dataOnly="0" labelOnly="1" outline="0" axis="axisRow" fieldPosition="0"/>
    </format>
    <format dxfId="141">
      <pivotArea dataOnly="0" labelOnly="1" grandRow="1" outline="0" fieldPosition="0"/>
    </format>
    <format dxfId="140">
      <pivotArea type="all" dataOnly="0" outline="0" fieldPosition="0"/>
    </format>
    <format dxfId="139">
      <pivotArea outline="0" collapsedLevelsAreSubtotals="1" fieldPosition="0"/>
    </format>
    <format dxfId="138">
      <pivotArea field="5" type="button" dataOnly="0" labelOnly="1" outline="0" axis="axisRow" fieldPosition="0"/>
    </format>
    <format dxfId="137">
      <pivotArea dataOnly="0" labelOnly="1" outline="0" axis="axisValues" fieldPosition="0"/>
    </format>
    <format dxfId="136">
      <pivotArea dataOnly="0" labelOnly="1" fieldPosition="0">
        <references count="1">
          <reference field="5" count="0"/>
        </references>
      </pivotArea>
    </format>
    <format dxfId="135">
      <pivotArea dataOnly="0" labelOnly="1" grandRow="1" outline="0" fieldPosition="0"/>
    </format>
    <format dxfId="134">
      <pivotArea collapsedLevelsAreSubtotals="1" fieldPosition="0">
        <references count="1">
          <reference field="5" count="0"/>
        </references>
      </pivotArea>
    </format>
    <format dxfId="133">
      <pivotArea dataOnly="0" labelOnly="1" outline="0" axis="axisValues" fieldPosition="0"/>
    </format>
    <format dxfId="132">
      <pivotArea collapsedLevelsAreSubtotals="1" fieldPosition="0">
        <references count="1">
          <reference field="5" count="0"/>
        </references>
      </pivotArea>
    </format>
    <format dxfId="131">
      <pivotArea dataOnly="0" labelOnly="1" outline="0" axis="axisValues" fieldPosition="0"/>
    </format>
    <format dxfId="130">
      <pivotArea type="all" dataOnly="0" outline="0" fieldPosition="0"/>
    </format>
    <format dxfId="129">
      <pivotArea outline="0" collapsedLevelsAreSubtotals="1" fieldPosition="0"/>
    </format>
    <format dxfId="128">
      <pivotArea field="5" type="button" dataOnly="0" labelOnly="1" outline="0" axis="axisRow" fieldPosition="0"/>
    </format>
    <format dxfId="127">
      <pivotArea dataOnly="0" labelOnly="1" outline="0" axis="axisValues" fieldPosition="0"/>
    </format>
    <format dxfId="126">
      <pivotArea dataOnly="0" labelOnly="1" fieldPosition="0">
        <references count="1">
          <reference field="5" count="0"/>
        </references>
      </pivotArea>
    </format>
    <format dxfId="125">
      <pivotArea dataOnly="0" labelOnly="1" grandRow="1" outline="0" fieldPosition="0"/>
    </format>
    <format dxfId="124">
      <pivotArea collapsedLevelsAreSubtotals="1" fieldPosition="0">
        <references count="1">
          <reference field="5" count="1">
            <x v="5"/>
          </reference>
        </references>
      </pivotArea>
    </format>
    <format dxfId="123">
      <pivotArea dataOnly="0" labelOnly="1" fieldPosition="0">
        <references count="1">
          <reference field="5" count="1">
            <x v="5"/>
          </reference>
        </references>
      </pivotArea>
    </format>
    <format dxfId="122">
      <pivotArea collapsedLevelsAreSubtotals="1" fieldPosition="0">
        <references count="1">
          <reference field="5" count="1">
            <x v="1"/>
          </reference>
        </references>
      </pivotArea>
    </format>
    <format dxfId="121">
      <pivotArea dataOnly="0" labelOnly="1" fieldPosition="0">
        <references count="1">
          <reference field="5" count="1">
            <x v="1"/>
          </reference>
        </references>
      </pivotArea>
    </format>
    <format dxfId="120">
      <pivotArea collapsedLevelsAreSubtotals="1" fieldPosition="0">
        <references count="1">
          <reference field="5" count="1">
            <x v="0"/>
          </reference>
        </references>
      </pivotArea>
    </format>
    <format dxfId="119">
      <pivotArea dataOnly="0" labelOnly="1" fieldPosition="0">
        <references count="1">
          <reference field="5" count="1">
            <x v="0"/>
          </reference>
        </references>
      </pivotArea>
    </format>
    <format dxfId="118">
      <pivotArea collapsedLevelsAreSubtotals="1" fieldPosition="0">
        <references count="1">
          <reference field="5" count="1">
            <x v="2"/>
          </reference>
        </references>
      </pivotArea>
    </format>
    <format dxfId="117">
      <pivotArea dataOnly="0" labelOnly="1" fieldPosition="0">
        <references count="1">
          <reference field="5" count="1">
            <x v="2"/>
          </reference>
        </references>
      </pivotArea>
    </format>
    <format dxfId="116">
      <pivotArea collapsedLevelsAreSubtotals="1" fieldPosition="0">
        <references count="1">
          <reference field="5" count="1">
            <x v="3"/>
          </reference>
        </references>
      </pivotArea>
    </format>
    <format dxfId="115">
      <pivotArea dataOnly="0" labelOnly="1" fieldPosition="0">
        <references count="1">
          <reference field="5" count="1">
            <x v="3"/>
          </reference>
        </references>
      </pivotArea>
    </format>
    <format dxfId="114">
      <pivotArea collapsedLevelsAreSubtotals="1" fieldPosition="0">
        <references count="1">
          <reference field="5" count="1">
            <x v="4"/>
          </reference>
        </references>
      </pivotArea>
    </format>
    <format dxfId="113">
      <pivotArea dataOnly="0" labelOnly="1" fieldPosition="0">
        <references count="1">
          <reference field="5" count="1">
            <x v="4"/>
          </reference>
        </references>
      </pivotArea>
    </format>
    <format dxfId="112">
      <pivotArea collapsedLevelsAreSubtotals="1" fieldPosition="0">
        <references count="1">
          <reference field="5" count="0"/>
        </references>
      </pivotArea>
    </format>
    <format dxfId="111">
      <pivotArea dataOnly="0" labelOnly="1" fieldPosition="0">
        <references count="1">
          <reference field="5" count="0"/>
        </references>
      </pivotArea>
    </format>
    <format dxfId="110">
      <pivotArea collapsedLevelsAreSubtotals="1" fieldPosition="0">
        <references count="1">
          <reference field="5" count="1">
            <x v="5"/>
          </reference>
        </references>
      </pivotArea>
    </format>
    <format dxfId="109">
      <pivotArea dataOnly="0" labelOnly="1" fieldPosition="0">
        <references count="1">
          <reference field="5" count="1">
            <x v="5"/>
          </reference>
        </references>
      </pivotArea>
    </format>
    <format dxfId="108">
      <pivotArea collapsedLevelsAreSubtotals="1" fieldPosition="0">
        <references count="1">
          <reference field="5" count="1">
            <x v="1"/>
          </reference>
        </references>
      </pivotArea>
    </format>
    <format dxfId="107">
      <pivotArea dataOnly="0" labelOnly="1" fieldPosition="0">
        <references count="1">
          <reference field="5" count="1">
            <x v="1"/>
          </reference>
        </references>
      </pivotArea>
    </format>
    <format dxfId="106">
      <pivotArea collapsedLevelsAreSubtotals="1" fieldPosition="0">
        <references count="1">
          <reference field="5" count="1">
            <x v="0"/>
          </reference>
        </references>
      </pivotArea>
    </format>
    <format dxfId="105">
      <pivotArea dataOnly="0" labelOnly="1" fieldPosition="0">
        <references count="1">
          <reference field="5" count="1">
            <x v="0"/>
          </reference>
        </references>
      </pivotArea>
    </format>
    <format dxfId="104">
      <pivotArea collapsedLevelsAreSubtotals="1" fieldPosition="0">
        <references count="1">
          <reference field="5" count="1">
            <x v="2"/>
          </reference>
        </references>
      </pivotArea>
    </format>
    <format dxfId="103">
      <pivotArea dataOnly="0" labelOnly="1" fieldPosition="0">
        <references count="1">
          <reference field="5" count="1">
            <x v="2"/>
          </reference>
        </references>
      </pivotArea>
    </format>
    <format dxfId="102">
      <pivotArea collapsedLevelsAreSubtotals="1" fieldPosition="0">
        <references count="1">
          <reference field="5" count="1">
            <x v="3"/>
          </reference>
        </references>
      </pivotArea>
    </format>
    <format dxfId="101">
      <pivotArea dataOnly="0" labelOnly="1" fieldPosition="0">
        <references count="1">
          <reference field="5" count="1">
            <x v="3"/>
          </reference>
        </references>
      </pivotArea>
    </format>
    <format dxfId="100">
      <pivotArea collapsedLevelsAreSubtotals="1" fieldPosition="0">
        <references count="1">
          <reference field="5" count="0"/>
        </references>
      </pivotArea>
    </format>
    <format dxfId="99">
      <pivotArea dataOnly="0" labelOnly="1" fieldPosition="0">
        <references count="1">
          <reference field="5" count="0"/>
        </references>
      </pivotArea>
    </format>
  </format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2" cacheId="4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16:B21"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axis="axisRow" dataField="1" showAll="0">
      <items count="5">
        <item x="0"/>
        <item x="1"/>
        <item x="3"/>
        <item x="2"/>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24">
    <format dxfId="166">
      <pivotArea field="17" type="button" dataOnly="0" labelOnly="1" outline="0" axis="axisRow" fieldPosition="0"/>
    </format>
    <format dxfId="165">
      <pivotArea dataOnly="0" labelOnly="1" grandRow="1" outline="0" fieldPosition="0"/>
    </format>
    <format dxfId="164">
      <pivotArea type="all" dataOnly="0" outline="0" fieldPosition="0"/>
    </format>
    <format dxfId="163">
      <pivotArea outline="0" collapsedLevelsAreSubtotals="1" fieldPosition="0"/>
    </format>
    <format dxfId="162">
      <pivotArea field="17" type="button" dataOnly="0" labelOnly="1" outline="0" axis="axisRow" fieldPosition="0"/>
    </format>
    <format dxfId="161">
      <pivotArea dataOnly="0" labelOnly="1" outline="0" axis="axisValues" fieldPosition="0"/>
    </format>
    <format dxfId="160">
      <pivotArea dataOnly="0" labelOnly="1" fieldPosition="0">
        <references count="1">
          <reference field="17" count="0"/>
        </references>
      </pivotArea>
    </format>
    <format dxfId="159">
      <pivotArea dataOnly="0" labelOnly="1" grandRow="1" outline="0" fieldPosition="0"/>
    </format>
    <format dxfId="158">
      <pivotArea type="all" dataOnly="0" outline="0" fieldPosition="0"/>
    </format>
    <format dxfId="157">
      <pivotArea outline="0" collapsedLevelsAreSubtotals="1" fieldPosition="0"/>
    </format>
    <format dxfId="156">
      <pivotArea field="17" type="button" dataOnly="0" labelOnly="1" outline="0" axis="axisRow" fieldPosition="0"/>
    </format>
    <format dxfId="155">
      <pivotArea dataOnly="0" labelOnly="1" outline="0" axis="axisValues" fieldPosition="0"/>
    </format>
    <format dxfId="154">
      <pivotArea dataOnly="0" labelOnly="1" fieldPosition="0">
        <references count="1">
          <reference field="17" count="0"/>
        </references>
      </pivotArea>
    </format>
    <format dxfId="153">
      <pivotArea dataOnly="0" labelOnly="1" grandRow="1" outline="0" fieldPosition="0"/>
    </format>
    <format dxfId="152">
      <pivotArea outline="0" collapsedLevelsAreSubtotals="1" fieldPosition="0"/>
    </format>
    <format dxfId="151">
      <pivotArea outline="0" collapsedLevelsAreSubtotals="1" fieldPosition="0"/>
    </format>
    <format dxfId="150">
      <pivotArea collapsedLevelsAreSubtotals="1" fieldPosition="0">
        <references count="1">
          <reference field="17" count="1">
            <x v="0"/>
          </reference>
        </references>
      </pivotArea>
    </format>
    <format dxfId="149">
      <pivotArea collapsedLevelsAreSubtotals="1" fieldPosition="0">
        <references count="1">
          <reference field="17" count="1">
            <x v="1"/>
          </reference>
        </references>
      </pivotArea>
    </format>
    <format dxfId="148">
      <pivotArea collapsedLevelsAreSubtotals="1" fieldPosition="0">
        <references count="1">
          <reference field="17" count="1">
            <x v="3"/>
          </reference>
        </references>
      </pivotArea>
    </format>
    <format dxfId="147">
      <pivotArea collapsedLevelsAreSubtotals="1" fieldPosition="0">
        <references count="1">
          <reference field="17" count="0"/>
        </references>
      </pivotArea>
    </format>
    <format dxfId="146">
      <pivotArea collapsedLevelsAreSubtotals="1" fieldPosition="0">
        <references count="1">
          <reference field="17" count="1">
            <x v="0"/>
          </reference>
        </references>
      </pivotArea>
    </format>
    <format dxfId="145">
      <pivotArea collapsedLevelsAreSubtotals="1" fieldPosition="0">
        <references count="1">
          <reference field="17" count="1">
            <x v="3"/>
          </reference>
        </references>
      </pivotArea>
    </format>
    <format dxfId="144">
      <pivotArea collapsedLevelsAreSubtotals="1" fieldPosition="0">
        <references count="1">
          <reference field="17" count="1">
            <x v="1"/>
          </reference>
        </references>
      </pivotArea>
    </format>
    <format dxfId="143">
      <pivotArea collapsedLevelsAreSubtotals="1" fieldPosition="0">
        <references count="1">
          <reference field="17" count="0"/>
        </references>
      </pivotArea>
    </format>
  </format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7" count="1" selected="0">
            <x v="0"/>
          </reference>
        </references>
      </pivotArea>
    </chartFormat>
    <chartFormat chart="0" format="2">
      <pivotArea type="data" outline="0" fieldPosition="0">
        <references count="2">
          <reference field="4294967294" count="1" selected="0">
            <x v="0"/>
          </reference>
          <reference field="17" count="1" selected="0">
            <x v="1"/>
          </reference>
        </references>
      </pivotArea>
    </chartFormat>
    <chartFormat chart="0" format="3">
      <pivotArea type="data" outline="0" fieldPosition="0">
        <references count="2">
          <reference field="4294967294" count="1" selected="0">
            <x v="0"/>
          </reference>
          <reference field="17" count="1" selected="0">
            <x v="2"/>
          </reference>
        </references>
      </pivotArea>
    </chartFormat>
    <chartFormat chart="0" format="4">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5" cacheId="4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75:B81" firstHeaderRow="1" firstDataRow="1" firstDataCol="1"/>
  <pivotFields count="24">
    <pivotField showAll="0"/>
    <pivotField showAll="0"/>
    <pivotField showAll="0"/>
    <pivotField showAll="0"/>
    <pivotField axis="axisRow" dataField="1" showAll="0">
      <items count="6">
        <item x="2"/>
        <item x="0"/>
        <item x="1"/>
        <item x="4"/>
        <item x="3"/>
        <item t="default"/>
      </items>
    </pivotField>
    <pivotField showAll="0"/>
    <pivotField showAll="0"/>
    <pivotField showAll="0"/>
    <pivotField showAll="0"/>
    <pivotField showAll="0">
      <items count="4">
        <item x="1"/>
        <item x="0"/>
        <item x="2"/>
        <item t="default"/>
      </items>
    </pivotField>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28">
    <format dxfId="194">
      <pivotArea field="4" type="button" dataOnly="0" labelOnly="1" outline="0" axis="axisRow" fieldPosition="0"/>
    </format>
    <format dxfId="193">
      <pivotArea dataOnly="0" labelOnly="1" grandRow="1" outline="0" fieldPosition="0"/>
    </format>
    <format dxfId="192">
      <pivotArea type="all" dataOnly="0" outline="0" fieldPosition="0"/>
    </format>
    <format dxfId="191">
      <pivotArea outline="0" collapsedLevelsAreSubtotals="1" fieldPosition="0"/>
    </format>
    <format dxfId="190">
      <pivotArea field="4" type="button" dataOnly="0" labelOnly="1" outline="0" axis="axisRow" fieldPosition="0"/>
    </format>
    <format dxfId="189">
      <pivotArea dataOnly="0" labelOnly="1" outline="0" axis="axisValues" fieldPosition="0"/>
    </format>
    <format dxfId="188">
      <pivotArea dataOnly="0" labelOnly="1" fieldPosition="0">
        <references count="1">
          <reference field="4" count="0"/>
        </references>
      </pivotArea>
    </format>
    <format dxfId="187">
      <pivotArea dataOnly="0" labelOnly="1" grandRow="1" outline="0" fieldPosition="0"/>
    </format>
    <format dxfId="186">
      <pivotArea type="all" dataOnly="0" outline="0" fieldPosition="0"/>
    </format>
    <format dxfId="185">
      <pivotArea outline="0" collapsedLevelsAreSubtotals="1" fieldPosition="0"/>
    </format>
    <format dxfId="184">
      <pivotArea field="4" type="button" dataOnly="0" labelOnly="1" outline="0" axis="axisRow" fieldPosition="0"/>
    </format>
    <format dxfId="183">
      <pivotArea dataOnly="0" labelOnly="1" outline="0" axis="axisValues" fieldPosition="0"/>
    </format>
    <format dxfId="182">
      <pivotArea dataOnly="0" labelOnly="1" fieldPosition="0">
        <references count="1">
          <reference field="4" count="0"/>
        </references>
      </pivotArea>
    </format>
    <format dxfId="181">
      <pivotArea dataOnly="0" labelOnly="1" grandRow="1" outline="0" fieldPosition="0"/>
    </format>
    <format dxfId="180">
      <pivotArea collapsedLevelsAreSubtotals="1" fieldPosition="0">
        <references count="1">
          <reference field="4" count="0"/>
        </references>
      </pivotArea>
    </format>
    <format dxfId="179">
      <pivotArea collapsedLevelsAreSubtotals="1" fieldPosition="0">
        <references count="1">
          <reference field="4" count="0"/>
        </references>
      </pivotArea>
    </format>
    <format dxfId="178">
      <pivotArea collapsedLevelsAreSubtotals="1" fieldPosition="0">
        <references count="1">
          <reference field="4" count="1">
            <x v="0"/>
          </reference>
        </references>
      </pivotArea>
    </format>
    <format dxfId="177">
      <pivotArea collapsedLevelsAreSubtotals="1" fieldPosition="0">
        <references count="1">
          <reference field="4" count="1">
            <x v="2"/>
          </reference>
        </references>
      </pivotArea>
    </format>
    <format dxfId="176">
      <pivotArea collapsedLevelsAreSubtotals="1" fieldPosition="0">
        <references count="1">
          <reference field="4" count="1">
            <x v="4"/>
          </reference>
        </references>
      </pivotArea>
    </format>
    <format dxfId="175">
      <pivotArea collapsedLevelsAreSubtotals="1" fieldPosition="0">
        <references count="1">
          <reference field="4" count="1">
            <x v="1"/>
          </reference>
        </references>
      </pivotArea>
    </format>
    <format dxfId="174">
      <pivotArea collapsedLevelsAreSubtotals="1" fieldPosition="0">
        <references count="1">
          <reference field="4" count="1">
            <x v="3"/>
          </reference>
        </references>
      </pivotArea>
    </format>
    <format dxfId="173">
      <pivotArea collapsedLevelsAreSubtotals="1" fieldPosition="0">
        <references count="1">
          <reference field="4" count="0"/>
        </references>
      </pivotArea>
    </format>
    <format dxfId="172">
      <pivotArea collapsedLevelsAreSubtotals="1" fieldPosition="0">
        <references count="1">
          <reference field="4" count="1">
            <x v="0"/>
          </reference>
        </references>
      </pivotArea>
    </format>
    <format dxfId="171">
      <pivotArea collapsedLevelsAreSubtotals="1" fieldPosition="0">
        <references count="1">
          <reference field="4" count="1">
            <x v="2"/>
          </reference>
        </references>
      </pivotArea>
    </format>
    <format dxfId="170">
      <pivotArea collapsedLevelsAreSubtotals="1" fieldPosition="0">
        <references count="1">
          <reference field="4" count="1">
            <x v="4"/>
          </reference>
        </references>
      </pivotArea>
    </format>
    <format dxfId="169">
      <pivotArea collapsedLevelsAreSubtotals="1" fieldPosition="0">
        <references count="1">
          <reference field="4" count="1">
            <x v="1"/>
          </reference>
        </references>
      </pivotArea>
    </format>
    <format dxfId="168">
      <pivotArea collapsedLevelsAreSubtotals="1" fieldPosition="0">
        <references count="1">
          <reference field="4" count="0"/>
        </references>
      </pivotArea>
    </format>
    <format dxfId="167">
      <pivotArea collapsedLevelsAreSubtotals="1" fieldPosition="0">
        <references count="1">
          <reference field="4" count="0"/>
        </references>
      </pivotArea>
    </format>
  </format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4" count="1" selected="0">
            <x v="0"/>
          </reference>
        </references>
      </pivotArea>
    </chartFormat>
    <chartFormat chart="1" format="2">
      <pivotArea type="data" outline="0" fieldPosition="0">
        <references count="2">
          <reference field="4294967294" count="1" selected="0">
            <x v="0"/>
          </reference>
          <reference field="4" count="1" selected="0">
            <x v="1"/>
          </reference>
        </references>
      </pivotArea>
    </chartFormat>
    <chartFormat chart="1" format="3">
      <pivotArea type="data" outline="0" fieldPosition="0">
        <references count="2">
          <reference field="4294967294" count="1" selected="0">
            <x v="0"/>
          </reference>
          <reference field="4" count="1" selected="0">
            <x v="2"/>
          </reference>
        </references>
      </pivotArea>
    </chartFormat>
    <chartFormat chart="1" format="4">
      <pivotArea type="data" outline="0" fieldPosition="0">
        <references count="2">
          <reference field="4294967294" count="1" selected="0">
            <x v="0"/>
          </reference>
          <reference field="4" count="1" selected="0">
            <x v="3"/>
          </reference>
        </references>
      </pivotArea>
    </chartFormat>
    <chartFormat chart="1" format="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3" cacheId="48"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B7" firstHeaderRow="1" firstDataRow="1" firstDataCol="1"/>
  <pivotFields count="24">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Canal de Atenció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6774"/>
  <sheetViews>
    <sheetView tabSelected="1" zoomScaleNormal="100" workbookViewId="0">
      <pane ySplit="1" topLeftCell="A2" activePane="bottomLeft" state="frozen"/>
      <selection activeCell="C1" sqref="C1"/>
      <selection pane="bottomLeft"/>
    </sheetView>
  </sheetViews>
  <sheetFormatPr baseColWidth="10" defaultColWidth="11.42578125" defaultRowHeight="15" x14ac:dyDescent="0.25"/>
  <cols>
    <col min="1" max="1" width="11.42578125" style="24"/>
    <col min="2" max="2" width="15.140625" style="24" customWidth="1"/>
    <col min="3" max="3" width="26.28515625" style="24" customWidth="1"/>
    <col min="4" max="4" width="17.85546875" style="24" customWidth="1"/>
    <col min="5" max="5" width="19.7109375" style="24" customWidth="1"/>
    <col min="6" max="6" width="22.85546875" style="24" customWidth="1"/>
    <col min="7" max="7" width="29.7109375" style="24" customWidth="1"/>
    <col min="8" max="8" width="22" style="24" customWidth="1"/>
    <col min="9" max="9" width="18.85546875" style="24" customWidth="1"/>
    <col min="10" max="10" width="18.5703125" style="35" customWidth="1"/>
    <col min="11" max="11" width="16.5703125" style="24" customWidth="1"/>
    <col min="12" max="12" width="11.42578125" style="24" customWidth="1"/>
    <col min="13" max="13" width="20" style="25" bestFit="1" customWidth="1"/>
    <col min="14" max="14" width="16.28515625" style="26" customWidth="1"/>
    <col min="15" max="15" width="19.28515625" style="27" customWidth="1"/>
    <col min="16" max="16" width="13.42578125" style="28" customWidth="1"/>
    <col min="17" max="17" width="11.42578125" style="24"/>
    <col min="18" max="18" width="15.28515625" style="24" customWidth="1"/>
    <col min="19" max="19" width="31.28515625" style="24" customWidth="1"/>
    <col min="20" max="20" width="25.140625" style="26" customWidth="1"/>
    <col min="21" max="21" width="19" style="24" customWidth="1"/>
    <col min="22" max="22" width="15.140625" style="24" customWidth="1"/>
    <col min="23" max="23" width="14.7109375" style="24" customWidth="1"/>
    <col min="24" max="24" width="27.7109375" style="24" customWidth="1"/>
    <col min="25" max="25" width="25.85546875" style="24" bestFit="1" customWidth="1"/>
    <col min="26" max="16384" width="11.42578125" style="24"/>
  </cols>
  <sheetData>
    <row r="1" spans="1:24" s="23" customFormat="1" ht="51" x14ac:dyDescent="0.25">
      <c r="A1" s="19" t="s">
        <v>0</v>
      </c>
      <c r="B1" s="19" t="s">
        <v>1</v>
      </c>
      <c r="C1" s="19" t="s">
        <v>2</v>
      </c>
      <c r="D1" s="19" t="s">
        <v>3</v>
      </c>
      <c r="E1" s="19" t="s">
        <v>4</v>
      </c>
      <c r="F1" s="19" t="s">
        <v>5</v>
      </c>
      <c r="G1" s="19" t="s">
        <v>6</v>
      </c>
      <c r="H1" s="19" t="s">
        <v>7</v>
      </c>
      <c r="I1" s="19" t="s">
        <v>8</v>
      </c>
      <c r="J1" s="34" t="s">
        <v>9</v>
      </c>
      <c r="K1" s="19" t="s">
        <v>10</v>
      </c>
      <c r="L1" s="19" t="s">
        <v>11</v>
      </c>
      <c r="M1" s="20" t="s">
        <v>12</v>
      </c>
      <c r="N1" s="21" t="s">
        <v>13</v>
      </c>
      <c r="O1" s="20" t="s">
        <v>14</v>
      </c>
      <c r="P1" s="22" t="s">
        <v>15</v>
      </c>
      <c r="Q1" s="19" t="s">
        <v>16</v>
      </c>
      <c r="R1" s="19" t="s">
        <v>17</v>
      </c>
      <c r="S1" s="19" t="s">
        <v>18</v>
      </c>
      <c r="T1" s="21" t="s">
        <v>19</v>
      </c>
      <c r="U1" s="19" t="s">
        <v>20</v>
      </c>
      <c r="V1" s="19" t="s">
        <v>21</v>
      </c>
      <c r="W1" s="19" t="s">
        <v>22</v>
      </c>
      <c r="X1" s="19" t="s">
        <v>23</v>
      </c>
    </row>
    <row r="2" spans="1:24" ht="90" x14ac:dyDescent="0.25">
      <c r="A2" s="49" t="s">
        <v>79</v>
      </c>
      <c r="B2" s="50" t="s">
        <v>593</v>
      </c>
      <c r="C2" s="50" t="s">
        <v>49</v>
      </c>
      <c r="D2" s="69" t="s">
        <v>430</v>
      </c>
      <c r="E2" s="50" t="s">
        <v>64</v>
      </c>
      <c r="F2" s="50" t="s">
        <v>67</v>
      </c>
      <c r="G2" s="69" t="s">
        <v>308</v>
      </c>
      <c r="H2" s="51" t="s">
        <v>564</v>
      </c>
      <c r="I2" s="69" t="s">
        <v>738</v>
      </c>
      <c r="J2" s="52" t="s">
        <v>596</v>
      </c>
      <c r="K2" s="69" t="s">
        <v>305</v>
      </c>
      <c r="L2" s="50">
        <v>10</v>
      </c>
      <c r="M2" s="69" t="s">
        <v>80</v>
      </c>
      <c r="N2" s="69" t="s">
        <v>81</v>
      </c>
      <c r="O2" s="76" t="s">
        <v>603</v>
      </c>
      <c r="P2" s="54">
        <v>44446</v>
      </c>
      <c r="Q2" s="50">
        <v>6</v>
      </c>
      <c r="R2" s="50" t="s">
        <v>31</v>
      </c>
      <c r="S2" s="50"/>
      <c r="T2" s="54">
        <v>44446</v>
      </c>
      <c r="U2" s="50" t="s">
        <v>604</v>
      </c>
      <c r="V2" s="50" t="s">
        <v>25</v>
      </c>
      <c r="W2" s="50"/>
      <c r="X2" s="50"/>
    </row>
    <row r="3" spans="1:24" ht="60" x14ac:dyDescent="0.25">
      <c r="A3" s="49" t="s">
        <v>79</v>
      </c>
      <c r="B3" s="50" t="s">
        <v>593</v>
      </c>
      <c r="C3" s="50" t="s">
        <v>575</v>
      </c>
      <c r="D3" s="69" t="s">
        <v>431</v>
      </c>
      <c r="E3" s="50" t="s">
        <v>40</v>
      </c>
      <c r="F3" s="50" t="s">
        <v>67</v>
      </c>
      <c r="G3" s="69" t="s">
        <v>309</v>
      </c>
      <c r="H3" s="69" t="s">
        <v>602</v>
      </c>
      <c r="I3" s="69" t="s">
        <v>600</v>
      </c>
      <c r="J3" s="52" t="s">
        <v>597</v>
      </c>
      <c r="K3" s="69" t="s">
        <v>306</v>
      </c>
      <c r="L3" s="50">
        <v>30</v>
      </c>
      <c r="M3" s="69" t="s">
        <v>82</v>
      </c>
      <c r="N3" s="69" t="s">
        <v>83</v>
      </c>
      <c r="O3" s="77">
        <v>20211200000933</v>
      </c>
      <c r="P3" s="54">
        <v>44440</v>
      </c>
      <c r="Q3" s="50">
        <v>1</v>
      </c>
      <c r="R3" s="50" t="s">
        <v>31</v>
      </c>
      <c r="S3" s="50"/>
      <c r="T3" s="54">
        <v>44440</v>
      </c>
      <c r="U3" s="50" t="s">
        <v>604</v>
      </c>
      <c r="V3" s="50" t="s">
        <v>25</v>
      </c>
      <c r="W3" s="50"/>
      <c r="X3" s="50"/>
    </row>
    <row r="4" spans="1:24" ht="72.75" customHeight="1" x14ac:dyDescent="0.25">
      <c r="A4" s="36" t="s">
        <v>79</v>
      </c>
      <c r="B4" s="37" t="s">
        <v>593</v>
      </c>
      <c r="C4" s="37" t="s">
        <v>49</v>
      </c>
      <c r="D4" s="39" t="s">
        <v>432</v>
      </c>
      <c r="E4" s="37" t="s">
        <v>62</v>
      </c>
      <c r="F4" s="37" t="s">
        <v>56</v>
      </c>
      <c r="G4" s="39" t="s">
        <v>310</v>
      </c>
      <c r="H4" s="39" t="s">
        <v>558</v>
      </c>
      <c r="I4" s="39" t="s">
        <v>598</v>
      </c>
      <c r="J4" s="36" t="s">
        <v>595</v>
      </c>
      <c r="K4" s="39" t="s">
        <v>306</v>
      </c>
      <c r="L4" s="37">
        <v>30</v>
      </c>
      <c r="M4" s="39" t="s">
        <v>84</v>
      </c>
      <c r="N4" s="39" t="s">
        <v>85</v>
      </c>
      <c r="O4" s="64"/>
      <c r="P4" s="41"/>
      <c r="Q4" s="37"/>
      <c r="R4" s="37" t="s">
        <v>69</v>
      </c>
      <c r="S4" s="37"/>
      <c r="T4" s="41"/>
      <c r="U4" s="37"/>
      <c r="V4" s="37"/>
      <c r="W4" s="37"/>
      <c r="X4" s="37" t="s">
        <v>605</v>
      </c>
    </row>
    <row r="5" spans="1:24" ht="75" x14ac:dyDescent="0.25">
      <c r="A5" s="36" t="s">
        <v>79</v>
      </c>
      <c r="B5" s="37" t="s">
        <v>593</v>
      </c>
      <c r="C5" s="37" t="s">
        <v>46</v>
      </c>
      <c r="D5" s="39" t="s">
        <v>433</v>
      </c>
      <c r="E5" s="37" t="s">
        <v>40</v>
      </c>
      <c r="F5" s="37" t="s">
        <v>67</v>
      </c>
      <c r="G5" s="39" t="s">
        <v>311</v>
      </c>
      <c r="H5" s="39" t="s">
        <v>559</v>
      </c>
      <c r="I5" s="39" t="s">
        <v>598</v>
      </c>
      <c r="J5" s="36" t="s">
        <v>595</v>
      </c>
      <c r="K5" s="39" t="s">
        <v>306</v>
      </c>
      <c r="L5" s="37">
        <v>30</v>
      </c>
      <c r="M5" s="39" t="s">
        <v>86</v>
      </c>
      <c r="N5" s="39" t="s">
        <v>87</v>
      </c>
      <c r="O5" s="82">
        <v>20212050095821</v>
      </c>
      <c r="P5" s="41"/>
      <c r="Q5" s="37"/>
      <c r="R5" s="37" t="s">
        <v>69</v>
      </c>
      <c r="S5" s="37" t="s">
        <v>606</v>
      </c>
      <c r="T5" s="41"/>
      <c r="U5" s="37"/>
      <c r="V5" s="37"/>
      <c r="W5" s="37"/>
      <c r="X5" s="37" t="s">
        <v>605</v>
      </c>
    </row>
    <row r="6" spans="1:24" ht="73.5" customHeight="1" x14ac:dyDescent="0.25">
      <c r="A6" s="36" t="s">
        <v>79</v>
      </c>
      <c r="B6" s="37" t="s">
        <v>593</v>
      </c>
      <c r="C6" s="37" t="s">
        <v>575</v>
      </c>
      <c r="D6" s="39" t="s">
        <v>434</v>
      </c>
      <c r="E6" s="37" t="s">
        <v>62</v>
      </c>
      <c r="F6" s="37" t="s">
        <v>57</v>
      </c>
      <c r="G6" s="39" t="s">
        <v>312</v>
      </c>
      <c r="H6" s="39" t="s">
        <v>560</v>
      </c>
      <c r="I6" s="39" t="s">
        <v>599</v>
      </c>
      <c r="J6" s="36" t="s">
        <v>595</v>
      </c>
      <c r="K6" s="39" t="s">
        <v>306</v>
      </c>
      <c r="L6" s="37">
        <v>30</v>
      </c>
      <c r="M6" s="39" t="s">
        <v>88</v>
      </c>
      <c r="N6" s="39" t="s">
        <v>89</v>
      </c>
      <c r="O6" s="64"/>
      <c r="P6" s="41"/>
      <c r="Q6" s="37"/>
      <c r="R6" s="37" t="s">
        <v>69</v>
      </c>
      <c r="S6" s="37"/>
      <c r="T6" s="41"/>
      <c r="U6" s="37"/>
      <c r="V6" s="37"/>
      <c r="W6" s="37"/>
      <c r="X6" s="37" t="s">
        <v>605</v>
      </c>
    </row>
    <row r="7" spans="1:24" ht="75" x14ac:dyDescent="0.25">
      <c r="A7" s="49" t="s">
        <v>79</v>
      </c>
      <c r="B7" s="50" t="s">
        <v>593</v>
      </c>
      <c r="C7" s="50" t="s">
        <v>45</v>
      </c>
      <c r="D7" s="69" t="s">
        <v>435</v>
      </c>
      <c r="E7" s="50" t="s">
        <v>62</v>
      </c>
      <c r="F7" s="50" t="s">
        <v>67</v>
      </c>
      <c r="G7" s="69" t="s">
        <v>313</v>
      </c>
      <c r="H7" s="69" t="s">
        <v>607</v>
      </c>
      <c r="I7" s="69" t="s">
        <v>734</v>
      </c>
      <c r="J7" s="52" t="s">
        <v>595</v>
      </c>
      <c r="K7" s="69" t="s">
        <v>306</v>
      </c>
      <c r="L7" s="50">
        <v>30</v>
      </c>
      <c r="M7" s="69" t="s">
        <v>90</v>
      </c>
      <c r="N7" s="69" t="s">
        <v>91</v>
      </c>
      <c r="O7" s="77">
        <v>20212000023961</v>
      </c>
      <c r="P7" s="54">
        <v>44476</v>
      </c>
      <c r="Q7" s="50">
        <v>27</v>
      </c>
      <c r="R7" s="50" t="s">
        <v>31</v>
      </c>
      <c r="S7" s="50"/>
      <c r="T7" s="54" t="s">
        <v>608</v>
      </c>
      <c r="U7" s="50" t="s">
        <v>604</v>
      </c>
      <c r="V7" s="50" t="s">
        <v>25</v>
      </c>
      <c r="W7" s="50"/>
      <c r="X7" s="50"/>
    </row>
    <row r="8" spans="1:24" ht="64.5" customHeight="1" x14ac:dyDescent="0.25">
      <c r="A8" s="49" t="s">
        <v>79</v>
      </c>
      <c r="B8" s="50" t="s">
        <v>593</v>
      </c>
      <c r="C8" s="50" t="s">
        <v>43</v>
      </c>
      <c r="D8" s="69" t="s">
        <v>436</v>
      </c>
      <c r="E8" s="50" t="s">
        <v>62</v>
      </c>
      <c r="F8" s="50" t="s">
        <v>67</v>
      </c>
      <c r="G8" s="69" t="s">
        <v>314</v>
      </c>
      <c r="H8" s="69" t="s">
        <v>559</v>
      </c>
      <c r="I8" s="51" t="s">
        <v>598</v>
      </c>
      <c r="J8" s="52" t="s">
        <v>595</v>
      </c>
      <c r="K8" s="69" t="s">
        <v>306</v>
      </c>
      <c r="L8" s="50">
        <v>30</v>
      </c>
      <c r="M8" s="69" t="s">
        <v>92</v>
      </c>
      <c r="N8" s="69" t="s">
        <v>93</v>
      </c>
      <c r="O8" s="53"/>
      <c r="P8" s="54">
        <v>44446</v>
      </c>
      <c r="Q8" s="50">
        <v>6</v>
      </c>
      <c r="R8" s="50" t="s">
        <v>31</v>
      </c>
      <c r="S8" s="78" t="s">
        <v>609</v>
      </c>
      <c r="T8" s="54"/>
      <c r="U8" s="50"/>
      <c r="V8" s="50"/>
      <c r="W8" s="50"/>
      <c r="X8" s="50"/>
    </row>
    <row r="9" spans="1:24" ht="54.75" customHeight="1" x14ac:dyDescent="0.25">
      <c r="A9" s="49" t="s">
        <v>79</v>
      </c>
      <c r="B9" s="50" t="s">
        <v>594</v>
      </c>
      <c r="C9" s="50" t="s">
        <v>46</v>
      </c>
      <c r="D9" s="69" t="s">
        <v>437</v>
      </c>
      <c r="E9" s="50" t="s">
        <v>41</v>
      </c>
      <c r="F9" s="50" t="s">
        <v>58</v>
      </c>
      <c r="G9" s="69" t="s">
        <v>315</v>
      </c>
      <c r="H9" s="69" t="s">
        <v>559</v>
      </c>
      <c r="I9" s="51" t="s">
        <v>598</v>
      </c>
      <c r="J9" s="52" t="s">
        <v>595</v>
      </c>
      <c r="K9" s="69" t="s">
        <v>306</v>
      </c>
      <c r="L9" s="50">
        <v>30</v>
      </c>
      <c r="M9" s="69" t="s">
        <v>94</v>
      </c>
      <c r="N9" s="69" t="s">
        <v>95</v>
      </c>
      <c r="O9" s="79">
        <v>20212050095841</v>
      </c>
      <c r="P9" s="54">
        <v>44449</v>
      </c>
      <c r="Q9" s="50">
        <v>7</v>
      </c>
      <c r="R9" s="50" t="s">
        <v>31</v>
      </c>
      <c r="S9" s="50"/>
      <c r="T9" s="54">
        <v>44449</v>
      </c>
      <c r="U9" s="50" t="s">
        <v>604</v>
      </c>
      <c r="V9" s="50" t="s">
        <v>25</v>
      </c>
      <c r="W9" s="50"/>
      <c r="X9" s="50"/>
    </row>
    <row r="10" spans="1:24" ht="75" x14ac:dyDescent="0.25">
      <c r="A10" s="49" t="s">
        <v>79</v>
      </c>
      <c r="B10" s="50" t="s">
        <v>70</v>
      </c>
      <c r="C10" s="50" t="s">
        <v>49</v>
      </c>
      <c r="D10" s="69" t="s">
        <v>438</v>
      </c>
      <c r="E10" s="50" t="s">
        <v>62</v>
      </c>
      <c r="F10" s="50" t="s">
        <v>56</v>
      </c>
      <c r="G10" s="69" t="s">
        <v>316</v>
      </c>
      <c r="H10" s="69" t="s">
        <v>601</v>
      </c>
      <c r="I10" s="51" t="s">
        <v>598</v>
      </c>
      <c r="J10" s="52" t="s">
        <v>595</v>
      </c>
      <c r="K10" s="69" t="s">
        <v>306</v>
      </c>
      <c r="L10" s="50">
        <v>30</v>
      </c>
      <c r="M10" s="69" t="s">
        <v>96</v>
      </c>
      <c r="N10" s="69" t="s">
        <v>97</v>
      </c>
      <c r="O10" s="53"/>
      <c r="P10" s="80" t="s">
        <v>611</v>
      </c>
      <c r="Q10" s="50">
        <v>1</v>
      </c>
      <c r="R10" s="50" t="s">
        <v>31</v>
      </c>
      <c r="S10" s="78" t="s">
        <v>610</v>
      </c>
      <c r="T10" s="80"/>
      <c r="U10" s="50"/>
      <c r="V10" s="50"/>
      <c r="W10" s="50"/>
      <c r="X10" s="50"/>
    </row>
    <row r="11" spans="1:24" ht="90" x14ac:dyDescent="0.25">
      <c r="A11" s="49" t="s">
        <v>79</v>
      </c>
      <c r="B11" s="50" t="s">
        <v>593</v>
      </c>
      <c r="C11" s="50" t="s">
        <v>576</v>
      </c>
      <c r="D11" s="69" t="s">
        <v>439</v>
      </c>
      <c r="E11" s="50" t="s">
        <v>62</v>
      </c>
      <c r="F11" s="50" t="s">
        <v>67</v>
      </c>
      <c r="G11" s="69" t="s">
        <v>317</v>
      </c>
      <c r="H11" s="69" t="s">
        <v>560</v>
      </c>
      <c r="I11" s="69" t="s">
        <v>599</v>
      </c>
      <c r="J11" s="49" t="s">
        <v>595</v>
      </c>
      <c r="K11" s="69" t="s">
        <v>571</v>
      </c>
      <c r="L11" s="50">
        <v>20</v>
      </c>
      <c r="M11" s="69" t="s">
        <v>98</v>
      </c>
      <c r="N11" s="69" t="s">
        <v>99</v>
      </c>
      <c r="O11" s="53"/>
      <c r="P11" s="54">
        <v>44476</v>
      </c>
      <c r="Q11" s="50">
        <v>25</v>
      </c>
      <c r="R11" s="50" t="s">
        <v>31</v>
      </c>
      <c r="S11" s="78" t="s">
        <v>612</v>
      </c>
      <c r="T11" s="55">
        <v>44476</v>
      </c>
      <c r="U11" s="50" t="s">
        <v>604</v>
      </c>
      <c r="V11" s="50" t="s">
        <v>25</v>
      </c>
      <c r="W11" s="50"/>
      <c r="X11" s="50"/>
    </row>
    <row r="12" spans="1:24" ht="75" x14ac:dyDescent="0.25">
      <c r="A12" s="49" t="s">
        <v>79</v>
      </c>
      <c r="B12" s="50" t="s">
        <v>593</v>
      </c>
      <c r="C12" s="50" t="s">
        <v>43</v>
      </c>
      <c r="D12" s="69" t="s">
        <v>440</v>
      </c>
      <c r="E12" s="50" t="s">
        <v>61</v>
      </c>
      <c r="F12" s="50" t="s">
        <v>67</v>
      </c>
      <c r="G12" s="69" t="s">
        <v>318</v>
      </c>
      <c r="H12" s="69" t="s">
        <v>614</v>
      </c>
      <c r="I12" s="51" t="s">
        <v>598</v>
      </c>
      <c r="J12" s="52" t="s">
        <v>595</v>
      </c>
      <c r="K12" s="69" t="s">
        <v>306</v>
      </c>
      <c r="L12" s="50">
        <v>30</v>
      </c>
      <c r="M12" s="69" t="s">
        <v>100</v>
      </c>
      <c r="N12" s="69" t="s">
        <v>101</v>
      </c>
      <c r="O12" s="81"/>
      <c r="P12" s="80" t="s">
        <v>615</v>
      </c>
      <c r="Q12" s="50">
        <v>13</v>
      </c>
      <c r="R12" s="50" t="s">
        <v>31</v>
      </c>
      <c r="S12" s="78" t="s">
        <v>613</v>
      </c>
      <c r="T12" s="55">
        <v>44460</v>
      </c>
      <c r="U12" s="50" t="s">
        <v>604</v>
      </c>
      <c r="V12" s="50" t="s">
        <v>25</v>
      </c>
      <c r="W12" s="50"/>
      <c r="X12" s="50"/>
    </row>
    <row r="13" spans="1:24" ht="75" x14ac:dyDescent="0.25">
      <c r="A13" s="49" t="s">
        <v>79</v>
      </c>
      <c r="B13" s="50" t="s">
        <v>593</v>
      </c>
      <c r="C13" s="50" t="s">
        <v>44</v>
      </c>
      <c r="D13" s="69" t="s">
        <v>441</v>
      </c>
      <c r="E13" s="50" t="s">
        <v>40</v>
      </c>
      <c r="F13" s="50" t="s">
        <v>67</v>
      </c>
      <c r="G13" s="69" t="s">
        <v>319</v>
      </c>
      <c r="H13" s="69" t="s">
        <v>559</v>
      </c>
      <c r="I13" s="51" t="s">
        <v>598</v>
      </c>
      <c r="J13" s="52" t="s">
        <v>595</v>
      </c>
      <c r="K13" s="69" t="s">
        <v>306</v>
      </c>
      <c r="L13" s="50">
        <v>30</v>
      </c>
      <c r="M13" s="69" t="s">
        <v>102</v>
      </c>
      <c r="N13" s="69" t="s">
        <v>103</v>
      </c>
      <c r="O13" s="77">
        <v>20212050095861</v>
      </c>
      <c r="P13" s="54">
        <v>44461</v>
      </c>
      <c r="Q13" s="50">
        <v>14</v>
      </c>
      <c r="R13" s="50" t="s">
        <v>31</v>
      </c>
      <c r="S13" s="50"/>
      <c r="T13" s="55">
        <v>44461</v>
      </c>
      <c r="U13" s="50" t="s">
        <v>604</v>
      </c>
      <c r="V13" s="50" t="s">
        <v>25</v>
      </c>
      <c r="W13" s="50"/>
      <c r="X13" s="50"/>
    </row>
    <row r="14" spans="1:24" ht="75" x14ac:dyDescent="0.25">
      <c r="A14" s="49" t="s">
        <v>79</v>
      </c>
      <c r="B14" s="50" t="s">
        <v>593</v>
      </c>
      <c r="C14" s="50" t="s">
        <v>590</v>
      </c>
      <c r="D14" s="69" t="s">
        <v>442</v>
      </c>
      <c r="E14" s="50" t="s">
        <v>62</v>
      </c>
      <c r="F14" s="50" t="s">
        <v>67</v>
      </c>
      <c r="G14" s="69" t="s">
        <v>320</v>
      </c>
      <c r="H14" s="69" t="s">
        <v>601</v>
      </c>
      <c r="I14" s="51" t="s">
        <v>598</v>
      </c>
      <c r="J14" s="52" t="s">
        <v>595</v>
      </c>
      <c r="K14" s="69" t="s">
        <v>306</v>
      </c>
      <c r="L14" s="50">
        <v>30</v>
      </c>
      <c r="M14" s="69" t="s">
        <v>104</v>
      </c>
      <c r="N14" s="69" t="s">
        <v>105</v>
      </c>
      <c r="O14" s="77">
        <v>20212050095751</v>
      </c>
      <c r="P14" s="54">
        <v>44449</v>
      </c>
      <c r="Q14" s="50">
        <v>5</v>
      </c>
      <c r="R14" s="50" t="s">
        <v>31</v>
      </c>
      <c r="S14" s="50"/>
      <c r="T14" s="55">
        <v>44449</v>
      </c>
      <c r="U14" s="50" t="s">
        <v>604</v>
      </c>
      <c r="V14" s="50" t="s">
        <v>25</v>
      </c>
      <c r="W14" s="50"/>
      <c r="X14" s="50"/>
    </row>
    <row r="15" spans="1:24" ht="60" x14ac:dyDescent="0.25">
      <c r="A15" s="49" t="s">
        <v>79</v>
      </c>
      <c r="B15" s="50" t="s">
        <v>593</v>
      </c>
      <c r="C15" s="50" t="s">
        <v>49</v>
      </c>
      <c r="D15" s="69" t="s">
        <v>443</v>
      </c>
      <c r="E15" s="50" t="s">
        <v>62</v>
      </c>
      <c r="F15" s="50" t="s">
        <v>67</v>
      </c>
      <c r="G15" s="69" t="s">
        <v>321</v>
      </c>
      <c r="H15" s="69" t="s">
        <v>616</v>
      </c>
      <c r="I15" s="69" t="s">
        <v>734</v>
      </c>
      <c r="J15" s="52" t="s">
        <v>595</v>
      </c>
      <c r="K15" s="69" t="s">
        <v>306</v>
      </c>
      <c r="L15" s="50">
        <v>30</v>
      </c>
      <c r="M15" s="69" t="s">
        <v>106</v>
      </c>
      <c r="N15" s="69" t="s">
        <v>107</v>
      </c>
      <c r="O15" s="77">
        <v>20212000023691</v>
      </c>
      <c r="P15" s="54">
        <v>44461</v>
      </c>
      <c r="Q15" s="50">
        <v>13</v>
      </c>
      <c r="R15" s="50" t="s">
        <v>31</v>
      </c>
      <c r="S15" s="50"/>
      <c r="T15" s="54">
        <v>44461</v>
      </c>
      <c r="U15" s="50" t="s">
        <v>604</v>
      </c>
      <c r="V15" s="50" t="s">
        <v>25</v>
      </c>
      <c r="W15" s="50"/>
      <c r="X15" s="50"/>
    </row>
    <row r="16" spans="1:24" ht="54" customHeight="1" x14ac:dyDescent="0.25">
      <c r="A16" s="49" t="s">
        <v>79</v>
      </c>
      <c r="B16" s="50" t="s">
        <v>593</v>
      </c>
      <c r="C16" s="50" t="s">
        <v>590</v>
      </c>
      <c r="D16" s="69" t="s">
        <v>444</v>
      </c>
      <c r="E16" s="50" t="s">
        <v>41</v>
      </c>
      <c r="F16" s="50" t="s">
        <v>56</v>
      </c>
      <c r="G16" s="69" t="s">
        <v>322</v>
      </c>
      <c r="H16" s="69" t="s">
        <v>601</v>
      </c>
      <c r="I16" s="51" t="s">
        <v>598</v>
      </c>
      <c r="J16" s="52" t="s">
        <v>595</v>
      </c>
      <c r="K16" s="69" t="s">
        <v>306</v>
      </c>
      <c r="L16" s="50">
        <v>30</v>
      </c>
      <c r="M16" s="69" t="s">
        <v>108</v>
      </c>
      <c r="N16" s="69" t="s">
        <v>109</v>
      </c>
      <c r="O16" s="77">
        <v>20212050096291</v>
      </c>
      <c r="P16" s="54">
        <v>44474</v>
      </c>
      <c r="Q16" s="50">
        <v>22</v>
      </c>
      <c r="R16" s="50" t="s">
        <v>31</v>
      </c>
      <c r="S16" s="50"/>
      <c r="T16" s="55">
        <v>44474</v>
      </c>
      <c r="U16" s="50" t="s">
        <v>604</v>
      </c>
      <c r="V16" s="50" t="s">
        <v>25</v>
      </c>
      <c r="W16" s="50"/>
      <c r="X16" s="50"/>
    </row>
    <row r="17" spans="1:24" ht="105" x14ac:dyDescent="0.25">
      <c r="A17" s="49" t="s">
        <v>79</v>
      </c>
      <c r="B17" s="50" t="s">
        <v>593</v>
      </c>
      <c r="C17" s="50" t="s">
        <v>53</v>
      </c>
      <c r="D17" s="69" t="s">
        <v>445</v>
      </c>
      <c r="E17" s="50" t="s">
        <v>64</v>
      </c>
      <c r="F17" s="50" t="s">
        <v>67</v>
      </c>
      <c r="G17" s="69" t="s">
        <v>323</v>
      </c>
      <c r="H17" s="69" t="s">
        <v>559</v>
      </c>
      <c r="I17" s="51" t="s">
        <v>598</v>
      </c>
      <c r="J17" s="52" t="s">
        <v>595</v>
      </c>
      <c r="K17" s="69" t="s">
        <v>305</v>
      </c>
      <c r="L17" s="50">
        <v>10</v>
      </c>
      <c r="M17" s="69" t="s">
        <v>110</v>
      </c>
      <c r="N17" s="69" t="s">
        <v>111</v>
      </c>
      <c r="O17" s="77">
        <v>20212050095931</v>
      </c>
      <c r="P17" s="54">
        <v>44447</v>
      </c>
      <c r="Q17" s="50">
        <v>3</v>
      </c>
      <c r="R17" s="50" t="s">
        <v>31</v>
      </c>
      <c r="S17" s="50"/>
      <c r="T17" s="54">
        <v>44447</v>
      </c>
      <c r="U17" s="50" t="s">
        <v>604</v>
      </c>
      <c r="V17" s="50" t="s">
        <v>25</v>
      </c>
      <c r="W17" s="50"/>
      <c r="X17" s="50"/>
    </row>
    <row r="18" spans="1:24" ht="60" customHeight="1" x14ac:dyDescent="0.25">
      <c r="A18" s="49" t="s">
        <v>79</v>
      </c>
      <c r="B18" s="50" t="s">
        <v>593</v>
      </c>
      <c r="C18" s="50" t="s">
        <v>43</v>
      </c>
      <c r="D18" s="69" t="s">
        <v>446</v>
      </c>
      <c r="E18" s="50" t="s">
        <v>64</v>
      </c>
      <c r="F18" s="50" t="s">
        <v>67</v>
      </c>
      <c r="G18" s="69" t="s">
        <v>324</v>
      </c>
      <c r="H18" s="69" t="s">
        <v>601</v>
      </c>
      <c r="I18" s="51" t="s">
        <v>598</v>
      </c>
      <c r="J18" s="52" t="s">
        <v>595</v>
      </c>
      <c r="K18" s="69" t="s">
        <v>305</v>
      </c>
      <c r="L18" s="50">
        <v>10</v>
      </c>
      <c r="M18" s="69" t="s">
        <v>112</v>
      </c>
      <c r="N18" s="69" t="s">
        <v>113</v>
      </c>
      <c r="O18" s="76" t="s">
        <v>617</v>
      </c>
      <c r="P18" s="80" t="s">
        <v>618</v>
      </c>
      <c r="Q18" s="50">
        <v>2</v>
      </c>
      <c r="R18" s="50" t="s">
        <v>31</v>
      </c>
      <c r="S18" s="50"/>
      <c r="T18" s="80" t="s">
        <v>618</v>
      </c>
      <c r="U18" s="50" t="s">
        <v>604</v>
      </c>
      <c r="V18" s="50" t="s">
        <v>25</v>
      </c>
      <c r="W18" s="50"/>
      <c r="X18" s="50"/>
    </row>
    <row r="19" spans="1:24" ht="51" x14ac:dyDescent="0.25">
      <c r="A19" s="36" t="s">
        <v>79</v>
      </c>
      <c r="B19" s="37" t="s">
        <v>593</v>
      </c>
      <c r="C19" s="37" t="s">
        <v>45</v>
      </c>
      <c r="D19" s="39" t="s">
        <v>447</v>
      </c>
      <c r="E19" s="37" t="s">
        <v>61</v>
      </c>
      <c r="F19" s="37" t="s">
        <v>67</v>
      </c>
      <c r="G19" s="39" t="s">
        <v>325</v>
      </c>
      <c r="H19" s="38" t="s">
        <v>566</v>
      </c>
      <c r="I19" s="39" t="s">
        <v>599</v>
      </c>
      <c r="J19" s="36" t="s">
        <v>595</v>
      </c>
      <c r="K19" s="39" t="s">
        <v>306</v>
      </c>
      <c r="L19" s="37">
        <v>30</v>
      </c>
      <c r="M19" s="39" t="s">
        <v>114</v>
      </c>
      <c r="N19" s="39" t="s">
        <v>115</v>
      </c>
      <c r="O19" s="64"/>
      <c r="P19" s="83"/>
      <c r="Q19" s="37"/>
      <c r="R19" s="37" t="s">
        <v>69</v>
      </c>
      <c r="S19" s="37"/>
      <c r="T19" s="83"/>
      <c r="U19" s="37"/>
      <c r="V19" s="37"/>
      <c r="W19" s="37"/>
      <c r="X19" s="37" t="s">
        <v>619</v>
      </c>
    </row>
    <row r="20" spans="1:24" ht="90" x14ac:dyDescent="0.25">
      <c r="A20" s="36" t="s">
        <v>79</v>
      </c>
      <c r="B20" s="37" t="s">
        <v>593</v>
      </c>
      <c r="C20" s="37" t="s">
        <v>53</v>
      </c>
      <c r="D20" s="39" t="s">
        <v>448</v>
      </c>
      <c r="E20" s="37" t="s">
        <v>40</v>
      </c>
      <c r="F20" s="37" t="s">
        <v>57</v>
      </c>
      <c r="G20" s="39" t="s">
        <v>326</v>
      </c>
      <c r="H20" s="39" t="s">
        <v>561</v>
      </c>
      <c r="I20" s="39" t="s">
        <v>736</v>
      </c>
      <c r="J20" s="36" t="s">
        <v>596</v>
      </c>
      <c r="K20" s="39" t="s">
        <v>306</v>
      </c>
      <c r="L20" s="37">
        <v>30</v>
      </c>
      <c r="M20" s="39" t="s">
        <v>116</v>
      </c>
      <c r="N20" s="39" t="s">
        <v>117</v>
      </c>
      <c r="O20" s="64"/>
      <c r="P20" s="83"/>
      <c r="Q20" s="37"/>
      <c r="R20" s="37" t="s">
        <v>69</v>
      </c>
      <c r="S20" s="37"/>
      <c r="T20" s="83"/>
      <c r="U20" s="37"/>
      <c r="V20" s="37"/>
      <c r="W20" s="37"/>
      <c r="X20" s="37" t="s">
        <v>620</v>
      </c>
    </row>
    <row r="21" spans="1:24" ht="60" x14ac:dyDescent="0.25">
      <c r="A21" s="49" t="s">
        <v>79</v>
      </c>
      <c r="B21" s="50" t="s">
        <v>593</v>
      </c>
      <c r="C21" s="50" t="s">
        <v>46</v>
      </c>
      <c r="D21" s="69" t="s">
        <v>449</v>
      </c>
      <c r="E21" s="50" t="s">
        <v>62</v>
      </c>
      <c r="F21" s="50" t="s">
        <v>67</v>
      </c>
      <c r="G21" s="69" t="s">
        <v>327</v>
      </c>
      <c r="H21" s="51" t="s">
        <v>566</v>
      </c>
      <c r="I21" s="69" t="s">
        <v>599</v>
      </c>
      <c r="J21" s="52" t="s">
        <v>595</v>
      </c>
      <c r="K21" s="69" t="s">
        <v>571</v>
      </c>
      <c r="L21" s="50">
        <v>30</v>
      </c>
      <c r="M21" s="69" t="s">
        <v>118</v>
      </c>
      <c r="N21" s="69" t="s">
        <v>119</v>
      </c>
      <c r="O21" s="81">
        <v>20212100023231</v>
      </c>
      <c r="P21" s="54">
        <v>44452</v>
      </c>
      <c r="Q21" s="50">
        <v>5</v>
      </c>
      <c r="R21" s="50" t="s">
        <v>31</v>
      </c>
      <c r="S21" s="78" t="s">
        <v>621</v>
      </c>
      <c r="T21" s="55"/>
      <c r="U21" s="50"/>
      <c r="V21" s="50"/>
      <c r="W21" s="50"/>
      <c r="X21" s="50" t="s">
        <v>622</v>
      </c>
    </row>
    <row r="22" spans="1:24" ht="52.5" customHeight="1" x14ac:dyDescent="0.25">
      <c r="A22" s="36" t="s">
        <v>79</v>
      </c>
      <c r="B22" s="37" t="s">
        <v>593</v>
      </c>
      <c r="C22" s="37" t="s">
        <v>590</v>
      </c>
      <c r="D22" s="39" t="s">
        <v>450</v>
      </c>
      <c r="E22" s="37" t="s">
        <v>41</v>
      </c>
      <c r="F22" s="37" t="s">
        <v>59</v>
      </c>
      <c r="G22" s="39" t="s">
        <v>328</v>
      </c>
      <c r="H22" s="39" t="s">
        <v>562</v>
      </c>
      <c r="I22" s="38" t="s">
        <v>735</v>
      </c>
      <c r="J22" s="36" t="s">
        <v>595</v>
      </c>
      <c r="K22" s="39" t="s">
        <v>306</v>
      </c>
      <c r="L22" s="37">
        <v>30</v>
      </c>
      <c r="M22" s="39" t="s">
        <v>120</v>
      </c>
      <c r="N22" s="39" t="s">
        <v>121</v>
      </c>
      <c r="O22" s="64"/>
      <c r="P22" s="41"/>
      <c r="Q22" s="37"/>
      <c r="R22" s="37" t="s">
        <v>69</v>
      </c>
      <c r="S22" s="37" t="s">
        <v>623</v>
      </c>
      <c r="T22" s="42"/>
      <c r="U22" s="37"/>
      <c r="V22" s="37"/>
      <c r="W22" s="37"/>
      <c r="X22" s="37"/>
    </row>
    <row r="23" spans="1:24" ht="45" x14ac:dyDescent="0.25">
      <c r="A23" s="49" t="s">
        <v>79</v>
      </c>
      <c r="B23" s="50" t="s">
        <v>593</v>
      </c>
      <c r="C23" s="50" t="s">
        <v>53</v>
      </c>
      <c r="D23" s="69" t="s">
        <v>451</v>
      </c>
      <c r="E23" s="50" t="s">
        <v>64</v>
      </c>
      <c r="F23" s="50" t="s">
        <v>56</v>
      </c>
      <c r="G23" s="69" t="s">
        <v>329</v>
      </c>
      <c r="H23" s="69" t="s">
        <v>602</v>
      </c>
      <c r="I23" s="69" t="s">
        <v>600</v>
      </c>
      <c r="J23" s="52" t="s">
        <v>597</v>
      </c>
      <c r="K23" s="69" t="s">
        <v>305</v>
      </c>
      <c r="L23" s="49">
        <v>10</v>
      </c>
      <c r="M23" s="69" t="s">
        <v>122</v>
      </c>
      <c r="N23" s="69" t="s">
        <v>123</v>
      </c>
      <c r="O23" s="77">
        <v>20211200000953</v>
      </c>
      <c r="P23" s="67">
        <v>44459</v>
      </c>
      <c r="Q23" s="49">
        <v>10</v>
      </c>
      <c r="R23" s="50" t="s">
        <v>31</v>
      </c>
      <c r="S23" s="49"/>
      <c r="T23" s="68">
        <v>44459</v>
      </c>
      <c r="U23" s="49" t="s">
        <v>604</v>
      </c>
      <c r="V23" s="49" t="s">
        <v>25</v>
      </c>
      <c r="W23" s="49"/>
      <c r="X23" s="49"/>
    </row>
    <row r="24" spans="1:24" ht="90" x14ac:dyDescent="0.25">
      <c r="A24" s="36" t="s">
        <v>79</v>
      </c>
      <c r="B24" s="37" t="s">
        <v>593</v>
      </c>
      <c r="C24" s="37" t="s">
        <v>53</v>
      </c>
      <c r="D24" s="39" t="s">
        <v>448</v>
      </c>
      <c r="E24" s="37" t="s">
        <v>62</v>
      </c>
      <c r="F24" s="37" t="s">
        <v>57</v>
      </c>
      <c r="G24" s="39" t="s">
        <v>326</v>
      </c>
      <c r="H24" s="39" t="s">
        <v>561</v>
      </c>
      <c r="I24" s="39" t="s">
        <v>736</v>
      </c>
      <c r="J24" s="36" t="s">
        <v>595</v>
      </c>
      <c r="K24" s="39" t="s">
        <v>306</v>
      </c>
      <c r="L24" s="36">
        <v>30</v>
      </c>
      <c r="M24" s="39" t="s">
        <v>124</v>
      </c>
      <c r="N24" s="39" t="s">
        <v>125</v>
      </c>
      <c r="O24" s="64"/>
      <c r="P24" s="65"/>
      <c r="Q24" s="36"/>
      <c r="R24" s="37" t="s">
        <v>69</v>
      </c>
      <c r="S24" s="36"/>
      <c r="T24" s="66"/>
      <c r="U24" s="36"/>
      <c r="V24" s="36"/>
      <c r="W24" s="36"/>
      <c r="X24" s="36"/>
    </row>
    <row r="25" spans="1:24" ht="74.25" customHeight="1" x14ac:dyDescent="0.25">
      <c r="A25" s="49" t="s">
        <v>79</v>
      </c>
      <c r="B25" s="50" t="s">
        <v>593</v>
      </c>
      <c r="C25" s="50" t="s">
        <v>49</v>
      </c>
      <c r="D25" s="69" t="s">
        <v>452</v>
      </c>
      <c r="E25" s="50" t="s">
        <v>40</v>
      </c>
      <c r="F25" s="50" t="s">
        <v>67</v>
      </c>
      <c r="G25" s="69" t="s">
        <v>330</v>
      </c>
      <c r="H25" s="69" t="s">
        <v>601</v>
      </c>
      <c r="I25" s="51" t="s">
        <v>598</v>
      </c>
      <c r="J25" s="52" t="s">
        <v>595</v>
      </c>
      <c r="K25" s="69" t="s">
        <v>571</v>
      </c>
      <c r="L25" s="49">
        <v>30</v>
      </c>
      <c r="M25" s="69" t="s">
        <v>126</v>
      </c>
      <c r="N25" s="69" t="s">
        <v>127</v>
      </c>
      <c r="O25" s="77">
        <v>20212050096101</v>
      </c>
      <c r="P25" s="67">
        <v>44461</v>
      </c>
      <c r="Q25" s="49">
        <v>11</v>
      </c>
      <c r="R25" s="50" t="s">
        <v>31</v>
      </c>
      <c r="S25" s="49"/>
      <c r="T25" s="68">
        <v>44461</v>
      </c>
      <c r="U25" s="49" t="s">
        <v>604</v>
      </c>
      <c r="V25" s="49" t="s">
        <v>25</v>
      </c>
      <c r="W25" s="49"/>
      <c r="X25" s="49"/>
    </row>
    <row r="26" spans="1:24" ht="105" x14ac:dyDescent="0.25">
      <c r="A26" s="36" t="s">
        <v>79</v>
      </c>
      <c r="B26" s="37" t="s">
        <v>593</v>
      </c>
      <c r="C26" s="37" t="s">
        <v>43</v>
      </c>
      <c r="D26" s="39" t="s">
        <v>453</v>
      </c>
      <c r="E26" s="37" t="s">
        <v>40</v>
      </c>
      <c r="F26" s="37" t="s">
        <v>58</v>
      </c>
      <c r="G26" s="39" t="s">
        <v>331</v>
      </c>
      <c r="H26" s="39" t="s">
        <v>562</v>
      </c>
      <c r="I26" s="38" t="s">
        <v>735</v>
      </c>
      <c r="J26" s="36" t="s">
        <v>595</v>
      </c>
      <c r="K26" s="39" t="s">
        <v>306</v>
      </c>
      <c r="L26" s="36">
        <v>30</v>
      </c>
      <c r="M26" s="39" t="s">
        <v>128</v>
      </c>
      <c r="N26" s="39" t="s">
        <v>129</v>
      </c>
      <c r="O26" s="64"/>
      <c r="P26" s="65"/>
      <c r="Q26" s="36"/>
      <c r="R26" s="37" t="s">
        <v>69</v>
      </c>
      <c r="S26" s="36"/>
      <c r="T26" s="66"/>
      <c r="U26" s="36"/>
      <c r="V26" s="36"/>
      <c r="W26" s="36"/>
      <c r="X26" s="36" t="s">
        <v>624</v>
      </c>
    </row>
    <row r="27" spans="1:24" ht="75" x14ac:dyDescent="0.25">
      <c r="A27" s="49" t="s">
        <v>79</v>
      </c>
      <c r="B27" s="50" t="s">
        <v>593</v>
      </c>
      <c r="C27" s="50" t="s">
        <v>577</v>
      </c>
      <c r="D27" s="69" t="s">
        <v>454</v>
      </c>
      <c r="E27" s="50" t="s">
        <v>62</v>
      </c>
      <c r="F27" s="50" t="s">
        <v>56</v>
      </c>
      <c r="G27" s="69" t="s">
        <v>332</v>
      </c>
      <c r="H27" s="69" t="s">
        <v>601</v>
      </c>
      <c r="I27" s="51" t="s">
        <v>598</v>
      </c>
      <c r="J27" s="52" t="s">
        <v>595</v>
      </c>
      <c r="K27" s="69" t="s">
        <v>306</v>
      </c>
      <c r="L27" s="49">
        <v>30</v>
      </c>
      <c r="M27" s="69" t="s">
        <v>130</v>
      </c>
      <c r="N27" s="69" t="s">
        <v>131</v>
      </c>
      <c r="O27" s="77">
        <v>20212050096301</v>
      </c>
      <c r="P27" s="67"/>
      <c r="Q27" s="49"/>
      <c r="R27" s="50" t="s">
        <v>31</v>
      </c>
      <c r="S27" s="49"/>
      <c r="T27" s="68">
        <v>44463</v>
      </c>
      <c r="U27" s="49" t="s">
        <v>604</v>
      </c>
      <c r="V27" s="49" t="s">
        <v>25</v>
      </c>
      <c r="W27" s="49"/>
      <c r="X27" s="49"/>
    </row>
    <row r="28" spans="1:24" ht="78.75" customHeight="1" x14ac:dyDescent="0.25">
      <c r="A28" s="49" t="s">
        <v>79</v>
      </c>
      <c r="B28" s="50" t="s">
        <v>593</v>
      </c>
      <c r="C28" s="50" t="s">
        <v>46</v>
      </c>
      <c r="D28" s="69" t="s">
        <v>455</v>
      </c>
      <c r="E28" s="50" t="s">
        <v>62</v>
      </c>
      <c r="F28" s="50" t="s">
        <v>67</v>
      </c>
      <c r="G28" s="69" t="s">
        <v>333</v>
      </c>
      <c r="H28" s="51" t="s">
        <v>566</v>
      </c>
      <c r="I28" s="69" t="s">
        <v>599</v>
      </c>
      <c r="J28" s="52" t="s">
        <v>595</v>
      </c>
      <c r="K28" s="69" t="s">
        <v>571</v>
      </c>
      <c r="L28" s="49">
        <v>20</v>
      </c>
      <c r="M28" s="69" t="s">
        <v>132</v>
      </c>
      <c r="N28" s="69" t="s">
        <v>133</v>
      </c>
      <c r="O28" s="76" t="s">
        <v>625</v>
      </c>
      <c r="P28" s="67">
        <v>44452</v>
      </c>
      <c r="Q28" s="49">
        <v>4</v>
      </c>
      <c r="R28" s="50" t="s">
        <v>31</v>
      </c>
      <c r="S28" s="49"/>
      <c r="T28" s="68">
        <v>44452</v>
      </c>
      <c r="U28" s="49"/>
      <c r="V28" s="49"/>
      <c r="W28" s="49"/>
      <c r="X28" s="49" t="s">
        <v>622</v>
      </c>
    </row>
    <row r="29" spans="1:24" ht="75" x14ac:dyDescent="0.25">
      <c r="A29" s="36" t="s">
        <v>79</v>
      </c>
      <c r="B29" s="37" t="s">
        <v>593</v>
      </c>
      <c r="C29" s="37" t="s">
        <v>590</v>
      </c>
      <c r="D29" s="39" t="s">
        <v>456</v>
      </c>
      <c r="E29" s="37" t="s">
        <v>62</v>
      </c>
      <c r="F29" s="37" t="s">
        <v>56</v>
      </c>
      <c r="G29" s="39" t="s">
        <v>334</v>
      </c>
      <c r="H29" s="38" t="s">
        <v>568</v>
      </c>
      <c r="I29" s="39" t="s">
        <v>598</v>
      </c>
      <c r="J29" s="36" t="s">
        <v>595</v>
      </c>
      <c r="K29" s="39" t="s">
        <v>306</v>
      </c>
      <c r="L29" s="36">
        <v>30</v>
      </c>
      <c r="M29" s="39" t="s">
        <v>134</v>
      </c>
      <c r="N29" s="39" t="s">
        <v>135</v>
      </c>
      <c r="O29" s="64"/>
      <c r="P29" s="65"/>
      <c r="Q29" s="36"/>
      <c r="R29" s="37" t="s">
        <v>69</v>
      </c>
      <c r="S29" s="36"/>
      <c r="T29" s="66"/>
      <c r="U29" s="36"/>
      <c r="V29" s="36"/>
      <c r="W29" s="36"/>
      <c r="X29" s="36" t="s">
        <v>626</v>
      </c>
    </row>
    <row r="30" spans="1:24" ht="75" x14ac:dyDescent="0.25">
      <c r="A30" s="36" t="s">
        <v>79</v>
      </c>
      <c r="B30" s="37" t="s">
        <v>593</v>
      </c>
      <c r="C30" s="37" t="s">
        <v>73</v>
      </c>
      <c r="D30" s="39" t="s">
        <v>457</v>
      </c>
      <c r="E30" s="37" t="s">
        <v>62</v>
      </c>
      <c r="F30" s="37" t="s">
        <v>56</v>
      </c>
      <c r="G30" s="39" t="s">
        <v>335</v>
      </c>
      <c r="H30" s="38" t="s">
        <v>568</v>
      </c>
      <c r="I30" s="39" t="s">
        <v>598</v>
      </c>
      <c r="J30" s="36" t="s">
        <v>595</v>
      </c>
      <c r="K30" s="39" t="s">
        <v>306</v>
      </c>
      <c r="L30" s="36">
        <v>30</v>
      </c>
      <c r="M30" s="39" t="s">
        <v>136</v>
      </c>
      <c r="N30" s="39" t="s">
        <v>137</v>
      </c>
      <c r="O30" s="64"/>
      <c r="P30" s="65"/>
      <c r="Q30" s="36"/>
      <c r="R30" s="37" t="s">
        <v>69</v>
      </c>
      <c r="S30" s="36"/>
      <c r="T30" s="65"/>
      <c r="U30" s="36"/>
      <c r="V30" s="36"/>
      <c r="W30" s="36"/>
      <c r="X30" s="36" t="s">
        <v>626</v>
      </c>
    </row>
    <row r="31" spans="1:24" ht="65.25" customHeight="1" x14ac:dyDescent="0.25">
      <c r="A31" s="36" t="s">
        <v>79</v>
      </c>
      <c r="B31" s="37" t="s">
        <v>593</v>
      </c>
      <c r="C31" s="37" t="s">
        <v>578</v>
      </c>
      <c r="D31" s="39" t="s">
        <v>458</v>
      </c>
      <c r="E31" s="37" t="s">
        <v>62</v>
      </c>
      <c r="F31" s="37" t="s">
        <v>56</v>
      </c>
      <c r="G31" s="39" t="s">
        <v>336</v>
      </c>
      <c r="H31" s="38" t="s">
        <v>568</v>
      </c>
      <c r="I31" s="39" t="s">
        <v>598</v>
      </c>
      <c r="J31" s="36" t="s">
        <v>595</v>
      </c>
      <c r="K31" s="39" t="s">
        <v>306</v>
      </c>
      <c r="L31" s="36">
        <v>30</v>
      </c>
      <c r="M31" s="39" t="s">
        <v>138</v>
      </c>
      <c r="N31" s="39" t="s">
        <v>139</v>
      </c>
      <c r="O31" s="64"/>
      <c r="P31" s="65"/>
      <c r="Q31" s="36"/>
      <c r="R31" s="37" t="s">
        <v>69</v>
      </c>
      <c r="S31" s="36"/>
      <c r="T31" s="66"/>
      <c r="U31" s="36"/>
      <c r="V31" s="36"/>
      <c r="W31" s="36"/>
      <c r="X31" s="36" t="s">
        <v>627</v>
      </c>
    </row>
    <row r="32" spans="1:24" ht="120" x14ac:dyDescent="0.25">
      <c r="A32" s="36" t="s">
        <v>79</v>
      </c>
      <c r="B32" s="37" t="s">
        <v>593</v>
      </c>
      <c r="C32" s="37" t="s">
        <v>49</v>
      </c>
      <c r="D32" s="39" t="s">
        <v>459</v>
      </c>
      <c r="E32" s="37" t="s">
        <v>62</v>
      </c>
      <c r="F32" s="37" t="s">
        <v>57</v>
      </c>
      <c r="G32" s="39" t="s">
        <v>337</v>
      </c>
      <c r="H32" s="39" t="s">
        <v>562</v>
      </c>
      <c r="I32" s="39" t="s">
        <v>735</v>
      </c>
      <c r="J32" s="36" t="s">
        <v>595</v>
      </c>
      <c r="K32" s="39" t="s">
        <v>306</v>
      </c>
      <c r="L32" s="36">
        <v>30</v>
      </c>
      <c r="M32" s="39" t="s">
        <v>140</v>
      </c>
      <c r="N32" s="39" t="s">
        <v>141</v>
      </c>
      <c r="O32" s="64"/>
      <c r="P32" s="65"/>
      <c r="Q32" s="36"/>
      <c r="R32" s="37" t="s">
        <v>69</v>
      </c>
      <c r="S32" s="36"/>
      <c r="T32" s="65"/>
      <c r="U32" s="36"/>
      <c r="V32" s="36"/>
      <c r="W32" s="36"/>
      <c r="X32" s="36" t="s">
        <v>627</v>
      </c>
    </row>
    <row r="33" spans="1:24" ht="45" x14ac:dyDescent="0.25">
      <c r="A33" s="49" t="s">
        <v>79</v>
      </c>
      <c r="B33" s="50" t="s">
        <v>593</v>
      </c>
      <c r="C33" s="50" t="s">
        <v>45</v>
      </c>
      <c r="D33" s="69" t="s">
        <v>460</v>
      </c>
      <c r="E33" s="50" t="s">
        <v>41</v>
      </c>
      <c r="F33" s="50" t="s">
        <v>58</v>
      </c>
      <c r="G33" s="69" t="s">
        <v>338</v>
      </c>
      <c r="H33" s="51" t="s">
        <v>564</v>
      </c>
      <c r="I33" s="69" t="s">
        <v>738</v>
      </c>
      <c r="J33" s="52" t="s">
        <v>596</v>
      </c>
      <c r="K33" s="69" t="s">
        <v>306</v>
      </c>
      <c r="L33" s="49">
        <v>30</v>
      </c>
      <c r="M33" s="69" t="s">
        <v>142</v>
      </c>
      <c r="N33" s="69" t="s">
        <v>143</v>
      </c>
      <c r="O33" s="53"/>
      <c r="P33" s="67"/>
      <c r="Q33" s="49"/>
      <c r="R33" s="50" t="s">
        <v>31</v>
      </c>
      <c r="S33" s="78" t="s">
        <v>628</v>
      </c>
      <c r="T33" s="68"/>
      <c r="U33" s="49"/>
      <c r="V33" s="49"/>
      <c r="W33" s="49"/>
      <c r="X33" s="49"/>
    </row>
    <row r="34" spans="1:24" ht="75" x14ac:dyDescent="0.25">
      <c r="A34" s="49" t="s">
        <v>79</v>
      </c>
      <c r="B34" s="50" t="s">
        <v>593</v>
      </c>
      <c r="C34" s="50" t="s">
        <v>49</v>
      </c>
      <c r="D34" s="69" t="s">
        <v>461</v>
      </c>
      <c r="E34" s="50" t="s">
        <v>41</v>
      </c>
      <c r="F34" s="50" t="s">
        <v>56</v>
      </c>
      <c r="G34" s="69" t="s">
        <v>339</v>
      </c>
      <c r="H34" s="69" t="s">
        <v>601</v>
      </c>
      <c r="I34" s="51" t="s">
        <v>598</v>
      </c>
      <c r="J34" s="52" t="s">
        <v>595</v>
      </c>
      <c r="K34" s="69" t="s">
        <v>571</v>
      </c>
      <c r="L34" s="49">
        <v>20</v>
      </c>
      <c r="M34" s="69" t="s">
        <v>144</v>
      </c>
      <c r="N34" s="69" t="s">
        <v>145</v>
      </c>
      <c r="O34" s="77">
        <v>20212050096311</v>
      </c>
      <c r="P34" s="67">
        <v>44474</v>
      </c>
      <c r="Q34" s="49" t="s">
        <v>629</v>
      </c>
      <c r="R34" s="50" t="s">
        <v>31</v>
      </c>
      <c r="S34" s="49"/>
      <c r="T34" s="68">
        <v>44474</v>
      </c>
      <c r="U34" s="49" t="s">
        <v>604</v>
      </c>
      <c r="V34" s="49" t="s">
        <v>25</v>
      </c>
      <c r="W34" s="49"/>
      <c r="X34" s="49"/>
    </row>
    <row r="35" spans="1:24" ht="60" x14ac:dyDescent="0.25">
      <c r="A35" s="49" t="s">
        <v>79</v>
      </c>
      <c r="B35" s="50" t="s">
        <v>593</v>
      </c>
      <c r="C35" s="50" t="s">
        <v>43</v>
      </c>
      <c r="D35" s="69" t="s">
        <v>462</v>
      </c>
      <c r="E35" s="50" t="s">
        <v>62</v>
      </c>
      <c r="F35" s="50" t="s">
        <v>58</v>
      </c>
      <c r="G35" s="69" t="s">
        <v>340</v>
      </c>
      <c r="H35" s="69" t="s">
        <v>630</v>
      </c>
      <c r="I35" s="69" t="s">
        <v>734</v>
      </c>
      <c r="J35" s="52" t="s">
        <v>595</v>
      </c>
      <c r="K35" s="69" t="s">
        <v>307</v>
      </c>
      <c r="L35" s="49">
        <v>30</v>
      </c>
      <c r="M35" s="69" t="s">
        <v>146</v>
      </c>
      <c r="N35" s="69" t="s">
        <v>147</v>
      </c>
      <c r="O35" s="77">
        <v>20212000023411</v>
      </c>
      <c r="P35" s="67">
        <v>44461</v>
      </c>
      <c r="Q35" s="49">
        <v>10</v>
      </c>
      <c r="R35" s="50" t="s">
        <v>31</v>
      </c>
      <c r="S35" s="49"/>
      <c r="T35" s="68">
        <v>44461</v>
      </c>
      <c r="U35" s="49" t="s">
        <v>604</v>
      </c>
      <c r="V35" s="49" t="s">
        <v>25</v>
      </c>
      <c r="W35" s="49"/>
      <c r="X35" s="49"/>
    </row>
    <row r="36" spans="1:24" ht="75" x14ac:dyDescent="0.25">
      <c r="A36" s="36" t="s">
        <v>79</v>
      </c>
      <c r="B36" s="37" t="s">
        <v>593</v>
      </c>
      <c r="C36" s="37" t="s">
        <v>49</v>
      </c>
      <c r="D36" s="39" t="s">
        <v>432</v>
      </c>
      <c r="E36" s="37" t="s">
        <v>62</v>
      </c>
      <c r="F36" s="37" t="s">
        <v>56</v>
      </c>
      <c r="G36" s="39" t="s">
        <v>341</v>
      </c>
      <c r="H36" s="39" t="s">
        <v>559</v>
      </c>
      <c r="I36" s="39" t="s">
        <v>598</v>
      </c>
      <c r="J36" s="36" t="s">
        <v>595</v>
      </c>
      <c r="K36" s="39" t="s">
        <v>306</v>
      </c>
      <c r="L36" s="36">
        <v>30</v>
      </c>
      <c r="M36" s="39" t="s">
        <v>148</v>
      </c>
      <c r="N36" s="39" t="s">
        <v>149</v>
      </c>
      <c r="O36" s="64"/>
      <c r="P36" s="65"/>
      <c r="Q36" s="36"/>
      <c r="R36" s="37" t="s">
        <v>69</v>
      </c>
      <c r="S36" s="36"/>
      <c r="T36" s="66"/>
      <c r="U36" s="36"/>
      <c r="V36" s="36"/>
      <c r="W36" s="36"/>
      <c r="X36" s="36" t="s">
        <v>631</v>
      </c>
    </row>
    <row r="37" spans="1:24" ht="75" x14ac:dyDescent="0.25">
      <c r="A37" s="36" t="s">
        <v>79</v>
      </c>
      <c r="B37" s="37" t="s">
        <v>593</v>
      </c>
      <c r="C37" s="37" t="s">
        <v>578</v>
      </c>
      <c r="D37" s="39" t="s">
        <v>463</v>
      </c>
      <c r="E37" s="37" t="s">
        <v>41</v>
      </c>
      <c r="F37" s="37" t="s">
        <v>56</v>
      </c>
      <c r="G37" s="39" t="s">
        <v>342</v>
      </c>
      <c r="H37" s="39" t="s">
        <v>558</v>
      </c>
      <c r="I37" s="39" t="s">
        <v>598</v>
      </c>
      <c r="J37" s="36" t="s">
        <v>595</v>
      </c>
      <c r="K37" s="39" t="s">
        <v>307</v>
      </c>
      <c r="L37" s="36">
        <v>30</v>
      </c>
      <c r="M37" s="39" t="s">
        <v>150</v>
      </c>
      <c r="N37" s="39" t="s">
        <v>151</v>
      </c>
      <c r="O37" s="64"/>
      <c r="P37" s="65"/>
      <c r="Q37" s="36"/>
      <c r="R37" s="37" t="s">
        <v>69</v>
      </c>
      <c r="S37" s="36"/>
      <c r="T37" s="66"/>
      <c r="U37" s="36"/>
      <c r="V37" s="36"/>
      <c r="W37" s="36"/>
      <c r="X37" s="36" t="s">
        <v>632</v>
      </c>
    </row>
    <row r="38" spans="1:24" ht="60" x14ac:dyDescent="0.25">
      <c r="A38" s="36" t="s">
        <v>79</v>
      </c>
      <c r="B38" s="37" t="s">
        <v>593</v>
      </c>
      <c r="C38" s="37" t="s">
        <v>53</v>
      </c>
      <c r="D38" s="39" t="s">
        <v>464</v>
      </c>
      <c r="E38" s="37" t="s">
        <v>61</v>
      </c>
      <c r="F38" s="37" t="s">
        <v>57</v>
      </c>
      <c r="G38" s="39" t="s">
        <v>343</v>
      </c>
      <c r="H38" s="39" t="s">
        <v>560</v>
      </c>
      <c r="I38" s="39" t="s">
        <v>599</v>
      </c>
      <c r="J38" s="36" t="s">
        <v>595</v>
      </c>
      <c r="K38" s="39" t="s">
        <v>306</v>
      </c>
      <c r="L38" s="36">
        <v>30</v>
      </c>
      <c r="M38" s="39" t="s">
        <v>152</v>
      </c>
      <c r="N38" s="39" t="s">
        <v>153</v>
      </c>
      <c r="O38" s="64"/>
      <c r="P38" s="65"/>
      <c r="Q38" s="36"/>
      <c r="R38" s="37" t="s">
        <v>69</v>
      </c>
      <c r="S38" s="64"/>
      <c r="T38" s="66"/>
      <c r="U38" s="36"/>
      <c r="V38" s="36"/>
      <c r="W38" s="36"/>
      <c r="X38" s="36" t="s">
        <v>633</v>
      </c>
    </row>
    <row r="39" spans="1:24" ht="60" x14ac:dyDescent="0.25">
      <c r="A39" s="49" t="s">
        <v>79</v>
      </c>
      <c r="B39" s="50" t="s">
        <v>593</v>
      </c>
      <c r="C39" s="50" t="s">
        <v>53</v>
      </c>
      <c r="D39" s="69" t="s">
        <v>465</v>
      </c>
      <c r="E39" s="50" t="s">
        <v>64</v>
      </c>
      <c r="F39" s="50" t="s">
        <v>58</v>
      </c>
      <c r="G39" s="69" t="s">
        <v>344</v>
      </c>
      <c r="H39" s="69" t="s">
        <v>602</v>
      </c>
      <c r="I39" s="69" t="s">
        <v>600</v>
      </c>
      <c r="J39" s="52" t="s">
        <v>597</v>
      </c>
      <c r="K39" s="69" t="s">
        <v>305</v>
      </c>
      <c r="L39" s="49">
        <v>10</v>
      </c>
      <c r="M39" s="69" t="s">
        <v>154</v>
      </c>
      <c r="N39" s="69" t="s">
        <v>155</v>
      </c>
      <c r="O39" s="77">
        <v>20212050095971</v>
      </c>
      <c r="P39" s="67">
        <v>44452</v>
      </c>
      <c r="Q39" s="49">
        <v>2</v>
      </c>
      <c r="R39" s="50" t="s">
        <v>31</v>
      </c>
      <c r="S39" s="53"/>
      <c r="T39" s="68">
        <v>44452</v>
      </c>
      <c r="U39" s="49" t="s">
        <v>634</v>
      </c>
      <c r="V39" s="49" t="s">
        <v>635</v>
      </c>
      <c r="W39" s="49"/>
      <c r="X39" s="49"/>
    </row>
    <row r="40" spans="1:24" ht="63.75" customHeight="1" x14ac:dyDescent="0.25">
      <c r="A40" s="36" t="s">
        <v>79</v>
      </c>
      <c r="B40" s="37" t="s">
        <v>593</v>
      </c>
      <c r="C40" s="37" t="s">
        <v>576</v>
      </c>
      <c r="D40" s="39" t="s">
        <v>466</v>
      </c>
      <c r="E40" s="37" t="s">
        <v>40</v>
      </c>
      <c r="F40" s="37" t="s">
        <v>56</v>
      </c>
      <c r="G40" s="39" t="s">
        <v>345</v>
      </c>
      <c r="H40" s="39" t="s">
        <v>563</v>
      </c>
      <c r="I40" s="39" t="s">
        <v>598</v>
      </c>
      <c r="J40" s="36" t="s">
        <v>595</v>
      </c>
      <c r="K40" s="39" t="s">
        <v>306</v>
      </c>
      <c r="L40" s="36">
        <v>30</v>
      </c>
      <c r="M40" s="39" t="s">
        <v>156</v>
      </c>
      <c r="N40" s="39" t="s">
        <v>157</v>
      </c>
      <c r="O40" s="64"/>
      <c r="P40" s="65"/>
      <c r="Q40" s="36"/>
      <c r="R40" s="37" t="s">
        <v>69</v>
      </c>
      <c r="S40" s="64"/>
      <c r="T40" s="66"/>
      <c r="U40" s="36"/>
      <c r="V40" s="36"/>
      <c r="W40" s="36"/>
      <c r="X40" s="36" t="s">
        <v>632</v>
      </c>
    </row>
    <row r="41" spans="1:24" ht="75" x14ac:dyDescent="0.25">
      <c r="A41" s="36" t="s">
        <v>79</v>
      </c>
      <c r="B41" s="37" t="s">
        <v>593</v>
      </c>
      <c r="C41" s="37" t="s">
        <v>50</v>
      </c>
      <c r="D41" s="39" t="s">
        <v>467</v>
      </c>
      <c r="E41" s="37" t="s">
        <v>41</v>
      </c>
      <c r="F41" s="37" t="s">
        <v>56</v>
      </c>
      <c r="G41" s="39" t="s">
        <v>346</v>
      </c>
      <c r="H41" s="39" t="s">
        <v>563</v>
      </c>
      <c r="I41" s="39" t="s">
        <v>598</v>
      </c>
      <c r="J41" s="36" t="s">
        <v>595</v>
      </c>
      <c r="K41" s="39" t="s">
        <v>306</v>
      </c>
      <c r="L41" s="36">
        <v>30</v>
      </c>
      <c r="M41" s="39" t="s">
        <v>158</v>
      </c>
      <c r="N41" s="39" t="s">
        <v>159</v>
      </c>
      <c r="O41" s="64"/>
      <c r="P41" s="65"/>
      <c r="Q41" s="36"/>
      <c r="R41" s="37" t="s">
        <v>69</v>
      </c>
      <c r="S41" s="64"/>
      <c r="T41" s="66"/>
      <c r="U41" s="36"/>
      <c r="V41" s="36"/>
      <c r="W41" s="36"/>
      <c r="X41" s="36" t="s">
        <v>632</v>
      </c>
    </row>
    <row r="42" spans="1:24" ht="120" x14ac:dyDescent="0.25">
      <c r="A42" s="36" t="s">
        <v>79</v>
      </c>
      <c r="B42" s="37" t="s">
        <v>593</v>
      </c>
      <c r="C42" s="37" t="s">
        <v>49</v>
      </c>
      <c r="D42" s="39" t="s">
        <v>468</v>
      </c>
      <c r="E42" s="37" t="s">
        <v>40</v>
      </c>
      <c r="F42" s="37" t="s">
        <v>67</v>
      </c>
      <c r="G42" s="39" t="s">
        <v>347</v>
      </c>
      <c r="H42" s="39" t="s">
        <v>564</v>
      </c>
      <c r="I42" s="39" t="s">
        <v>738</v>
      </c>
      <c r="J42" s="36" t="s">
        <v>595</v>
      </c>
      <c r="K42" s="39" t="s">
        <v>571</v>
      </c>
      <c r="L42" s="36">
        <v>30</v>
      </c>
      <c r="M42" s="39" t="s">
        <v>160</v>
      </c>
      <c r="N42" s="39" t="s">
        <v>161</v>
      </c>
      <c r="O42" s="64"/>
      <c r="P42" s="65"/>
      <c r="Q42" s="36"/>
      <c r="R42" s="37" t="s">
        <v>69</v>
      </c>
      <c r="S42" s="64"/>
      <c r="T42" s="66"/>
      <c r="U42" s="36"/>
      <c r="V42" s="36"/>
      <c r="W42" s="36"/>
      <c r="X42" s="36" t="s">
        <v>632</v>
      </c>
    </row>
    <row r="43" spans="1:24" ht="90" x14ac:dyDescent="0.25">
      <c r="A43" s="36" t="s">
        <v>79</v>
      </c>
      <c r="B43" s="37" t="s">
        <v>593</v>
      </c>
      <c r="C43" s="37" t="s">
        <v>575</v>
      </c>
      <c r="D43" s="39" t="s">
        <v>469</v>
      </c>
      <c r="E43" s="37" t="s">
        <v>62</v>
      </c>
      <c r="F43" s="37" t="s">
        <v>57</v>
      </c>
      <c r="G43" s="39" t="s">
        <v>348</v>
      </c>
      <c r="H43" s="39" t="s">
        <v>565</v>
      </c>
      <c r="I43" s="39" t="s">
        <v>598</v>
      </c>
      <c r="J43" s="36" t="s">
        <v>595</v>
      </c>
      <c r="K43" s="39" t="s">
        <v>306</v>
      </c>
      <c r="L43" s="36">
        <v>30</v>
      </c>
      <c r="M43" s="39" t="s">
        <v>162</v>
      </c>
      <c r="N43" s="39" t="s">
        <v>163</v>
      </c>
      <c r="O43" s="64"/>
      <c r="P43" s="65"/>
      <c r="Q43" s="36"/>
      <c r="R43" s="37" t="s">
        <v>69</v>
      </c>
      <c r="S43" s="64"/>
      <c r="T43" s="66"/>
      <c r="U43" s="36"/>
      <c r="V43" s="36"/>
      <c r="W43" s="36"/>
      <c r="X43" s="36" t="s">
        <v>632</v>
      </c>
    </row>
    <row r="44" spans="1:24" ht="60" x14ac:dyDescent="0.25">
      <c r="A44" s="36" t="s">
        <v>79</v>
      </c>
      <c r="B44" s="37" t="s">
        <v>593</v>
      </c>
      <c r="C44" s="37" t="s">
        <v>51</v>
      </c>
      <c r="D44" s="39" t="s">
        <v>470</v>
      </c>
      <c r="E44" s="37" t="s">
        <v>62</v>
      </c>
      <c r="F44" s="37" t="s">
        <v>57</v>
      </c>
      <c r="G44" s="39" t="s">
        <v>349</v>
      </c>
      <c r="H44" s="39" t="s">
        <v>560</v>
      </c>
      <c r="I44" s="39" t="s">
        <v>599</v>
      </c>
      <c r="J44" s="36" t="s">
        <v>595</v>
      </c>
      <c r="K44" s="39" t="s">
        <v>306</v>
      </c>
      <c r="L44" s="36">
        <v>30</v>
      </c>
      <c r="M44" s="39" t="s">
        <v>164</v>
      </c>
      <c r="N44" s="39" t="s">
        <v>165</v>
      </c>
      <c r="O44" s="64"/>
      <c r="P44" s="65"/>
      <c r="Q44" s="36"/>
      <c r="R44" s="37" t="s">
        <v>69</v>
      </c>
      <c r="S44" s="36"/>
      <c r="T44" s="66"/>
      <c r="U44" s="36"/>
      <c r="V44" s="36"/>
      <c r="W44" s="36"/>
      <c r="X44" s="66" t="s">
        <v>632</v>
      </c>
    </row>
    <row r="45" spans="1:24" ht="60" x14ac:dyDescent="0.25">
      <c r="A45" s="49" t="s">
        <v>79</v>
      </c>
      <c r="B45" s="50" t="s">
        <v>593</v>
      </c>
      <c r="C45" s="50" t="s">
        <v>49</v>
      </c>
      <c r="D45" s="69" t="s">
        <v>471</v>
      </c>
      <c r="E45" s="50" t="s">
        <v>64</v>
      </c>
      <c r="F45" s="50" t="s">
        <v>67</v>
      </c>
      <c r="G45" s="69" t="s">
        <v>350</v>
      </c>
      <c r="H45" s="69" t="s">
        <v>607</v>
      </c>
      <c r="I45" s="69" t="s">
        <v>734</v>
      </c>
      <c r="J45" s="52" t="s">
        <v>595</v>
      </c>
      <c r="K45" s="69" t="s">
        <v>306</v>
      </c>
      <c r="L45" s="49">
        <v>30</v>
      </c>
      <c r="M45" s="69" t="s">
        <v>166</v>
      </c>
      <c r="N45" s="69" t="s">
        <v>167</v>
      </c>
      <c r="O45" s="53"/>
      <c r="P45" s="67">
        <v>44454</v>
      </c>
      <c r="Q45" s="49">
        <v>3</v>
      </c>
      <c r="R45" s="50" t="s">
        <v>31</v>
      </c>
      <c r="S45" s="78" t="s">
        <v>636</v>
      </c>
      <c r="T45" s="68"/>
      <c r="U45" s="49"/>
      <c r="V45" s="49"/>
      <c r="W45" s="49"/>
      <c r="X45" s="49"/>
    </row>
    <row r="46" spans="1:24" ht="75" x14ac:dyDescent="0.25">
      <c r="A46" s="36" t="s">
        <v>79</v>
      </c>
      <c r="B46" s="37" t="s">
        <v>593</v>
      </c>
      <c r="C46" s="37" t="s">
        <v>53</v>
      </c>
      <c r="D46" s="39" t="s">
        <v>472</v>
      </c>
      <c r="E46" s="37" t="s">
        <v>62</v>
      </c>
      <c r="F46" s="37" t="s">
        <v>58</v>
      </c>
      <c r="G46" s="39" t="s">
        <v>351</v>
      </c>
      <c r="H46" s="39" t="s">
        <v>565</v>
      </c>
      <c r="I46" s="39" t="s">
        <v>598</v>
      </c>
      <c r="J46" s="36" t="s">
        <v>595</v>
      </c>
      <c r="K46" s="39" t="s">
        <v>306</v>
      </c>
      <c r="L46" s="36">
        <v>30</v>
      </c>
      <c r="M46" s="39" t="s">
        <v>168</v>
      </c>
      <c r="N46" s="39" t="s">
        <v>169</v>
      </c>
      <c r="O46" s="64"/>
      <c r="P46" s="65"/>
      <c r="Q46" s="36"/>
      <c r="R46" s="37" t="s">
        <v>69</v>
      </c>
      <c r="S46" s="36"/>
      <c r="T46" s="66"/>
      <c r="U46" s="36"/>
      <c r="V46" s="36"/>
      <c r="W46" s="36"/>
      <c r="X46" s="36" t="s">
        <v>637</v>
      </c>
    </row>
    <row r="47" spans="1:24" ht="75" x14ac:dyDescent="0.25">
      <c r="A47" s="49" t="s">
        <v>79</v>
      </c>
      <c r="B47" s="50" t="s">
        <v>593</v>
      </c>
      <c r="C47" s="50" t="s">
        <v>50</v>
      </c>
      <c r="D47" s="69" t="s">
        <v>473</v>
      </c>
      <c r="E47" s="50" t="s">
        <v>62</v>
      </c>
      <c r="F47" s="50" t="s">
        <v>56</v>
      </c>
      <c r="G47" s="69" t="s">
        <v>352</v>
      </c>
      <c r="H47" s="69" t="s">
        <v>601</v>
      </c>
      <c r="I47" s="69" t="s">
        <v>598</v>
      </c>
      <c r="J47" s="49" t="s">
        <v>595</v>
      </c>
      <c r="K47" s="69" t="s">
        <v>306</v>
      </c>
      <c r="L47" s="49">
        <v>30</v>
      </c>
      <c r="M47" s="69" t="s">
        <v>170</v>
      </c>
      <c r="N47" s="69" t="s">
        <v>171</v>
      </c>
      <c r="O47" s="77">
        <v>20212050096351</v>
      </c>
      <c r="P47" s="67">
        <v>44476</v>
      </c>
      <c r="Q47" s="49">
        <v>19</v>
      </c>
      <c r="R47" s="50" t="s">
        <v>31</v>
      </c>
      <c r="S47" s="49"/>
      <c r="T47" s="68">
        <v>44476</v>
      </c>
      <c r="U47" s="49" t="s">
        <v>634</v>
      </c>
      <c r="V47" s="49" t="s">
        <v>635</v>
      </c>
      <c r="W47" s="49"/>
      <c r="X47" s="68"/>
    </row>
    <row r="48" spans="1:24" ht="75" x14ac:dyDescent="0.25">
      <c r="A48" s="49" t="s">
        <v>79</v>
      </c>
      <c r="B48" s="50" t="s">
        <v>593</v>
      </c>
      <c r="C48" s="50" t="s">
        <v>739</v>
      </c>
      <c r="D48" s="69" t="s">
        <v>461</v>
      </c>
      <c r="E48" s="50" t="s">
        <v>41</v>
      </c>
      <c r="F48" s="50" t="s">
        <v>67</v>
      </c>
      <c r="G48" s="69" t="s">
        <v>353</v>
      </c>
      <c r="H48" s="69" t="s">
        <v>601</v>
      </c>
      <c r="I48" s="69" t="s">
        <v>598</v>
      </c>
      <c r="J48" s="52" t="s">
        <v>595</v>
      </c>
      <c r="K48" s="69" t="s">
        <v>571</v>
      </c>
      <c r="L48" s="49">
        <v>20</v>
      </c>
      <c r="M48" s="69" t="s">
        <v>172</v>
      </c>
      <c r="N48" s="69" t="s">
        <v>173</v>
      </c>
      <c r="O48" s="77">
        <v>20212050096311</v>
      </c>
      <c r="P48" s="67">
        <v>44463</v>
      </c>
      <c r="Q48" s="49">
        <v>10</v>
      </c>
      <c r="R48" s="50" t="s">
        <v>31</v>
      </c>
      <c r="S48" s="49"/>
      <c r="T48" s="68">
        <v>44463</v>
      </c>
      <c r="U48" s="49" t="s">
        <v>634</v>
      </c>
      <c r="V48" s="49" t="s">
        <v>635</v>
      </c>
      <c r="W48" s="49"/>
      <c r="X48" s="49"/>
    </row>
    <row r="49" spans="1:24" ht="51" x14ac:dyDescent="0.25">
      <c r="A49" s="43" t="s">
        <v>79</v>
      </c>
      <c r="B49" s="44" t="s">
        <v>593</v>
      </c>
      <c r="C49" s="44" t="s">
        <v>53</v>
      </c>
      <c r="D49" s="85" t="s">
        <v>474</v>
      </c>
      <c r="E49" s="44" t="s">
        <v>62</v>
      </c>
      <c r="F49" s="44" t="s">
        <v>67</v>
      </c>
      <c r="G49" s="85" t="s">
        <v>354</v>
      </c>
      <c r="H49" s="85" t="s">
        <v>566</v>
      </c>
      <c r="I49" s="85" t="s">
        <v>599</v>
      </c>
      <c r="J49" s="43" t="s">
        <v>595</v>
      </c>
      <c r="K49" s="85" t="s">
        <v>571</v>
      </c>
      <c r="L49" s="43">
        <v>20</v>
      </c>
      <c r="M49" s="85" t="s">
        <v>174</v>
      </c>
      <c r="N49" s="85" t="s">
        <v>175</v>
      </c>
      <c r="O49" s="46"/>
      <c r="P49" s="73"/>
      <c r="Q49" s="43"/>
      <c r="R49" s="44" t="s">
        <v>32</v>
      </c>
      <c r="S49" s="43"/>
      <c r="T49" s="74"/>
      <c r="U49" s="43"/>
      <c r="V49" s="43"/>
      <c r="W49" s="43"/>
      <c r="X49" s="43" t="s">
        <v>638</v>
      </c>
    </row>
    <row r="50" spans="1:24" ht="45" x14ac:dyDescent="0.25">
      <c r="A50" s="49" t="s">
        <v>79</v>
      </c>
      <c r="B50" s="50" t="s">
        <v>593</v>
      </c>
      <c r="C50" s="50" t="s">
        <v>49</v>
      </c>
      <c r="D50" s="69" t="s">
        <v>475</v>
      </c>
      <c r="E50" s="50" t="s">
        <v>64</v>
      </c>
      <c r="F50" s="50" t="s">
        <v>58</v>
      </c>
      <c r="G50" s="69" t="s">
        <v>355</v>
      </c>
      <c r="H50" s="69" t="s">
        <v>602</v>
      </c>
      <c r="I50" s="69" t="s">
        <v>600</v>
      </c>
      <c r="J50" s="49" t="s">
        <v>597</v>
      </c>
      <c r="K50" s="69" t="s">
        <v>306</v>
      </c>
      <c r="L50" s="49">
        <v>30</v>
      </c>
      <c r="M50" s="69" t="s">
        <v>176</v>
      </c>
      <c r="N50" s="69" t="s">
        <v>177</v>
      </c>
      <c r="O50" s="77">
        <v>20211200000983</v>
      </c>
      <c r="P50" s="67">
        <v>44481</v>
      </c>
      <c r="Q50" s="49">
        <v>21</v>
      </c>
      <c r="R50" s="50" t="s">
        <v>31</v>
      </c>
      <c r="S50" s="49"/>
      <c r="T50" s="68">
        <v>44481</v>
      </c>
      <c r="U50" s="67" t="s">
        <v>634</v>
      </c>
      <c r="V50" s="49" t="s">
        <v>635</v>
      </c>
      <c r="W50" s="50"/>
      <c r="X50" s="49"/>
    </row>
    <row r="51" spans="1:24" ht="62.25" customHeight="1" x14ac:dyDescent="0.25">
      <c r="A51" s="36" t="s">
        <v>79</v>
      </c>
      <c r="B51" s="37" t="s">
        <v>593</v>
      </c>
      <c r="C51" s="37" t="s">
        <v>575</v>
      </c>
      <c r="D51" s="39" t="s">
        <v>476</v>
      </c>
      <c r="E51" s="37" t="s">
        <v>62</v>
      </c>
      <c r="F51" s="37" t="s">
        <v>58</v>
      </c>
      <c r="G51" s="39" t="s">
        <v>356</v>
      </c>
      <c r="H51" s="38" t="s">
        <v>566</v>
      </c>
      <c r="I51" s="39" t="s">
        <v>599</v>
      </c>
      <c r="J51" s="36" t="s">
        <v>595</v>
      </c>
      <c r="K51" s="39" t="s">
        <v>306</v>
      </c>
      <c r="L51" s="36">
        <v>30</v>
      </c>
      <c r="M51" s="39" t="s">
        <v>178</v>
      </c>
      <c r="N51" s="39" t="s">
        <v>179</v>
      </c>
      <c r="O51" s="64"/>
      <c r="P51" s="65"/>
      <c r="Q51" s="36"/>
      <c r="R51" s="37" t="s">
        <v>69</v>
      </c>
      <c r="S51" s="36"/>
      <c r="T51" s="66"/>
      <c r="U51" s="36"/>
      <c r="V51" s="36"/>
      <c r="W51" s="36"/>
      <c r="X51" s="66" t="s">
        <v>638</v>
      </c>
    </row>
    <row r="52" spans="1:24" ht="51" x14ac:dyDescent="0.25">
      <c r="A52" s="36" t="s">
        <v>79</v>
      </c>
      <c r="B52" s="37" t="s">
        <v>593</v>
      </c>
      <c r="C52" s="37" t="s">
        <v>49</v>
      </c>
      <c r="D52" s="39" t="s">
        <v>477</v>
      </c>
      <c r="E52" s="37" t="s">
        <v>40</v>
      </c>
      <c r="F52" s="37" t="s">
        <v>57</v>
      </c>
      <c r="G52" s="39" t="s">
        <v>357</v>
      </c>
      <c r="H52" s="39" t="s">
        <v>562</v>
      </c>
      <c r="I52" s="38" t="s">
        <v>735</v>
      </c>
      <c r="J52" s="36" t="s">
        <v>595</v>
      </c>
      <c r="K52" s="39" t="s">
        <v>306</v>
      </c>
      <c r="L52" s="36">
        <v>30</v>
      </c>
      <c r="M52" s="39" t="s">
        <v>180</v>
      </c>
      <c r="N52" s="39" t="s">
        <v>181</v>
      </c>
      <c r="O52" s="64"/>
      <c r="P52" s="65"/>
      <c r="Q52" s="36"/>
      <c r="R52" s="37" t="s">
        <v>69</v>
      </c>
      <c r="S52" s="36"/>
      <c r="T52" s="66"/>
      <c r="U52" s="36"/>
      <c r="V52" s="36"/>
      <c r="W52" s="36"/>
      <c r="X52" s="36" t="s">
        <v>638</v>
      </c>
    </row>
    <row r="53" spans="1:24" ht="75" x14ac:dyDescent="0.25">
      <c r="A53" s="36" t="s">
        <v>79</v>
      </c>
      <c r="B53" s="37" t="s">
        <v>593</v>
      </c>
      <c r="C53" s="37" t="s">
        <v>43</v>
      </c>
      <c r="D53" s="39" t="s">
        <v>478</v>
      </c>
      <c r="E53" s="37" t="s">
        <v>40</v>
      </c>
      <c r="F53" s="37" t="s">
        <v>56</v>
      </c>
      <c r="G53" s="39" t="s">
        <v>358</v>
      </c>
      <c r="H53" s="39" t="s">
        <v>601</v>
      </c>
      <c r="I53" s="39" t="s">
        <v>598</v>
      </c>
      <c r="J53" s="36" t="s">
        <v>595</v>
      </c>
      <c r="K53" s="39" t="s">
        <v>306</v>
      </c>
      <c r="L53" s="36">
        <v>30</v>
      </c>
      <c r="M53" s="39" t="s">
        <v>182</v>
      </c>
      <c r="N53" s="39" t="s">
        <v>183</v>
      </c>
      <c r="O53" s="64"/>
      <c r="P53" s="65"/>
      <c r="Q53" s="36"/>
      <c r="R53" s="37" t="s">
        <v>69</v>
      </c>
      <c r="S53" s="36"/>
      <c r="T53" s="66"/>
      <c r="U53" s="36"/>
      <c r="V53" s="36"/>
      <c r="W53" s="36"/>
      <c r="X53" s="36" t="s">
        <v>639</v>
      </c>
    </row>
    <row r="54" spans="1:24" ht="51" x14ac:dyDescent="0.25">
      <c r="A54" s="36" t="s">
        <v>79</v>
      </c>
      <c r="B54" s="37" t="s">
        <v>593</v>
      </c>
      <c r="C54" s="37" t="s">
        <v>46</v>
      </c>
      <c r="D54" s="39" t="s">
        <v>479</v>
      </c>
      <c r="E54" s="37" t="s">
        <v>62</v>
      </c>
      <c r="F54" s="37" t="s">
        <v>56</v>
      </c>
      <c r="G54" s="39" t="s">
        <v>359</v>
      </c>
      <c r="H54" s="39" t="s">
        <v>562</v>
      </c>
      <c r="I54" s="38" t="s">
        <v>735</v>
      </c>
      <c r="J54" s="36" t="s">
        <v>595</v>
      </c>
      <c r="K54" s="39" t="s">
        <v>306</v>
      </c>
      <c r="L54" s="36">
        <v>30</v>
      </c>
      <c r="M54" s="39" t="s">
        <v>184</v>
      </c>
      <c r="N54" s="39" t="s">
        <v>185</v>
      </c>
      <c r="O54" s="64"/>
      <c r="P54" s="65"/>
      <c r="Q54" s="36"/>
      <c r="R54" s="37" t="s">
        <v>69</v>
      </c>
      <c r="S54" s="36"/>
      <c r="T54" s="65"/>
      <c r="U54" s="36"/>
      <c r="V54" s="36"/>
      <c r="W54" s="36"/>
      <c r="X54" s="36" t="s">
        <v>639</v>
      </c>
    </row>
    <row r="55" spans="1:24" ht="45" x14ac:dyDescent="0.25">
      <c r="A55" s="49" t="s">
        <v>79</v>
      </c>
      <c r="B55" s="50" t="s">
        <v>593</v>
      </c>
      <c r="C55" s="50" t="s">
        <v>45</v>
      </c>
      <c r="D55" s="69" t="s">
        <v>475</v>
      </c>
      <c r="E55" s="50" t="s">
        <v>64</v>
      </c>
      <c r="F55" s="50" t="s">
        <v>67</v>
      </c>
      <c r="G55" s="69" t="s">
        <v>360</v>
      </c>
      <c r="H55" s="69" t="s">
        <v>602</v>
      </c>
      <c r="I55" s="69" t="s">
        <v>600</v>
      </c>
      <c r="J55" s="49" t="s">
        <v>597</v>
      </c>
      <c r="K55" s="69" t="s">
        <v>306</v>
      </c>
      <c r="L55" s="49">
        <v>30</v>
      </c>
      <c r="M55" s="69" t="s">
        <v>186</v>
      </c>
      <c r="N55" s="69" t="s">
        <v>187</v>
      </c>
      <c r="O55" s="77">
        <v>20211200000983</v>
      </c>
      <c r="P55" s="67">
        <v>44481</v>
      </c>
      <c r="Q55" s="49">
        <v>25</v>
      </c>
      <c r="R55" s="50" t="s">
        <v>31</v>
      </c>
      <c r="S55" s="49"/>
      <c r="T55" s="68">
        <v>44481</v>
      </c>
      <c r="U55" s="49" t="s">
        <v>634</v>
      </c>
      <c r="V55" s="49" t="s">
        <v>635</v>
      </c>
      <c r="W55" s="49"/>
      <c r="X55" s="49"/>
    </row>
    <row r="56" spans="1:24" ht="75" x14ac:dyDescent="0.25">
      <c r="A56" s="49" t="s">
        <v>79</v>
      </c>
      <c r="B56" s="50" t="s">
        <v>593</v>
      </c>
      <c r="C56" s="50" t="s">
        <v>45</v>
      </c>
      <c r="D56" s="69" t="s">
        <v>480</v>
      </c>
      <c r="E56" s="50" t="s">
        <v>40</v>
      </c>
      <c r="F56" s="50" t="s">
        <v>67</v>
      </c>
      <c r="G56" s="69" t="s">
        <v>361</v>
      </c>
      <c r="H56" s="69" t="s">
        <v>601</v>
      </c>
      <c r="I56" s="69" t="s">
        <v>598</v>
      </c>
      <c r="J56" s="52" t="s">
        <v>595</v>
      </c>
      <c r="K56" s="69" t="s">
        <v>305</v>
      </c>
      <c r="L56" s="49">
        <v>10</v>
      </c>
      <c r="M56" s="69" t="s">
        <v>188</v>
      </c>
      <c r="N56" s="69" t="s">
        <v>189</v>
      </c>
      <c r="O56" s="77">
        <v>20212050095981</v>
      </c>
      <c r="P56" s="67">
        <v>44460</v>
      </c>
      <c r="Q56" s="49">
        <v>5</v>
      </c>
      <c r="R56" s="50" t="s">
        <v>31</v>
      </c>
      <c r="S56" s="49"/>
      <c r="T56" s="68">
        <v>44460</v>
      </c>
      <c r="U56" s="49" t="s">
        <v>634</v>
      </c>
      <c r="V56" s="49" t="s">
        <v>635</v>
      </c>
      <c r="W56" s="49"/>
      <c r="X56" s="49"/>
    </row>
    <row r="57" spans="1:24" ht="75" x14ac:dyDescent="0.25">
      <c r="A57" s="36" t="s">
        <v>79</v>
      </c>
      <c r="B57" s="37" t="s">
        <v>594</v>
      </c>
      <c r="C57" s="37" t="s">
        <v>739</v>
      </c>
      <c r="D57" s="39" t="s">
        <v>437</v>
      </c>
      <c r="E57" s="37" t="s">
        <v>41</v>
      </c>
      <c r="F57" s="37" t="s">
        <v>59</v>
      </c>
      <c r="G57" s="39" t="s">
        <v>362</v>
      </c>
      <c r="H57" s="39" t="s">
        <v>558</v>
      </c>
      <c r="I57" s="39" t="s">
        <v>598</v>
      </c>
      <c r="J57" s="36" t="s">
        <v>595</v>
      </c>
      <c r="K57" s="39" t="s">
        <v>306</v>
      </c>
      <c r="L57" s="36">
        <v>30</v>
      </c>
      <c r="M57" s="39" t="s">
        <v>190</v>
      </c>
      <c r="N57" s="39" t="s">
        <v>191</v>
      </c>
      <c r="O57" s="64"/>
      <c r="P57" s="65"/>
      <c r="Q57" s="36"/>
      <c r="R57" s="37" t="s">
        <v>69</v>
      </c>
      <c r="S57" s="36"/>
      <c r="T57" s="66"/>
      <c r="U57" s="36"/>
      <c r="V57" s="36"/>
      <c r="W57" s="36"/>
      <c r="X57" s="36" t="s">
        <v>640</v>
      </c>
    </row>
    <row r="58" spans="1:24" ht="112.5" x14ac:dyDescent="0.25">
      <c r="A58" s="49" t="s">
        <v>79</v>
      </c>
      <c r="B58" s="50" t="s">
        <v>593</v>
      </c>
      <c r="C58" s="50" t="s">
        <v>584</v>
      </c>
      <c r="D58" s="69" t="s">
        <v>481</v>
      </c>
      <c r="E58" s="50" t="s">
        <v>41</v>
      </c>
      <c r="F58" s="50" t="s">
        <v>59</v>
      </c>
      <c r="G58" s="69" t="s">
        <v>363</v>
      </c>
      <c r="H58" s="69" t="s">
        <v>558</v>
      </c>
      <c r="I58" s="69" t="s">
        <v>598</v>
      </c>
      <c r="J58" s="49" t="s">
        <v>595</v>
      </c>
      <c r="K58" s="69" t="s">
        <v>306</v>
      </c>
      <c r="L58" s="49">
        <v>30</v>
      </c>
      <c r="M58" s="69" t="s">
        <v>192</v>
      </c>
      <c r="N58" s="69" t="s">
        <v>193</v>
      </c>
      <c r="O58" s="53"/>
      <c r="P58" s="67">
        <v>44479</v>
      </c>
      <c r="Q58" s="49">
        <v>18</v>
      </c>
      <c r="R58" s="50" t="s">
        <v>31</v>
      </c>
      <c r="S58" s="78" t="s">
        <v>641</v>
      </c>
      <c r="T58" s="68"/>
      <c r="U58" s="49"/>
      <c r="V58" s="49"/>
      <c r="W58" s="49"/>
      <c r="X58" s="49"/>
    </row>
    <row r="59" spans="1:24" ht="57" customHeight="1" x14ac:dyDescent="0.25">
      <c r="A59" s="36" t="s">
        <v>79</v>
      </c>
      <c r="B59" s="37" t="s">
        <v>594</v>
      </c>
      <c r="C59" s="37" t="s">
        <v>584</v>
      </c>
      <c r="D59" s="39" t="s">
        <v>482</v>
      </c>
      <c r="E59" s="37" t="s">
        <v>41</v>
      </c>
      <c r="F59" s="37" t="s">
        <v>67</v>
      </c>
      <c r="G59" s="39" t="s">
        <v>364</v>
      </c>
      <c r="H59" s="39" t="s">
        <v>558</v>
      </c>
      <c r="I59" s="39" t="s">
        <v>598</v>
      </c>
      <c r="J59" s="36" t="s">
        <v>595</v>
      </c>
      <c r="K59" s="39" t="s">
        <v>306</v>
      </c>
      <c r="L59" s="36">
        <v>30</v>
      </c>
      <c r="M59" s="39" t="s">
        <v>194</v>
      </c>
      <c r="N59" s="39" t="s">
        <v>195</v>
      </c>
      <c r="O59" s="64"/>
      <c r="P59" s="65"/>
      <c r="Q59" s="36"/>
      <c r="R59" s="37" t="s">
        <v>69</v>
      </c>
      <c r="S59" s="36"/>
      <c r="T59" s="66"/>
      <c r="U59" s="36"/>
      <c r="V59" s="36"/>
      <c r="W59" s="36"/>
      <c r="X59" s="36" t="s">
        <v>642</v>
      </c>
    </row>
    <row r="60" spans="1:24" ht="75" x14ac:dyDescent="0.25">
      <c r="A60" s="36" t="s">
        <v>79</v>
      </c>
      <c r="B60" s="37" t="s">
        <v>594</v>
      </c>
      <c r="C60" s="37" t="s">
        <v>739</v>
      </c>
      <c r="D60" s="39" t="s">
        <v>483</v>
      </c>
      <c r="E60" s="37" t="s">
        <v>41</v>
      </c>
      <c r="F60" s="37" t="s">
        <v>59</v>
      </c>
      <c r="G60" s="39" t="s">
        <v>365</v>
      </c>
      <c r="H60" s="39" t="s">
        <v>558</v>
      </c>
      <c r="I60" s="39" t="s">
        <v>598</v>
      </c>
      <c r="J60" s="36" t="s">
        <v>595</v>
      </c>
      <c r="K60" s="39" t="s">
        <v>306</v>
      </c>
      <c r="L60" s="36">
        <v>30</v>
      </c>
      <c r="M60" s="39" t="s">
        <v>196</v>
      </c>
      <c r="N60" s="39" t="s">
        <v>197</v>
      </c>
      <c r="O60" s="64"/>
      <c r="P60" s="65"/>
      <c r="Q60" s="36"/>
      <c r="R60" s="37" t="s">
        <v>69</v>
      </c>
      <c r="S60" s="36"/>
      <c r="T60" s="65"/>
      <c r="U60" s="36"/>
      <c r="V60" s="36"/>
      <c r="W60" s="36"/>
      <c r="X60" s="36" t="s">
        <v>642</v>
      </c>
    </row>
    <row r="61" spans="1:24" ht="63" customHeight="1" x14ac:dyDescent="0.25">
      <c r="A61" s="36" t="s">
        <v>79</v>
      </c>
      <c r="B61" s="37" t="s">
        <v>594</v>
      </c>
      <c r="C61" s="37" t="s">
        <v>584</v>
      </c>
      <c r="D61" s="39" t="s">
        <v>484</v>
      </c>
      <c r="E61" s="37" t="s">
        <v>41</v>
      </c>
      <c r="F61" s="37" t="s">
        <v>59</v>
      </c>
      <c r="G61" s="39" t="s">
        <v>366</v>
      </c>
      <c r="H61" s="39" t="s">
        <v>558</v>
      </c>
      <c r="I61" s="39" t="s">
        <v>598</v>
      </c>
      <c r="J61" s="36" t="s">
        <v>595</v>
      </c>
      <c r="K61" s="39" t="s">
        <v>307</v>
      </c>
      <c r="L61" s="36">
        <v>30</v>
      </c>
      <c r="M61" s="39" t="s">
        <v>198</v>
      </c>
      <c r="N61" s="39" t="s">
        <v>199</v>
      </c>
      <c r="O61" s="64"/>
      <c r="P61" s="65"/>
      <c r="Q61" s="36"/>
      <c r="R61" s="37" t="s">
        <v>69</v>
      </c>
      <c r="S61" s="36"/>
      <c r="T61" s="66"/>
      <c r="U61" s="36"/>
      <c r="V61" s="36"/>
      <c r="W61" s="36"/>
      <c r="X61" s="36" t="s">
        <v>643</v>
      </c>
    </row>
    <row r="62" spans="1:24" ht="75" x14ac:dyDescent="0.25">
      <c r="A62" s="36" t="s">
        <v>79</v>
      </c>
      <c r="B62" s="37" t="s">
        <v>594</v>
      </c>
      <c r="C62" s="37" t="s">
        <v>584</v>
      </c>
      <c r="D62" s="39" t="s">
        <v>485</v>
      </c>
      <c r="E62" s="37" t="s">
        <v>41</v>
      </c>
      <c r="F62" s="37" t="s">
        <v>59</v>
      </c>
      <c r="G62" s="39" t="s">
        <v>367</v>
      </c>
      <c r="H62" s="39" t="s">
        <v>558</v>
      </c>
      <c r="I62" s="39" t="s">
        <v>598</v>
      </c>
      <c r="J62" s="36" t="s">
        <v>595</v>
      </c>
      <c r="K62" s="39" t="s">
        <v>306</v>
      </c>
      <c r="L62" s="36">
        <v>30</v>
      </c>
      <c r="M62" s="39" t="s">
        <v>200</v>
      </c>
      <c r="N62" s="39" t="s">
        <v>201</v>
      </c>
      <c r="O62" s="64"/>
      <c r="P62" s="65"/>
      <c r="Q62" s="36"/>
      <c r="R62" s="37" t="s">
        <v>69</v>
      </c>
      <c r="S62" s="36"/>
      <c r="T62" s="66"/>
      <c r="U62" s="36"/>
      <c r="V62" s="36"/>
      <c r="W62" s="36"/>
      <c r="X62" s="36" t="s">
        <v>643</v>
      </c>
    </row>
    <row r="63" spans="1:24" ht="57.75" customHeight="1" x14ac:dyDescent="0.25">
      <c r="A63" s="36" t="s">
        <v>79</v>
      </c>
      <c r="B63" s="37" t="s">
        <v>593</v>
      </c>
      <c r="C63" s="37" t="s">
        <v>578</v>
      </c>
      <c r="D63" s="39" t="s">
        <v>486</v>
      </c>
      <c r="E63" s="37" t="s">
        <v>62</v>
      </c>
      <c r="F63" s="37" t="s">
        <v>57</v>
      </c>
      <c r="G63" s="39" t="s">
        <v>368</v>
      </c>
      <c r="H63" s="39" t="s">
        <v>561</v>
      </c>
      <c r="I63" s="39" t="s">
        <v>736</v>
      </c>
      <c r="J63" s="36" t="s">
        <v>595</v>
      </c>
      <c r="K63" s="39" t="s">
        <v>306</v>
      </c>
      <c r="L63" s="36">
        <v>30</v>
      </c>
      <c r="M63" s="39" t="s">
        <v>202</v>
      </c>
      <c r="N63" s="39" t="s">
        <v>203</v>
      </c>
      <c r="O63" s="64"/>
      <c r="P63" s="65"/>
      <c r="Q63" s="36"/>
      <c r="R63" s="37" t="s">
        <v>69</v>
      </c>
      <c r="S63" s="36"/>
      <c r="T63" s="66"/>
      <c r="U63" s="36"/>
      <c r="V63" s="36"/>
      <c r="W63" s="36"/>
      <c r="X63" s="36" t="s">
        <v>643</v>
      </c>
    </row>
    <row r="64" spans="1:24" ht="60" x14ac:dyDescent="0.25">
      <c r="A64" s="36" t="s">
        <v>79</v>
      </c>
      <c r="B64" s="37" t="s">
        <v>593</v>
      </c>
      <c r="C64" s="37" t="s">
        <v>584</v>
      </c>
      <c r="D64" s="39" t="s">
        <v>487</v>
      </c>
      <c r="E64" s="37" t="s">
        <v>62</v>
      </c>
      <c r="F64" s="37" t="s">
        <v>58</v>
      </c>
      <c r="G64" s="39" t="s">
        <v>369</v>
      </c>
      <c r="H64" s="39" t="s">
        <v>562</v>
      </c>
      <c r="I64" s="38" t="s">
        <v>735</v>
      </c>
      <c r="J64" s="36" t="s">
        <v>595</v>
      </c>
      <c r="K64" s="39" t="s">
        <v>306</v>
      </c>
      <c r="L64" s="36">
        <v>30</v>
      </c>
      <c r="M64" s="39" t="s">
        <v>204</v>
      </c>
      <c r="N64" s="39" t="s">
        <v>205</v>
      </c>
      <c r="O64" s="64"/>
      <c r="P64" s="65"/>
      <c r="Q64" s="36"/>
      <c r="R64" s="37" t="s">
        <v>69</v>
      </c>
      <c r="S64" s="36"/>
      <c r="T64" s="66"/>
      <c r="U64" s="36"/>
      <c r="V64" s="36"/>
      <c r="W64" s="36"/>
      <c r="X64" s="36" t="s">
        <v>643</v>
      </c>
    </row>
    <row r="65" spans="1:24" ht="135" x14ac:dyDescent="0.25">
      <c r="A65" s="36" t="s">
        <v>79</v>
      </c>
      <c r="B65" s="37" t="s">
        <v>593</v>
      </c>
      <c r="C65" s="37" t="s">
        <v>578</v>
      </c>
      <c r="D65" s="39" t="s">
        <v>488</v>
      </c>
      <c r="E65" s="37" t="s">
        <v>64</v>
      </c>
      <c r="F65" s="37" t="s">
        <v>56</v>
      </c>
      <c r="G65" s="39" t="s">
        <v>370</v>
      </c>
      <c r="H65" s="39" t="s">
        <v>567</v>
      </c>
      <c r="I65" s="39" t="s">
        <v>598</v>
      </c>
      <c r="J65" s="36" t="s">
        <v>595</v>
      </c>
      <c r="K65" s="39" t="s">
        <v>306</v>
      </c>
      <c r="L65" s="36">
        <v>30</v>
      </c>
      <c r="M65" s="39" t="s">
        <v>206</v>
      </c>
      <c r="N65" s="39" t="s">
        <v>207</v>
      </c>
      <c r="O65" s="64"/>
      <c r="P65" s="65"/>
      <c r="Q65" s="36"/>
      <c r="R65" s="37" t="s">
        <v>69</v>
      </c>
      <c r="S65" s="36"/>
      <c r="T65" s="66"/>
      <c r="U65" s="36"/>
      <c r="V65" s="36"/>
      <c r="W65" s="36"/>
      <c r="X65" s="36" t="s">
        <v>643</v>
      </c>
    </row>
    <row r="66" spans="1:24" ht="62.25" customHeight="1" x14ac:dyDescent="0.25">
      <c r="A66" s="36" t="s">
        <v>79</v>
      </c>
      <c r="B66" s="37" t="s">
        <v>594</v>
      </c>
      <c r="C66" s="37" t="s">
        <v>584</v>
      </c>
      <c r="D66" s="39" t="s">
        <v>489</v>
      </c>
      <c r="E66" s="37" t="s">
        <v>41</v>
      </c>
      <c r="F66" s="37" t="s">
        <v>59</v>
      </c>
      <c r="G66" s="39" t="s">
        <v>371</v>
      </c>
      <c r="H66" s="39" t="s">
        <v>558</v>
      </c>
      <c r="I66" s="39" t="s">
        <v>598</v>
      </c>
      <c r="J66" s="36" t="s">
        <v>595</v>
      </c>
      <c r="K66" s="39" t="s">
        <v>306</v>
      </c>
      <c r="L66" s="36">
        <v>30</v>
      </c>
      <c r="M66" s="39" t="s">
        <v>208</v>
      </c>
      <c r="N66" s="39" t="s">
        <v>209</v>
      </c>
      <c r="O66" s="64"/>
      <c r="P66" s="65"/>
      <c r="Q66" s="36"/>
      <c r="R66" s="37" t="s">
        <v>69</v>
      </c>
      <c r="S66" s="36"/>
      <c r="T66" s="66"/>
      <c r="U66" s="36"/>
      <c r="V66" s="36"/>
      <c r="W66" s="36"/>
      <c r="X66" s="36" t="s">
        <v>643</v>
      </c>
    </row>
    <row r="67" spans="1:24" ht="75" x14ac:dyDescent="0.25">
      <c r="A67" s="36" t="s">
        <v>79</v>
      </c>
      <c r="B67" s="37" t="s">
        <v>593</v>
      </c>
      <c r="C67" s="37" t="s">
        <v>51</v>
      </c>
      <c r="D67" s="39" t="s">
        <v>490</v>
      </c>
      <c r="E67" s="37" t="s">
        <v>41</v>
      </c>
      <c r="F67" s="37" t="s">
        <v>56</v>
      </c>
      <c r="G67" s="39" t="s">
        <v>372</v>
      </c>
      <c r="H67" s="39" t="s">
        <v>559</v>
      </c>
      <c r="I67" s="39" t="s">
        <v>598</v>
      </c>
      <c r="J67" s="36" t="s">
        <v>595</v>
      </c>
      <c r="K67" s="39" t="s">
        <v>306</v>
      </c>
      <c r="L67" s="36">
        <v>30</v>
      </c>
      <c r="M67" s="39" t="s">
        <v>210</v>
      </c>
      <c r="N67" s="39" t="s">
        <v>211</v>
      </c>
      <c r="O67" s="64"/>
      <c r="P67" s="65"/>
      <c r="Q67" s="36"/>
      <c r="R67" s="37" t="s">
        <v>69</v>
      </c>
      <c r="S67" s="36"/>
      <c r="T67" s="66"/>
      <c r="U67" s="36"/>
      <c r="V67" s="36"/>
      <c r="W67" s="36"/>
      <c r="X67" s="36" t="s">
        <v>644</v>
      </c>
    </row>
    <row r="68" spans="1:24" ht="51" x14ac:dyDescent="0.25">
      <c r="A68" s="36" t="s">
        <v>79</v>
      </c>
      <c r="B68" s="37" t="s">
        <v>593</v>
      </c>
      <c r="C68" s="37" t="s">
        <v>578</v>
      </c>
      <c r="D68" s="39" t="s">
        <v>491</v>
      </c>
      <c r="E68" s="37" t="s">
        <v>41</v>
      </c>
      <c r="F68" s="37" t="s">
        <v>56</v>
      </c>
      <c r="G68" s="39" t="s">
        <v>373</v>
      </c>
      <c r="H68" s="39" t="s">
        <v>560</v>
      </c>
      <c r="I68" s="39" t="s">
        <v>599</v>
      </c>
      <c r="J68" s="36" t="s">
        <v>595</v>
      </c>
      <c r="K68" s="39" t="s">
        <v>306</v>
      </c>
      <c r="L68" s="36">
        <v>30</v>
      </c>
      <c r="M68" s="39" t="s">
        <v>212</v>
      </c>
      <c r="N68" s="39" t="s">
        <v>213</v>
      </c>
      <c r="O68" s="64"/>
      <c r="P68" s="65"/>
      <c r="Q68" s="36"/>
      <c r="R68" s="37" t="s">
        <v>69</v>
      </c>
      <c r="S68" s="36"/>
      <c r="T68" s="66"/>
      <c r="U68" s="36"/>
      <c r="V68" s="36"/>
      <c r="W68" s="36"/>
      <c r="X68" s="36" t="s">
        <v>643</v>
      </c>
    </row>
    <row r="69" spans="1:24" ht="90" x14ac:dyDescent="0.25">
      <c r="A69" s="49" t="s">
        <v>79</v>
      </c>
      <c r="B69" s="50" t="s">
        <v>593</v>
      </c>
      <c r="C69" s="50" t="s">
        <v>44</v>
      </c>
      <c r="D69" s="69" t="s">
        <v>492</v>
      </c>
      <c r="E69" s="50" t="s">
        <v>62</v>
      </c>
      <c r="F69" s="50" t="s">
        <v>56</v>
      </c>
      <c r="G69" s="69" t="s">
        <v>374</v>
      </c>
      <c r="H69" s="69" t="s">
        <v>559</v>
      </c>
      <c r="I69" s="51" t="s">
        <v>598</v>
      </c>
      <c r="J69" s="52" t="s">
        <v>595</v>
      </c>
      <c r="K69" s="69" t="s">
        <v>306</v>
      </c>
      <c r="L69" s="49">
        <v>30</v>
      </c>
      <c r="M69" s="69" t="s">
        <v>214</v>
      </c>
      <c r="N69" s="69" t="s">
        <v>215</v>
      </c>
      <c r="O69" s="79">
        <v>20212050096191</v>
      </c>
      <c r="P69" s="67">
        <v>44463</v>
      </c>
      <c r="Q69" s="49">
        <v>7</v>
      </c>
      <c r="R69" s="50" t="s">
        <v>31</v>
      </c>
      <c r="S69" s="49"/>
      <c r="T69" s="68">
        <v>44463</v>
      </c>
      <c r="U69" s="49" t="s">
        <v>634</v>
      </c>
      <c r="V69" s="49" t="s">
        <v>635</v>
      </c>
      <c r="W69" s="49"/>
      <c r="X69" s="49"/>
    </row>
    <row r="70" spans="1:24" ht="75" x14ac:dyDescent="0.25">
      <c r="A70" s="36" t="s">
        <v>79</v>
      </c>
      <c r="B70" s="37" t="s">
        <v>594</v>
      </c>
      <c r="C70" s="37" t="s">
        <v>584</v>
      </c>
      <c r="D70" s="39" t="s">
        <v>493</v>
      </c>
      <c r="E70" s="37" t="s">
        <v>41</v>
      </c>
      <c r="F70" s="37" t="s">
        <v>59</v>
      </c>
      <c r="G70" s="39" t="s">
        <v>375</v>
      </c>
      <c r="H70" s="39" t="s">
        <v>558</v>
      </c>
      <c r="I70" s="39" t="s">
        <v>598</v>
      </c>
      <c r="J70" s="36" t="s">
        <v>595</v>
      </c>
      <c r="K70" s="39" t="s">
        <v>306</v>
      </c>
      <c r="L70" s="36">
        <v>30</v>
      </c>
      <c r="M70" s="39" t="s">
        <v>216</v>
      </c>
      <c r="N70" s="39" t="s">
        <v>217</v>
      </c>
      <c r="O70" s="64"/>
      <c r="P70" s="65"/>
      <c r="Q70" s="36"/>
      <c r="R70" s="37" t="s">
        <v>69</v>
      </c>
      <c r="S70" s="36"/>
      <c r="T70" s="66"/>
      <c r="U70" s="36"/>
      <c r="V70" s="36"/>
      <c r="W70" s="36"/>
      <c r="X70" s="36" t="s">
        <v>645</v>
      </c>
    </row>
    <row r="71" spans="1:24" ht="75" x14ac:dyDescent="0.25">
      <c r="A71" s="36" t="s">
        <v>79</v>
      </c>
      <c r="B71" s="37" t="s">
        <v>594</v>
      </c>
      <c r="C71" s="37" t="s">
        <v>584</v>
      </c>
      <c r="D71" s="39" t="s">
        <v>437</v>
      </c>
      <c r="E71" s="37" t="s">
        <v>41</v>
      </c>
      <c r="F71" s="37" t="s">
        <v>59</v>
      </c>
      <c r="G71" s="39" t="s">
        <v>376</v>
      </c>
      <c r="H71" s="39" t="s">
        <v>558</v>
      </c>
      <c r="I71" s="39" t="s">
        <v>598</v>
      </c>
      <c r="J71" s="36" t="s">
        <v>595</v>
      </c>
      <c r="K71" s="39" t="s">
        <v>306</v>
      </c>
      <c r="L71" s="36">
        <v>30</v>
      </c>
      <c r="M71" s="39" t="s">
        <v>218</v>
      </c>
      <c r="N71" s="39" t="s">
        <v>219</v>
      </c>
      <c r="O71" s="64"/>
      <c r="P71" s="65"/>
      <c r="Q71" s="36"/>
      <c r="R71" s="37" t="s">
        <v>69</v>
      </c>
      <c r="S71" s="36"/>
      <c r="T71" s="66"/>
      <c r="U71" s="36"/>
      <c r="V71" s="36"/>
      <c r="W71" s="36"/>
      <c r="X71" s="36" t="s">
        <v>645</v>
      </c>
    </row>
    <row r="72" spans="1:24" ht="51" x14ac:dyDescent="0.25">
      <c r="A72" s="36" t="s">
        <v>79</v>
      </c>
      <c r="B72" s="37" t="s">
        <v>593</v>
      </c>
      <c r="C72" s="37" t="s">
        <v>577</v>
      </c>
      <c r="D72" s="39" t="s">
        <v>494</v>
      </c>
      <c r="E72" s="37" t="s">
        <v>62</v>
      </c>
      <c r="F72" s="37" t="s">
        <v>56</v>
      </c>
      <c r="G72" s="39" t="s">
        <v>377</v>
      </c>
      <c r="H72" s="39" t="s">
        <v>560</v>
      </c>
      <c r="I72" s="39" t="s">
        <v>737</v>
      </c>
      <c r="J72" s="36" t="s">
        <v>595</v>
      </c>
      <c r="K72" s="39" t="s">
        <v>306</v>
      </c>
      <c r="L72" s="36">
        <v>30</v>
      </c>
      <c r="M72" s="39" t="s">
        <v>220</v>
      </c>
      <c r="N72" s="39" t="s">
        <v>221</v>
      </c>
      <c r="O72" s="64"/>
      <c r="P72" s="65"/>
      <c r="Q72" s="36"/>
      <c r="R72" s="37" t="s">
        <v>69</v>
      </c>
      <c r="S72" s="36"/>
      <c r="T72" s="66"/>
      <c r="U72" s="36"/>
      <c r="V72" s="36"/>
      <c r="W72" s="36"/>
      <c r="X72" s="36" t="s">
        <v>645</v>
      </c>
    </row>
    <row r="73" spans="1:24" ht="75" x14ac:dyDescent="0.25">
      <c r="A73" s="36" t="s">
        <v>79</v>
      </c>
      <c r="B73" s="37" t="s">
        <v>593</v>
      </c>
      <c r="C73" s="37" t="s">
        <v>575</v>
      </c>
      <c r="D73" s="39" t="s">
        <v>495</v>
      </c>
      <c r="E73" s="37" t="s">
        <v>62</v>
      </c>
      <c r="F73" s="37" t="s">
        <v>58</v>
      </c>
      <c r="G73" s="39" t="s">
        <v>378</v>
      </c>
      <c r="H73" s="39" t="s">
        <v>563</v>
      </c>
      <c r="I73" s="39" t="s">
        <v>598</v>
      </c>
      <c r="J73" s="36" t="s">
        <v>595</v>
      </c>
      <c r="K73" s="39" t="s">
        <v>306</v>
      </c>
      <c r="L73" s="36">
        <v>30</v>
      </c>
      <c r="M73" s="39" t="s">
        <v>222</v>
      </c>
      <c r="N73" s="39" t="s">
        <v>223</v>
      </c>
      <c r="O73" s="82"/>
      <c r="P73" s="65"/>
      <c r="Q73" s="36"/>
      <c r="R73" s="37" t="s">
        <v>69</v>
      </c>
      <c r="S73" s="84" t="s">
        <v>646</v>
      </c>
      <c r="T73" s="66"/>
      <c r="U73" s="36"/>
      <c r="V73" s="36"/>
      <c r="W73" s="36"/>
      <c r="X73" s="36" t="s">
        <v>645</v>
      </c>
    </row>
    <row r="74" spans="1:24" ht="75" x14ac:dyDescent="0.25">
      <c r="A74" s="36" t="s">
        <v>79</v>
      </c>
      <c r="B74" s="37" t="s">
        <v>593</v>
      </c>
      <c r="C74" s="37" t="s">
        <v>72</v>
      </c>
      <c r="D74" s="39" t="s">
        <v>496</v>
      </c>
      <c r="E74" s="37" t="s">
        <v>62</v>
      </c>
      <c r="F74" s="37" t="s">
        <v>56</v>
      </c>
      <c r="G74" s="39" t="s">
        <v>379</v>
      </c>
      <c r="H74" s="39" t="s">
        <v>562</v>
      </c>
      <c r="I74" s="38" t="s">
        <v>735</v>
      </c>
      <c r="J74" s="36" t="s">
        <v>595</v>
      </c>
      <c r="K74" s="39" t="s">
        <v>306</v>
      </c>
      <c r="L74" s="36">
        <v>30</v>
      </c>
      <c r="M74" s="39" t="s">
        <v>224</v>
      </c>
      <c r="N74" s="39" t="s">
        <v>225</v>
      </c>
      <c r="O74" s="64"/>
      <c r="P74" s="65"/>
      <c r="Q74" s="36"/>
      <c r="R74" s="37" t="s">
        <v>69</v>
      </c>
      <c r="S74" s="36"/>
      <c r="T74" s="66"/>
      <c r="U74" s="36"/>
      <c r="V74" s="36"/>
      <c r="W74" s="36"/>
      <c r="X74" s="36" t="s">
        <v>645</v>
      </c>
    </row>
    <row r="75" spans="1:24" ht="135" x14ac:dyDescent="0.25">
      <c r="A75" s="36" t="s">
        <v>79</v>
      </c>
      <c r="B75" s="37" t="s">
        <v>594</v>
      </c>
      <c r="C75" s="37" t="s">
        <v>584</v>
      </c>
      <c r="D75" s="39" t="s">
        <v>437</v>
      </c>
      <c r="E75" s="37" t="s">
        <v>41</v>
      </c>
      <c r="F75" s="37" t="s">
        <v>59</v>
      </c>
      <c r="G75" s="39" t="s">
        <v>380</v>
      </c>
      <c r="H75" s="39" t="s">
        <v>558</v>
      </c>
      <c r="I75" s="39" t="s">
        <v>598</v>
      </c>
      <c r="J75" s="36" t="s">
        <v>595</v>
      </c>
      <c r="K75" s="39" t="s">
        <v>306</v>
      </c>
      <c r="L75" s="36">
        <v>30</v>
      </c>
      <c r="M75" s="39" t="s">
        <v>226</v>
      </c>
      <c r="N75" s="39" t="s">
        <v>227</v>
      </c>
      <c r="O75" s="64"/>
      <c r="P75" s="65"/>
      <c r="Q75" s="36"/>
      <c r="R75" s="37" t="s">
        <v>69</v>
      </c>
      <c r="S75" s="36"/>
      <c r="T75" s="66"/>
      <c r="U75" s="36"/>
      <c r="V75" s="36"/>
      <c r="W75" s="36"/>
      <c r="X75" s="36" t="s">
        <v>645</v>
      </c>
    </row>
    <row r="76" spans="1:24" ht="75" x14ac:dyDescent="0.25">
      <c r="A76" s="36" t="s">
        <v>79</v>
      </c>
      <c r="B76" s="37" t="s">
        <v>594</v>
      </c>
      <c r="C76" s="37" t="s">
        <v>584</v>
      </c>
      <c r="D76" s="39" t="s">
        <v>437</v>
      </c>
      <c r="E76" s="37" t="s">
        <v>41</v>
      </c>
      <c r="F76" s="37" t="s">
        <v>58</v>
      </c>
      <c r="G76" s="39" t="s">
        <v>381</v>
      </c>
      <c r="H76" s="39" t="s">
        <v>558</v>
      </c>
      <c r="I76" s="39" t="s">
        <v>598</v>
      </c>
      <c r="J76" s="36" t="s">
        <v>595</v>
      </c>
      <c r="K76" s="39" t="s">
        <v>306</v>
      </c>
      <c r="L76" s="37">
        <v>30</v>
      </c>
      <c r="M76" s="39" t="s">
        <v>228</v>
      </c>
      <c r="N76" s="39" t="s">
        <v>229</v>
      </c>
      <c r="O76" s="40"/>
      <c r="P76" s="41"/>
      <c r="Q76" s="37"/>
      <c r="R76" s="37" t="s">
        <v>69</v>
      </c>
      <c r="S76" s="37"/>
      <c r="T76" s="42"/>
      <c r="U76" s="37"/>
      <c r="V76" s="37"/>
      <c r="W76" s="37"/>
      <c r="X76" s="37" t="s">
        <v>645</v>
      </c>
    </row>
    <row r="77" spans="1:24" ht="75" x14ac:dyDescent="0.25">
      <c r="A77" s="49" t="s">
        <v>79</v>
      </c>
      <c r="B77" s="50" t="s">
        <v>593</v>
      </c>
      <c r="C77" s="50" t="s">
        <v>43</v>
      </c>
      <c r="D77" s="69" t="s">
        <v>497</v>
      </c>
      <c r="E77" s="50" t="s">
        <v>40</v>
      </c>
      <c r="F77" s="50" t="s">
        <v>56</v>
      </c>
      <c r="G77" s="69" t="s">
        <v>382</v>
      </c>
      <c r="H77" s="69" t="s">
        <v>601</v>
      </c>
      <c r="I77" s="51" t="s">
        <v>598</v>
      </c>
      <c r="J77" s="52" t="s">
        <v>595</v>
      </c>
      <c r="K77" s="69" t="s">
        <v>305</v>
      </c>
      <c r="L77" s="50">
        <v>10</v>
      </c>
      <c r="M77" s="69" t="s">
        <v>230</v>
      </c>
      <c r="N77" s="69" t="s">
        <v>231</v>
      </c>
      <c r="O77" s="77">
        <v>20212050096141</v>
      </c>
      <c r="P77" s="54">
        <v>44460</v>
      </c>
      <c r="Q77" s="50">
        <v>2</v>
      </c>
      <c r="R77" s="50" t="s">
        <v>31</v>
      </c>
      <c r="S77" s="50"/>
      <c r="T77" s="55">
        <v>44460</v>
      </c>
      <c r="U77" s="50" t="s">
        <v>634</v>
      </c>
      <c r="V77" s="50" t="s">
        <v>635</v>
      </c>
      <c r="W77" s="50"/>
      <c r="X77" s="50"/>
    </row>
    <row r="78" spans="1:24" ht="75" x14ac:dyDescent="0.25">
      <c r="A78" s="49" t="s">
        <v>79</v>
      </c>
      <c r="B78" s="50" t="s">
        <v>593</v>
      </c>
      <c r="C78" s="50" t="s">
        <v>45</v>
      </c>
      <c r="D78" s="69" t="s">
        <v>498</v>
      </c>
      <c r="E78" s="50" t="s">
        <v>40</v>
      </c>
      <c r="F78" s="50" t="s">
        <v>56</v>
      </c>
      <c r="G78" s="69" t="s">
        <v>383</v>
      </c>
      <c r="H78" s="69" t="s">
        <v>559</v>
      </c>
      <c r="I78" s="51" t="s">
        <v>598</v>
      </c>
      <c r="J78" s="52" t="s">
        <v>595</v>
      </c>
      <c r="K78" s="69" t="s">
        <v>305</v>
      </c>
      <c r="L78" s="50">
        <v>10</v>
      </c>
      <c r="M78" s="69" t="s">
        <v>232</v>
      </c>
      <c r="N78" s="69" t="s">
        <v>233</v>
      </c>
      <c r="O78" s="77">
        <v>20212050096151</v>
      </c>
      <c r="P78" s="54">
        <v>44459</v>
      </c>
      <c r="Q78" s="50">
        <v>1</v>
      </c>
      <c r="R78" s="50" t="s">
        <v>31</v>
      </c>
      <c r="S78" s="50"/>
      <c r="T78" s="55">
        <v>44459</v>
      </c>
      <c r="U78" s="50" t="s">
        <v>634</v>
      </c>
      <c r="V78" s="50" t="s">
        <v>635</v>
      </c>
      <c r="W78" s="50"/>
      <c r="X78" s="50"/>
    </row>
    <row r="79" spans="1:24" ht="75" x14ac:dyDescent="0.25">
      <c r="A79" s="36" t="s">
        <v>79</v>
      </c>
      <c r="B79" s="37" t="s">
        <v>593</v>
      </c>
      <c r="C79" s="37" t="s">
        <v>44</v>
      </c>
      <c r="D79" s="38" t="s">
        <v>499</v>
      </c>
      <c r="E79" s="37" t="s">
        <v>41</v>
      </c>
      <c r="F79" s="37" t="s">
        <v>58</v>
      </c>
      <c r="G79" s="38" t="s">
        <v>647</v>
      </c>
      <c r="H79" s="38" t="s">
        <v>558</v>
      </c>
      <c r="I79" s="39" t="s">
        <v>598</v>
      </c>
      <c r="J79" s="36" t="s">
        <v>595</v>
      </c>
      <c r="K79" s="38" t="s">
        <v>307</v>
      </c>
      <c r="L79" s="37">
        <v>30</v>
      </c>
      <c r="M79" s="38" t="s">
        <v>234</v>
      </c>
      <c r="N79" s="38" t="s">
        <v>648</v>
      </c>
      <c r="O79" s="40"/>
      <c r="P79" s="41"/>
      <c r="Q79" s="37"/>
      <c r="R79" s="37" t="s">
        <v>69</v>
      </c>
      <c r="S79" s="37" t="s">
        <v>649</v>
      </c>
      <c r="T79" s="42"/>
      <c r="U79" s="37"/>
      <c r="V79" s="37"/>
      <c r="W79" s="37"/>
      <c r="X79" s="37" t="s">
        <v>650</v>
      </c>
    </row>
    <row r="80" spans="1:24" ht="105" x14ac:dyDescent="0.25">
      <c r="A80" s="43" t="s">
        <v>79</v>
      </c>
      <c r="B80" s="44" t="s">
        <v>593</v>
      </c>
      <c r="C80" s="44" t="s">
        <v>45</v>
      </c>
      <c r="D80" s="45" t="s">
        <v>651</v>
      </c>
      <c r="E80" s="44" t="s">
        <v>64</v>
      </c>
      <c r="F80" s="44" t="s">
        <v>67</v>
      </c>
      <c r="G80" s="45" t="s">
        <v>652</v>
      </c>
      <c r="H80" s="45" t="s">
        <v>564</v>
      </c>
      <c r="I80" s="45" t="s">
        <v>736</v>
      </c>
      <c r="J80" s="43" t="s">
        <v>596</v>
      </c>
      <c r="K80" s="45" t="s">
        <v>305</v>
      </c>
      <c r="L80" s="44">
        <v>10</v>
      </c>
      <c r="M80" s="45" t="s">
        <v>235</v>
      </c>
      <c r="N80" s="45" t="s">
        <v>648</v>
      </c>
      <c r="O80" s="46"/>
      <c r="P80" s="47"/>
      <c r="Q80" s="44"/>
      <c r="R80" s="44" t="s">
        <v>32</v>
      </c>
      <c r="S80" s="44" t="s">
        <v>649</v>
      </c>
      <c r="T80" s="48"/>
      <c r="U80" s="44"/>
      <c r="V80" s="44"/>
      <c r="W80" s="44"/>
      <c r="X80" s="44" t="s">
        <v>653</v>
      </c>
    </row>
    <row r="81" spans="1:24" ht="51" x14ac:dyDescent="0.25">
      <c r="A81" s="36" t="s">
        <v>79</v>
      </c>
      <c r="B81" s="37" t="s">
        <v>593</v>
      </c>
      <c r="C81" s="37" t="s">
        <v>46</v>
      </c>
      <c r="D81" s="38" t="s">
        <v>500</v>
      </c>
      <c r="E81" s="37" t="s">
        <v>40</v>
      </c>
      <c r="F81" s="37" t="s">
        <v>67</v>
      </c>
      <c r="G81" s="38" t="s">
        <v>384</v>
      </c>
      <c r="H81" s="38" t="s">
        <v>562</v>
      </c>
      <c r="I81" s="38" t="s">
        <v>735</v>
      </c>
      <c r="J81" s="36" t="s">
        <v>595</v>
      </c>
      <c r="K81" s="38" t="s">
        <v>306</v>
      </c>
      <c r="L81" s="37">
        <v>30</v>
      </c>
      <c r="M81" s="38" t="s">
        <v>236</v>
      </c>
      <c r="N81" s="38" t="s">
        <v>648</v>
      </c>
      <c r="O81" s="40"/>
      <c r="P81" s="41"/>
      <c r="Q81" s="37"/>
      <c r="R81" s="37" t="s">
        <v>69</v>
      </c>
      <c r="S81" s="37" t="s">
        <v>649</v>
      </c>
      <c r="T81" s="42"/>
      <c r="U81" s="37"/>
      <c r="V81" s="37"/>
      <c r="W81" s="37"/>
      <c r="X81" s="37" t="s">
        <v>650</v>
      </c>
    </row>
    <row r="82" spans="1:24" ht="75" x14ac:dyDescent="0.25">
      <c r="A82" s="36" t="s">
        <v>79</v>
      </c>
      <c r="B82" s="37" t="s">
        <v>594</v>
      </c>
      <c r="C82" s="37" t="s">
        <v>584</v>
      </c>
      <c r="D82" s="38" t="s">
        <v>437</v>
      </c>
      <c r="E82" s="37" t="s">
        <v>41</v>
      </c>
      <c r="F82" s="37" t="s">
        <v>66</v>
      </c>
      <c r="G82" s="38" t="s">
        <v>654</v>
      </c>
      <c r="H82" s="38" t="s">
        <v>558</v>
      </c>
      <c r="I82" s="39" t="s">
        <v>598</v>
      </c>
      <c r="J82" s="36" t="s">
        <v>595</v>
      </c>
      <c r="K82" s="38" t="s">
        <v>306</v>
      </c>
      <c r="L82" s="37">
        <v>30</v>
      </c>
      <c r="M82" s="38" t="s">
        <v>237</v>
      </c>
      <c r="N82" s="38" t="s">
        <v>655</v>
      </c>
      <c r="O82" s="40"/>
      <c r="P82" s="41"/>
      <c r="Q82" s="37"/>
      <c r="R82" s="37" t="s">
        <v>69</v>
      </c>
      <c r="S82" s="37" t="s">
        <v>649</v>
      </c>
      <c r="T82" s="42"/>
      <c r="U82" s="37"/>
      <c r="V82" s="37"/>
      <c r="W82" s="37"/>
      <c r="X82" s="37" t="s">
        <v>650</v>
      </c>
    </row>
    <row r="83" spans="1:24" ht="60" x14ac:dyDescent="0.25">
      <c r="A83" s="49" t="s">
        <v>79</v>
      </c>
      <c r="B83" s="50" t="s">
        <v>593</v>
      </c>
      <c r="C83" s="50" t="s">
        <v>49</v>
      </c>
      <c r="D83" s="51" t="s">
        <v>501</v>
      </c>
      <c r="E83" s="50" t="s">
        <v>62</v>
      </c>
      <c r="F83" s="50" t="s">
        <v>67</v>
      </c>
      <c r="G83" s="51" t="s">
        <v>385</v>
      </c>
      <c r="H83" s="51" t="s">
        <v>564</v>
      </c>
      <c r="I83" s="51" t="s">
        <v>736</v>
      </c>
      <c r="J83" s="52" t="s">
        <v>596</v>
      </c>
      <c r="K83" s="51" t="s">
        <v>571</v>
      </c>
      <c r="L83" s="50">
        <v>20</v>
      </c>
      <c r="M83" s="51" t="s">
        <v>238</v>
      </c>
      <c r="N83" s="51" t="s">
        <v>656</v>
      </c>
      <c r="O83" s="53">
        <v>20213000024561</v>
      </c>
      <c r="P83" s="54">
        <v>44474</v>
      </c>
      <c r="Q83" s="50">
        <v>12</v>
      </c>
      <c r="R83" s="50" t="s">
        <v>31</v>
      </c>
      <c r="S83" s="50"/>
      <c r="T83" s="55" t="s">
        <v>24</v>
      </c>
      <c r="U83" s="50" t="s">
        <v>657</v>
      </c>
      <c r="V83" s="50" t="s">
        <v>25</v>
      </c>
      <c r="W83" s="55" t="s">
        <v>24</v>
      </c>
      <c r="X83" s="50" t="s">
        <v>650</v>
      </c>
    </row>
    <row r="84" spans="1:24" ht="60" x14ac:dyDescent="0.25">
      <c r="A84" s="36" t="s">
        <v>79</v>
      </c>
      <c r="B84" s="37" t="s">
        <v>593</v>
      </c>
      <c r="C84" s="37" t="s">
        <v>53</v>
      </c>
      <c r="D84" s="38" t="s">
        <v>502</v>
      </c>
      <c r="E84" s="37" t="s">
        <v>62</v>
      </c>
      <c r="F84" s="37" t="s">
        <v>57</v>
      </c>
      <c r="G84" s="38" t="s">
        <v>658</v>
      </c>
      <c r="H84" s="38" t="s">
        <v>560</v>
      </c>
      <c r="I84" s="38" t="s">
        <v>599</v>
      </c>
      <c r="J84" s="36" t="s">
        <v>595</v>
      </c>
      <c r="K84" s="38" t="s">
        <v>306</v>
      </c>
      <c r="L84" s="37">
        <v>30</v>
      </c>
      <c r="M84" s="38" t="s">
        <v>239</v>
      </c>
      <c r="N84" s="38" t="s">
        <v>656</v>
      </c>
      <c r="O84" s="40"/>
      <c r="P84" s="41"/>
      <c r="Q84" s="37"/>
      <c r="R84" s="37" t="s">
        <v>69</v>
      </c>
      <c r="S84" s="37" t="s">
        <v>649</v>
      </c>
      <c r="T84" s="42"/>
      <c r="U84" s="37"/>
      <c r="V84" s="37"/>
      <c r="W84" s="37"/>
      <c r="X84" s="37" t="s">
        <v>650</v>
      </c>
    </row>
    <row r="85" spans="1:24" ht="90" x14ac:dyDescent="0.25">
      <c r="A85" s="56" t="s">
        <v>79</v>
      </c>
      <c r="B85" s="57" t="s">
        <v>593</v>
      </c>
      <c r="C85" s="57" t="s">
        <v>45</v>
      </c>
      <c r="D85" s="58" t="s">
        <v>430</v>
      </c>
      <c r="E85" s="57" t="s">
        <v>64</v>
      </c>
      <c r="F85" s="57" t="s">
        <v>67</v>
      </c>
      <c r="G85" s="58" t="s">
        <v>659</v>
      </c>
      <c r="H85" s="58" t="s">
        <v>564</v>
      </c>
      <c r="I85" s="58" t="s">
        <v>736</v>
      </c>
      <c r="J85" s="59" t="s">
        <v>596</v>
      </c>
      <c r="K85" s="58" t="s">
        <v>305</v>
      </c>
      <c r="L85" s="57">
        <v>3</v>
      </c>
      <c r="M85" s="58" t="s">
        <v>240</v>
      </c>
      <c r="N85" s="58" t="s">
        <v>656</v>
      </c>
      <c r="O85" s="60"/>
      <c r="P85" s="61">
        <v>44473</v>
      </c>
      <c r="Q85" s="57">
        <v>10</v>
      </c>
      <c r="R85" s="57" t="s">
        <v>68</v>
      </c>
      <c r="S85" s="57" t="s">
        <v>660</v>
      </c>
      <c r="T85" s="62" t="s">
        <v>24</v>
      </c>
      <c r="U85" s="57"/>
      <c r="V85" s="57" t="s">
        <v>25</v>
      </c>
      <c r="W85" s="62" t="s">
        <v>24</v>
      </c>
      <c r="X85" s="57" t="s">
        <v>661</v>
      </c>
    </row>
    <row r="86" spans="1:24" ht="51" x14ac:dyDescent="0.25">
      <c r="A86" s="36" t="s">
        <v>79</v>
      </c>
      <c r="B86" s="37" t="s">
        <v>593</v>
      </c>
      <c r="C86" s="37" t="s">
        <v>45</v>
      </c>
      <c r="D86" s="38" t="s">
        <v>503</v>
      </c>
      <c r="E86" s="37" t="s">
        <v>61</v>
      </c>
      <c r="F86" s="37" t="s">
        <v>67</v>
      </c>
      <c r="G86" s="38" t="s">
        <v>386</v>
      </c>
      <c r="H86" s="38" t="s">
        <v>566</v>
      </c>
      <c r="I86" s="38" t="s">
        <v>599</v>
      </c>
      <c r="J86" s="36" t="s">
        <v>595</v>
      </c>
      <c r="K86" s="38" t="s">
        <v>306</v>
      </c>
      <c r="L86" s="37">
        <v>30</v>
      </c>
      <c r="M86" s="38" t="s">
        <v>241</v>
      </c>
      <c r="N86" s="38" t="s">
        <v>656</v>
      </c>
      <c r="O86" s="40"/>
      <c r="P86" s="41"/>
      <c r="Q86" s="37"/>
      <c r="R86" s="37" t="s">
        <v>69</v>
      </c>
      <c r="S86" s="37" t="s">
        <v>662</v>
      </c>
      <c r="T86" s="42"/>
      <c r="U86" s="37"/>
      <c r="V86" s="37"/>
      <c r="W86" s="37"/>
      <c r="X86" s="37" t="s">
        <v>663</v>
      </c>
    </row>
    <row r="87" spans="1:24" ht="90" x14ac:dyDescent="0.25">
      <c r="A87" s="56" t="s">
        <v>79</v>
      </c>
      <c r="B87" s="57" t="s">
        <v>593</v>
      </c>
      <c r="C87" s="57" t="s">
        <v>45</v>
      </c>
      <c r="D87" s="58" t="s">
        <v>430</v>
      </c>
      <c r="E87" s="57" t="s">
        <v>64</v>
      </c>
      <c r="F87" s="57" t="s">
        <v>67</v>
      </c>
      <c r="G87" s="58" t="s">
        <v>664</v>
      </c>
      <c r="H87" s="58" t="s">
        <v>564</v>
      </c>
      <c r="I87" s="58" t="s">
        <v>736</v>
      </c>
      <c r="J87" s="59" t="s">
        <v>596</v>
      </c>
      <c r="K87" s="58" t="s">
        <v>305</v>
      </c>
      <c r="L87" s="57">
        <v>4</v>
      </c>
      <c r="M87" s="58" t="s">
        <v>242</v>
      </c>
      <c r="N87" s="58" t="s">
        <v>656</v>
      </c>
      <c r="O87" s="63">
        <v>20213000024441</v>
      </c>
      <c r="P87" s="61">
        <v>44468</v>
      </c>
      <c r="Q87" s="57">
        <v>8</v>
      </c>
      <c r="R87" s="57" t="s">
        <v>68</v>
      </c>
      <c r="S87" s="57"/>
      <c r="T87" s="62" t="s">
        <v>24</v>
      </c>
      <c r="U87" s="57"/>
      <c r="V87" s="57" t="s">
        <v>25</v>
      </c>
      <c r="W87" s="62" t="s">
        <v>24</v>
      </c>
      <c r="X87" s="57" t="s">
        <v>665</v>
      </c>
    </row>
    <row r="88" spans="1:24" ht="75" x14ac:dyDescent="0.25">
      <c r="A88" s="36" t="s">
        <v>79</v>
      </c>
      <c r="B88" s="37" t="s">
        <v>593</v>
      </c>
      <c r="C88" s="37" t="s">
        <v>43</v>
      </c>
      <c r="D88" s="38" t="s">
        <v>504</v>
      </c>
      <c r="E88" s="37" t="s">
        <v>62</v>
      </c>
      <c r="F88" s="37" t="s">
        <v>57</v>
      </c>
      <c r="G88" s="38" t="s">
        <v>666</v>
      </c>
      <c r="H88" s="38" t="s">
        <v>561</v>
      </c>
      <c r="I88" s="38" t="s">
        <v>736</v>
      </c>
      <c r="J88" s="36" t="s">
        <v>595</v>
      </c>
      <c r="K88" s="38" t="s">
        <v>571</v>
      </c>
      <c r="L88" s="37">
        <v>20</v>
      </c>
      <c r="M88" s="38" t="s">
        <v>243</v>
      </c>
      <c r="N88" s="38" t="s">
        <v>656</v>
      </c>
      <c r="O88" s="64"/>
      <c r="P88" s="65"/>
      <c r="Q88" s="36"/>
      <c r="R88" s="37" t="s">
        <v>69</v>
      </c>
      <c r="S88" s="36" t="s">
        <v>662</v>
      </c>
      <c r="T88" s="66"/>
      <c r="U88" s="36"/>
      <c r="V88" s="36"/>
      <c r="W88" s="36"/>
      <c r="X88" s="37" t="s">
        <v>667</v>
      </c>
    </row>
    <row r="89" spans="1:24" ht="60" x14ac:dyDescent="0.25">
      <c r="A89" s="49" t="s">
        <v>79</v>
      </c>
      <c r="B89" s="50" t="s">
        <v>593</v>
      </c>
      <c r="C89" s="50" t="s">
        <v>46</v>
      </c>
      <c r="D89" s="51" t="s">
        <v>505</v>
      </c>
      <c r="E89" s="50" t="s">
        <v>40</v>
      </c>
      <c r="F89" s="50" t="s">
        <v>67</v>
      </c>
      <c r="G89" s="51" t="s">
        <v>387</v>
      </c>
      <c r="H89" s="51" t="s">
        <v>566</v>
      </c>
      <c r="I89" s="51" t="s">
        <v>599</v>
      </c>
      <c r="J89" s="49" t="s">
        <v>595</v>
      </c>
      <c r="K89" s="51" t="s">
        <v>571</v>
      </c>
      <c r="L89" s="50">
        <v>20</v>
      </c>
      <c r="M89" s="51" t="s">
        <v>244</v>
      </c>
      <c r="N89" s="51" t="s">
        <v>656</v>
      </c>
      <c r="O89" s="53">
        <v>20212100024051</v>
      </c>
      <c r="P89" s="67">
        <v>44477</v>
      </c>
      <c r="Q89" s="49">
        <v>14</v>
      </c>
      <c r="R89" s="50" t="s">
        <v>31</v>
      </c>
      <c r="S89" s="49"/>
      <c r="T89" s="67" t="s">
        <v>24</v>
      </c>
      <c r="U89" s="49" t="s">
        <v>668</v>
      </c>
      <c r="V89" s="49" t="s">
        <v>25</v>
      </c>
      <c r="W89" s="67" t="s">
        <v>24</v>
      </c>
      <c r="X89" s="50"/>
    </row>
    <row r="90" spans="1:24" ht="60" x14ac:dyDescent="0.25">
      <c r="A90" s="49" t="s">
        <v>79</v>
      </c>
      <c r="B90" s="50" t="s">
        <v>593</v>
      </c>
      <c r="C90" s="50" t="s">
        <v>43</v>
      </c>
      <c r="D90" s="51" t="s">
        <v>506</v>
      </c>
      <c r="E90" s="50" t="s">
        <v>62</v>
      </c>
      <c r="F90" s="50" t="s">
        <v>67</v>
      </c>
      <c r="G90" s="51" t="s">
        <v>388</v>
      </c>
      <c r="H90" s="51" t="s">
        <v>566</v>
      </c>
      <c r="I90" s="51" t="s">
        <v>599</v>
      </c>
      <c r="J90" s="49" t="s">
        <v>595</v>
      </c>
      <c r="K90" s="51" t="s">
        <v>306</v>
      </c>
      <c r="L90" s="50">
        <v>30</v>
      </c>
      <c r="M90" s="51" t="s">
        <v>245</v>
      </c>
      <c r="N90" s="51" t="s">
        <v>656</v>
      </c>
      <c r="O90" s="53"/>
      <c r="P90" s="67">
        <v>44477</v>
      </c>
      <c r="Q90" s="49">
        <v>14</v>
      </c>
      <c r="R90" s="50" t="s">
        <v>31</v>
      </c>
      <c r="S90" s="49"/>
      <c r="T90" s="67" t="s">
        <v>24</v>
      </c>
      <c r="U90" s="49"/>
      <c r="V90" s="49" t="s">
        <v>25</v>
      </c>
      <c r="W90" s="67" t="s">
        <v>24</v>
      </c>
      <c r="X90" s="50" t="s">
        <v>669</v>
      </c>
    </row>
    <row r="91" spans="1:24" ht="51" x14ac:dyDescent="0.25">
      <c r="A91" s="49" t="s">
        <v>79</v>
      </c>
      <c r="B91" s="50" t="s">
        <v>593</v>
      </c>
      <c r="C91" s="50" t="s">
        <v>46</v>
      </c>
      <c r="D91" s="51" t="s">
        <v>507</v>
      </c>
      <c r="E91" s="50" t="s">
        <v>40</v>
      </c>
      <c r="F91" s="50" t="s">
        <v>67</v>
      </c>
      <c r="G91" s="51" t="s">
        <v>670</v>
      </c>
      <c r="H91" s="51" t="s">
        <v>566</v>
      </c>
      <c r="I91" s="51" t="s">
        <v>599</v>
      </c>
      <c r="J91" s="49" t="s">
        <v>595</v>
      </c>
      <c r="K91" s="51" t="s">
        <v>571</v>
      </c>
      <c r="L91" s="50">
        <v>20</v>
      </c>
      <c r="M91" s="51" t="s">
        <v>246</v>
      </c>
      <c r="N91" s="51" t="s">
        <v>656</v>
      </c>
      <c r="O91" s="53">
        <v>20212100024221</v>
      </c>
      <c r="P91" s="67">
        <v>44477</v>
      </c>
      <c r="Q91" s="49">
        <v>14</v>
      </c>
      <c r="R91" s="50" t="s">
        <v>31</v>
      </c>
      <c r="S91" s="49"/>
      <c r="T91" s="67" t="s">
        <v>24</v>
      </c>
      <c r="U91" s="49" t="s">
        <v>668</v>
      </c>
      <c r="V91" s="49" t="s">
        <v>25</v>
      </c>
      <c r="W91" s="67" t="s">
        <v>24</v>
      </c>
      <c r="X91" s="50"/>
    </row>
    <row r="92" spans="1:24" ht="75" x14ac:dyDescent="0.25">
      <c r="A92" s="36" t="s">
        <v>79</v>
      </c>
      <c r="B92" s="37" t="s">
        <v>594</v>
      </c>
      <c r="C92" s="37" t="s">
        <v>583</v>
      </c>
      <c r="D92" s="38" t="s">
        <v>437</v>
      </c>
      <c r="E92" s="37" t="s">
        <v>41</v>
      </c>
      <c r="F92" s="37" t="s">
        <v>59</v>
      </c>
      <c r="G92" s="38" t="s">
        <v>671</v>
      </c>
      <c r="H92" s="38" t="s">
        <v>567</v>
      </c>
      <c r="I92" s="39" t="s">
        <v>598</v>
      </c>
      <c r="J92" s="36" t="s">
        <v>595</v>
      </c>
      <c r="K92" s="38" t="s">
        <v>306</v>
      </c>
      <c r="L92" s="37">
        <v>30</v>
      </c>
      <c r="M92" s="38" t="s">
        <v>247</v>
      </c>
      <c r="N92" s="38" t="s">
        <v>672</v>
      </c>
      <c r="O92" s="64"/>
      <c r="P92" s="65"/>
      <c r="Q92" s="36"/>
      <c r="R92" s="37" t="s">
        <v>69</v>
      </c>
      <c r="S92" s="64" t="s">
        <v>673</v>
      </c>
      <c r="T92" s="66"/>
      <c r="U92" s="36"/>
      <c r="V92" s="36"/>
      <c r="W92" s="36"/>
      <c r="X92" s="37" t="s">
        <v>674</v>
      </c>
    </row>
    <row r="93" spans="1:24" ht="75" x14ac:dyDescent="0.25">
      <c r="A93" s="36" t="s">
        <v>79</v>
      </c>
      <c r="B93" s="37" t="s">
        <v>70</v>
      </c>
      <c r="C93" s="37" t="s">
        <v>45</v>
      </c>
      <c r="D93" s="38" t="s">
        <v>508</v>
      </c>
      <c r="E93" s="37" t="s">
        <v>64</v>
      </c>
      <c r="F93" s="37" t="s">
        <v>58</v>
      </c>
      <c r="G93" s="38" t="s">
        <v>389</v>
      </c>
      <c r="H93" s="38" t="s">
        <v>568</v>
      </c>
      <c r="I93" s="39" t="s">
        <v>598</v>
      </c>
      <c r="J93" s="36" t="s">
        <v>595</v>
      </c>
      <c r="K93" s="38" t="s">
        <v>307</v>
      </c>
      <c r="L93" s="37">
        <v>30</v>
      </c>
      <c r="M93" s="38" t="s">
        <v>248</v>
      </c>
      <c r="N93" s="38" t="s">
        <v>672</v>
      </c>
      <c r="O93" s="64"/>
      <c r="P93" s="65"/>
      <c r="Q93" s="36"/>
      <c r="R93" s="37" t="s">
        <v>69</v>
      </c>
      <c r="S93" s="36" t="s">
        <v>675</v>
      </c>
      <c r="T93" s="66"/>
      <c r="U93" s="36"/>
      <c r="V93" s="36"/>
      <c r="W93" s="36"/>
      <c r="X93" s="37" t="s">
        <v>674</v>
      </c>
    </row>
    <row r="94" spans="1:24" ht="75" x14ac:dyDescent="0.25">
      <c r="A94" s="36" t="s">
        <v>79</v>
      </c>
      <c r="B94" s="37" t="s">
        <v>593</v>
      </c>
      <c r="C94" s="37" t="s">
        <v>47</v>
      </c>
      <c r="D94" s="38" t="s">
        <v>509</v>
      </c>
      <c r="E94" s="37" t="s">
        <v>40</v>
      </c>
      <c r="F94" s="37" t="s">
        <v>57</v>
      </c>
      <c r="G94" s="38" t="s">
        <v>676</v>
      </c>
      <c r="H94" s="38" t="s">
        <v>560</v>
      </c>
      <c r="I94" s="38" t="s">
        <v>599</v>
      </c>
      <c r="J94" s="36" t="s">
        <v>595</v>
      </c>
      <c r="K94" s="38" t="s">
        <v>306</v>
      </c>
      <c r="L94" s="37">
        <v>30</v>
      </c>
      <c r="M94" s="38" t="s">
        <v>249</v>
      </c>
      <c r="N94" s="38" t="s">
        <v>672</v>
      </c>
      <c r="O94" s="64"/>
      <c r="P94" s="65"/>
      <c r="Q94" s="36"/>
      <c r="R94" s="37" t="s">
        <v>69</v>
      </c>
      <c r="S94" s="36" t="s">
        <v>677</v>
      </c>
      <c r="T94" s="66"/>
      <c r="U94" s="36"/>
      <c r="V94" s="36"/>
      <c r="W94" s="36"/>
      <c r="X94" s="37" t="s">
        <v>663</v>
      </c>
    </row>
    <row r="95" spans="1:24" ht="75" x14ac:dyDescent="0.25">
      <c r="A95" s="36" t="s">
        <v>79</v>
      </c>
      <c r="B95" s="37" t="s">
        <v>593</v>
      </c>
      <c r="C95" s="37" t="s">
        <v>739</v>
      </c>
      <c r="D95" s="38" t="s">
        <v>510</v>
      </c>
      <c r="E95" s="37" t="s">
        <v>41</v>
      </c>
      <c r="F95" s="37" t="s">
        <v>59</v>
      </c>
      <c r="G95" s="38" t="s">
        <v>390</v>
      </c>
      <c r="H95" s="38" t="s">
        <v>567</v>
      </c>
      <c r="I95" s="39" t="s">
        <v>598</v>
      </c>
      <c r="J95" s="36" t="s">
        <v>595</v>
      </c>
      <c r="K95" s="38" t="s">
        <v>306</v>
      </c>
      <c r="L95" s="37">
        <v>30</v>
      </c>
      <c r="M95" s="38" t="s">
        <v>250</v>
      </c>
      <c r="N95" s="38" t="s">
        <v>672</v>
      </c>
      <c r="O95" s="64"/>
      <c r="P95" s="65"/>
      <c r="Q95" s="36"/>
      <c r="R95" s="37" t="s">
        <v>69</v>
      </c>
      <c r="S95" s="36" t="s">
        <v>677</v>
      </c>
      <c r="T95" s="66"/>
      <c r="U95" s="36"/>
      <c r="V95" s="36"/>
      <c r="W95" s="36"/>
      <c r="X95" s="37" t="s">
        <v>663</v>
      </c>
    </row>
    <row r="96" spans="1:24" ht="60" x14ac:dyDescent="0.25">
      <c r="A96" s="36" t="s">
        <v>79</v>
      </c>
      <c r="B96" s="37" t="s">
        <v>593</v>
      </c>
      <c r="C96" s="37" t="s">
        <v>46</v>
      </c>
      <c r="D96" s="38" t="s">
        <v>511</v>
      </c>
      <c r="E96" s="37" t="s">
        <v>62</v>
      </c>
      <c r="F96" s="37" t="s">
        <v>57</v>
      </c>
      <c r="G96" s="38" t="s">
        <v>391</v>
      </c>
      <c r="H96" s="38" t="s">
        <v>561</v>
      </c>
      <c r="I96" s="38" t="s">
        <v>736</v>
      </c>
      <c r="J96" s="36" t="s">
        <v>596</v>
      </c>
      <c r="K96" s="38" t="s">
        <v>306</v>
      </c>
      <c r="L96" s="37">
        <v>30</v>
      </c>
      <c r="M96" s="38" t="s">
        <v>251</v>
      </c>
      <c r="N96" s="38" t="s">
        <v>672</v>
      </c>
      <c r="O96" s="64"/>
      <c r="P96" s="65"/>
      <c r="Q96" s="36"/>
      <c r="R96" s="37" t="s">
        <v>69</v>
      </c>
      <c r="S96" s="36" t="s">
        <v>675</v>
      </c>
      <c r="T96" s="66"/>
      <c r="U96" s="36"/>
      <c r="V96" s="36"/>
      <c r="W96" s="36"/>
      <c r="X96" s="37" t="s">
        <v>674</v>
      </c>
    </row>
    <row r="97" spans="1:24" ht="60" x14ac:dyDescent="0.25">
      <c r="A97" s="36" t="s">
        <v>79</v>
      </c>
      <c r="B97" s="37" t="s">
        <v>593</v>
      </c>
      <c r="C97" s="37" t="s">
        <v>49</v>
      </c>
      <c r="D97" s="38" t="s">
        <v>512</v>
      </c>
      <c r="E97" s="37" t="s">
        <v>40</v>
      </c>
      <c r="F97" s="37" t="s">
        <v>67</v>
      </c>
      <c r="G97" s="38" t="s">
        <v>392</v>
      </c>
      <c r="H97" s="38" t="s">
        <v>562</v>
      </c>
      <c r="I97" s="38" t="s">
        <v>735</v>
      </c>
      <c r="J97" s="36" t="s">
        <v>595</v>
      </c>
      <c r="K97" s="38" t="s">
        <v>306</v>
      </c>
      <c r="L97" s="37">
        <v>30</v>
      </c>
      <c r="M97" s="38" t="s">
        <v>252</v>
      </c>
      <c r="N97" s="38" t="s">
        <v>672</v>
      </c>
      <c r="O97" s="64"/>
      <c r="P97" s="65"/>
      <c r="Q97" s="36"/>
      <c r="R97" s="37" t="s">
        <v>69</v>
      </c>
      <c r="S97" s="36" t="s">
        <v>678</v>
      </c>
      <c r="T97" s="66"/>
      <c r="U97" s="36"/>
      <c r="V97" s="36"/>
      <c r="W97" s="36"/>
      <c r="X97" s="37" t="s">
        <v>674</v>
      </c>
    </row>
    <row r="98" spans="1:24" ht="75" x14ac:dyDescent="0.25">
      <c r="A98" s="36" t="s">
        <v>79</v>
      </c>
      <c r="B98" s="37" t="s">
        <v>593</v>
      </c>
      <c r="C98" s="37" t="s">
        <v>43</v>
      </c>
      <c r="D98" s="38" t="s">
        <v>513</v>
      </c>
      <c r="E98" s="37" t="s">
        <v>62</v>
      </c>
      <c r="F98" s="37" t="s">
        <v>58</v>
      </c>
      <c r="G98" s="38" t="s">
        <v>393</v>
      </c>
      <c r="H98" s="38" t="s">
        <v>558</v>
      </c>
      <c r="I98" s="39" t="s">
        <v>598</v>
      </c>
      <c r="J98" s="36" t="s">
        <v>595</v>
      </c>
      <c r="K98" s="38" t="s">
        <v>306</v>
      </c>
      <c r="L98" s="37">
        <v>30</v>
      </c>
      <c r="M98" s="38" t="s">
        <v>253</v>
      </c>
      <c r="N98" s="38" t="s">
        <v>672</v>
      </c>
      <c r="O98" s="64"/>
      <c r="P98" s="65"/>
      <c r="Q98" s="36"/>
      <c r="R98" s="37" t="s">
        <v>69</v>
      </c>
      <c r="S98" s="36" t="s">
        <v>679</v>
      </c>
      <c r="T98" s="66"/>
      <c r="U98" s="36"/>
      <c r="V98" s="36"/>
      <c r="W98" s="36"/>
      <c r="X98" s="37" t="s">
        <v>674</v>
      </c>
    </row>
    <row r="99" spans="1:24" ht="75" x14ac:dyDescent="0.25">
      <c r="A99" s="36" t="s">
        <v>79</v>
      </c>
      <c r="B99" s="37" t="s">
        <v>593</v>
      </c>
      <c r="C99" s="37" t="s">
        <v>44</v>
      </c>
      <c r="D99" s="38" t="s">
        <v>514</v>
      </c>
      <c r="E99" s="37" t="s">
        <v>62</v>
      </c>
      <c r="F99" s="37" t="s">
        <v>58</v>
      </c>
      <c r="G99" s="38" t="s">
        <v>394</v>
      </c>
      <c r="H99" s="38" t="s">
        <v>563</v>
      </c>
      <c r="I99" s="39" t="s">
        <v>598</v>
      </c>
      <c r="J99" s="36" t="s">
        <v>595</v>
      </c>
      <c r="K99" s="38" t="s">
        <v>307</v>
      </c>
      <c r="L99" s="37">
        <v>30</v>
      </c>
      <c r="M99" s="38" t="s">
        <v>254</v>
      </c>
      <c r="N99" s="38" t="s">
        <v>680</v>
      </c>
      <c r="O99" s="64"/>
      <c r="P99" s="65"/>
      <c r="Q99" s="36"/>
      <c r="R99" s="37" t="s">
        <v>69</v>
      </c>
      <c r="S99" s="36" t="s">
        <v>679</v>
      </c>
      <c r="T99" s="66"/>
      <c r="U99" s="36"/>
      <c r="V99" s="36"/>
      <c r="W99" s="36"/>
      <c r="X99" s="37" t="s">
        <v>674</v>
      </c>
    </row>
    <row r="100" spans="1:24" ht="75" x14ac:dyDescent="0.25">
      <c r="A100" s="36" t="s">
        <v>79</v>
      </c>
      <c r="B100" s="37" t="s">
        <v>593</v>
      </c>
      <c r="C100" s="37" t="s">
        <v>45</v>
      </c>
      <c r="D100" s="38" t="s">
        <v>515</v>
      </c>
      <c r="E100" s="37" t="s">
        <v>41</v>
      </c>
      <c r="F100" s="37" t="s">
        <v>66</v>
      </c>
      <c r="G100" s="38" t="s">
        <v>395</v>
      </c>
      <c r="H100" s="38" t="s">
        <v>559</v>
      </c>
      <c r="I100" s="39" t="s">
        <v>598</v>
      </c>
      <c r="J100" s="36" t="s">
        <v>595</v>
      </c>
      <c r="K100" s="38" t="s">
        <v>306</v>
      </c>
      <c r="L100" s="37">
        <v>30</v>
      </c>
      <c r="M100" s="38" t="s">
        <v>255</v>
      </c>
      <c r="N100" s="38" t="s">
        <v>680</v>
      </c>
      <c r="O100" s="64"/>
      <c r="P100" s="65"/>
      <c r="Q100" s="36"/>
      <c r="R100" s="37" t="s">
        <v>69</v>
      </c>
      <c r="S100" s="36" t="s">
        <v>679</v>
      </c>
      <c r="T100" s="66"/>
      <c r="U100" s="36"/>
      <c r="V100" s="36"/>
      <c r="W100" s="36"/>
      <c r="X100" s="37" t="s">
        <v>674</v>
      </c>
    </row>
    <row r="101" spans="1:24" ht="60" x14ac:dyDescent="0.25">
      <c r="A101" s="36" t="s">
        <v>79</v>
      </c>
      <c r="B101" s="37" t="s">
        <v>593</v>
      </c>
      <c r="C101" s="37" t="s">
        <v>589</v>
      </c>
      <c r="D101" s="38" t="s">
        <v>516</v>
      </c>
      <c r="E101" s="37" t="s">
        <v>62</v>
      </c>
      <c r="F101" s="37" t="s">
        <v>57</v>
      </c>
      <c r="G101" s="38" t="s">
        <v>396</v>
      </c>
      <c r="H101" s="38" t="s">
        <v>561</v>
      </c>
      <c r="I101" s="38" t="s">
        <v>736</v>
      </c>
      <c r="J101" s="36" t="s">
        <v>596</v>
      </c>
      <c r="K101" s="38" t="s">
        <v>306</v>
      </c>
      <c r="L101" s="37">
        <v>30</v>
      </c>
      <c r="M101" s="38" t="s">
        <v>256</v>
      </c>
      <c r="N101" s="38" t="s">
        <v>680</v>
      </c>
      <c r="O101" s="64"/>
      <c r="P101" s="65"/>
      <c r="Q101" s="36"/>
      <c r="R101" s="37" t="s">
        <v>69</v>
      </c>
      <c r="S101" s="36" t="s">
        <v>681</v>
      </c>
      <c r="T101" s="66"/>
      <c r="U101" s="36"/>
      <c r="V101" s="36"/>
      <c r="W101" s="36"/>
      <c r="X101" s="37" t="s">
        <v>674</v>
      </c>
    </row>
    <row r="102" spans="1:24" ht="75" x14ac:dyDescent="0.25">
      <c r="A102" s="36" t="s">
        <v>79</v>
      </c>
      <c r="B102" s="37" t="s">
        <v>593</v>
      </c>
      <c r="C102" s="37" t="s">
        <v>46</v>
      </c>
      <c r="D102" s="38" t="s">
        <v>433</v>
      </c>
      <c r="E102" s="37" t="s">
        <v>40</v>
      </c>
      <c r="F102" s="37" t="s">
        <v>66</v>
      </c>
      <c r="G102" s="38" t="s">
        <v>682</v>
      </c>
      <c r="H102" s="38" t="s">
        <v>558</v>
      </c>
      <c r="I102" s="39" t="s">
        <v>598</v>
      </c>
      <c r="J102" s="36" t="s">
        <v>595</v>
      </c>
      <c r="K102" s="38" t="s">
        <v>306</v>
      </c>
      <c r="L102" s="37">
        <v>30</v>
      </c>
      <c r="M102" s="38" t="s">
        <v>257</v>
      </c>
      <c r="N102" s="38" t="s">
        <v>680</v>
      </c>
      <c r="O102" s="64"/>
      <c r="P102" s="65"/>
      <c r="Q102" s="36"/>
      <c r="R102" s="37" t="s">
        <v>69</v>
      </c>
      <c r="S102" s="36" t="s">
        <v>683</v>
      </c>
      <c r="T102" s="66"/>
      <c r="U102" s="36"/>
      <c r="V102" s="36"/>
      <c r="W102" s="36"/>
      <c r="X102" s="37" t="s">
        <v>684</v>
      </c>
    </row>
    <row r="103" spans="1:24" ht="75" x14ac:dyDescent="0.25">
      <c r="A103" s="49" t="s">
        <v>79</v>
      </c>
      <c r="B103" s="50" t="s">
        <v>593</v>
      </c>
      <c r="C103" s="50" t="s">
        <v>46</v>
      </c>
      <c r="D103" s="51" t="s">
        <v>517</v>
      </c>
      <c r="E103" s="50" t="s">
        <v>40</v>
      </c>
      <c r="F103" s="50" t="s">
        <v>57</v>
      </c>
      <c r="G103" s="51" t="s">
        <v>397</v>
      </c>
      <c r="H103" s="51" t="s">
        <v>685</v>
      </c>
      <c r="I103" s="51" t="s">
        <v>598</v>
      </c>
      <c r="J103" s="52" t="s">
        <v>595</v>
      </c>
      <c r="K103" s="51" t="s">
        <v>306</v>
      </c>
      <c r="L103" s="50">
        <v>30</v>
      </c>
      <c r="M103" s="51" t="s">
        <v>258</v>
      </c>
      <c r="N103" s="51" t="s">
        <v>680</v>
      </c>
      <c r="O103" s="53"/>
      <c r="P103" s="67"/>
      <c r="Q103" s="49">
        <v>22</v>
      </c>
      <c r="R103" s="50" t="s">
        <v>31</v>
      </c>
      <c r="S103" s="49" t="s">
        <v>686</v>
      </c>
      <c r="T103" s="68" t="s">
        <v>24</v>
      </c>
      <c r="U103" s="68" t="s">
        <v>24</v>
      </c>
      <c r="V103" s="68" t="s">
        <v>24</v>
      </c>
      <c r="W103" s="68" t="s">
        <v>24</v>
      </c>
      <c r="X103" s="50" t="s">
        <v>687</v>
      </c>
    </row>
    <row r="104" spans="1:24" ht="75" x14ac:dyDescent="0.25">
      <c r="A104" s="49" t="s">
        <v>79</v>
      </c>
      <c r="B104" s="50" t="s">
        <v>593</v>
      </c>
      <c r="C104" s="50" t="s">
        <v>43</v>
      </c>
      <c r="D104" s="51" t="s">
        <v>497</v>
      </c>
      <c r="E104" s="50" t="s">
        <v>64</v>
      </c>
      <c r="F104" s="50" t="s">
        <v>67</v>
      </c>
      <c r="G104" s="51" t="s">
        <v>398</v>
      </c>
      <c r="H104" s="69" t="s">
        <v>601</v>
      </c>
      <c r="I104" s="69" t="s">
        <v>598</v>
      </c>
      <c r="J104" s="49" t="s">
        <v>595</v>
      </c>
      <c r="K104" s="51" t="s">
        <v>305</v>
      </c>
      <c r="L104" s="49">
        <v>5</v>
      </c>
      <c r="M104" s="51" t="s">
        <v>259</v>
      </c>
      <c r="N104" s="51" t="s">
        <v>680</v>
      </c>
      <c r="O104" s="53">
        <v>20212050096141</v>
      </c>
      <c r="P104" s="67">
        <v>44460</v>
      </c>
      <c r="Q104" s="49">
        <v>1</v>
      </c>
      <c r="R104" s="50" t="s">
        <v>31</v>
      </c>
      <c r="S104" s="50" t="s">
        <v>688</v>
      </c>
      <c r="T104" s="67">
        <v>44460</v>
      </c>
      <c r="U104" s="49" t="s">
        <v>604</v>
      </c>
      <c r="V104" s="49" t="s">
        <v>25</v>
      </c>
      <c r="W104" s="49" t="s">
        <v>24</v>
      </c>
      <c r="X104" s="50"/>
    </row>
    <row r="105" spans="1:24" ht="75" x14ac:dyDescent="0.25">
      <c r="A105" s="56" t="s">
        <v>79</v>
      </c>
      <c r="B105" s="57" t="s">
        <v>594</v>
      </c>
      <c r="C105" s="57" t="s">
        <v>43</v>
      </c>
      <c r="D105" s="58" t="s">
        <v>518</v>
      </c>
      <c r="E105" s="57" t="s">
        <v>41</v>
      </c>
      <c r="F105" s="57" t="s">
        <v>67</v>
      </c>
      <c r="G105" s="58" t="s">
        <v>689</v>
      </c>
      <c r="H105" s="58" t="s">
        <v>559</v>
      </c>
      <c r="I105" s="70" t="s">
        <v>598</v>
      </c>
      <c r="J105" s="56" t="s">
        <v>595</v>
      </c>
      <c r="K105" s="58" t="s">
        <v>571</v>
      </c>
      <c r="L105" s="57">
        <v>20</v>
      </c>
      <c r="M105" s="58" t="s">
        <v>260</v>
      </c>
      <c r="N105" s="58" t="s">
        <v>680</v>
      </c>
      <c r="O105" s="63"/>
      <c r="P105" s="71">
        <v>44484</v>
      </c>
      <c r="Q105" s="56">
        <v>22</v>
      </c>
      <c r="R105" s="57" t="s">
        <v>68</v>
      </c>
      <c r="S105" s="56" t="s">
        <v>690</v>
      </c>
      <c r="T105" s="72" t="s">
        <v>24</v>
      </c>
      <c r="U105" s="72" t="s">
        <v>24</v>
      </c>
      <c r="V105" s="56" t="s">
        <v>25</v>
      </c>
      <c r="W105" s="56" t="s">
        <v>24</v>
      </c>
      <c r="X105" s="57" t="s">
        <v>691</v>
      </c>
    </row>
    <row r="106" spans="1:24" ht="75" x14ac:dyDescent="0.25">
      <c r="A106" s="36" t="s">
        <v>79</v>
      </c>
      <c r="B106" s="37" t="s">
        <v>593</v>
      </c>
      <c r="C106" s="37" t="s">
        <v>53</v>
      </c>
      <c r="D106" s="38" t="s">
        <v>519</v>
      </c>
      <c r="E106" s="37" t="s">
        <v>40</v>
      </c>
      <c r="F106" s="37" t="s">
        <v>66</v>
      </c>
      <c r="G106" s="38" t="s">
        <v>399</v>
      </c>
      <c r="H106" s="38" t="s">
        <v>558</v>
      </c>
      <c r="I106" s="39" t="s">
        <v>598</v>
      </c>
      <c r="J106" s="36" t="s">
        <v>595</v>
      </c>
      <c r="K106" s="38" t="s">
        <v>306</v>
      </c>
      <c r="L106" s="37">
        <v>30</v>
      </c>
      <c r="M106" s="38" t="s">
        <v>261</v>
      </c>
      <c r="N106" s="38" t="s">
        <v>680</v>
      </c>
      <c r="O106" s="64"/>
      <c r="P106" s="65"/>
      <c r="Q106" s="36"/>
      <c r="R106" s="37" t="s">
        <v>69</v>
      </c>
      <c r="S106" s="36" t="s">
        <v>683</v>
      </c>
      <c r="T106" s="66"/>
      <c r="U106" s="36"/>
      <c r="V106" s="36"/>
      <c r="W106" s="36"/>
      <c r="X106" s="37" t="s">
        <v>692</v>
      </c>
    </row>
    <row r="107" spans="1:24" ht="75" x14ac:dyDescent="0.25">
      <c r="A107" s="36" t="s">
        <v>79</v>
      </c>
      <c r="B107" s="37" t="s">
        <v>593</v>
      </c>
      <c r="C107" s="37" t="s">
        <v>53</v>
      </c>
      <c r="D107" s="38" t="s">
        <v>472</v>
      </c>
      <c r="E107" s="37" t="s">
        <v>62</v>
      </c>
      <c r="F107" s="37" t="s">
        <v>66</v>
      </c>
      <c r="G107" s="38" t="s">
        <v>400</v>
      </c>
      <c r="H107" s="38" t="s">
        <v>559</v>
      </c>
      <c r="I107" s="39" t="s">
        <v>598</v>
      </c>
      <c r="J107" s="36" t="s">
        <v>595</v>
      </c>
      <c r="K107" s="38" t="s">
        <v>306</v>
      </c>
      <c r="L107" s="37">
        <v>30</v>
      </c>
      <c r="M107" s="38" t="s">
        <v>262</v>
      </c>
      <c r="N107" s="38" t="s">
        <v>680</v>
      </c>
      <c r="O107" s="64"/>
      <c r="P107" s="65"/>
      <c r="Q107" s="36"/>
      <c r="R107" s="37" t="s">
        <v>69</v>
      </c>
      <c r="S107" s="36" t="s">
        <v>683</v>
      </c>
      <c r="T107" s="66"/>
      <c r="U107" s="36"/>
      <c r="V107" s="36"/>
      <c r="W107" s="36"/>
      <c r="X107" s="37" t="s">
        <v>692</v>
      </c>
    </row>
    <row r="108" spans="1:24" ht="90" x14ac:dyDescent="0.25">
      <c r="A108" s="36" t="s">
        <v>79</v>
      </c>
      <c r="B108" s="37" t="s">
        <v>593</v>
      </c>
      <c r="C108" s="37" t="s">
        <v>576</v>
      </c>
      <c r="D108" s="38" t="s">
        <v>439</v>
      </c>
      <c r="E108" s="37" t="s">
        <v>62</v>
      </c>
      <c r="F108" s="37" t="s">
        <v>66</v>
      </c>
      <c r="G108" s="38" t="s">
        <v>401</v>
      </c>
      <c r="H108" s="38" t="s">
        <v>558</v>
      </c>
      <c r="I108" s="39" t="s">
        <v>598</v>
      </c>
      <c r="J108" s="36" t="s">
        <v>595</v>
      </c>
      <c r="K108" s="38" t="s">
        <v>307</v>
      </c>
      <c r="L108" s="37">
        <v>30</v>
      </c>
      <c r="M108" s="38" t="s">
        <v>263</v>
      </c>
      <c r="N108" s="38" t="s">
        <v>680</v>
      </c>
      <c r="O108" s="64"/>
      <c r="P108" s="65"/>
      <c r="Q108" s="36"/>
      <c r="R108" s="37" t="s">
        <v>69</v>
      </c>
      <c r="S108" s="36" t="s">
        <v>683</v>
      </c>
      <c r="T108" s="66"/>
      <c r="U108" s="36"/>
      <c r="V108" s="36"/>
      <c r="W108" s="36"/>
      <c r="X108" s="37" t="s">
        <v>692</v>
      </c>
    </row>
    <row r="109" spans="1:24" ht="75" x14ac:dyDescent="0.25">
      <c r="A109" s="36" t="s">
        <v>79</v>
      </c>
      <c r="B109" s="37" t="s">
        <v>593</v>
      </c>
      <c r="C109" s="37" t="s">
        <v>52</v>
      </c>
      <c r="D109" s="38" t="s">
        <v>520</v>
      </c>
      <c r="E109" s="37" t="s">
        <v>62</v>
      </c>
      <c r="F109" s="37" t="s">
        <v>66</v>
      </c>
      <c r="G109" s="38" t="s">
        <v>402</v>
      </c>
      <c r="H109" s="38" t="s">
        <v>558</v>
      </c>
      <c r="I109" s="39" t="s">
        <v>598</v>
      </c>
      <c r="J109" s="36" t="s">
        <v>595</v>
      </c>
      <c r="K109" s="38" t="s">
        <v>306</v>
      </c>
      <c r="L109" s="37">
        <v>30</v>
      </c>
      <c r="M109" s="38" t="s">
        <v>264</v>
      </c>
      <c r="N109" s="38" t="s">
        <v>693</v>
      </c>
      <c r="O109" s="64"/>
      <c r="P109" s="65"/>
      <c r="Q109" s="36"/>
      <c r="R109" s="37" t="s">
        <v>69</v>
      </c>
      <c r="S109" s="36" t="s">
        <v>683</v>
      </c>
      <c r="T109" s="66"/>
      <c r="U109" s="36"/>
      <c r="V109" s="36"/>
      <c r="W109" s="36"/>
      <c r="X109" s="37" t="s">
        <v>692</v>
      </c>
    </row>
    <row r="110" spans="1:24" ht="75" x14ac:dyDescent="0.25">
      <c r="A110" s="36" t="s">
        <v>79</v>
      </c>
      <c r="B110" s="37" t="s">
        <v>593</v>
      </c>
      <c r="C110" s="37" t="s">
        <v>577</v>
      </c>
      <c r="D110" s="38" t="s">
        <v>521</v>
      </c>
      <c r="E110" s="37" t="s">
        <v>62</v>
      </c>
      <c r="F110" s="37" t="s">
        <v>66</v>
      </c>
      <c r="G110" s="38" t="s">
        <v>401</v>
      </c>
      <c r="H110" s="38" t="s">
        <v>559</v>
      </c>
      <c r="I110" s="39" t="s">
        <v>598</v>
      </c>
      <c r="J110" s="36" t="s">
        <v>595</v>
      </c>
      <c r="K110" s="38" t="s">
        <v>307</v>
      </c>
      <c r="L110" s="37">
        <v>30</v>
      </c>
      <c r="M110" s="38" t="s">
        <v>265</v>
      </c>
      <c r="N110" s="38" t="s">
        <v>693</v>
      </c>
      <c r="O110" s="64"/>
      <c r="P110" s="65"/>
      <c r="Q110" s="36"/>
      <c r="R110" s="37" t="s">
        <v>69</v>
      </c>
      <c r="S110" s="36" t="s">
        <v>694</v>
      </c>
      <c r="T110" s="66"/>
      <c r="U110" s="36"/>
      <c r="V110" s="36"/>
      <c r="W110" s="36"/>
      <c r="X110" s="37" t="s">
        <v>692</v>
      </c>
    </row>
    <row r="111" spans="1:24" ht="60" x14ac:dyDescent="0.25">
      <c r="A111" s="49" t="s">
        <v>79</v>
      </c>
      <c r="B111" s="50" t="s">
        <v>593</v>
      </c>
      <c r="C111" s="50" t="s">
        <v>47</v>
      </c>
      <c r="D111" s="51" t="s">
        <v>522</v>
      </c>
      <c r="E111" s="50" t="s">
        <v>62</v>
      </c>
      <c r="F111" s="50" t="s">
        <v>67</v>
      </c>
      <c r="G111" s="51" t="s">
        <v>403</v>
      </c>
      <c r="H111" s="51" t="s">
        <v>566</v>
      </c>
      <c r="I111" s="51" t="s">
        <v>599</v>
      </c>
      <c r="J111" s="49" t="s">
        <v>595</v>
      </c>
      <c r="K111" s="51" t="s">
        <v>571</v>
      </c>
      <c r="L111" s="50">
        <v>20</v>
      </c>
      <c r="M111" s="51" t="s">
        <v>266</v>
      </c>
      <c r="N111" s="51" t="s">
        <v>693</v>
      </c>
      <c r="O111" s="53">
        <v>20212100024861</v>
      </c>
      <c r="P111" s="67" t="s">
        <v>695</v>
      </c>
      <c r="Q111" s="49">
        <v>19</v>
      </c>
      <c r="R111" s="50" t="s">
        <v>31</v>
      </c>
      <c r="S111" s="49" t="s">
        <v>696</v>
      </c>
      <c r="T111" s="68" t="s">
        <v>24</v>
      </c>
      <c r="U111" s="68" t="s">
        <v>24</v>
      </c>
      <c r="V111" s="68" t="s">
        <v>24</v>
      </c>
      <c r="W111" s="68" t="s">
        <v>24</v>
      </c>
      <c r="X111" s="50" t="s">
        <v>697</v>
      </c>
    </row>
    <row r="112" spans="1:24" ht="60" x14ac:dyDescent="0.25">
      <c r="A112" s="49" t="s">
        <v>79</v>
      </c>
      <c r="B112" s="50" t="s">
        <v>593</v>
      </c>
      <c r="C112" s="50" t="s">
        <v>582</v>
      </c>
      <c r="D112" s="51" t="s">
        <v>523</v>
      </c>
      <c r="E112" s="50" t="s">
        <v>62</v>
      </c>
      <c r="F112" s="50" t="s">
        <v>67</v>
      </c>
      <c r="G112" s="51" t="s">
        <v>404</v>
      </c>
      <c r="H112" s="51" t="s">
        <v>566</v>
      </c>
      <c r="I112" s="51" t="s">
        <v>599</v>
      </c>
      <c r="J112" s="49" t="s">
        <v>595</v>
      </c>
      <c r="K112" s="51" t="s">
        <v>571</v>
      </c>
      <c r="L112" s="50">
        <v>20</v>
      </c>
      <c r="M112" s="51" t="s">
        <v>267</v>
      </c>
      <c r="N112" s="51" t="s">
        <v>693</v>
      </c>
      <c r="O112" s="53">
        <v>20212100024651</v>
      </c>
      <c r="P112" s="67">
        <v>44477</v>
      </c>
      <c r="Q112" s="49">
        <v>11</v>
      </c>
      <c r="R112" s="50" t="s">
        <v>31</v>
      </c>
      <c r="S112" s="49"/>
      <c r="T112" s="68" t="s">
        <v>24</v>
      </c>
      <c r="U112" s="68" t="s">
        <v>24</v>
      </c>
      <c r="V112" s="68" t="s">
        <v>24</v>
      </c>
      <c r="W112" s="68" t="s">
        <v>24</v>
      </c>
      <c r="X112" s="50" t="s">
        <v>698</v>
      </c>
    </row>
    <row r="113" spans="1:24" ht="75" x14ac:dyDescent="0.25">
      <c r="A113" s="36" t="s">
        <v>79</v>
      </c>
      <c r="B113" s="37" t="s">
        <v>593</v>
      </c>
      <c r="C113" s="37" t="s">
        <v>739</v>
      </c>
      <c r="D113" s="38" t="s">
        <v>524</v>
      </c>
      <c r="E113" s="37" t="s">
        <v>41</v>
      </c>
      <c r="F113" s="37" t="s">
        <v>67</v>
      </c>
      <c r="G113" s="38" t="s">
        <v>699</v>
      </c>
      <c r="H113" s="38" t="s">
        <v>559</v>
      </c>
      <c r="I113" s="39" t="s">
        <v>598</v>
      </c>
      <c r="J113" s="36" t="s">
        <v>595</v>
      </c>
      <c r="K113" s="38" t="s">
        <v>306</v>
      </c>
      <c r="L113" s="37">
        <v>30</v>
      </c>
      <c r="M113" s="38" t="s">
        <v>268</v>
      </c>
      <c r="N113" s="38" t="s">
        <v>693</v>
      </c>
      <c r="O113" s="64"/>
      <c r="P113" s="65"/>
      <c r="Q113" s="36"/>
      <c r="R113" s="37" t="s">
        <v>69</v>
      </c>
      <c r="S113" s="36" t="s">
        <v>694</v>
      </c>
      <c r="T113" s="66"/>
      <c r="U113" s="36"/>
      <c r="V113" s="36"/>
      <c r="W113" s="36"/>
      <c r="X113" s="37" t="s">
        <v>700</v>
      </c>
    </row>
    <row r="114" spans="1:24" ht="51" x14ac:dyDescent="0.25">
      <c r="A114" s="43" t="s">
        <v>79</v>
      </c>
      <c r="B114" s="44" t="s">
        <v>593</v>
      </c>
      <c r="C114" s="44" t="s">
        <v>53</v>
      </c>
      <c r="D114" s="45" t="s">
        <v>525</v>
      </c>
      <c r="E114" s="44" t="s">
        <v>62</v>
      </c>
      <c r="F114" s="44" t="s">
        <v>67</v>
      </c>
      <c r="G114" s="45" t="s">
        <v>352</v>
      </c>
      <c r="H114" s="45" t="s">
        <v>560</v>
      </c>
      <c r="I114" s="45" t="s">
        <v>599</v>
      </c>
      <c r="J114" s="43" t="s">
        <v>595</v>
      </c>
      <c r="K114" s="45" t="s">
        <v>571</v>
      </c>
      <c r="L114" s="44">
        <v>20</v>
      </c>
      <c r="M114" s="45" t="s">
        <v>269</v>
      </c>
      <c r="N114" s="45" t="s">
        <v>693</v>
      </c>
      <c r="O114" s="46"/>
      <c r="P114" s="73"/>
      <c r="Q114" s="43"/>
      <c r="R114" s="44" t="s">
        <v>32</v>
      </c>
      <c r="S114" s="43" t="s">
        <v>694</v>
      </c>
      <c r="T114" s="74"/>
      <c r="U114" s="43"/>
      <c r="V114" s="43"/>
      <c r="W114" s="43"/>
      <c r="X114" s="44" t="s">
        <v>701</v>
      </c>
    </row>
    <row r="115" spans="1:24" ht="45" x14ac:dyDescent="0.25">
      <c r="A115" s="36" t="s">
        <v>79</v>
      </c>
      <c r="B115" s="37" t="s">
        <v>593</v>
      </c>
      <c r="C115" s="37" t="s">
        <v>47</v>
      </c>
      <c r="D115" s="38" t="s">
        <v>526</v>
      </c>
      <c r="E115" s="37" t="s">
        <v>40</v>
      </c>
      <c r="F115" s="37" t="s">
        <v>57</v>
      </c>
      <c r="G115" s="38" t="s">
        <v>405</v>
      </c>
      <c r="H115" s="38" t="s">
        <v>561</v>
      </c>
      <c r="I115" s="38" t="s">
        <v>736</v>
      </c>
      <c r="J115" s="36" t="s">
        <v>596</v>
      </c>
      <c r="K115" s="38" t="s">
        <v>306</v>
      </c>
      <c r="L115" s="37">
        <v>30</v>
      </c>
      <c r="M115" s="38" t="s">
        <v>270</v>
      </c>
      <c r="N115" s="38" t="s">
        <v>693</v>
      </c>
      <c r="O115" s="64"/>
      <c r="P115" s="65"/>
      <c r="Q115" s="36"/>
      <c r="R115" s="37" t="s">
        <v>69</v>
      </c>
      <c r="S115" s="36" t="s">
        <v>694</v>
      </c>
      <c r="T115" s="66"/>
      <c r="U115" s="36"/>
      <c r="V115" s="36"/>
      <c r="W115" s="36"/>
      <c r="X115" s="37" t="s">
        <v>700</v>
      </c>
    </row>
    <row r="116" spans="1:24" ht="63.75" x14ac:dyDescent="0.25">
      <c r="A116" s="49" t="s">
        <v>79</v>
      </c>
      <c r="B116" s="50" t="s">
        <v>593</v>
      </c>
      <c r="C116" s="50" t="s">
        <v>54</v>
      </c>
      <c r="D116" s="51" t="s">
        <v>527</v>
      </c>
      <c r="E116" s="50" t="s">
        <v>62</v>
      </c>
      <c r="F116" s="50" t="s">
        <v>67</v>
      </c>
      <c r="G116" s="51" t="s">
        <v>406</v>
      </c>
      <c r="H116" s="51" t="s">
        <v>569</v>
      </c>
      <c r="I116" s="51" t="s">
        <v>735</v>
      </c>
      <c r="J116" s="49" t="s">
        <v>595</v>
      </c>
      <c r="K116" s="51" t="s">
        <v>306</v>
      </c>
      <c r="L116" s="50">
        <v>30</v>
      </c>
      <c r="M116" s="51" t="s">
        <v>271</v>
      </c>
      <c r="N116" s="51" t="s">
        <v>702</v>
      </c>
      <c r="O116" s="53">
        <v>20212000024431</v>
      </c>
      <c r="P116" s="67">
        <v>44476</v>
      </c>
      <c r="Q116" s="49">
        <v>10</v>
      </c>
      <c r="R116" s="50" t="s">
        <v>31</v>
      </c>
      <c r="S116" s="49" t="s">
        <v>703</v>
      </c>
      <c r="T116" s="67">
        <v>44476</v>
      </c>
      <c r="U116" s="49" t="s">
        <v>604</v>
      </c>
      <c r="V116" s="49" t="s">
        <v>25</v>
      </c>
      <c r="W116" s="49" t="s">
        <v>24</v>
      </c>
      <c r="X116" s="50"/>
    </row>
    <row r="117" spans="1:24" ht="75" x14ac:dyDescent="0.25">
      <c r="A117" s="49" t="s">
        <v>79</v>
      </c>
      <c r="B117" s="50" t="s">
        <v>593</v>
      </c>
      <c r="C117" s="50" t="s">
        <v>739</v>
      </c>
      <c r="D117" s="51" t="s">
        <v>528</v>
      </c>
      <c r="E117" s="50" t="s">
        <v>41</v>
      </c>
      <c r="F117" s="50" t="s">
        <v>66</v>
      </c>
      <c r="G117" s="51" t="s">
        <v>407</v>
      </c>
      <c r="H117" s="69" t="s">
        <v>601</v>
      </c>
      <c r="I117" s="69" t="s">
        <v>598</v>
      </c>
      <c r="J117" s="49" t="s">
        <v>595</v>
      </c>
      <c r="K117" s="51" t="s">
        <v>306</v>
      </c>
      <c r="L117" s="50">
        <v>30</v>
      </c>
      <c r="M117" s="51" t="s">
        <v>272</v>
      </c>
      <c r="N117" s="51" t="s">
        <v>702</v>
      </c>
      <c r="O117" s="53">
        <v>20212050096601</v>
      </c>
      <c r="P117" s="67">
        <v>44484</v>
      </c>
      <c r="Q117" s="49">
        <v>15</v>
      </c>
      <c r="R117" s="50" t="s">
        <v>31</v>
      </c>
      <c r="S117" s="49" t="s">
        <v>696</v>
      </c>
      <c r="T117" s="67">
        <v>44484</v>
      </c>
      <c r="U117" s="49" t="s">
        <v>604</v>
      </c>
      <c r="V117" s="49" t="s">
        <v>25</v>
      </c>
      <c r="W117" s="49" t="s">
        <v>24</v>
      </c>
      <c r="X117" s="50"/>
    </row>
    <row r="118" spans="1:24" ht="60" x14ac:dyDescent="0.25">
      <c r="A118" s="36" t="s">
        <v>79</v>
      </c>
      <c r="B118" s="37" t="s">
        <v>594</v>
      </c>
      <c r="C118" s="37" t="s">
        <v>48</v>
      </c>
      <c r="D118" s="38" t="s">
        <v>529</v>
      </c>
      <c r="E118" s="37" t="s">
        <v>62</v>
      </c>
      <c r="F118" s="37" t="s">
        <v>57</v>
      </c>
      <c r="G118" s="38" t="s">
        <v>408</v>
      </c>
      <c r="H118" s="38" t="s">
        <v>561</v>
      </c>
      <c r="I118" s="38" t="s">
        <v>736</v>
      </c>
      <c r="J118" s="36" t="s">
        <v>596</v>
      </c>
      <c r="K118" s="38" t="s">
        <v>306</v>
      </c>
      <c r="L118" s="37">
        <v>30</v>
      </c>
      <c r="M118" s="38" t="s">
        <v>273</v>
      </c>
      <c r="N118" s="38" t="s">
        <v>704</v>
      </c>
      <c r="O118" s="64"/>
      <c r="P118" s="65"/>
      <c r="Q118" s="36"/>
      <c r="R118" s="37" t="s">
        <v>69</v>
      </c>
      <c r="S118" s="36" t="s">
        <v>705</v>
      </c>
      <c r="T118" s="66"/>
      <c r="U118" s="36"/>
      <c r="V118" s="36"/>
      <c r="W118" s="36"/>
      <c r="X118" s="37" t="s">
        <v>706</v>
      </c>
    </row>
    <row r="119" spans="1:24" ht="75" x14ac:dyDescent="0.25">
      <c r="A119" s="36" t="s">
        <v>79</v>
      </c>
      <c r="B119" s="37" t="s">
        <v>593</v>
      </c>
      <c r="C119" s="37" t="s">
        <v>43</v>
      </c>
      <c r="D119" s="38" t="s">
        <v>530</v>
      </c>
      <c r="E119" s="37" t="s">
        <v>41</v>
      </c>
      <c r="F119" s="37" t="s">
        <v>66</v>
      </c>
      <c r="G119" s="38" t="s">
        <v>409</v>
      </c>
      <c r="H119" s="39" t="s">
        <v>601</v>
      </c>
      <c r="I119" s="39" t="s">
        <v>598</v>
      </c>
      <c r="J119" s="36" t="s">
        <v>595</v>
      </c>
      <c r="K119" s="38" t="s">
        <v>306</v>
      </c>
      <c r="L119" s="37">
        <v>30</v>
      </c>
      <c r="M119" s="38" t="s">
        <v>274</v>
      </c>
      <c r="N119" s="38" t="s">
        <v>707</v>
      </c>
      <c r="O119" s="64"/>
      <c r="P119" s="65"/>
      <c r="Q119" s="36"/>
      <c r="R119" s="37" t="s">
        <v>69</v>
      </c>
      <c r="S119" s="36" t="s">
        <v>705</v>
      </c>
      <c r="T119" s="66"/>
      <c r="U119" s="36"/>
      <c r="V119" s="36"/>
      <c r="W119" s="36"/>
      <c r="X119" s="37" t="s">
        <v>706</v>
      </c>
    </row>
    <row r="120" spans="1:24" ht="60" x14ac:dyDescent="0.25">
      <c r="A120" s="36" t="s">
        <v>79</v>
      </c>
      <c r="B120" s="37" t="s">
        <v>593</v>
      </c>
      <c r="C120" s="37" t="s">
        <v>589</v>
      </c>
      <c r="D120" s="38" t="s">
        <v>531</v>
      </c>
      <c r="E120" s="37" t="s">
        <v>62</v>
      </c>
      <c r="F120" s="37" t="s">
        <v>57</v>
      </c>
      <c r="G120" s="38" t="s">
        <v>410</v>
      </c>
      <c r="H120" s="38" t="s">
        <v>716</v>
      </c>
      <c r="I120" s="38" t="s">
        <v>599</v>
      </c>
      <c r="J120" s="36" t="s">
        <v>595</v>
      </c>
      <c r="K120" s="38" t="s">
        <v>306</v>
      </c>
      <c r="L120" s="37">
        <v>30</v>
      </c>
      <c r="M120" s="38" t="s">
        <v>275</v>
      </c>
      <c r="N120" s="38" t="s">
        <v>707</v>
      </c>
      <c r="O120" s="64"/>
      <c r="P120" s="65"/>
      <c r="Q120" s="36"/>
      <c r="R120" s="37" t="s">
        <v>69</v>
      </c>
      <c r="S120" s="36" t="s">
        <v>708</v>
      </c>
      <c r="T120" s="66"/>
      <c r="U120" s="36"/>
      <c r="V120" s="36"/>
      <c r="W120" s="36"/>
      <c r="X120" s="37" t="s">
        <v>709</v>
      </c>
    </row>
    <row r="121" spans="1:24" ht="75" x14ac:dyDescent="0.25">
      <c r="A121" s="36" t="s">
        <v>79</v>
      </c>
      <c r="B121" s="37" t="s">
        <v>593</v>
      </c>
      <c r="C121" s="37" t="s">
        <v>43</v>
      </c>
      <c r="D121" s="38" t="s">
        <v>532</v>
      </c>
      <c r="E121" s="37" t="s">
        <v>41</v>
      </c>
      <c r="F121" s="37" t="s">
        <v>66</v>
      </c>
      <c r="G121" s="38" t="s">
        <v>411</v>
      </c>
      <c r="H121" s="38" t="s">
        <v>558</v>
      </c>
      <c r="I121" s="39" t="s">
        <v>598</v>
      </c>
      <c r="J121" s="36" t="s">
        <v>595</v>
      </c>
      <c r="K121" s="38" t="s">
        <v>306</v>
      </c>
      <c r="L121" s="37">
        <v>30</v>
      </c>
      <c r="M121" s="38" t="s">
        <v>276</v>
      </c>
      <c r="N121" s="38" t="s">
        <v>707</v>
      </c>
      <c r="O121" s="64"/>
      <c r="P121" s="65"/>
      <c r="Q121" s="36"/>
      <c r="R121" s="37" t="s">
        <v>69</v>
      </c>
      <c r="S121" s="36" t="s">
        <v>705</v>
      </c>
      <c r="T121" s="66"/>
      <c r="U121" s="36"/>
      <c r="V121" s="36"/>
      <c r="W121" s="36"/>
      <c r="X121" s="37" t="s">
        <v>709</v>
      </c>
    </row>
    <row r="122" spans="1:24" ht="60" x14ac:dyDescent="0.25">
      <c r="A122" s="36" t="s">
        <v>79</v>
      </c>
      <c r="B122" s="37" t="s">
        <v>593</v>
      </c>
      <c r="C122" s="37" t="s">
        <v>54</v>
      </c>
      <c r="D122" s="38" t="s">
        <v>533</v>
      </c>
      <c r="E122" s="37" t="s">
        <v>62</v>
      </c>
      <c r="F122" s="37" t="s">
        <v>57</v>
      </c>
      <c r="G122" s="38" t="s">
        <v>412</v>
      </c>
      <c r="H122" s="38" t="s">
        <v>716</v>
      </c>
      <c r="I122" s="38" t="s">
        <v>599</v>
      </c>
      <c r="J122" s="36" t="s">
        <v>595</v>
      </c>
      <c r="K122" s="38" t="s">
        <v>306</v>
      </c>
      <c r="L122" s="37">
        <v>30</v>
      </c>
      <c r="M122" s="38" t="s">
        <v>277</v>
      </c>
      <c r="N122" s="38" t="s">
        <v>707</v>
      </c>
      <c r="O122" s="64"/>
      <c r="P122" s="65"/>
      <c r="Q122" s="36"/>
      <c r="R122" s="37" t="s">
        <v>69</v>
      </c>
      <c r="S122" s="36" t="s">
        <v>705</v>
      </c>
      <c r="T122" s="66"/>
      <c r="U122" s="36"/>
      <c r="V122" s="36"/>
      <c r="W122" s="36"/>
      <c r="X122" s="37" t="s">
        <v>709</v>
      </c>
    </row>
    <row r="123" spans="1:24" ht="75" x14ac:dyDescent="0.25">
      <c r="A123" s="36" t="s">
        <v>79</v>
      </c>
      <c r="B123" s="37" t="s">
        <v>593</v>
      </c>
      <c r="C123" s="37" t="s">
        <v>49</v>
      </c>
      <c r="D123" s="38" t="s">
        <v>534</v>
      </c>
      <c r="E123" s="37" t="s">
        <v>41</v>
      </c>
      <c r="F123" s="37" t="s">
        <v>66</v>
      </c>
      <c r="G123" s="38" t="s">
        <v>351</v>
      </c>
      <c r="H123" s="38" t="s">
        <v>558</v>
      </c>
      <c r="I123" s="39" t="s">
        <v>598</v>
      </c>
      <c r="J123" s="36" t="s">
        <v>595</v>
      </c>
      <c r="K123" s="38" t="s">
        <v>307</v>
      </c>
      <c r="L123" s="37">
        <v>30</v>
      </c>
      <c r="M123" s="38" t="s">
        <v>278</v>
      </c>
      <c r="N123" s="38" t="s">
        <v>707</v>
      </c>
      <c r="O123" s="64"/>
      <c r="P123" s="65"/>
      <c r="Q123" s="36"/>
      <c r="R123" s="37" t="s">
        <v>69</v>
      </c>
      <c r="S123" s="36" t="s">
        <v>705</v>
      </c>
      <c r="T123" s="66"/>
      <c r="U123" s="36"/>
      <c r="V123" s="36"/>
      <c r="W123" s="36"/>
      <c r="X123" s="37" t="s">
        <v>710</v>
      </c>
    </row>
    <row r="124" spans="1:24" ht="75" x14ac:dyDescent="0.25">
      <c r="A124" s="36" t="s">
        <v>79</v>
      </c>
      <c r="B124" s="37" t="s">
        <v>593</v>
      </c>
      <c r="C124" s="37" t="s">
        <v>587</v>
      </c>
      <c r="D124" s="38" t="s">
        <v>535</v>
      </c>
      <c r="E124" s="37" t="s">
        <v>61</v>
      </c>
      <c r="F124" s="37" t="s">
        <v>66</v>
      </c>
      <c r="G124" s="38" t="s">
        <v>413</v>
      </c>
      <c r="H124" s="38" t="s">
        <v>559</v>
      </c>
      <c r="I124" s="39" t="s">
        <v>598</v>
      </c>
      <c r="J124" s="36" t="s">
        <v>595</v>
      </c>
      <c r="K124" s="38" t="s">
        <v>306</v>
      </c>
      <c r="L124" s="37">
        <v>30</v>
      </c>
      <c r="M124" s="38" t="s">
        <v>279</v>
      </c>
      <c r="N124" s="38" t="s">
        <v>707</v>
      </c>
      <c r="O124" s="64"/>
      <c r="P124" s="65"/>
      <c r="Q124" s="36"/>
      <c r="R124" s="37" t="s">
        <v>69</v>
      </c>
      <c r="S124" s="36" t="s">
        <v>705</v>
      </c>
      <c r="T124" s="66"/>
      <c r="U124" s="36"/>
      <c r="V124" s="36"/>
      <c r="W124" s="36"/>
      <c r="X124" s="37" t="s">
        <v>711</v>
      </c>
    </row>
    <row r="125" spans="1:24" ht="90" x14ac:dyDescent="0.25">
      <c r="A125" s="56" t="s">
        <v>79</v>
      </c>
      <c r="B125" s="57" t="s">
        <v>593</v>
      </c>
      <c r="C125" s="57" t="s">
        <v>48</v>
      </c>
      <c r="D125" s="58" t="s">
        <v>536</v>
      </c>
      <c r="E125" s="57" t="s">
        <v>64</v>
      </c>
      <c r="F125" s="57" t="s">
        <v>67</v>
      </c>
      <c r="G125" s="58" t="s">
        <v>414</v>
      </c>
      <c r="H125" s="58" t="s">
        <v>602</v>
      </c>
      <c r="I125" s="58" t="s">
        <v>600</v>
      </c>
      <c r="J125" s="56" t="s">
        <v>597</v>
      </c>
      <c r="K125" s="58" t="s">
        <v>305</v>
      </c>
      <c r="L125" s="56">
        <v>5</v>
      </c>
      <c r="M125" s="58" t="s">
        <v>280</v>
      </c>
      <c r="N125" s="58" t="s">
        <v>712</v>
      </c>
      <c r="O125" s="63">
        <v>20211200000963</v>
      </c>
      <c r="P125" s="71">
        <v>44475</v>
      </c>
      <c r="Q125" s="56">
        <v>7</v>
      </c>
      <c r="R125" s="57" t="s">
        <v>68</v>
      </c>
      <c r="S125" s="56"/>
      <c r="T125" s="71">
        <v>44475</v>
      </c>
      <c r="U125" s="56" t="s">
        <v>604</v>
      </c>
      <c r="V125" s="56" t="s">
        <v>25</v>
      </c>
      <c r="W125" s="56" t="s">
        <v>24</v>
      </c>
      <c r="X125" s="57"/>
    </row>
    <row r="126" spans="1:24" ht="75" x14ac:dyDescent="0.25">
      <c r="A126" s="36" t="s">
        <v>79</v>
      </c>
      <c r="B126" s="37" t="s">
        <v>593</v>
      </c>
      <c r="C126" s="37" t="s">
        <v>73</v>
      </c>
      <c r="D126" s="38" t="s">
        <v>537</v>
      </c>
      <c r="E126" s="37" t="s">
        <v>62</v>
      </c>
      <c r="F126" s="37" t="s">
        <v>66</v>
      </c>
      <c r="G126" s="38" t="s">
        <v>352</v>
      </c>
      <c r="H126" s="38" t="s">
        <v>559</v>
      </c>
      <c r="I126" s="39" t="s">
        <v>598</v>
      </c>
      <c r="J126" s="36" t="s">
        <v>595</v>
      </c>
      <c r="K126" s="38" t="s">
        <v>306</v>
      </c>
      <c r="L126" s="37">
        <v>30</v>
      </c>
      <c r="M126" s="38" t="s">
        <v>281</v>
      </c>
      <c r="N126" s="38" t="s">
        <v>712</v>
      </c>
      <c r="O126" s="64"/>
      <c r="P126" s="65"/>
      <c r="Q126" s="36"/>
      <c r="R126" s="37" t="s">
        <v>69</v>
      </c>
      <c r="S126" s="36" t="s">
        <v>705</v>
      </c>
      <c r="T126" s="66"/>
      <c r="U126" s="36"/>
      <c r="V126" s="36"/>
      <c r="W126" s="36"/>
      <c r="X126" s="37" t="s">
        <v>711</v>
      </c>
    </row>
    <row r="127" spans="1:24" ht="75" x14ac:dyDescent="0.25">
      <c r="A127" s="36" t="s">
        <v>79</v>
      </c>
      <c r="B127" s="37" t="s">
        <v>593</v>
      </c>
      <c r="C127" s="37" t="s">
        <v>589</v>
      </c>
      <c r="D127" s="38" t="s">
        <v>538</v>
      </c>
      <c r="E127" s="37" t="s">
        <v>41</v>
      </c>
      <c r="F127" s="37" t="s">
        <v>66</v>
      </c>
      <c r="G127" s="38" t="s">
        <v>415</v>
      </c>
      <c r="H127" s="38" t="s">
        <v>559</v>
      </c>
      <c r="I127" s="39" t="s">
        <v>598</v>
      </c>
      <c r="J127" s="36" t="s">
        <v>595</v>
      </c>
      <c r="K127" s="38" t="s">
        <v>306</v>
      </c>
      <c r="L127" s="37">
        <v>30</v>
      </c>
      <c r="M127" s="38" t="s">
        <v>282</v>
      </c>
      <c r="N127" s="38" t="s">
        <v>712</v>
      </c>
      <c r="O127" s="64"/>
      <c r="P127" s="65"/>
      <c r="Q127" s="36"/>
      <c r="R127" s="37" t="s">
        <v>69</v>
      </c>
      <c r="S127" s="36" t="s">
        <v>705</v>
      </c>
      <c r="T127" s="66"/>
      <c r="U127" s="36"/>
      <c r="V127" s="36"/>
      <c r="W127" s="36"/>
      <c r="X127" s="37" t="s">
        <v>711</v>
      </c>
    </row>
    <row r="128" spans="1:24" ht="60" x14ac:dyDescent="0.25">
      <c r="A128" s="36" t="s">
        <v>79</v>
      </c>
      <c r="B128" s="37" t="s">
        <v>593</v>
      </c>
      <c r="C128" s="37" t="s">
        <v>48</v>
      </c>
      <c r="D128" s="38" t="s">
        <v>539</v>
      </c>
      <c r="E128" s="37" t="s">
        <v>62</v>
      </c>
      <c r="F128" s="37" t="s">
        <v>57</v>
      </c>
      <c r="G128" s="38" t="s">
        <v>416</v>
      </c>
      <c r="H128" s="38" t="s">
        <v>560</v>
      </c>
      <c r="I128" s="38" t="s">
        <v>599</v>
      </c>
      <c r="J128" s="36" t="s">
        <v>595</v>
      </c>
      <c r="K128" s="38" t="s">
        <v>571</v>
      </c>
      <c r="L128" s="37">
        <v>20</v>
      </c>
      <c r="M128" s="38" t="s">
        <v>283</v>
      </c>
      <c r="N128" s="38" t="s">
        <v>712</v>
      </c>
      <c r="O128" s="64"/>
      <c r="P128" s="65"/>
      <c r="Q128" s="36"/>
      <c r="R128" s="37" t="s">
        <v>69</v>
      </c>
      <c r="S128" s="36" t="s">
        <v>713</v>
      </c>
      <c r="T128" s="66"/>
      <c r="U128" s="36"/>
      <c r="V128" s="36"/>
      <c r="W128" s="36"/>
      <c r="X128" s="37" t="s">
        <v>714</v>
      </c>
    </row>
    <row r="129" spans="1:24" ht="75" x14ac:dyDescent="0.25">
      <c r="A129" s="36" t="s">
        <v>79</v>
      </c>
      <c r="B129" s="37" t="s">
        <v>70</v>
      </c>
      <c r="C129" s="37" t="s">
        <v>577</v>
      </c>
      <c r="D129" s="38" t="s">
        <v>540</v>
      </c>
      <c r="E129" s="37" t="s">
        <v>62</v>
      </c>
      <c r="F129" s="37" t="s">
        <v>57</v>
      </c>
      <c r="G129" s="38" t="s">
        <v>715</v>
      </c>
      <c r="H129" s="38" t="s">
        <v>716</v>
      </c>
      <c r="I129" s="39" t="s">
        <v>737</v>
      </c>
      <c r="J129" s="36" t="s">
        <v>595</v>
      </c>
      <c r="K129" s="38" t="s">
        <v>306</v>
      </c>
      <c r="L129" s="37">
        <v>30</v>
      </c>
      <c r="M129" s="38" t="s">
        <v>284</v>
      </c>
      <c r="N129" s="38" t="s">
        <v>712</v>
      </c>
      <c r="O129" s="64"/>
      <c r="P129" s="65"/>
      <c r="Q129" s="36"/>
      <c r="R129" s="37" t="s">
        <v>69</v>
      </c>
      <c r="S129" s="36" t="s">
        <v>713</v>
      </c>
      <c r="T129" s="66"/>
      <c r="U129" s="36"/>
      <c r="V129" s="36"/>
      <c r="W129" s="36"/>
      <c r="X129" s="37" t="s">
        <v>717</v>
      </c>
    </row>
    <row r="130" spans="1:24" ht="75" x14ac:dyDescent="0.25">
      <c r="A130" s="36" t="s">
        <v>79</v>
      </c>
      <c r="B130" s="37" t="s">
        <v>70</v>
      </c>
      <c r="C130" s="37" t="s">
        <v>577</v>
      </c>
      <c r="D130" s="38" t="s">
        <v>541</v>
      </c>
      <c r="E130" s="37" t="s">
        <v>62</v>
      </c>
      <c r="F130" s="37" t="s">
        <v>57</v>
      </c>
      <c r="G130" s="38" t="s">
        <v>715</v>
      </c>
      <c r="H130" s="38" t="s">
        <v>560</v>
      </c>
      <c r="I130" s="38" t="s">
        <v>599</v>
      </c>
      <c r="J130" s="36" t="s">
        <v>595</v>
      </c>
      <c r="K130" s="38" t="s">
        <v>306</v>
      </c>
      <c r="L130" s="37">
        <v>30</v>
      </c>
      <c r="M130" s="38" t="s">
        <v>285</v>
      </c>
      <c r="N130" s="38" t="s">
        <v>712</v>
      </c>
      <c r="O130" s="64"/>
      <c r="P130" s="65"/>
      <c r="Q130" s="36"/>
      <c r="R130" s="37" t="s">
        <v>69</v>
      </c>
      <c r="S130" s="36" t="s">
        <v>713</v>
      </c>
      <c r="T130" s="66"/>
      <c r="U130" s="36"/>
      <c r="V130" s="36"/>
      <c r="W130" s="36"/>
      <c r="X130" s="37" t="s">
        <v>717</v>
      </c>
    </row>
    <row r="131" spans="1:24" ht="60" x14ac:dyDescent="0.25">
      <c r="A131" s="36" t="s">
        <v>79</v>
      </c>
      <c r="B131" s="37" t="s">
        <v>70</v>
      </c>
      <c r="C131" s="37" t="s">
        <v>577</v>
      </c>
      <c r="D131" s="38" t="s">
        <v>542</v>
      </c>
      <c r="E131" s="37" t="s">
        <v>62</v>
      </c>
      <c r="F131" s="37" t="s">
        <v>57</v>
      </c>
      <c r="G131" s="38" t="s">
        <v>715</v>
      </c>
      <c r="H131" s="38" t="s">
        <v>716</v>
      </c>
      <c r="I131" s="39" t="s">
        <v>737</v>
      </c>
      <c r="J131" s="36" t="s">
        <v>595</v>
      </c>
      <c r="K131" s="38" t="s">
        <v>306</v>
      </c>
      <c r="L131" s="37">
        <v>30</v>
      </c>
      <c r="M131" s="38" t="s">
        <v>286</v>
      </c>
      <c r="N131" s="38" t="s">
        <v>712</v>
      </c>
      <c r="O131" s="64"/>
      <c r="P131" s="65"/>
      <c r="Q131" s="36"/>
      <c r="R131" s="37" t="s">
        <v>69</v>
      </c>
      <c r="S131" s="36" t="s">
        <v>713</v>
      </c>
      <c r="T131" s="66"/>
      <c r="U131" s="36"/>
      <c r="V131" s="36"/>
      <c r="W131" s="36"/>
      <c r="X131" s="37" t="s">
        <v>717</v>
      </c>
    </row>
    <row r="132" spans="1:24" ht="75" x14ac:dyDescent="0.25">
      <c r="A132" s="36" t="s">
        <v>79</v>
      </c>
      <c r="B132" s="37" t="s">
        <v>70</v>
      </c>
      <c r="C132" s="37" t="s">
        <v>577</v>
      </c>
      <c r="D132" s="38" t="s">
        <v>543</v>
      </c>
      <c r="E132" s="37" t="s">
        <v>62</v>
      </c>
      <c r="F132" s="37" t="s">
        <v>57</v>
      </c>
      <c r="G132" s="38" t="s">
        <v>715</v>
      </c>
      <c r="H132" s="38" t="s">
        <v>716</v>
      </c>
      <c r="I132" s="39" t="s">
        <v>737</v>
      </c>
      <c r="J132" s="36" t="s">
        <v>595</v>
      </c>
      <c r="K132" s="38" t="s">
        <v>306</v>
      </c>
      <c r="L132" s="37">
        <v>30</v>
      </c>
      <c r="M132" s="38" t="s">
        <v>287</v>
      </c>
      <c r="N132" s="38" t="s">
        <v>712</v>
      </c>
      <c r="O132" s="64"/>
      <c r="P132" s="65"/>
      <c r="Q132" s="36"/>
      <c r="R132" s="37" t="s">
        <v>69</v>
      </c>
      <c r="S132" s="36" t="s">
        <v>713</v>
      </c>
      <c r="T132" s="66"/>
      <c r="U132" s="36"/>
      <c r="V132" s="36"/>
      <c r="W132" s="36"/>
      <c r="X132" s="37" t="s">
        <v>717</v>
      </c>
    </row>
    <row r="133" spans="1:24" ht="60" x14ac:dyDescent="0.25">
      <c r="A133" s="49" t="s">
        <v>79</v>
      </c>
      <c r="B133" s="50" t="s">
        <v>593</v>
      </c>
      <c r="C133" s="50" t="s">
        <v>589</v>
      </c>
      <c r="D133" s="51" t="s">
        <v>544</v>
      </c>
      <c r="E133" s="50" t="s">
        <v>62</v>
      </c>
      <c r="F133" s="50" t="s">
        <v>67</v>
      </c>
      <c r="G133" s="51" t="s">
        <v>718</v>
      </c>
      <c r="H133" s="51" t="s">
        <v>560</v>
      </c>
      <c r="I133" s="51" t="s">
        <v>599</v>
      </c>
      <c r="J133" s="49" t="s">
        <v>595</v>
      </c>
      <c r="K133" s="51" t="s">
        <v>571</v>
      </c>
      <c r="L133" s="50">
        <v>20</v>
      </c>
      <c r="M133" s="51" t="s">
        <v>288</v>
      </c>
      <c r="N133" s="51" t="s">
        <v>712</v>
      </c>
      <c r="O133" s="53"/>
      <c r="P133" s="67">
        <v>44490</v>
      </c>
      <c r="Q133" s="49">
        <v>18</v>
      </c>
      <c r="R133" s="50" t="s">
        <v>31</v>
      </c>
      <c r="S133" s="49" t="s">
        <v>719</v>
      </c>
      <c r="T133" s="68" t="s">
        <v>24</v>
      </c>
      <c r="U133" s="49" t="s">
        <v>24</v>
      </c>
      <c r="V133" s="49" t="s">
        <v>25</v>
      </c>
      <c r="W133" s="49" t="s">
        <v>24</v>
      </c>
      <c r="X133" s="50"/>
    </row>
    <row r="134" spans="1:24" ht="75" x14ac:dyDescent="0.25">
      <c r="A134" s="36" t="s">
        <v>79</v>
      </c>
      <c r="B134" s="37" t="s">
        <v>593</v>
      </c>
      <c r="C134" s="37" t="s">
        <v>44</v>
      </c>
      <c r="D134" s="38" t="s">
        <v>545</v>
      </c>
      <c r="E134" s="37" t="s">
        <v>62</v>
      </c>
      <c r="F134" s="37" t="s">
        <v>57</v>
      </c>
      <c r="G134" s="38" t="s">
        <v>417</v>
      </c>
      <c r="H134" s="38" t="s">
        <v>716</v>
      </c>
      <c r="I134" s="39" t="s">
        <v>737</v>
      </c>
      <c r="J134" s="36" t="s">
        <v>595</v>
      </c>
      <c r="K134" s="38" t="s">
        <v>306</v>
      </c>
      <c r="L134" s="37">
        <v>30</v>
      </c>
      <c r="M134" s="38" t="s">
        <v>289</v>
      </c>
      <c r="N134" s="38" t="s">
        <v>712</v>
      </c>
      <c r="O134" s="64"/>
      <c r="P134" s="65"/>
      <c r="Q134" s="36"/>
      <c r="R134" s="37" t="s">
        <v>69</v>
      </c>
      <c r="S134" s="36" t="s">
        <v>720</v>
      </c>
      <c r="T134" s="66"/>
      <c r="U134" s="36"/>
      <c r="V134" s="36"/>
      <c r="W134" s="36"/>
      <c r="X134" s="37" t="s">
        <v>710</v>
      </c>
    </row>
    <row r="135" spans="1:24" ht="51" x14ac:dyDescent="0.25">
      <c r="A135" s="36" t="s">
        <v>79</v>
      </c>
      <c r="B135" s="37" t="s">
        <v>593</v>
      </c>
      <c r="C135" s="37" t="s">
        <v>49</v>
      </c>
      <c r="D135" s="38" t="s">
        <v>546</v>
      </c>
      <c r="E135" s="37" t="s">
        <v>40</v>
      </c>
      <c r="F135" s="37" t="s">
        <v>58</v>
      </c>
      <c r="G135" s="38" t="s">
        <v>418</v>
      </c>
      <c r="H135" s="38" t="s">
        <v>566</v>
      </c>
      <c r="I135" s="38" t="s">
        <v>599</v>
      </c>
      <c r="J135" s="36" t="s">
        <v>595</v>
      </c>
      <c r="K135" s="38" t="s">
        <v>571</v>
      </c>
      <c r="L135" s="37">
        <v>20</v>
      </c>
      <c r="M135" s="38" t="s">
        <v>290</v>
      </c>
      <c r="N135" s="38" t="s">
        <v>712</v>
      </c>
      <c r="O135" s="64"/>
      <c r="P135" s="65"/>
      <c r="Q135" s="36"/>
      <c r="R135" s="37" t="s">
        <v>69</v>
      </c>
      <c r="S135" s="36" t="s">
        <v>705</v>
      </c>
      <c r="T135" s="66"/>
      <c r="U135" s="36"/>
      <c r="V135" s="36"/>
      <c r="W135" s="36"/>
      <c r="X135" s="37" t="s">
        <v>721</v>
      </c>
    </row>
    <row r="136" spans="1:24" ht="75" x14ac:dyDescent="0.25">
      <c r="A136" s="36" t="s">
        <v>79</v>
      </c>
      <c r="B136" s="37" t="s">
        <v>593</v>
      </c>
      <c r="C136" s="37" t="s">
        <v>46</v>
      </c>
      <c r="D136" s="38" t="s">
        <v>433</v>
      </c>
      <c r="E136" s="37" t="s">
        <v>40</v>
      </c>
      <c r="F136" s="37" t="s">
        <v>57</v>
      </c>
      <c r="G136" s="38" t="s">
        <v>419</v>
      </c>
      <c r="H136" s="39" t="s">
        <v>601</v>
      </c>
      <c r="I136" s="39" t="s">
        <v>598</v>
      </c>
      <c r="J136" s="36" t="s">
        <v>595</v>
      </c>
      <c r="K136" s="38" t="s">
        <v>306</v>
      </c>
      <c r="L136" s="37">
        <v>30</v>
      </c>
      <c r="M136" s="38" t="s">
        <v>291</v>
      </c>
      <c r="N136" s="38" t="s">
        <v>712</v>
      </c>
      <c r="O136" s="64"/>
      <c r="P136" s="65"/>
      <c r="Q136" s="36"/>
      <c r="R136" s="37" t="s">
        <v>69</v>
      </c>
      <c r="S136" s="36" t="s">
        <v>713</v>
      </c>
      <c r="T136" s="66"/>
      <c r="U136" s="36"/>
      <c r="V136" s="36"/>
      <c r="W136" s="36"/>
      <c r="X136" s="37" t="s">
        <v>722</v>
      </c>
    </row>
    <row r="137" spans="1:24" ht="60" x14ac:dyDescent="0.25">
      <c r="A137" s="36" t="s">
        <v>79</v>
      </c>
      <c r="B137" s="37" t="s">
        <v>70</v>
      </c>
      <c r="C137" s="37" t="s">
        <v>51</v>
      </c>
      <c r="D137" s="38" t="s">
        <v>723</v>
      </c>
      <c r="E137" s="37" t="s">
        <v>40</v>
      </c>
      <c r="F137" s="37" t="s">
        <v>57</v>
      </c>
      <c r="G137" s="38" t="s">
        <v>420</v>
      </c>
      <c r="H137" s="38" t="s">
        <v>561</v>
      </c>
      <c r="I137" s="38" t="s">
        <v>736</v>
      </c>
      <c r="J137" s="36" t="s">
        <v>596</v>
      </c>
      <c r="K137" s="38" t="s">
        <v>306</v>
      </c>
      <c r="L137" s="37">
        <v>30</v>
      </c>
      <c r="M137" s="38" t="s">
        <v>292</v>
      </c>
      <c r="N137" s="38" t="s">
        <v>712</v>
      </c>
      <c r="O137" s="64"/>
      <c r="P137" s="65"/>
      <c r="Q137" s="36"/>
      <c r="R137" s="37" t="s">
        <v>69</v>
      </c>
      <c r="S137" s="36" t="s">
        <v>713</v>
      </c>
      <c r="T137" s="66"/>
      <c r="U137" s="36"/>
      <c r="V137" s="36"/>
      <c r="W137" s="36"/>
      <c r="X137" s="37" t="s">
        <v>722</v>
      </c>
    </row>
    <row r="138" spans="1:24" ht="51" x14ac:dyDescent="0.25">
      <c r="A138" s="36" t="s">
        <v>79</v>
      </c>
      <c r="B138" s="37" t="s">
        <v>593</v>
      </c>
      <c r="C138" s="37" t="s">
        <v>73</v>
      </c>
      <c r="D138" s="38" t="s">
        <v>547</v>
      </c>
      <c r="E138" s="37" t="s">
        <v>41</v>
      </c>
      <c r="F138" s="37" t="s">
        <v>67</v>
      </c>
      <c r="G138" s="38" t="s">
        <v>421</v>
      </c>
      <c r="H138" s="38" t="s">
        <v>570</v>
      </c>
      <c r="I138" s="38" t="s">
        <v>735</v>
      </c>
      <c r="J138" s="36" t="s">
        <v>595</v>
      </c>
      <c r="K138" s="38" t="s">
        <v>306</v>
      </c>
      <c r="L138" s="37">
        <v>30</v>
      </c>
      <c r="M138" s="38" t="s">
        <v>293</v>
      </c>
      <c r="N138" s="38" t="s">
        <v>712</v>
      </c>
      <c r="O138" s="64"/>
      <c r="P138" s="65"/>
      <c r="Q138" s="36"/>
      <c r="R138" s="37" t="s">
        <v>69</v>
      </c>
      <c r="S138" s="36" t="s">
        <v>713</v>
      </c>
      <c r="T138" s="66"/>
      <c r="U138" s="36"/>
      <c r="V138" s="36"/>
      <c r="W138" s="36"/>
      <c r="X138" s="37" t="s">
        <v>722</v>
      </c>
    </row>
    <row r="139" spans="1:24" ht="75" x14ac:dyDescent="0.25">
      <c r="A139" s="36" t="s">
        <v>79</v>
      </c>
      <c r="B139" s="37" t="s">
        <v>593</v>
      </c>
      <c r="C139" s="37" t="s">
        <v>580</v>
      </c>
      <c r="D139" s="38" t="s">
        <v>548</v>
      </c>
      <c r="E139" s="37" t="s">
        <v>41</v>
      </c>
      <c r="F139" s="37" t="s">
        <v>66</v>
      </c>
      <c r="G139" s="38" t="s">
        <v>422</v>
      </c>
      <c r="H139" s="38" t="s">
        <v>559</v>
      </c>
      <c r="I139" s="39" t="s">
        <v>598</v>
      </c>
      <c r="J139" s="36" t="s">
        <v>595</v>
      </c>
      <c r="K139" s="38" t="s">
        <v>306</v>
      </c>
      <c r="L139" s="37">
        <v>30</v>
      </c>
      <c r="M139" s="38" t="s">
        <v>294</v>
      </c>
      <c r="N139" s="38" t="s">
        <v>712</v>
      </c>
      <c r="O139" s="64"/>
      <c r="P139" s="65"/>
      <c r="Q139" s="36"/>
      <c r="R139" s="37" t="s">
        <v>69</v>
      </c>
      <c r="S139" s="36" t="s">
        <v>713</v>
      </c>
      <c r="T139" s="66"/>
      <c r="U139" s="36"/>
      <c r="V139" s="36"/>
      <c r="W139" s="36"/>
      <c r="X139" s="37" t="s">
        <v>722</v>
      </c>
    </row>
    <row r="140" spans="1:24" ht="30" x14ac:dyDescent="0.25">
      <c r="A140" s="49" t="s">
        <v>79</v>
      </c>
      <c r="B140" s="50" t="s">
        <v>593</v>
      </c>
      <c r="C140" s="50" t="s">
        <v>50</v>
      </c>
      <c r="D140" s="51" t="s">
        <v>549</v>
      </c>
      <c r="E140" s="50" t="s">
        <v>64</v>
      </c>
      <c r="F140" s="50" t="s">
        <v>67</v>
      </c>
      <c r="G140" s="51" t="s">
        <v>423</v>
      </c>
      <c r="H140" s="51" t="s">
        <v>602</v>
      </c>
      <c r="I140" s="51" t="s">
        <v>600</v>
      </c>
      <c r="J140" s="49" t="s">
        <v>597</v>
      </c>
      <c r="K140" s="51" t="s">
        <v>305</v>
      </c>
      <c r="L140" s="49">
        <v>10</v>
      </c>
      <c r="M140" s="51" t="s">
        <v>295</v>
      </c>
      <c r="N140" s="51" t="s">
        <v>712</v>
      </c>
      <c r="O140" s="53">
        <v>20211200024851</v>
      </c>
      <c r="P140" s="67">
        <v>44480</v>
      </c>
      <c r="Q140" s="49">
        <v>9</v>
      </c>
      <c r="R140" s="50" t="s">
        <v>31</v>
      </c>
      <c r="S140" s="49"/>
      <c r="T140" s="68">
        <v>44480</v>
      </c>
      <c r="U140" s="49" t="s">
        <v>604</v>
      </c>
      <c r="V140" s="49" t="s">
        <v>25</v>
      </c>
      <c r="W140" s="49" t="s">
        <v>24</v>
      </c>
      <c r="X140" s="50"/>
    </row>
    <row r="141" spans="1:24" ht="51" x14ac:dyDescent="0.25">
      <c r="A141" s="36" t="s">
        <v>79</v>
      </c>
      <c r="B141" s="37" t="s">
        <v>593</v>
      </c>
      <c r="C141" s="37" t="s">
        <v>590</v>
      </c>
      <c r="D141" s="38" t="s">
        <v>550</v>
      </c>
      <c r="E141" s="37" t="s">
        <v>41</v>
      </c>
      <c r="F141" s="37" t="s">
        <v>67</v>
      </c>
      <c r="G141" s="38" t="s">
        <v>724</v>
      </c>
      <c r="H141" s="38" t="s">
        <v>716</v>
      </c>
      <c r="I141" s="39" t="s">
        <v>737</v>
      </c>
      <c r="J141" s="36" t="s">
        <v>595</v>
      </c>
      <c r="K141" s="38" t="s">
        <v>307</v>
      </c>
      <c r="L141" s="37">
        <v>30</v>
      </c>
      <c r="M141" s="38" t="s">
        <v>296</v>
      </c>
      <c r="N141" s="38" t="s">
        <v>712</v>
      </c>
      <c r="O141" s="64"/>
      <c r="P141" s="65"/>
      <c r="Q141" s="36"/>
      <c r="R141" s="37" t="s">
        <v>69</v>
      </c>
      <c r="S141" s="36" t="s">
        <v>713</v>
      </c>
      <c r="T141" s="66"/>
      <c r="U141" s="36"/>
      <c r="V141" s="36"/>
      <c r="W141" s="36"/>
      <c r="X141" s="37" t="s">
        <v>722</v>
      </c>
    </row>
    <row r="142" spans="1:24" ht="75" x14ac:dyDescent="0.25">
      <c r="A142" s="36" t="s">
        <v>79</v>
      </c>
      <c r="B142" s="37" t="s">
        <v>70</v>
      </c>
      <c r="C142" s="37" t="s">
        <v>51</v>
      </c>
      <c r="D142" s="38" t="s">
        <v>551</v>
      </c>
      <c r="E142" s="37" t="s">
        <v>62</v>
      </c>
      <c r="F142" s="37" t="s">
        <v>57</v>
      </c>
      <c r="G142" s="38" t="s">
        <v>725</v>
      </c>
      <c r="H142" s="38" t="s">
        <v>716</v>
      </c>
      <c r="I142" s="39" t="s">
        <v>737</v>
      </c>
      <c r="J142" s="36" t="s">
        <v>595</v>
      </c>
      <c r="K142" s="38" t="s">
        <v>306</v>
      </c>
      <c r="L142" s="37">
        <v>30</v>
      </c>
      <c r="M142" s="38" t="s">
        <v>297</v>
      </c>
      <c r="N142" s="38" t="s">
        <v>726</v>
      </c>
      <c r="O142" s="64"/>
      <c r="P142" s="65"/>
      <c r="Q142" s="36"/>
      <c r="R142" s="37" t="s">
        <v>69</v>
      </c>
      <c r="S142" s="36" t="s">
        <v>727</v>
      </c>
      <c r="T142" s="66"/>
      <c r="U142" s="36"/>
      <c r="V142" s="36"/>
      <c r="W142" s="36"/>
      <c r="X142" s="37" t="s">
        <v>728</v>
      </c>
    </row>
    <row r="143" spans="1:24" ht="75" x14ac:dyDescent="0.25">
      <c r="A143" s="36" t="s">
        <v>79</v>
      </c>
      <c r="B143" s="37" t="s">
        <v>70</v>
      </c>
      <c r="C143" s="37" t="s">
        <v>51</v>
      </c>
      <c r="D143" s="38" t="s">
        <v>551</v>
      </c>
      <c r="E143" s="37" t="s">
        <v>62</v>
      </c>
      <c r="F143" s="37" t="s">
        <v>57</v>
      </c>
      <c r="G143" s="38" t="s">
        <v>729</v>
      </c>
      <c r="H143" s="38" t="s">
        <v>716</v>
      </c>
      <c r="I143" s="39" t="s">
        <v>737</v>
      </c>
      <c r="J143" s="36" t="s">
        <v>595</v>
      </c>
      <c r="K143" s="38" t="s">
        <v>306</v>
      </c>
      <c r="L143" s="37">
        <v>30</v>
      </c>
      <c r="M143" s="38" t="s">
        <v>298</v>
      </c>
      <c r="N143" s="38" t="s">
        <v>726</v>
      </c>
      <c r="O143" s="64"/>
      <c r="P143" s="65"/>
      <c r="Q143" s="36"/>
      <c r="R143" s="37" t="s">
        <v>69</v>
      </c>
      <c r="S143" s="36" t="s">
        <v>727</v>
      </c>
      <c r="T143" s="66"/>
      <c r="U143" s="36"/>
      <c r="V143" s="36"/>
      <c r="W143" s="36"/>
      <c r="X143" s="37" t="s">
        <v>728</v>
      </c>
    </row>
    <row r="144" spans="1:24" ht="60" x14ac:dyDescent="0.25">
      <c r="A144" s="49" t="s">
        <v>79</v>
      </c>
      <c r="B144" s="50" t="s">
        <v>593</v>
      </c>
      <c r="C144" s="50" t="s">
        <v>46</v>
      </c>
      <c r="D144" s="51" t="s">
        <v>552</v>
      </c>
      <c r="E144" s="50" t="s">
        <v>62</v>
      </c>
      <c r="F144" s="50" t="s">
        <v>67</v>
      </c>
      <c r="G144" s="51" t="s">
        <v>424</v>
      </c>
      <c r="H144" s="51" t="s">
        <v>560</v>
      </c>
      <c r="I144" s="51" t="s">
        <v>599</v>
      </c>
      <c r="J144" s="49" t="s">
        <v>595</v>
      </c>
      <c r="K144" s="51" t="s">
        <v>571</v>
      </c>
      <c r="L144" s="50">
        <v>20</v>
      </c>
      <c r="M144" s="51" t="s">
        <v>299</v>
      </c>
      <c r="N144" s="51" t="s">
        <v>726</v>
      </c>
      <c r="O144" s="53"/>
      <c r="P144" s="67">
        <v>44482</v>
      </c>
      <c r="Q144" s="49">
        <v>18</v>
      </c>
      <c r="R144" s="50" t="s">
        <v>31</v>
      </c>
      <c r="S144" s="49" t="s">
        <v>730</v>
      </c>
      <c r="T144" s="49" t="s">
        <v>24</v>
      </c>
      <c r="U144" s="49" t="s">
        <v>24</v>
      </c>
      <c r="V144" s="49" t="s">
        <v>25</v>
      </c>
      <c r="W144" s="49" t="s">
        <v>24</v>
      </c>
      <c r="X144" s="50" t="s">
        <v>691</v>
      </c>
    </row>
    <row r="145" spans="1:24" ht="51" x14ac:dyDescent="0.25">
      <c r="A145" s="36" t="s">
        <v>79</v>
      </c>
      <c r="B145" s="37" t="s">
        <v>593</v>
      </c>
      <c r="C145" s="37" t="s">
        <v>589</v>
      </c>
      <c r="D145" s="38" t="s">
        <v>553</v>
      </c>
      <c r="E145" s="37" t="s">
        <v>40</v>
      </c>
      <c r="F145" s="37" t="s">
        <v>57</v>
      </c>
      <c r="G145" s="38" t="s">
        <v>425</v>
      </c>
      <c r="H145" s="38" t="s">
        <v>716</v>
      </c>
      <c r="I145" s="39" t="s">
        <v>737</v>
      </c>
      <c r="J145" s="36" t="s">
        <v>595</v>
      </c>
      <c r="K145" s="38" t="s">
        <v>306</v>
      </c>
      <c r="L145" s="37">
        <v>30</v>
      </c>
      <c r="M145" s="38" t="s">
        <v>300</v>
      </c>
      <c r="N145" s="38" t="s">
        <v>726</v>
      </c>
      <c r="O145" s="64"/>
      <c r="P145" s="65"/>
      <c r="Q145" s="36"/>
      <c r="R145" s="37" t="s">
        <v>69</v>
      </c>
      <c r="S145" s="36" t="s">
        <v>727</v>
      </c>
      <c r="T145" s="66"/>
      <c r="U145" s="36"/>
      <c r="V145" s="36"/>
      <c r="W145" s="36"/>
      <c r="X145" s="37" t="s">
        <v>728</v>
      </c>
    </row>
    <row r="146" spans="1:24" ht="60" x14ac:dyDescent="0.25">
      <c r="A146" s="49" t="s">
        <v>79</v>
      </c>
      <c r="B146" s="50" t="s">
        <v>593</v>
      </c>
      <c r="C146" s="50" t="s">
        <v>48</v>
      </c>
      <c r="D146" s="51" t="s">
        <v>554</v>
      </c>
      <c r="E146" s="50" t="s">
        <v>62</v>
      </c>
      <c r="F146" s="50" t="s">
        <v>67</v>
      </c>
      <c r="G146" s="51" t="s">
        <v>426</v>
      </c>
      <c r="H146" s="51" t="s">
        <v>566</v>
      </c>
      <c r="I146" s="51" t="s">
        <v>599</v>
      </c>
      <c r="J146" s="49" t="s">
        <v>595</v>
      </c>
      <c r="K146" s="51" t="s">
        <v>571</v>
      </c>
      <c r="L146" s="50">
        <v>20</v>
      </c>
      <c r="M146" s="51" t="s">
        <v>301</v>
      </c>
      <c r="N146" s="51" t="s">
        <v>731</v>
      </c>
      <c r="O146" s="53">
        <v>2021210025021</v>
      </c>
      <c r="P146" s="67">
        <v>44490</v>
      </c>
      <c r="Q146" s="49">
        <v>14</v>
      </c>
      <c r="R146" s="50" t="s">
        <v>31</v>
      </c>
      <c r="S146" s="49"/>
      <c r="T146" s="68" t="s">
        <v>24</v>
      </c>
      <c r="U146" s="49" t="s">
        <v>732</v>
      </c>
      <c r="V146" s="49" t="s">
        <v>25</v>
      </c>
      <c r="W146" s="49" t="s">
        <v>24</v>
      </c>
      <c r="X146" s="50" t="s">
        <v>733</v>
      </c>
    </row>
    <row r="147" spans="1:24" ht="75" x14ac:dyDescent="0.25">
      <c r="A147" s="36" t="s">
        <v>79</v>
      </c>
      <c r="B147" s="37" t="s">
        <v>593</v>
      </c>
      <c r="C147" s="37" t="s">
        <v>49</v>
      </c>
      <c r="D147" s="38" t="s">
        <v>555</v>
      </c>
      <c r="E147" s="37" t="s">
        <v>62</v>
      </c>
      <c r="F147" s="37" t="s">
        <v>57</v>
      </c>
      <c r="G147" s="38" t="s">
        <v>427</v>
      </c>
      <c r="H147" s="39" t="s">
        <v>601</v>
      </c>
      <c r="I147" s="39" t="s">
        <v>598</v>
      </c>
      <c r="J147" s="36" t="s">
        <v>595</v>
      </c>
      <c r="K147" s="38" t="s">
        <v>306</v>
      </c>
      <c r="L147" s="37">
        <v>30</v>
      </c>
      <c r="M147" s="38" t="s">
        <v>302</v>
      </c>
      <c r="N147" s="38" t="s">
        <v>731</v>
      </c>
      <c r="O147" s="64"/>
      <c r="P147" s="65"/>
      <c r="Q147" s="36"/>
      <c r="R147" s="37" t="s">
        <v>69</v>
      </c>
      <c r="S147" s="36" t="s">
        <v>720</v>
      </c>
      <c r="T147" s="66"/>
      <c r="U147" s="36"/>
      <c r="V147" s="36"/>
      <c r="W147" s="36"/>
      <c r="X147" s="37" t="s">
        <v>728</v>
      </c>
    </row>
    <row r="148" spans="1:24" ht="105" x14ac:dyDescent="0.25">
      <c r="A148" s="36" t="s">
        <v>79</v>
      </c>
      <c r="B148" s="37" t="s">
        <v>593</v>
      </c>
      <c r="C148" s="37" t="s">
        <v>45</v>
      </c>
      <c r="D148" s="38" t="s">
        <v>556</v>
      </c>
      <c r="E148" s="37" t="s">
        <v>64</v>
      </c>
      <c r="F148" s="37" t="s">
        <v>58</v>
      </c>
      <c r="G148" s="38" t="s">
        <v>428</v>
      </c>
      <c r="H148" s="39" t="s">
        <v>601</v>
      </c>
      <c r="I148" s="39" t="s">
        <v>598</v>
      </c>
      <c r="J148" s="36" t="s">
        <v>595</v>
      </c>
      <c r="K148" s="38" t="s">
        <v>306</v>
      </c>
      <c r="L148" s="37">
        <v>30</v>
      </c>
      <c r="M148" s="38" t="s">
        <v>303</v>
      </c>
      <c r="N148" s="38" t="s">
        <v>731</v>
      </c>
      <c r="O148" s="64"/>
      <c r="P148" s="65"/>
      <c r="Q148" s="36"/>
      <c r="R148" s="37" t="s">
        <v>69</v>
      </c>
      <c r="S148" s="36" t="s">
        <v>708</v>
      </c>
      <c r="T148" s="66"/>
      <c r="U148" s="36"/>
      <c r="V148" s="36"/>
      <c r="W148" s="36"/>
      <c r="X148" s="37" t="s">
        <v>722</v>
      </c>
    </row>
    <row r="149" spans="1:24" ht="60" x14ac:dyDescent="0.25">
      <c r="A149" s="36" t="s">
        <v>79</v>
      </c>
      <c r="B149" s="37" t="s">
        <v>70</v>
      </c>
      <c r="C149" s="37" t="s">
        <v>47</v>
      </c>
      <c r="D149" s="38" t="s">
        <v>557</v>
      </c>
      <c r="E149" s="37" t="s">
        <v>62</v>
      </c>
      <c r="F149" s="37" t="s">
        <v>57</v>
      </c>
      <c r="G149" s="38" t="s">
        <v>429</v>
      </c>
      <c r="H149" s="38" t="s">
        <v>716</v>
      </c>
      <c r="I149" s="39" t="s">
        <v>737</v>
      </c>
      <c r="J149" s="36" t="s">
        <v>595</v>
      </c>
      <c r="K149" s="38" t="s">
        <v>306</v>
      </c>
      <c r="L149" s="37">
        <v>30</v>
      </c>
      <c r="M149" s="75" t="s">
        <v>304</v>
      </c>
      <c r="N149" s="38" t="s">
        <v>731</v>
      </c>
      <c r="O149" s="64"/>
      <c r="P149" s="65"/>
      <c r="Q149" s="36"/>
      <c r="R149" s="37" t="s">
        <v>69</v>
      </c>
      <c r="S149" s="36" t="s">
        <v>720</v>
      </c>
      <c r="T149" s="66"/>
      <c r="U149" s="36"/>
      <c r="V149" s="36"/>
      <c r="W149" s="36"/>
      <c r="X149" s="37" t="s">
        <v>728</v>
      </c>
    </row>
    <row r="1046774" spans="22:23" x14ac:dyDescent="0.25">
      <c r="V1046774" s="24" t="s">
        <v>25</v>
      </c>
      <c r="W1046774" s="24" t="s">
        <v>24</v>
      </c>
    </row>
  </sheetData>
  <autoFilter ref="A1:Y149">
    <sortState ref="A2:Y134">
      <sortCondition sortBy="cellColor" ref="A1:A134" dxfId="0"/>
    </sortState>
  </autoFilter>
  <dataConsolidate/>
  <dataValidations count="1">
    <dataValidation type="list" allowBlank="1" showInputMessage="1" showErrorMessage="1" sqref="C80 C86:C87">
      <formula1>$B$3:$B$35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Hoja1!$C$3:$C$7</xm:f>
          </x14:formula1>
          <xm:sqref>E2:E78</xm:sqref>
        </x14:dataValidation>
        <x14:dataValidation type="list" allowBlank="1" showInputMessage="1" showErrorMessage="1">
          <x14:formula1>
            <xm:f>Hoja1!$D$3:$D$9</xm:f>
          </x14:formula1>
          <xm:sqref>F2:F78</xm:sqref>
        </x14:dataValidation>
        <x14:dataValidation type="list" allowBlank="1" showInputMessage="1" showErrorMessage="1">
          <x14:formula1>
            <xm:f>Hoja1!$E$3:$E$6</xm:f>
          </x14:formula1>
          <xm:sqref>R2:R78</xm:sqref>
        </x14:dataValidation>
        <x14:dataValidation type="list" allowBlank="1" showInputMessage="1" showErrorMessage="1">
          <x14:formula1>
            <xm:f>Hoja1!$F$3:$F$5</xm:f>
          </x14:formula1>
          <xm:sqref>J2:J78</xm:sqref>
        </x14:dataValidation>
        <x14:dataValidation type="list" allowBlank="1" showInputMessage="1" showErrorMessage="1">
          <x14:formula1>
            <xm:f>Hoja1!$G$3:$G$4</xm:f>
          </x14:formula1>
          <xm:sqref>A2:A78</xm:sqref>
        </x14:dataValidation>
        <x14:dataValidation type="list" allowBlank="1" showInputMessage="1" showErrorMessage="1">
          <x14:formula1>
            <xm:f>Hoja1!$H$3:$H$6</xm:f>
          </x14:formula1>
          <xm:sqref>B2:B78</xm:sqref>
        </x14:dataValidation>
        <x14:dataValidation type="list" allowBlank="1" showInputMessage="1" showErrorMessage="1">
          <x14:formula1>
            <xm:f>Hoja1!$B$3:$B$36</xm:f>
          </x14:formula1>
          <xm:sqref>C85 C93 C95 C98 C100 C113 C117 C148 C2:C78</xm:sqref>
        </x14:dataValidation>
        <x14:dataValidation type="list" allowBlank="1" showInputMessage="1" showErrorMessage="1">
          <x14:formula1>
            <xm:f>'[PQRSD SEPTIEMBRE 2021 (1).xlsx]Hoja1'!#REF!</xm:f>
          </x14:formula1>
          <xm:sqref>C79 C81:C84 C88:C92 C94 C96:C97 C99 C114:C116 C118:C147 C149 A79:B149 R79:R149 C101:C112 J79:J149 E79:F149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topLeftCell="A139" workbookViewId="0">
      <selection activeCell="A150" sqref="A150"/>
    </sheetView>
  </sheetViews>
  <sheetFormatPr baseColWidth="10" defaultRowHeight="15" x14ac:dyDescent="0.25"/>
  <cols>
    <col min="1" max="1" width="30.42578125" style="87" customWidth="1"/>
    <col min="2" max="2" width="31.85546875" style="87" customWidth="1"/>
    <col min="3" max="3" width="11.42578125" style="94"/>
    <col min="4" max="7" width="11.42578125" style="87"/>
    <col min="8" max="8" width="13.140625" style="87" bestFit="1" customWidth="1"/>
    <col min="9" max="16384" width="11.42578125" style="87"/>
  </cols>
  <sheetData>
    <row r="2" spans="1:3" ht="15.75" thickBot="1" x14ac:dyDescent="0.3"/>
    <row r="3" spans="1:3" x14ac:dyDescent="0.25">
      <c r="A3" s="2" t="s">
        <v>26</v>
      </c>
      <c r="B3" s="13" t="s">
        <v>27</v>
      </c>
      <c r="C3" s="97" t="s">
        <v>28</v>
      </c>
    </row>
    <row r="4" spans="1:3" x14ac:dyDescent="0.25">
      <c r="A4" s="88" t="s">
        <v>597</v>
      </c>
      <c r="B4" s="18">
        <v>7</v>
      </c>
      <c r="C4" s="3">
        <f>(7/148)</f>
        <v>4.72972972972973E-2</v>
      </c>
    </row>
    <row r="5" spans="1:3" ht="30" x14ac:dyDescent="0.25">
      <c r="A5" s="88" t="s">
        <v>596</v>
      </c>
      <c r="B5" s="18">
        <v>12</v>
      </c>
      <c r="C5" s="3">
        <f>(12/148)</f>
        <v>8.1081081081081086E-2</v>
      </c>
    </row>
    <row r="6" spans="1:3" ht="30" x14ac:dyDescent="0.25">
      <c r="A6" s="88" t="s">
        <v>595</v>
      </c>
      <c r="B6" s="18">
        <v>129</v>
      </c>
      <c r="C6" s="3">
        <f>(129/148)</f>
        <v>0.8716216216216216</v>
      </c>
    </row>
    <row r="7" spans="1:3" ht="15.75" thickBot="1" x14ac:dyDescent="0.3">
      <c r="A7" s="14" t="s">
        <v>29</v>
      </c>
      <c r="B7" s="15">
        <v>148</v>
      </c>
      <c r="C7" s="95">
        <f>SUM(C4:C6)</f>
        <v>1</v>
      </c>
    </row>
    <row r="15" spans="1:3" ht="15.75" thickBot="1" x14ac:dyDescent="0.3"/>
    <row r="16" spans="1:3" x14ac:dyDescent="0.25">
      <c r="A16" s="2" t="s">
        <v>26</v>
      </c>
      <c r="B16" s="13" t="s">
        <v>30</v>
      </c>
      <c r="C16" s="97" t="s">
        <v>28</v>
      </c>
    </row>
    <row r="17" spans="1:3" x14ac:dyDescent="0.25">
      <c r="A17" s="88" t="s">
        <v>31</v>
      </c>
      <c r="B17" s="104">
        <v>47</v>
      </c>
      <c r="C17" s="3">
        <f>(47/148)</f>
        <v>0.31756756756756754</v>
      </c>
    </row>
    <row r="18" spans="1:3" x14ac:dyDescent="0.25">
      <c r="A18" s="88" t="s">
        <v>69</v>
      </c>
      <c r="B18" s="104">
        <v>94</v>
      </c>
      <c r="C18" s="3">
        <f>(94/148)</f>
        <v>0.63513513513513509</v>
      </c>
    </row>
    <row r="19" spans="1:3" x14ac:dyDescent="0.25">
      <c r="A19" s="88" t="s">
        <v>68</v>
      </c>
      <c r="B19" s="104">
        <v>4</v>
      </c>
      <c r="C19" s="3">
        <f>(4/148)</f>
        <v>2.7027027027027029E-2</v>
      </c>
    </row>
    <row r="20" spans="1:3" x14ac:dyDescent="0.25">
      <c r="A20" s="88" t="s">
        <v>32</v>
      </c>
      <c r="B20" s="104">
        <v>3</v>
      </c>
      <c r="C20" s="3">
        <f>(3/148)</f>
        <v>2.0270270270270271E-2</v>
      </c>
    </row>
    <row r="21" spans="1:3" ht="15.75" thickBot="1" x14ac:dyDescent="0.3">
      <c r="A21" s="14" t="s">
        <v>29</v>
      </c>
      <c r="B21" s="15">
        <v>148</v>
      </c>
      <c r="C21" s="95">
        <f>SUM(C17:C20)</f>
        <v>0.99999999999999989</v>
      </c>
    </row>
    <row r="22" spans="1:3" s="103" customFormat="1" x14ac:dyDescent="0.25">
      <c r="A22" s="100"/>
      <c r="B22" s="101"/>
      <c r="C22" s="102"/>
    </row>
    <row r="23" spans="1:3" s="103" customFormat="1" x14ac:dyDescent="0.25">
      <c r="A23" s="100"/>
      <c r="B23" s="101"/>
      <c r="C23" s="102"/>
    </row>
    <row r="24" spans="1:3" s="103" customFormat="1" x14ac:dyDescent="0.25">
      <c r="A24" s="100"/>
      <c r="B24" s="101"/>
      <c r="C24" s="102"/>
    </row>
    <row r="25" spans="1:3" s="103" customFormat="1" x14ac:dyDescent="0.25">
      <c r="A25" s="100"/>
      <c r="B25" s="101"/>
      <c r="C25" s="102"/>
    </row>
    <row r="26" spans="1:3" s="103" customFormat="1" x14ac:dyDescent="0.25">
      <c r="A26" s="100"/>
      <c r="B26" s="101"/>
      <c r="C26" s="102"/>
    </row>
    <row r="27" spans="1:3" s="103" customFormat="1" x14ac:dyDescent="0.25">
      <c r="A27" s="100"/>
      <c r="B27" s="101"/>
      <c r="C27" s="102"/>
    </row>
    <row r="28" spans="1:3" s="103" customFormat="1" x14ac:dyDescent="0.25">
      <c r="A28" s="100"/>
      <c r="B28" s="101"/>
      <c r="C28" s="102"/>
    </row>
    <row r="29" spans="1:3" s="103" customFormat="1" x14ac:dyDescent="0.25">
      <c r="A29" s="100"/>
      <c r="B29" s="101"/>
      <c r="C29" s="102"/>
    </row>
    <row r="31" spans="1:3" ht="15.75" thickBot="1" x14ac:dyDescent="0.3"/>
    <row r="32" spans="1:3" x14ac:dyDescent="0.25">
      <c r="A32" s="2" t="s">
        <v>33</v>
      </c>
      <c r="B32" s="13" t="s">
        <v>34</v>
      </c>
    </row>
    <row r="33" spans="1:9" x14ac:dyDescent="0.25">
      <c r="A33" s="16" t="s">
        <v>78</v>
      </c>
      <c r="B33" s="1">
        <v>133</v>
      </c>
    </row>
    <row r="34" spans="1:9" x14ac:dyDescent="0.25">
      <c r="A34" s="16" t="s">
        <v>740</v>
      </c>
      <c r="B34" s="1">
        <v>137</v>
      </c>
    </row>
    <row r="35" spans="1:9" x14ac:dyDescent="0.25">
      <c r="A35" s="16" t="s">
        <v>741</v>
      </c>
      <c r="B35" s="1">
        <v>148</v>
      </c>
    </row>
    <row r="36" spans="1:9" ht="15.75" thickBot="1" x14ac:dyDescent="0.3">
      <c r="A36" s="14" t="s">
        <v>35</v>
      </c>
      <c r="B36" s="15">
        <f>SUM(B33:B35)</f>
        <v>418</v>
      </c>
      <c r="C36" s="98"/>
    </row>
    <row r="37" spans="1:9" x14ac:dyDescent="0.25">
      <c r="F37" s="99"/>
      <c r="G37" s="99"/>
      <c r="H37" s="99"/>
      <c r="I37" s="99"/>
    </row>
    <row r="38" spans="1:9" x14ac:dyDescent="0.25">
      <c r="F38" s="99"/>
      <c r="G38" s="99"/>
      <c r="H38" s="99"/>
      <c r="I38" s="99"/>
    </row>
    <row r="39" spans="1:9" x14ac:dyDescent="0.25">
      <c r="F39" s="99"/>
      <c r="G39" s="99"/>
      <c r="H39" s="99"/>
      <c r="I39" s="99"/>
    </row>
    <row r="40" spans="1:9" x14ac:dyDescent="0.25">
      <c r="F40" s="99"/>
      <c r="G40" s="99"/>
      <c r="H40" s="99"/>
      <c r="I40" s="99"/>
    </row>
    <row r="41" spans="1:9" x14ac:dyDescent="0.25">
      <c r="F41" s="99"/>
      <c r="G41" s="99"/>
      <c r="H41" s="99"/>
      <c r="I41" s="99"/>
    </row>
    <row r="42" spans="1:9" x14ac:dyDescent="0.25">
      <c r="F42" s="99"/>
      <c r="G42" s="99"/>
      <c r="H42" s="99"/>
      <c r="I42" s="99"/>
    </row>
    <row r="43" spans="1:9" x14ac:dyDescent="0.25">
      <c r="F43" s="99"/>
      <c r="G43" s="99"/>
      <c r="H43" s="99"/>
      <c r="I43" s="99"/>
    </row>
    <row r="44" spans="1:9" x14ac:dyDescent="0.25">
      <c r="F44" s="99"/>
      <c r="G44" s="99"/>
      <c r="H44" s="99"/>
      <c r="I44" s="99"/>
    </row>
    <row r="45" spans="1:9" x14ac:dyDescent="0.25">
      <c r="F45" s="99"/>
      <c r="G45" s="99"/>
      <c r="H45" s="99"/>
      <c r="I45" s="99"/>
    </row>
    <row r="46" spans="1:9" x14ac:dyDescent="0.25">
      <c r="F46" s="99"/>
      <c r="G46" s="99"/>
      <c r="H46" s="99"/>
      <c r="I46" s="99"/>
    </row>
    <row r="48" spans="1:9" ht="15.75" thickBot="1" x14ac:dyDescent="0.3"/>
    <row r="49" spans="1:3" x14ac:dyDescent="0.25">
      <c r="A49" s="2" t="s">
        <v>26</v>
      </c>
      <c r="B49" s="13" t="s">
        <v>36</v>
      </c>
      <c r="C49" s="97" t="s">
        <v>28</v>
      </c>
    </row>
    <row r="50" spans="1:3" ht="30" x14ac:dyDescent="0.25">
      <c r="A50" s="88" t="s">
        <v>571</v>
      </c>
      <c r="B50" s="104">
        <v>21</v>
      </c>
      <c r="C50" s="105">
        <f>(21/148)</f>
        <v>0.14189189189189189</v>
      </c>
    </row>
    <row r="51" spans="1:3" x14ac:dyDescent="0.25">
      <c r="A51" s="88" t="s">
        <v>306</v>
      </c>
      <c r="B51" s="104">
        <v>103</v>
      </c>
      <c r="C51" s="105">
        <f>(103/148)</f>
        <v>0.69594594594594594</v>
      </c>
    </row>
    <row r="52" spans="1:3" ht="30" x14ac:dyDescent="0.25">
      <c r="A52" s="88" t="s">
        <v>307</v>
      </c>
      <c r="B52" s="104">
        <v>10</v>
      </c>
      <c r="C52" s="105">
        <f>(10/148)</f>
        <v>6.7567567567567571E-2</v>
      </c>
    </row>
    <row r="53" spans="1:3" x14ac:dyDescent="0.25">
      <c r="A53" s="88" t="s">
        <v>305</v>
      </c>
      <c r="B53" s="18">
        <v>14</v>
      </c>
      <c r="C53" s="3">
        <f>(14/148)</f>
        <v>9.45945945945946E-2</v>
      </c>
    </row>
    <row r="54" spans="1:3" ht="15.75" thickBot="1" x14ac:dyDescent="0.3">
      <c r="A54" s="14" t="s">
        <v>29</v>
      </c>
      <c r="B54" s="15">
        <v>148</v>
      </c>
      <c r="C54" s="95">
        <f>SUM(C50:C53)</f>
        <v>1</v>
      </c>
    </row>
    <row r="55" spans="1:3" s="103" customFormat="1" x14ac:dyDescent="0.25">
      <c r="A55" s="100"/>
      <c r="B55" s="101"/>
      <c r="C55" s="102"/>
    </row>
    <row r="56" spans="1:3" s="103" customFormat="1" x14ac:dyDescent="0.25">
      <c r="A56" s="100"/>
      <c r="B56" s="101"/>
      <c r="C56" s="102"/>
    </row>
    <row r="57" spans="1:3" s="103" customFormat="1" x14ac:dyDescent="0.25">
      <c r="A57" s="100"/>
      <c r="B57" s="101"/>
      <c r="C57" s="102"/>
    </row>
    <row r="58" spans="1:3" s="103" customFormat="1" x14ac:dyDescent="0.25">
      <c r="A58" s="100"/>
      <c r="B58" s="101"/>
      <c r="C58" s="102"/>
    </row>
    <row r="59" spans="1:3" s="103" customFormat="1" x14ac:dyDescent="0.25">
      <c r="A59" s="100"/>
      <c r="B59" s="101"/>
      <c r="C59" s="102"/>
    </row>
    <row r="60" spans="1:3" ht="14.25" customHeight="1" x14ac:dyDescent="0.25"/>
    <row r="61" spans="1:3" ht="15.75" thickBot="1" x14ac:dyDescent="0.3"/>
    <row r="62" spans="1:3" x14ac:dyDescent="0.25">
      <c r="A62" s="2" t="s">
        <v>26</v>
      </c>
      <c r="B62" s="13" t="s">
        <v>38</v>
      </c>
      <c r="C62" s="97" t="s">
        <v>28</v>
      </c>
    </row>
    <row r="63" spans="1:3" ht="15.75" thickBot="1" x14ac:dyDescent="0.3">
      <c r="A63" s="91" t="s">
        <v>79</v>
      </c>
      <c r="B63" s="92">
        <v>148</v>
      </c>
      <c r="C63" s="96">
        <f>(148/148)</f>
        <v>1</v>
      </c>
    </row>
    <row r="64" spans="1:3" ht="15.75" thickBot="1" x14ac:dyDescent="0.3">
      <c r="A64" s="89" t="s">
        <v>29</v>
      </c>
      <c r="B64" s="90">
        <v>148</v>
      </c>
      <c r="C64" s="95">
        <f>SUM(C63)</f>
        <v>1</v>
      </c>
    </row>
    <row r="65" spans="1:3" s="103" customFormat="1" x14ac:dyDescent="0.25">
      <c r="A65" s="100"/>
      <c r="B65" s="101"/>
      <c r="C65" s="102"/>
    </row>
    <row r="66" spans="1:3" s="103" customFormat="1" x14ac:dyDescent="0.25">
      <c r="A66" s="100"/>
      <c r="B66" s="101"/>
      <c r="C66" s="102"/>
    </row>
    <row r="67" spans="1:3" s="103" customFormat="1" x14ac:dyDescent="0.25">
      <c r="A67" s="100"/>
      <c r="B67" s="101"/>
      <c r="C67" s="102"/>
    </row>
    <row r="68" spans="1:3" s="103" customFormat="1" x14ac:dyDescent="0.25">
      <c r="A68" s="100"/>
      <c r="B68" s="101"/>
      <c r="C68" s="102"/>
    </row>
    <row r="69" spans="1:3" s="103" customFormat="1" x14ac:dyDescent="0.25">
      <c r="A69" s="100"/>
      <c r="B69" s="101"/>
      <c r="C69" s="102"/>
    </row>
    <row r="70" spans="1:3" s="103" customFormat="1" x14ac:dyDescent="0.25">
      <c r="A70" s="100"/>
      <c r="B70" s="101"/>
      <c r="C70" s="102"/>
    </row>
    <row r="71" spans="1:3" s="103" customFormat="1" x14ac:dyDescent="0.25">
      <c r="A71" s="100"/>
      <c r="B71" s="101"/>
      <c r="C71" s="102"/>
    </row>
    <row r="72" spans="1:3" s="103" customFormat="1" x14ac:dyDescent="0.25">
      <c r="A72" s="100"/>
      <c r="B72" s="101"/>
      <c r="C72" s="102"/>
    </row>
    <row r="74" spans="1:3" ht="15.75" thickBot="1" x14ac:dyDescent="0.3"/>
    <row r="75" spans="1:3" ht="30" x14ac:dyDescent="0.25">
      <c r="A75" s="2" t="s">
        <v>26</v>
      </c>
      <c r="B75" s="13" t="s">
        <v>39</v>
      </c>
      <c r="C75" s="97" t="s">
        <v>28</v>
      </c>
    </row>
    <row r="76" spans="1:3" x14ac:dyDescent="0.25">
      <c r="A76" s="88" t="s">
        <v>62</v>
      </c>
      <c r="B76" s="104">
        <v>64</v>
      </c>
      <c r="C76" s="105">
        <f>(64/148)</f>
        <v>0.43243243243243246</v>
      </c>
    </row>
    <row r="77" spans="1:3" x14ac:dyDescent="0.25">
      <c r="A77" s="88" t="s">
        <v>64</v>
      </c>
      <c r="B77" s="104">
        <v>17</v>
      </c>
      <c r="C77" s="105">
        <f>(17/148)</f>
        <v>0.11486486486486487</v>
      </c>
    </row>
    <row r="78" spans="1:3" x14ac:dyDescent="0.25">
      <c r="A78" s="88" t="s">
        <v>40</v>
      </c>
      <c r="B78" s="104">
        <v>26</v>
      </c>
      <c r="C78" s="105">
        <f>(26/148)</f>
        <v>0.17567567567567569</v>
      </c>
    </row>
    <row r="79" spans="1:3" x14ac:dyDescent="0.25">
      <c r="A79" s="88" t="s">
        <v>61</v>
      </c>
      <c r="B79" s="104">
        <v>5</v>
      </c>
      <c r="C79" s="105">
        <f>(5/148)</f>
        <v>3.3783783783783786E-2</v>
      </c>
    </row>
    <row r="80" spans="1:3" x14ac:dyDescent="0.25">
      <c r="A80" s="88" t="s">
        <v>41</v>
      </c>
      <c r="B80" s="104">
        <v>36</v>
      </c>
      <c r="C80" s="105">
        <f>(36/148)</f>
        <v>0.24324324324324326</v>
      </c>
    </row>
    <row r="81" spans="1:3" ht="15.75" thickBot="1" x14ac:dyDescent="0.3">
      <c r="A81" s="14" t="s">
        <v>29</v>
      </c>
      <c r="B81" s="15">
        <v>148</v>
      </c>
      <c r="C81" s="95">
        <f>SUM(C76:C80)</f>
        <v>1</v>
      </c>
    </row>
    <row r="91" spans="1:3" ht="15.75" thickBot="1" x14ac:dyDescent="0.3"/>
    <row r="92" spans="1:3" x14ac:dyDescent="0.25">
      <c r="A92" s="2" t="s">
        <v>26</v>
      </c>
      <c r="B92" s="13" t="s">
        <v>42</v>
      </c>
      <c r="C92" s="97" t="s">
        <v>28</v>
      </c>
    </row>
    <row r="93" spans="1:3" x14ac:dyDescent="0.25">
      <c r="A93" s="88" t="s">
        <v>43</v>
      </c>
      <c r="B93" s="18">
        <v>14</v>
      </c>
      <c r="C93" s="96">
        <f>(14/148)</f>
        <v>9.45945945945946E-2</v>
      </c>
    </row>
    <row r="94" spans="1:3" x14ac:dyDescent="0.25">
      <c r="A94" s="88" t="s">
        <v>44</v>
      </c>
      <c r="B94" s="18">
        <v>5</v>
      </c>
      <c r="C94" s="96">
        <f>(5/148)</f>
        <v>3.3783783783783786E-2</v>
      </c>
    </row>
    <row r="95" spans="1:3" x14ac:dyDescent="0.25">
      <c r="A95" s="88" t="s">
        <v>45</v>
      </c>
      <c r="B95" s="18">
        <v>13</v>
      </c>
      <c r="C95" s="96">
        <f>(13/148)</f>
        <v>8.7837837837837843E-2</v>
      </c>
    </row>
    <row r="96" spans="1:3" x14ac:dyDescent="0.25">
      <c r="A96" s="88" t="s">
        <v>575</v>
      </c>
      <c r="B96" s="18">
        <v>5</v>
      </c>
      <c r="C96" s="96">
        <f>(5/148)</f>
        <v>3.3783783783783786E-2</v>
      </c>
    </row>
    <row r="97" spans="1:3" x14ac:dyDescent="0.25">
      <c r="A97" s="88" t="s">
        <v>46</v>
      </c>
      <c r="B97" s="18">
        <v>13</v>
      </c>
      <c r="C97" s="96">
        <f>(13/148)</f>
        <v>8.7837837837837843E-2</v>
      </c>
    </row>
    <row r="98" spans="1:3" x14ac:dyDescent="0.25">
      <c r="A98" s="88" t="s">
        <v>47</v>
      </c>
      <c r="B98" s="18">
        <v>4</v>
      </c>
      <c r="C98" s="96">
        <f>(4/148)</f>
        <v>2.7027027027027029E-2</v>
      </c>
    </row>
    <row r="99" spans="1:3" x14ac:dyDescent="0.25">
      <c r="A99" s="88" t="s">
        <v>576</v>
      </c>
      <c r="B99" s="18">
        <v>3</v>
      </c>
      <c r="C99" s="96">
        <f>(3/148)</f>
        <v>2.0270270270270271E-2</v>
      </c>
    </row>
    <row r="100" spans="1:3" x14ac:dyDescent="0.25">
      <c r="A100" s="88" t="s">
        <v>577</v>
      </c>
      <c r="B100" s="18">
        <v>7</v>
      </c>
      <c r="C100" s="96">
        <f>(7/148)</f>
        <v>4.72972972972973E-2</v>
      </c>
    </row>
    <row r="101" spans="1:3" x14ac:dyDescent="0.25">
      <c r="A101" s="88" t="s">
        <v>578</v>
      </c>
      <c r="B101" s="18">
        <v>5</v>
      </c>
      <c r="C101" s="96">
        <f>(5/148)</f>
        <v>3.3783783783783786E-2</v>
      </c>
    </row>
    <row r="102" spans="1:3" x14ac:dyDescent="0.25">
      <c r="A102" s="88" t="s">
        <v>48</v>
      </c>
      <c r="B102" s="18">
        <v>4</v>
      </c>
      <c r="C102" s="96">
        <f>(4/148)</f>
        <v>2.7027027027027029E-2</v>
      </c>
    </row>
    <row r="103" spans="1:3" x14ac:dyDescent="0.25">
      <c r="A103" s="88" t="s">
        <v>580</v>
      </c>
      <c r="B103" s="18">
        <v>1</v>
      </c>
      <c r="C103" s="96">
        <f>(1/148)</f>
        <v>6.7567567567567571E-3</v>
      </c>
    </row>
    <row r="104" spans="1:3" x14ac:dyDescent="0.25">
      <c r="A104" s="88" t="s">
        <v>49</v>
      </c>
      <c r="B104" s="18">
        <v>17</v>
      </c>
      <c r="C104" s="96">
        <f>(17/148)</f>
        <v>0.11486486486486487</v>
      </c>
    </row>
    <row r="105" spans="1:3" x14ac:dyDescent="0.25">
      <c r="A105" s="88" t="s">
        <v>582</v>
      </c>
      <c r="B105" s="18">
        <v>1</v>
      </c>
      <c r="C105" s="96">
        <f>(1/148)</f>
        <v>6.7567567567567571E-3</v>
      </c>
    </row>
    <row r="106" spans="1:3" x14ac:dyDescent="0.25">
      <c r="A106" s="88" t="s">
        <v>583</v>
      </c>
      <c r="B106" s="18">
        <v>1</v>
      </c>
      <c r="C106" s="96">
        <f>(1/148)</f>
        <v>6.7567567567567571E-3</v>
      </c>
    </row>
    <row r="107" spans="1:3" x14ac:dyDescent="0.25">
      <c r="A107" s="88" t="s">
        <v>584</v>
      </c>
      <c r="B107" s="18">
        <v>11</v>
      </c>
      <c r="C107" s="96">
        <f>(11/148)</f>
        <v>7.4324324324324328E-2</v>
      </c>
    </row>
    <row r="108" spans="1:3" x14ac:dyDescent="0.25">
      <c r="A108" s="88" t="s">
        <v>50</v>
      </c>
      <c r="B108" s="18">
        <v>3</v>
      </c>
      <c r="C108" s="96">
        <f>(3/148)</f>
        <v>2.0270270270270271E-2</v>
      </c>
    </row>
    <row r="109" spans="1:3" x14ac:dyDescent="0.25">
      <c r="A109" s="88" t="s">
        <v>51</v>
      </c>
      <c r="B109" s="18">
        <v>5</v>
      </c>
      <c r="C109" s="96">
        <f>(5/148)</f>
        <v>3.3783783783783786E-2</v>
      </c>
    </row>
    <row r="110" spans="1:3" x14ac:dyDescent="0.25">
      <c r="A110" s="88" t="s">
        <v>739</v>
      </c>
      <c r="B110" s="18">
        <v>6</v>
      </c>
      <c r="C110" s="96">
        <f>(6/148)</f>
        <v>4.0540540540540543E-2</v>
      </c>
    </row>
    <row r="111" spans="1:3" x14ac:dyDescent="0.25">
      <c r="A111" s="88" t="s">
        <v>52</v>
      </c>
      <c r="B111" s="18">
        <v>1</v>
      </c>
      <c r="C111" s="96">
        <f>(1/148)</f>
        <v>6.7567567567567571E-3</v>
      </c>
    </row>
    <row r="112" spans="1:3" x14ac:dyDescent="0.25">
      <c r="A112" s="88" t="s">
        <v>587</v>
      </c>
      <c r="B112" s="18">
        <v>1</v>
      </c>
      <c r="C112" s="96">
        <f>(1/148)</f>
        <v>6.7567567567567571E-3</v>
      </c>
    </row>
    <row r="113" spans="1:3" x14ac:dyDescent="0.25">
      <c r="A113" s="88" t="s">
        <v>72</v>
      </c>
      <c r="B113" s="18">
        <v>1</v>
      </c>
      <c r="C113" s="96">
        <f>(1/148)</f>
        <v>6.7567567567567571E-3</v>
      </c>
    </row>
    <row r="114" spans="1:3" x14ac:dyDescent="0.25">
      <c r="A114" s="88" t="s">
        <v>53</v>
      </c>
      <c r="B114" s="18">
        <v>12</v>
      </c>
      <c r="C114" s="96">
        <f>(12/148)</f>
        <v>8.1081081081081086E-2</v>
      </c>
    </row>
    <row r="115" spans="1:3" x14ac:dyDescent="0.25">
      <c r="A115" s="88" t="s">
        <v>589</v>
      </c>
      <c r="B115" s="18">
        <v>5</v>
      </c>
      <c r="C115" s="96">
        <f>(5/148)</f>
        <v>3.3783783783783786E-2</v>
      </c>
    </row>
    <row r="116" spans="1:3" x14ac:dyDescent="0.25">
      <c r="A116" s="88" t="s">
        <v>590</v>
      </c>
      <c r="B116" s="18">
        <v>5</v>
      </c>
      <c r="C116" s="96">
        <f>(5/148)</f>
        <v>3.3783783783783786E-2</v>
      </c>
    </row>
    <row r="117" spans="1:3" x14ac:dyDescent="0.25">
      <c r="A117" s="88" t="s">
        <v>54</v>
      </c>
      <c r="B117" s="18">
        <v>2</v>
      </c>
      <c r="C117" s="96">
        <f>(2/148)</f>
        <v>1.3513513513513514E-2</v>
      </c>
    </row>
    <row r="118" spans="1:3" x14ac:dyDescent="0.25">
      <c r="A118" s="88" t="s">
        <v>73</v>
      </c>
      <c r="B118" s="18">
        <v>3</v>
      </c>
      <c r="C118" s="96">
        <f>(3/148)</f>
        <v>2.0270270270270271E-2</v>
      </c>
    </row>
    <row r="119" spans="1:3" ht="15.75" thickBot="1" x14ac:dyDescent="0.3">
      <c r="A119" s="14" t="s">
        <v>29</v>
      </c>
      <c r="B119" s="15">
        <v>148</v>
      </c>
      <c r="C119" s="95">
        <f>SUM(C93:C118)</f>
        <v>1.0000000000000002</v>
      </c>
    </row>
    <row r="122" spans="1:3" x14ac:dyDescent="0.25">
      <c r="A122" s="93"/>
      <c r="B122" s="93"/>
    </row>
    <row r="125" spans="1:3" ht="15.75" thickBot="1" x14ac:dyDescent="0.3"/>
    <row r="126" spans="1:3" x14ac:dyDescent="0.25">
      <c r="A126" s="2" t="s">
        <v>26</v>
      </c>
      <c r="B126" s="13" t="s">
        <v>55</v>
      </c>
      <c r="C126" s="97" t="s">
        <v>28</v>
      </c>
    </row>
    <row r="127" spans="1:3" x14ac:dyDescent="0.25">
      <c r="A127" s="106" t="s">
        <v>56</v>
      </c>
      <c r="B127" s="104">
        <v>24</v>
      </c>
      <c r="C127" s="105">
        <f>(24/148)</f>
        <v>0.16216216216216217</v>
      </c>
    </row>
    <row r="128" spans="1:3" x14ac:dyDescent="0.25">
      <c r="A128" s="106" t="s">
        <v>57</v>
      </c>
      <c r="B128" s="104">
        <v>32</v>
      </c>
      <c r="C128" s="105">
        <f>(32/148)</f>
        <v>0.21621621621621623</v>
      </c>
    </row>
    <row r="129" spans="1:3" x14ac:dyDescent="0.25">
      <c r="A129" s="106" t="s">
        <v>66</v>
      </c>
      <c r="B129" s="104">
        <v>16</v>
      </c>
      <c r="C129" s="105">
        <f>(16/148)</f>
        <v>0.10810810810810811</v>
      </c>
    </row>
    <row r="130" spans="1:3" x14ac:dyDescent="0.25">
      <c r="A130" s="106" t="s">
        <v>58</v>
      </c>
      <c r="B130" s="104">
        <v>17</v>
      </c>
      <c r="C130" s="105">
        <f>(17/148)</f>
        <v>0.11486486486486487</v>
      </c>
    </row>
    <row r="131" spans="1:3" ht="30" x14ac:dyDescent="0.25">
      <c r="A131" s="106" t="s">
        <v>59</v>
      </c>
      <c r="B131" s="104">
        <v>12</v>
      </c>
      <c r="C131" s="105">
        <f>(12/148)</f>
        <v>8.1081081081081086E-2</v>
      </c>
    </row>
    <row r="132" spans="1:3" x14ac:dyDescent="0.25">
      <c r="A132" s="106" t="s">
        <v>67</v>
      </c>
      <c r="B132" s="104">
        <v>47</v>
      </c>
      <c r="C132" s="105">
        <f>(47/148)</f>
        <v>0.31756756756756754</v>
      </c>
    </row>
    <row r="133" spans="1:3" ht="15.75" thickBot="1" x14ac:dyDescent="0.3">
      <c r="A133" s="14" t="s">
        <v>29</v>
      </c>
      <c r="B133" s="15">
        <v>148</v>
      </c>
      <c r="C133" s="95">
        <f>SUM(C127:C132)</f>
        <v>1</v>
      </c>
    </row>
    <row r="134" spans="1:3" ht="15.75" thickBot="1" x14ac:dyDescent="0.3"/>
    <row r="135" spans="1:3" x14ac:dyDescent="0.25">
      <c r="A135" s="2" t="s">
        <v>26</v>
      </c>
      <c r="B135" s="13" t="s">
        <v>60</v>
      </c>
      <c r="C135" s="97" t="s">
        <v>28</v>
      </c>
    </row>
    <row r="136" spans="1:3" ht="30" x14ac:dyDescent="0.25">
      <c r="A136" s="17" t="s">
        <v>37</v>
      </c>
      <c r="B136" s="1">
        <v>14</v>
      </c>
    </row>
    <row r="137" spans="1:3" x14ac:dyDescent="0.25">
      <c r="A137" s="17" t="s">
        <v>75</v>
      </c>
      <c r="B137" s="1">
        <v>13</v>
      </c>
    </row>
    <row r="138" spans="1:3" ht="30" x14ac:dyDescent="0.25">
      <c r="A138" s="17" t="s">
        <v>76</v>
      </c>
      <c r="B138" s="1">
        <v>10</v>
      </c>
    </row>
    <row r="139" spans="1:3" x14ac:dyDescent="0.25">
      <c r="A139" s="17" t="s">
        <v>77</v>
      </c>
      <c r="B139" s="1">
        <v>5</v>
      </c>
    </row>
    <row r="140" spans="1:3" ht="15.75" thickBot="1" x14ac:dyDescent="0.3">
      <c r="A140" s="14" t="s">
        <v>29</v>
      </c>
      <c r="B140" s="15">
        <v>10</v>
      </c>
    </row>
    <row r="143" spans="1:3" ht="15.75" thickBot="1" x14ac:dyDescent="0.3"/>
    <row r="144" spans="1:3" x14ac:dyDescent="0.25">
      <c r="A144" s="2" t="s">
        <v>26</v>
      </c>
      <c r="B144" s="13" t="s">
        <v>38</v>
      </c>
      <c r="C144" s="97" t="s">
        <v>28</v>
      </c>
    </row>
    <row r="145" spans="1:3" ht="24" customHeight="1" x14ac:dyDescent="0.25">
      <c r="A145" s="17" t="s">
        <v>79</v>
      </c>
      <c r="B145" s="18">
        <v>148</v>
      </c>
      <c r="C145" s="3">
        <f>(148/148)</f>
        <v>1</v>
      </c>
    </row>
    <row r="146" spans="1:3" ht="15.75" thickBot="1" x14ac:dyDescent="0.3">
      <c r="A146" s="14" t="s">
        <v>29</v>
      </c>
      <c r="B146" s="15">
        <v>148</v>
      </c>
      <c r="C146" s="95">
        <f>SUM(C140:C145)</f>
        <v>1</v>
      </c>
    </row>
    <row r="149" spans="1:3" ht="15.75" thickBot="1" x14ac:dyDescent="0.3"/>
    <row r="150" spans="1:3" x14ac:dyDescent="0.25">
      <c r="A150" s="2" t="s">
        <v>26</v>
      </c>
      <c r="B150" s="13" t="s">
        <v>742</v>
      </c>
      <c r="C150" s="110" t="s">
        <v>28</v>
      </c>
    </row>
    <row r="151" spans="1:3" x14ac:dyDescent="0.25">
      <c r="A151" s="112" t="s">
        <v>593</v>
      </c>
      <c r="B151" s="113">
        <v>123</v>
      </c>
      <c r="C151" s="3">
        <f>(123/148)</f>
        <v>0.83108108108108103</v>
      </c>
    </row>
    <row r="152" spans="1:3" x14ac:dyDescent="0.25">
      <c r="A152" s="112" t="s">
        <v>594</v>
      </c>
      <c r="B152" s="113">
        <v>15</v>
      </c>
      <c r="C152" s="3">
        <f>(15/148)</f>
        <v>0.10135135135135136</v>
      </c>
    </row>
    <row r="153" spans="1:3" x14ac:dyDescent="0.25">
      <c r="A153" s="112" t="s">
        <v>70</v>
      </c>
      <c r="B153" s="113">
        <v>10</v>
      </c>
      <c r="C153" s="3">
        <f>(10/148)</f>
        <v>6.7567567567567571E-2</v>
      </c>
    </row>
    <row r="154" spans="1:3" ht="15.75" thickBot="1" x14ac:dyDescent="0.3">
      <c r="A154" s="14" t="s">
        <v>29</v>
      </c>
      <c r="B154" s="15">
        <v>148</v>
      </c>
      <c r="C154" s="111">
        <f>SUM(C151:C153)</f>
        <v>0.99999999999999989</v>
      </c>
    </row>
  </sheetData>
  <pageMargins left="0.7" right="0.7" top="0.75" bottom="0.75" header="0.3" footer="0.3"/>
  <pageSetup orientation="portrait" horizontalDpi="203" verticalDpi="203"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B7"/>
    </sheetView>
  </sheetViews>
  <sheetFormatPr baseColWidth="10" defaultRowHeight="15" x14ac:dyDescent="0.25"/>
  <cols>
    <col min="1" max="1" width="25.5703125" bestFit="1" customWidth="1"/>
    <col min="2" max="2" width="26.85546875" bestFit="1" customWidth="1"/>
  </cols>
  <sheetData>
    <row r="3" spans="1:2" x14ac:dyDescent="0.25">
      <c r="A3" s="107" t="s">
        <v>26</v>
      </c>
      <c r="B3" t="s">
        <v>742</v>
      </c>
    </row>
    <row r="4" spans="1:2" x14ac:dyDescent="0.25">
      <c r="A4" s="108" t="s">
        <v>593</v>
      </c>
      <c r="B4" s="109">
        <v>123</v>
      </c>
    </row>
    <row r="5" spans="1:2" x14ac:dyDescent="0.25">
      <c r="A5" s="108" t="s">
        <v>594</v>
      </c>
      <c r="B5" s="109">
        <v>15</v>
      </c>
    </row>
    <row r="6" spans="1:2" x14ac:dyDescent="0.25">
      <c r="A6" s="108" t="s">
        <v>70</v>
      </c>
      <c r="B6" s="109">
        <v>10</v>
      </c>
    </row>
    <row r="7" spans="1:2" x14ac:dyDescent="0.25">
      <c r="A7" s="108" t="s">
        <v>29</v>
      </c>
      <c r="B7" s="109">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6"/>
  <sheetViews>
    <sheetView workbookViewId="0">
      <selection activeCell="A28" sqref="A28"/>
    </sheetView>
  </sheetViews>
  <sheetFormatPr baseColWidth="10" defaultRowHeight="15" x14ac:dyDescent="0.25"/>
  <cols>
    <col min="2" max="2" width="23.42578125" bestFit="1" customWidth="1"/>
    <col min="3" max="3" width="17.140625" bestFit="1" customWidth="1"/>
    <col min="4" max="4" width="16.7109375" customWidth="1"/>
    <col min="5" max="5" width="14" bestFit="1" customWidth="1"/>
    <col min="6" max="6" width="16.85546875" bestFit="1" customWidth="1"/>
    <col min="7" max="7" width="15.42578125" customWidth="1"/>
  </cols>
  <sheetData>
    <row r="2" spans="2:8" ht="30.75" thickBot="1" x14ac:dyDescent="0.3">
      <c r="B2" s="8" t="s">
        <v>572</v>
      </c>
      <c r="C2" s="6" t="s">
        <v>63</v>
      </c>
      <c r="D2" s="7" t="s">
        <v>65</v>
      </c>
      <c r="E2" s="8" t="s">
        <v>17</v>
      </c>
      <c r="F2" s="8" t="s">
        <v>9</v>
      </c>
      <c r="G2" s="7" t="s">
        <v>0</v>
      </c>
      <c r="H2" s="7" t="s">
        <v>592</v>
      </c>
    </row>
    <row r="3" spans="2:8" ht="60.75" thickBot="1" x14ac:dyDescent="0.3">
      <c r="B3" s="29" t="s">
        <v>573</v>
      </c>
      <c r="C3" s="4" t="s">
        <v>41</v>
      </c>
      <c r="D3" s="4" t="s">
        <v>67</v>
      </c>
      <c r="E3" s="9" t="s">
        <v>32</v>
      </c>
      <c r="F3" s="31" t="s">
        <v>595</v>
      </c>
      <c r="G3" s="30" t="s">
        <v>79</v>
      </c>
      <c r="H3" s="4" t="s">
        <v>70</v>
      </c>
    </row>
    <row r="4" spans="2:8" ht="45.75" thickBot="1" x14ac:dyDescent="0.3">
      <c r="B4" s="29" t="s">
        <v>43</v>
      </c>
      <c r="C4" s="4" t="s">
        <v>61</v>
      </c>
      <c r="D4" s="4" t="s">
        <v>56</v>
      </c>
      <c r="E4" s="11" t="s">
        <v>31</v>
      </c>
      <c r="F4" s="32" t="s">
        <v>596</v>
      </c>
      <c r="G4" s="30" t="s">
        <v>71</v>
      </c>
      <c r="H4" s="4" t="s">
        <v>593</v>
      </c>
    </row>
    <row r="5" spans="2:8" ht="30.75" thickBot="1" x14ac:dyDescent="0.3">
      <c r="B5" s="29" t="s">
        <v>574</v>
      </c>
      <c r="C5" s="4" t="s">
        <v>40</v>
      </c>
      <c r="D5" s="4" t="s">
        <v>57</v>
      </c>
      <c r="E5" s="12" t="s">
        <v>68</v>
      </c>
      <c r="F5" s="33" t="s">
        <v>597</v>
      </c>
      <c r="H5" s="4" t="s">
        <v>594</v>
      </c>
    </row>
    <row r="6" spans="2:8" ht="30" x14ac:dyDescent="0.25">
      <c r="B6" s="29" t="s">
        <v>44</v>
      </c>
      <c r="C6" s="4" t="s">
        <v>62</v>
      </c>
      <c r="D6" s="4" t="s">
        <v>66</v>
      </c>
      <c r="E6" s="10" t="s">
        <v>69</v>
      </c>
      <c r="H6" s="5" t="s">
        <v>74</v>
      </c>
    </row>
    <row r="7" spans="2:8" ht="45" x14ac:dyDescent="0.25">
      <c r="B7" s="29" t="s">
        <v>575</v>
      </c>
      <c r="C7" s="5" t="s">
        <v>64</v>
      </c>
      <c r="D7" s="4" t="s">
        <v>59</v>
      </c>
    </row>
    <row r="8" spans="2:8" x14ac:dyDescent="0.25">
      <c r="B8" s="29" t="s">
        <v>45</v>
      </c>
      <c r="C8" s="86"/>
      <c r="D8" s="5" t="s">
        <v>58</v>
      </c>
    </row>
    <row r="9" spans="2:8" x14ac:dyDescent="0.25">
      <c r="B9" s="29" t="s">
        <v>46</v>
      </c>
      <c r="D9" s="86"/>
    </row>
    <row r="10" spans="2:8" x14ac:dyDescent="0.25">
      <c r="B10" s="29" t="s">
        <v>47</v>
      </c>
    </row>
    <row r="11" spans="2:8" x14ac:dyDescent="0.25">
      <c r="B11" s="29" t="s">
        <v>576</v>
      </c>
    </row>
    <row r="12" spans="2:8" x14ac:dyDescent="0.25">
      <c r="B12" s="29" t="s">
        <v>577</v>
      </c>
    </row>
    <row r="13" spans="2:8" x14ac:dyDescent="0.25">
      <c r="B13" s="29" t="s">
        <v>578</v>
      </c>
    </row>
    <row r="14" spans="2:8" x14ac:dyDescent="0.25">
      <c r="B14" s="29" t="s">
        <v>48</v>
      </c>
    </row>
    <row r="15" spans="2:8" x14ac:dyDescent="0.25">
      <c r="B15" s="29" t="s">
        <v>579</v>
      </c>
    </row>
    <row r="16" spans="2:8" x14ac:dyDescent="0.25">
      <c r="B16" s="29" t="s">
        <v>580</v>
      </c>
    </row>
    <row r="17" spans="2:2" x14ac:dyDescent="0.25">
      <c r="B17" s="29" t="s">
        <v>49</v>
      </c>
    </row>
    <row r="18" spans="2:2" x14ac:dyDescent="0.25">
      <c r="B18" s="29" t="s">
        <v>581</v>
      </c>
    </row>
    <row r="19" spans="2:2" x14ac:dyDescent="0.25">
      <c r="B19" s="29" t="s">
        <v>582</v>
      </c>
    </row>
    <row r="20" spans="2:2" x14ac:dyDescent="0.25">
      <c r="B20" s="29" t="s">
        <v>583</v>
      </c>
    </row>
    <row r="21" spans="2:2" x14ac:dyDescent="0.25">
      <c r="B21" s="29" t="s">
        <v>584</v>
      </c>
    </row>
    <row r="22" spans="2:2" x14ac:dyDescent="0.25">
      <c r="B22" s="29" t="s">
        <v>585</v>
      </c>
    </row>
    <row r="23" spans="2:2" x14ac:dyDescent="0.25">
      <c r="B23" s="29" t="s">
        <v>50</v>
      </c>
    </row>
    <row r="24" spans="2:2" x14ac:dyDescent="0.25">
      <c r="B24" s="29" t="s">
        <v>51</v>
      </c>
    </row>
    <row r="25" spans="2:2" x14ac:dyDescent="0.25">
      <c r="B25" s="29" t="s">
        <v>586</v>
      </c>
    </row>
    <row r="26" spans="2:2" x14ac:dyDescent="0.25">
      <c r="B26" s="29" t="s">
        <v>739</v>
      </c>
    </row>
    <row r="27" spans="2:2" x14ac:dyDescent="0.25">
      <c r="B27" s="29" t="s">
        <v>52</v>
      </c>
    </row>
    <row r="28" spans="2:2" x14ac:dyDescent="0.25">
      <c r="B28" s="29" t="s">
        <v>587</v>
      </c>
    </row>
    <row r="29" spans="2:2" x14ac:dyDescent="0.25">
      <c r="B29" s="29" t="s">
        <v>72</v>
      </c>
    </row>
    <row r="30" spans="2:2" x14ac:dyDescent="0.25">
      <c r="B30" s="29" t="s">
        <v>588</v>
      </c>
    </row>
    <row r="31" spans="2:2" x14ac:dyDescent="0.25">
      <c r="B31" s="29" t="s">
        <v>53</v>
      </c>
    </row>
    <row r="32" spans="2:2" x14ac:dyDescent="0.25">
      <c r="B32" s="29" t="s">
        <v>589</v>
      </c>
    </row>
    <row r="33" spans="2:2" x14ac:dyDescent="0.25">
      <c r="B33" s="29" t="s">
        <v>590</v>
      </c>
    </row>
    <row r="34" spans="2:2" x14ac:dyDescent="0.25">
      <c r="B34" s="29" t="s">
        <v>54</v>
      </c>
    </row>
    <row r="35" spans="2:2" x14ac:dyDescent="0.25">
      <c r="B35" s="29" t="s">
        <v>591</v>
      </c>
    </row>
    <row r="36" spans="2:2" x14ac:dyDescent="0.25">
      <c r="B36" s="29" t="s">
        <v>73</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SEPTIEMBRE FINAL (2)</vt:lpstr>
      <vt:lpstr>Dinámica SEPTIEMBRE</vt:lpstr>
      <vt:lpstr>Hoja4</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admin</cp:lastModifiedBy>
  <cp:revision/>
  <dcterms:created xsi:type="dcterms:W3CDTF">2021-03-01T19:40:26Z</dcterms:created>
  <dcterms:modified xsi:type="dcterms:W3CDTF">2022-10-03T20:38:02Z</dcterms:modified>
</cp:coreProperties>
</file>