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encionciudadano.DNBC\Desktop\Informes PQRSD 2020\"/>
    </mc:Choice>
  </mc:AlternateContent>
  <bookViews>
    <workbookView xWindow="0" yWindow="0" windowWidth="24000" windowHeight="8955" activeTab="1"/>
  </bookViews>
  <sheets>
    <sheet name="PQRSD marzo" sheetId="5" r:id="rId1"/>
    <sheet name="Dinamicas Marzo" sheetId="6" r:id="rId2"/>
  </sheets>
  <definedNames>
    <definedName name="_xlnm._FilterDatabase" localSheetId="0" hidden="1">'PQRSD marzo'!$A$1:$Z$86</definedName>
  </definedNames>
  <calcPr calcId="152511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6" i="6" l="1"/>
  <c r="C155" i="6"/>
  <c r="C154" i="6"/>
  <c r="C153" i="6"/>
  <c r="C152" i="6"/>
  <c r="C151" i="6"/>
  <c r="C150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4" i="6"/>
  <c r="C115" i="6"/>
  <c r="C119" i="6"/>
  <c r="C113" i="6"/>
  <c r="C94" i="6"/>
  <c r="C93" i="6"/>
  <c r="C92" i="6"/>
  <c r="C91" i="6"/>
  <c r="C90" i="6"/>
  <c r="C89" i="6"/>
  <c r="C74" i="6"/>
  <c r="C72" i="6"/>
  <c r="C73" i="6"/>
  <c r="C71" i="6"/>
  <c r="C56" i="6"/>
  <c r="C55" i="6"/>
  <c r="C54" i="6"/>
  <c r="C53" i="6"/>
  <c r="C52" i="6"/>
  <c r="C51" i="6"/>
  <c r="C50" i="6"/>
  <c r="C49" i="6"/>
  <c r="C20" i="6"/>
  <c r="C19" i="6"/>
  <c r="C18" i="6"/>
  <c r="C17" i="6"/>
  <c r="C5" i="6"/>
  <c r="C4" i="6"/>
  <c r="C3" i="6"/>
  <c r="C2" i="6"/>
</calcChain>
</file>

<file path=xl/sharedStrings.xml><?xml version="1.0" encoding="utf-8"?>
<sst xmlns="http://schemas.openxmlformats.org/spreadsheetml/2006/main" count="1740" uniqueCount="553">
  <si>
    <t>Asunto</t>
  </si>
  <si>
    <t>20203320002202  </t>
  </si>
  <si>
    <t>SM CONCEPTO JURIDICO </t>
  </si>
  <si>
    <t>GOBERNACIÓN DE SANTANDER  </t>
  </si>
  <si>
    <t>FORMULACIÓN Y ACTUALIZACIÓN NORMATIVA Y OPERATIVA </t>
  </si>
  <si>
    <t>20203320002212  </t>
  </si>
  <si>
    <t>SM DERECHO DE PETICION </t>
  </si>
  <si>
    <t>ALCALDIA MUNICIPAL DE COROMORO  </t>
  </si>
  <si>
    <t>20203320002222  </t>
  </si>
  <si>
    <t>SM SOLICITUD </t>
  </si>
  <si>
    <t>ALCALDIA SABOYA  </t>
  </si>
  <si>
    <t>UNIDAD NACIONAL PARA LA GESTION DEL RIESGO  </t>
  </si>
  <si>
    <t>20203320002272  </t>
  </si>
  <si>
    <t>SM ACTOS ADMINISTRATIVOS </t>
  </si>
  <si>
    <t>DELEGACION DEPARTAMENTAL DE BOMBEROS DE CALDAS  </t>
  </si>
  <si>
    <t>20203320002282  </t>
  </si>
  <si>
    <t>SM AFILIACION A REGIMEN SUBSIDIADO </t>
  </si>
  <si>
    <t>CUERPO DE BOMBEROS VOLUNTARIOS DEL SOCORRO  </t>
  </si>
  <si>
    <t>EDISON DELGADO </t>
  </si>
  <si>
    <t>20203320002292  </t>
  </si>
  <si>
    <t>SM ACTUALIZACION COP </t>
  </si>
  <si>
    <t>MINISTERIO DE AMBIENTE  </t>
  </si>
  <si>
    <t>CONSULTA </t>
  </si>
  <si>
    <t>20203320002352  </t>
  </si>
  <si>
    <t>CAC: DERECHO DE PETICION </t>
  </si>
  <si>
    <t>DELEGACIÓN DEPARTAMENTAL BOMBEROS DEL MAGDALENA  </t>
  </si>
  <si>
    <t>20203320002382  </t>
  </si>
  <si>
    <t>CUERPO DE BOMBEROS VOLUNTARIOS FLORIDABLANCA  </t>
  </si>
  <si>
    <t>20203320002412  </t>
  </si>
  <si>
    <t>CAC: ACLARACION </t>
  </si>
  <si>
    <t>FERNANDO QUINTERO VARGAS </t>
  </si>
  <si>
    <t>CUERPO DE BOMBEROS VOLUNTARIOS DE PUERTO COLOMBIA  </t>
  </si>
  <si>
    <t>20203320002482  </t>
  </si>
  <si>
    <t>SM SOLICITUD DE INFORMACION </t>
  </si>
  <si>
    <t>CUERPO DE BOMBEROS VOLUNTARIOS DE VETAS - SANTANDER  </t>
  </si>
  <si>
    <t>20203320002522  </t>
  </si>
  <si>
    <t>SM CERTIFICACIÓN  </t>
  </si>
  <si>
    <t>ALCALDIA DE TURMEQUE  </t>
  </si>
  <si>
    <t>Faubricio Sanchez Cortes </t>
  </si>
  <si>
    <t>20203320002532  </t>
  </si>
  <si>
    <t>PETICIÓN DE DOCUMENTOS E INFORMACIÓN </t>
  </si>
  <si>
    <t>CONGRESO DE LA REPUBLICA DE COLOMBIA  </t>
  </si>
  <si>
    <t>20203320002572  </t>
  </si>
  <si>
    <t>CAC: SOLICITUD </t>
  </si>
  <si>
    <t>CUERPO DE BOMBEROS VOLUNTARIOS DE LA VIRGINIA - RISARALDA  </t>
  </si>
  <si>
    <t>CAROLINA ESCARRAGA </t>
  </si>
  <si>
    <t>GESTIÓN CONTRACTUAL  </t>
  </si>
  <si>
    <t>20203320002622  </t>
  </si>
  <si>
    <t>FT: SOLICITUD </t>
  </si>
  <si>
    <t>20203320002632  </t>
  </si>
  <si>
    <t>RD. SOLICITUD </t>
  </si>
  <si>
    <t>VEEDURIA CIUDADANA VIGIAS DEL CAFE  </t>
  </si>
  <si>
    <t>20203320002652  </t>
  </si>
  <si>
    <t>SM TRASLADO </t>
  </si>
  <si>
    <t>MINISTERIO DE INTERIOR  </t>
  </si>
  <si>
    <t>20203320002692  </t>
  </si>
  <si>
    <t>20203320002702  </t>
  </si>
  <si>
    <t>SM SOLICITUD DE ACOMPAÑAMIENTO </t>
  </si>
  <si>
    <t>FEDERACION NACIONAL DE BOMBEROS DE COLOMBIA  </t>
  </si>
  <si>
    <t>20203320002712  </t>
  </si>
  <si>
    <t>CUERPO DE BOMBEROS VOLUNTARIOS DE LA PRIMAVERA  </t>
  </si>
  <si>
    <t>20203320002722  </t>
  </si>
  <si>
    <t>SM REFORMA LEY 1515 </t>
  </si>
  <si>
    <t>20203320002742  </t>
  </si>
  <si>
    <t>CAC DERECHO DE PETICION </t>
  </si>
  <si>
    <t>20203320002812  </t>
  </si>
  <si>
    <t>SM: SOLICITUD DE INFORMACION </t>
  </si>
  <si>
    <t>CUERPO DE BOMBEROS VOLUNTARIOS DE POPAYAN  </t>
  </si>
  <si>
    <t>20203320002822  </t>
  </si>
  <si>
    <t>SM PROPUESTA PARA REFORMA LEY 1575 </t>
  </si>
  <si>
    <t>20203320002832  </t>
  </si>
  <si>
    <t>SM SOLICITUD DE CONCEPTO </t>
  </si>
  <si>
    <t>ALCALDIA MUNICIPAL DE NEIVA  </t>
  </si>
  <si>
    <t>20203320002852  </t>
  </si>
  <si>
    <t>SM SOLICITUD INFORMACION TIQUETES </t>
  </si>
  <si>
    <t>20203320002862  </t>
  </si>
  <si>
    <t>SM QUEJA </t>
  </si>
  <si>
    <t>LERIDA TOLIMA  </t>
  </si>
  <si>
    <t>CUERPO DE BOMBEROS VOLUNTARIOS DE VALLEDUPAR  </t>
  </si>
  <si>
    <t>20203320002892  </t>
  </si>
  <si>
    <t>CAC SOLICITUD </t>
  </si>
  <si>
    <t>RED COLOMBIANA DE INSTITUCIONES DE EDUCACIÓN SUPERIOR EDURED  </t>
  </si>
  <si>
    <t>20203320002932  </t>
  </si>
  <si>
    <t>CAC: CONCEPTO SOBRE CONTRATACION </t>
  </si>
  <si>
    <t>CUERPO DE BOMBEROS VOLUNTARIOS DE PUERTO CARREÑO - VICHADA  </t>
  </si>
  <si>
    <t>20203320002962  </t>
  </si>
  <si>
    <t>CAC: SOLICITUD DE INTERVENCION </t>
  </si>
  <si>
    <t>20203320003022  </t>
  </si>
  <si>
    <t>CAC SOLICITUD DE FICHA TECNICA </t>
  </si>
  <si>
    <t>CUERPO DE BOMBEROS VOLUNTARIOS DE CARTAGO  </t>
  </si>
  <si>
    <t>20203320003032  </t>
  </si>
  <si>
    <t>CAC COMODATO FORESTAL </t>
  </si>
  <si>
    <t>CUERPO DE BOMBEROS VOLUNTARIOS DE SITIO NUEVO - MAGDALENA  </t>
  </si>
  <si>
    <t>20203320003042  </t>
  </si>
  <si>
    <t>CAC SOLICITUD DE INFORMACIÓN </t>
  </si>
  <si>
    <t>EDWIN ANDRES RINCON  </t>
  </si>
  <si>
    <t>20203320003092  </t>
  </si>
  <si>
    <t>CAC NOVEDAD CON LA DIAN </t>
  </si>
  <si>
    <t>DIRECCIÓN DE IMPUESTOS Y ADUANAS NACIONALES DIAN  </t>
  </si>
  <si>
    <t>20203320003102  </t>
  </si>
  <si>
    <t>CAC PETICION DE INFORMACIÓN </t>
  </si>
  <si>
    <t>JEFERSON MANUEL MUÑOZ PEREZ </t>
  </si>
  <si>
    <t>20203320003112  </t>
  </si>
  <si>
    <t>ALCALDÍA MUNICIPAL DE ALTAMIRA - HUILA  </t>
  </si>
  <si>
    <t>20203320003122  </t>
  </si>
  <si>
    <t>CAC SOLICITUD DE RESPUESTA </t>
  </si>
  <si>
    <t>CUERPO DE BOMBEROS OFICIALES DE DOSQUEBRADAS  </t>
  </si>
  <si>
    <t>20203320003132  </t>
  </si>
  <si>
    <t>20203320003172  </t>
  </si>
  <si>
    <t>CAC : CONCEPTO JURÍDICO </t>
  </si>
  <si>
    <t>20203320003242  </t>
  </si>
  <si>
    <t>ALCALDIA MUNICIPAL DE SIBATE  </t>
  </si>
  <si>
    <t>20203320003262  </t>
  </si>
  <si>
    <t>HERMES FRANCISCO PRADO FONSECA </t>
  </si>
  <si>
    <t>20203320003282  </t>
  </si>
  <si>
    <t>CUERPO DE BOMBEROS VOLUNTARIOS MAGANGUE - BOLIVAR  </t>
  </si>
  <si>
    <t>20203320003292  </t>
  </si>
  <si>
    <t>LILIANA ANDREA GUTIERREZ BERBEO  </t>
  </si>
  <si>
    <t>Maicol Villarreal Ospina </t>
  </si>
  <si>
    <t>SUBDIRECCIÓN ESTRATÉGICA Y DE COORDINACIÓN BOMBERIL </t>
  </si>
  <si>
    <t>20203320003362  </t>
  </si>
  <si>
    <t>CAC DENUNCIA DESCRIMINACIÓN </t>
  </si>
  <si>
    <t>OSCAR ESPINOSA DIAZ  </t>
  </si>
  <si>
    <t>20203320003372  </t>
  </si>
  <si>
    <t>CAC REMISIÓN POR COMPETENCIA </t>
  </si>
  <si>
    <t>GOBERNACION DEPARTAMENTAL DEL VALLE DEL CAUCA  </t>
  </si>
  <si>
    <t>20203320003392  </t>
  </si>
  <si>
    <t>CAC REQUISITOS DE BOMBERO </t>
  </si>
  <si>
    <t>EDWIN ANDRES RODRIGUEZ RINCON </t>
  </si>
  <si>
    <t>20203320003412  </t>
  </si>
  <si>
    <t>CAC TRASLADO DE OFICIO </t>
  </si>
  <si>
    <t>20203320003422  </t>
  </si>
  <si>
    <t>CAC TRASLADO </t>
  </si>
  <si>
    <t>20203320003442  </t>
  </si>
  <si>
    <t>Miguel Ángel Franco Torres </t>
  </si>
  <si>
    <t>GESTIÓN TESORERIA </t>
  </si>
  <si>
    <t>20203320003452  </t>
  </si>
  <si>
    <t>SM TRASLADO POR COMPETENCIA </t>
  </si>
  <si>
    <t>CONTRALORIA GENERAL DE BOYACA  </t>
  </si>
  <si>
    <t>20203320003472  </t>
  </si>
  <si>
    <t>CAC RESPUESTA OFICIO 2 </t>
  </si>
  <si>
    <t>20203320003512  </t>
  </si>
  <si>
    <t>CAC SOLICITUD DE APOYO </t>
  </si>
  <si>
    <t>MANUEL MENDIVIL  </t>
  </si>
  <si>
    <t>20203320003542  </t>
  </si>
  <si>
    <t>HERNAN DIAZ  </t>
  </si>
  <si>
    <t>20203320003572  </t>
  </si>
  <si>
    <t>20203320003582  </t>
  </si>
  <si>
    <t>CAC SEGUNDO DERECHO DE PETICION </t>
  </si>
  <si>
    <t>20203320003592  </t>
  </si>
  <si>
    <t>CAC SOLICITUD 300 HORAS </t>
  </si>
  <si>
    <t>MARCO ANTONIO LARGO DELGADO </t>
  </si>
  <si>
    <t>20203320003612  </t>
  </si>
  <si>
    <t>CAC SOLICITUD ANEXOS </t>
  </si>
  <si>
    <t>GOBERNACIÓN DE RICAURTE - CUNDINAMARCA  </t>
  </si>
  <si>
    <t>20203320003632  </t>
  </si>
  <si>
    <t>CAC SOLICITUD VALIDACION ESTUDIOS </t>
  </si>
  <si>
    <t>JOSE ANGEL CAMACHO FERNANDEZ </t>
  </si>
  <si>
    <t>20203320003662  </t>
  </si>
  <si>
    <t>20203320003692  </t>
  </si>
  <si>
    <t>JOSE ANTONIO JIMENEZ GUTIÉRREZ </t>
  </si>
  <si>
    <t>20203320003702  </t>
  </si>
  <si>
    <t>CUERPO DE BOMBEROS VOLUNTARIOS DE ANSERMANUEVO  </t>
  </si>
  <si>
    <t>Julio Alejandro Chamorro Cabrera  </t>
  </si>
  <si>
    <t>20203320003712  </t>
  </si>
  <si>
    <t>EDUARDO ALBERTO ZARABANDA  </t>
  </si>
  <si>
    <t>20203320003722  </t>
  </si>
  <si>
    <t>CAC SOLICITUD INFORMACION </t>
  </si>
  <si>
    <t>20203320003732  </t>
  </si>
  <si>
    <t>MIGUEL ANGEL CASTIBLANCO FETECUA </t>
  </si>
  <si>
    <t>ANSELMO LOZANO MORENO </t>
  </si>
  <si>
    <t>20203320003792  </t>
  </si>
  <si>
    <t>CAC SOAT </t>
  </si>
  <si>
    <t>20203320003802  </t>
  </si>
  <si>
    <t>CAC APOYO JURIDICO </t>
  </si>
  <si>
    <t>CUERPO DE BOMBEROS VOLUTARIOS CALARCA QUINDIO  </t>
  </si>
  <si>
    <t>20203320003832  </t>
  </si>
  <si>
    <t>CAC VERIFICACION DE NORMA </t>
  </si>
  <si>
    <t>CUERPO DE BOMBEROS VOLUNTARIOS DE ARAUCA  </t>
  </si>
  <si>
    <t>20203320003912  </t>
  </si>
  <si>
    <t>JULY MILENA ARIAS  </t>
  </si>
  <si>
    <t>20203320003922  </t>
  </si>
  <si>
    <t>CAC APLICACION RESOLUCION </t>
  </si>
  <si>
    <t>LISET LOZADA  </t>
  </si>
  <si>
    <t>20203320003932  </t>
  </si>
  <si>
    <t>CAC BONOS Y RIFAS </t>
  </si>
  <si>
    <t>JENNY TREJOS  </t>
  </si>
  <si>
    <t>20203320003942  </t>
  </si>
  <si>
    <t>CAC SOLICITUD CAMIONETA </t>
  </si>
  <si>
    <t>CUERPO DE BOMBEROS VOLUNTARIOS DE SURATA - SANTANDER  </t>
  </si>
  <si>
    <t>20203320003952  </t>
  </si>
  <si>
    <t>CAC CONSULTA </t>
  </si>
  <si>
    <t>20203320003962  </t>
  </si>
  <si>
    <t>CAC CONSULTA URGENTE </t>
  </si>
  <si>
    <t>GOBERNACION DE HUILA  </t>
  </si>
  <si>
    <t>20203320003992  </t>
  </si>
  <si>
    <t>CAC DENUNCIA </t>
  </si>
  <si>
    <t>ANTONIO OCHOA  </t>
  </si>
  <si>
    <t>20203320004002  </t>
  </si>
  <si>
    <t>ANDRES FERNANDO RODRIGUEZ AGUDELO </t>
  </si>
  <si>
    <t>20203320004012  </t>
  </si>
  <si>
    <t>CAC DERECHO DE PETICION DE INTERES </t>
  </si>
  <si>
    <t>20203320004052  </t>
  </si>
  <si>
    <t>REMICION COMPROMISOS CDGRD </t>
  </si>
  <si>
    <t>GOBERNACIÓN DEL PUTUMAYO  </t>
  </si>
  <si>
    <t>20203320004062  </t>
  </si>
  <si>
    <t>Traslado Competencia 2020EE2088 </t>
  </si>
  <si>
    <t>GESTION DEL RIESGO  </t>
  </si>
  <si>
    <t>20203320004072  </t>
  </si>
  <si>
    <t>SM comunicación de remisión de queja radicado interno E-206  </t>
  </si>
  <si>
    <t>PERSONERIA DEL MUNICIPIO DE TULUA  </t>
  </si>
  <si>
    <t>20203320004122  </t>
  </si>
  <si>
    <t>CAC DERECHO DE PETICIÓN NUÑEZ </t>
  </si>
  <si>
    <t>JORGE NUÑEZ  </t>
  </si>
  <si>
    <t>20203320004132  </t>
  </si>
  <si>
    <t>CUERPO DE BOMBEROS VOLUNTARIOS DE TURBACO - BOLÍVAR  </t>
  </si>
  <si>
    <t>20203320004142  </t>
  </si>
  <si>
    <t>JAVIER ABELARDO GUTIERREZ ALVAREZ </t>
  </si>
  <si>
    <t>20203320004152  </t>
  </si>
  <si>
    <t>ANDRES PINILLA  </t>
  </si>
  <si>
    <t>20203320004292  </t>
  </si>
  <si>
    <t>CAC DERECHO DE PETICIÓN </t>
  </si>
  <si>
    <t>20203320004302  </t>
  </si>
  <si>
    <t>JULIO CESAR RAMIREZ VALENCIA </t>
  </si>
  <si>
    <t>20203320004312  </t>
  </si>
  <si>
    <t>HUGO ALONSO QUINTERO DAVILA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</si>
  <si>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</si>
  <si>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</si>
  <si>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</si>
  <si>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</si>
  <si>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</si>
  <si>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</si>
  <si>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</si>
  <si>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</si>
  <si>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</si>
  <si>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</si>
  <si>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</si>
  <si>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</si>
  <si>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</si>
  <si>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</si>
  <si>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</si>
  <si>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</si>
  <si>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</si>
  <si>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</si>
  <si>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</si>
  <si>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</si>
  <si>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</si>
  <si>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</si>
  <si>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Servicio de Mensajería</t>
  </si>
  <si>
    <t>Bogotá</t>
  </si>
  <si>
    <t>Legislación Bomberil</t>
  </si>
  <si>
    <t>Santander</t>
  </si>
  <si>
    <t>24 de abril del 2020</t>
  </si>
  <si>
    <t>vencido</t>
  </si>
  <si>
    <t>30 días</t>
  </si>
  <si>
    <t>Andrea Bibiana Castañeda Durán</t>
  </si>
  <si>
    <t>17 de abril del 2020</t>
  </si>
  <si>
    <t>20202050065211</t>
  </si>
  <si>
    <t>19 de marzo del 2020</t>
  </si>
  <si>
    <t>24 de marzo del 2020</t>
  </si>
  <si>
    <t>Solicitud recursos</t>
  </si>
  <si>
    <t>Entidad Pública</t>
  </si>
  <si>
    <t>Andrés Fernando Muñoz Cabrera</t>
  </si>
  <si>
    <t>1 de abril del 2020 (lo dice el documento)</t>
  </si>
  <si>
    <t xml:space="preserve"> Anotación Orfeo: Se archiva. Se envió el documento por correo electrónico al destinatario</t>
  </si>
  <si>
    <t>Se digitalizó el correo electrónico.</t>
  </si>
  <si>
    <t>Valle del Cauca</t>
  </si>
  <si>
    <t>Cuerpo de Bomberos</t>
  </si>
  <si>
    <t>Correo atención al Ciudadano</t>
  </si>
  <si>
    <t>Magdalena</t>
  </si>
  <si>
    <t>ERIKA AGUIRRE LEMUS</t>
  </si>
  <si>
    <t>15 días</t>
  </si>
  <si>
    <t>25 de marzo del 2020</t>
  </si>
  <si>
    <t>20202050065021</t>
  </si>
  <si>
    <t>09 de marzo del 2020</t>
  </si>
  <si>
    <t>10 de marzo del 2020</t>
  </si>
  <si>
    <t>20202050065051</t>
  </si>
  <si>
    <t>06 de marzo del 2020</t>
  </si>
  <si>
    <t>20202050064931</t>
  </si>
  <si>
    <t>04 de marzo del 2020</t>
  </si>
  <si>
    <t>10 días</t>
  </si>
  <si>
    <t>Solicitud de información</t>
  </si>
  <si>
    <t>German Andrés Miranda Montenegro</t>
  </si>
  <si>
    <t>DIRECCION GENERAL</t>
  </si>
  <si>
    <t>se dio respuesta mediante correo electrónico el día 10 de marzo de 2020 al correo bomberosvetassantander@gmail.com mediante el correo segurosdnbc@gmail.com</t>
  </si>
  <si>
    <t>16 de marzo del 2020</t>
  </si>
  <si>
    <t>18 de marzo del 2020</t>
  </si>
  <si>
    <t>No se anexa copia del correo electrónico enviado.</t>
  </si>
  <si>
    <t>Caldas</t>
  </si>
  <si>
    <t>Edgar Alexander Maya Lopez</t>
  </si>
  <si>
    <t>27 de abril del 2020</t>
  </si>
  <si>
    <t>20203630000881</t>
  </si>
  <si>
    <t>05 de marzo del 2020</t>
  </si>
  <si>
    <t>5 días</t>
  </si>
  <si>
    <t>Carlos Armando López Barrera</t>
  </si>
  <si>
    <t>OFICINA ASESORA JURIDICA</t>
  </si>
  <si>
    <t>11 de marzo del 2020</t>
  </si>
  <si>
    <t>SM REQUERIMIENTO PRESUPUESTAL</t>
  </si>
  <si>
    <t>Risaralda</t>
  </si>
  <si>
    <t>FORMULACIÓN Y ACTUALIZACIÓN NORMATIVA Y OPERATIVA</t>
  </si>
  <si>
    <t>20202050064951</t>
  </si>
  <si>
    <t>20 de abril del 2020</t>
  </si>
  <si>
    <t>13 de marzo del 2020</t>
  </si>
  <si>
    <t>Cundinamarca</t>
  </si>
  <si>
    <t>Luis Alberto Valencia Pulido</t>
  </si>
  <si>
    <t>29 de abril del 2020</t>
  </si>
  <si>
    <t>Formato PQRSD</t>
  </si>
  <si>
    <t>20202100000971</t>
  </si>
  <si>
    <t>05 de mayo del 2020</t>
  </si>
  <si>
    <t>3 de abril del 2020</t>
  </si>
  <si>
    <t xml:space="preserve"> Edgar Alexander Maya Lopez</t>
  </si>
  <si>
    <t xml:space="preserve">FORMULACIÓN Y ACTUALIZACIÓN NORMATIVA Y OPERATIVA </t>
  </si>
  <si>
    <t>Radicación Directa</t>
  </si>
  <si>
    <t>04 de mayo del 2020</t>
  </si>
  <si>
    <t>Cumplido</t>
  </si>
  <si>
    <t>.pdf</t>
  </si>
  <si>
    <t>SI</t>
  </si>
  <si>
    <t>Word</t>
  </si>
  <si>
    <t>N/A</t>
  </si>
  <si>
    <t>No hay Imagen Disp.</t>
  </si>
  <si>
    <t>No se especifica medio de envío de respuesta documento sin firma.nvio.</t>
  </si>
  <si>
    <t>Tolima</t>
  </si>
  <si>
    <t>20202050065441</t>
  </si>
  <si>
    <t>27 de Marzo del 2020</t>
  </si>
  <si>
    <t>26 de Marzo del 2020</t>
  </si>
  <si>
    <t xml:space="preserve">20201200000023
</t>
  </si>
  <si>
    <t>16 de Marzo del 2020</t>
  </si>
  <si>
    <t>No se especifica medio de envío de respuesta documento sin firma.</t>
  </si>
  <si>
    <t>30 de Marzo del 2020</t>
  </si>
  <si>
    <t>20202050065341</t>
  </si>
  <si>
    <t>17 de Marzo del 2020</t>
  </si>
  <si>
    <t>18 de Marzo del 2020</t>
  </si>
  <si>
    <t>El oficio lo envió fue Ministerio del Interior no el Cuerpo de Bomberos.</t>
  </si>
  <si>
    <t>Vichada</t>
  </si>
  <si>
    <t>SM REFORMA DE LA LEY 1515 </t>
  </si>
  <si>
    <t>20202050065361</t>
  </si>
  <si>
    <t>24 de Marzo del 2020</t>
  </si>
  <si>
    <t>28 de abril del 2020</t>
  </si>
  <si>
    <t>Boyacá</t>
  </si>
  <si>
    <t xml:space="preserve">20202050065351
</t>
  </si>
  <si>
    <t>Persona Natural</t>
  </si>
  <si>
    <t>31 de marzo del 2020</t>
  </si>
  <si>
    <t>27 de mayo del 2020</t>
  </si>
  <si>
    <t>20202050067351</t>
  </si>
  <si>
    <t>Cesar</t>
  </si>
  <si>
    <t>20202050065301</t>
  </si>
  <si>
    <t>Ronny Estiven Romero Velandia</t>
  </si>
  <si>
    <t>Huila</t>
  </si>
  <si>
    <t>20202050066341</t>
  </si>
  <si>
    <t>18 de mayo del 2020</t>
  </si>
  <si>
    <t>20 de mayo del 2020</t>
  </si>
  <si>
    <t>20201200000043</t>
  </si>
  <si>
    <t>17 de marzo del 2020</t>
  </si>
  <si>
    <t>20202050065941</t>
  </si>
  <si>
    <t>1 de abril del 2020</t>
  </si>
  <si>
    <t xml:space="preserve">Marisol Mora Bustos </t>
  </si>
  <si>
    <t>GESTIÓN CONTABLE</t>
  </si>
  <si>
    <t>SUBDIRECCIÓN ADMINISTRATIVA Y FINANCIERA</t>
  </si>
  <si>
    <t>13 de marzo</t>
  </si>
  <si>
    <t>20202050066011</t>
  </si>
  <si>
    <t>19 de mayo del 2020</t>
  </si>
  <si>
    <t>Área Central de Referencia Bomberil</t>
  </si>
  <si>
    <t xml:space="preserve">Anotación ORFEO: Se da respuesta por medio de correo electrónico.
</t>
  </si>
  <si>
    <t>No se adjunta la respuesta del correo electrónico.</t>
  </si>
  <si>
    <t>20202000001671</t>
  </si>
  <si>
    <t>Mauricio Delgado Perdomo</t>
  </si>
  <si>
    <t>SUBDIRECCIÓN ESTRATÉGICA Y DE COORDINACIÓN BOMBERIL</t>
  </si>
  <si>
    <t>28 de mayo del 2020</t>
  </si>
  <si>
    <t>20202050065611</t>
  </si>
  <si>
    <t xml:space="preserve"> Andrea Bibiana Castañeda Durán</t>
  </si>
  <si>
    <t>14 de abril del 2020</t>
  </si>
  <si>
    <t>Anotación Orfeo: SE DIO TRÁMITE, EN SE ENVIÓ LA RESPUESTA EL 02/04/2020.</t>
  </si>
  <si>
    <t>13 de abril del 2020</t>
  </si>
  <si>
    <t>02 de abril del 2020</t>
  </si>
  <si>
    <t>si</t>
  </si>
  <si>
    <t>01 de abril del 2020</t>
  </si>
  <si>
    <t>No tiene número de radicado la respuesta (la anexaron en la parte de documentos)</t>
  </si>
  <si>
    <t>Queja contra Cuerpo de Bomberos</t>
  </si>
  <si>
    <t>20202050065791</t>
  </si>
  <si>
    <t>20202050065151</t>
  </si>
  <si>
    <t>Si</t>
  </si>
  <si>
    <t>Atlántico</t>
  </si>
  <si>
    <t>20202050065851</t>
  </si>
  <si>
    <t>29 de mayo del 2020</t>
  </si>
  <si>
    <t>Anotación Orfeo: SE DIO RESPUESTA, ENVIADA EL 31/03/2020</t>
  </si>
  <si>
    <t>20202050066051</t>
  </si>
  <si>
    <t>Anotación Orfeo: SE DIO RESPUESTA, Y SE ENVIÓ EL 31/03/2020</t>
  </si>
  <si>
    <t>No se anexa oficio de respuesta ni se dice de que manera se envió.</t>
  </si>
  <si>
    <t>Anotación Orfeo: SE DIO RESPUESTA, ENVIADA EL 2/4/2020.</t>
  </si>
  <si>
    <t>Anotación Orfeo: SE DIO TRÁMITE Y ENVÍO DE RESPUESTA EL 03/04/2020</t>
  </si>
  <si>
    <t>03 de abril del 2020</t>
  </si>
  <si>
    <t>Anotación Orfeo: SE ENVIÓ RESPUESTA EL 06/04/2020.</t>
  </si>
  <si>
    <t>06 de abril del 2020</t>
  </si>
  <si>
    <t>27 de marzo del 2020</t>
  </si>
  <si>
    <t>20201200000053</t>
  </si>
  <si>
    <t>Solo se digitalizó la primera hoja, fue remitido por el Ministerio del de Interior.</t>
  </si>
  <si>
    <t>20202050065921</t>
  </si>
  <si>
    <t>20202050065331</t>
  </si>
  <si>
    <t>20202050065911</t>
  </si>
  <si>
    <t>Cauca</t>
  </si>
  <si>
    <t>Faltan documentos para ser anexados, por cuanto no deja anexarlos en el pdf que siempre unimos.</t>
  </si>
  <si>
    <t>20202050065601</t>
  </si>
  <si>
    <t xml:space="preserve">Anotación ORFEO: SE DIO TRÁMITE, Y RESPUESTA ENVIADA EL 03/04/2020.
</t>
  </si>
  <si>
    <t>No se especifica medio de envío, ni se anexa el documento de respuesta.</t>
  </si>
  <si>
    <t>21 de febrero del 2020</t>
  </si>
  <si>
    <t>28 de enero del 2020</t>
  </si>
  <si>
    <t>29 de enero del 2020</t>
  </si>
  <si>
    <t>24 de enero del 2020</t>
  </si>
  <si>
    <t>23 de enero del 2020</t>
  </si>
  <si>
    <t>20202050065621</t>
  </si>
  <si>
    <t>26 de febrero del 2020</t>
  </si>
  <si>
    <t>20 de marzo del 2020</t>
  </si>
  <si>
    <t xml:space="preserve">Carlos Armando López Barrera </t>
  </si>
  <si>
    <t xml:space="preserve">OFICINA ASESORA JURIDICA </t>
  </si>
  <si>
    <t xml:space="preserve">20201200000063
</t>
  </si>
  <si>
    <t>22 de abril del 2020</t>
  </si>
  <si>
    <t>PDF</t>
  </si>
  <si>
    <t>30 de enero del 2020</t>
  </si>
  <si>
    <t>20202050065631</t>
  </si>
  <si>
    <t>8 de enero del 2020</t>
  </si>
  <si>
    <t>fecha real de recibido</t>
  </si>
  <si>
    <t>13 de enero del 2020</t>
  </si>
  <si>
    <t>14 de enero del 2020</t>
  </si>
  <si>
    <t xml:space="preserve">Anotación ORFEO: Se archiva por cuanto esta petición fue resuelta mediante correo electrónico remitido al Ministerio del Interior el día 20 de enero de 2020.
</t>
  </si>
  <si>
    <t>20 de enero del 2020</t>
  </si>
  <si>
    <t>No se anexa el correo electrónico.</t>
  </si>
  <si>
    <t>Amazonas</t>
  </si>
  <si>
    <t xml:space="preserve">Anotación ORFEO: SE DIO TRÁMITE, Y SE ENVIÓ LA RESPUESTA EL DÍA 05/04/2020.
</t>
  </si>
  <si>
    <t>05 de abril del 2020</t>
  </si>
  <si>
    <t>25 de febrero del 2020</t>
  </si>
  <si>
    <t>No se especifica medio de envío de respuesta ni tampoco se anexa la respuesta.</t>
  </si>
  <si>
    <t>22 de enero del 2020</t>
  </si>
  <si>
    <t>9 de enero del 2020</t>
  </si>
  <si>
    <t>20 de febrero del 2020</t>
  </si>
  <si>
    <t>Anotación ORFEO: SE DIO TRÁMITE, Y ENVIÓ DE RESPUESTA EL 03/04/2020.</t>
  </si>
  <si>
    <t xml:space="preserve">Andrea Bibiana Castañeda Durán </t>
  </si>
  <si>
    <t>Sin número de salida</t>
  </si>
  <si>
    <t>El documento de respuesta no tiene radicado de salida, pero si se encuentra digitalizado (documentos), No se especifica medio de envío de respuesta</t>
  </si>
  <si>
    <t>3 de febrero del 2020</t>
  </si>
  <si>
    <t>Anotación ORFEO: SE DIO TRÁMITE Y RESPUESTA, ENVIADO EL 31/03/2020</t>
  </si>
  <si>
    <t>Anexan correo electrónico donde se responde al peticionario pero no el oficio de respuesta.</t>
  </si>
  <si>
    <t>20202000001781</t>
  </si>
  <si>
    <t>7 de febrero</t>
  </si>
  <si>
    <t>Anotación ORFEO: SE DIO RESPUESTA, ENVIADA EL 05/04/2020.</t>
  </si>
  <si>
    <t xml:space="preserve">20202050065781 </t>
  </si>
  <si>
    <t>3 de marzo del 2020</t>
  </si>
  <si>
    <t>20202050064271</t>
  </si>
  <si>
    <t>11 de enero del 2020</t>
  </si>
  <si>
    <t>Anotación ORFEO: se dio respuesta al cuerpo de bomberos a través del correo de contratación.</t>
  </si>
  <si>
    <t>01 de junio del 2020</t>
  </si>
  <si>
    <t>No se anexa la copia del correo electrónico.</t>
  </si>
  <si>
    <t>08 de enero del 2020</t>
  </si>
  <si>
    <t>Arauca</t>
  </si>
  <si>
    <t>26 de enero del 2020</t>
  </si>
  <si>
    <t>Denuncia contra CB</t>
  </si>
  <si>
    <t>6 de marzo del 2020</t>
  </si>
  <si>
    <t>20202050065871</t>
  </si>
  <si>
    <t>19 de febrero del 2020</t>
  </si>
  <si>
    <t>CAC: DERECHO DE PETICION ART.23 </t>
  </si>
  <si>
    <t xml:space="preserve">Ronny Estiven Romero Velandia </t>
  </si>
  <si>
    <t>20202050065751</t>
  </si>
  <si>
    <t>pdf</t>
  </si>
  <si>
    <t>03 de febrero del 2020</t>
  </si>
  <si>
    <t>24 de febrero del 2020</t>
  </si>
  <si>
    <t>Paula Andrea Cortéz Mojica</t>
  </si>
  <si>
    <t>Putumayo</t>
  </si>
  <si>
    <t>Entidad Territorial</t>
  </si>
  <si>
    <t>20201000001051</t>
  </si>
  <si>
    <t>SUBDIRECCIÓN ESTRATÉGICA Y COORDINACIÓN BOMBERIL</t>
  </si>
  <si>
    <t>08 de abril del 2020</t>
  </si>
  <si>
    <t>20202050065771</t>
  </si>
  <si>
    <t>27 de enero del 2020</t>
  </si>
  <si>
    <t>20202050065971</t>
  </si>
  <si>
    <t>17 de febrero del 2020</t>
  </si>
  <si>
    <t>07 de octubre del 2019</t>
  </si>
  <si>
    <t>Ya se había contestado la petición pero se reiteró el día 29 de enero del 2020.</t>
  </si>
  <si>
    <t>21 de noviembre del 2019</t>
  </si>
  <si>
    <t>04 de diciembre del 2020</t>
  </si>
  <si>
    <t>05 de diciembre del 2020</t>
  </si>
  <si>
    <t>25 de enero del 2020</t>
  </si>
  <si>
    <t>20192050062801</t>
  </si>
  <si>
    <t>14 de febrero del 2020</t>
  </si>
  <si>
    <t>20202000002041</t>
  </si>
  <si>
    <t>03 de junio del 2020</t>
  </si>
  <si>
    <t>09 de junio del 2020</t>
  </si>
  <si>
    <t>20202100002381</t>
  </si>
  <si>
    <t>03 de marzo del 2020</t>
  </si>
  <si>
    <t>16 de abril del 2020</t>
  </si>
  <si>
    <t>28 de febrero del 2020</t>
  </si>
  <si>
    <t>15 de abril del 2020</t>
  </si>
  <si>
    <t>5 de febrero del 2020</t>
  </si>
  <si>
    <t>25 de febrero del 2019</t>
  </si>
  <si>
    <t>10 de enero del 2020</t>
  </si>
  <si>
    <t>09 de enero del 2020</t>
  </si>
  <si>
    <t>07 de enero del 2020</t>
  </si>
  <si>
    <t>18 de febrero del 2020</t>
  </si>
  <si>
    <t>06 de enero del 2020</t>
  </si>
  <si>
    <t>15 de enero del 2020</t>
  </si>
  <si>
    <t>04 de enero del 2020</t>
  </si>
  <si>
    <t>31 de enero</t>
  </si>
  <si>
    <t>31 de enero del 2020</t>
  </si>
  <si>
    <t>4 de febrero del 2020</t>
  </si>
  <si>
    <t>Persona jurídica</t>
  </si>
  <si>
    <t xml:space="preserve">Área Central de Referencia Bomberil </t>
  </si>
  <si>
    <t>20202000001801, 20202000002261, 20202000002271, 20202000002281, 20202000002291</t>
  </si>
  <si>
    <t>03-06-2020 16:42 PM Archivar Andrea Bibiana Castañeda Durán SE DIO TRPAMITE CON EL RADICADO 20202050065861 ENVIADO EL 01/06/2020</t>
  </si>
  <si>
    <t>03-04-2020 13:13 PM Archivar Andrea Bibiana Castañeda Durán SE DIO TRÁMITE CON RAD. 20202050065211 ENVIADO EL 19/03/2020 POR CORREO ELECTRÓNICO</t>
  </si>
  <si>
    <t>05-03-2020 16:28 PM Archivar Andrea Bibiana Castañeda Durán SE DIO TRÁMITE CON RAD. 20202050064951 ENVIADO EL 4/3/2020.</t>
  </si>
  <si>
    <t>Sugerencia</t>
  </si>
  <si>
    <t>29-05-2020 15:21 PM Archivar Mauricio Delgado Perdomo Se da respuesta con radicado DNBC No. 20202000001671</t>
  </si>
  <si>
    <t>24-03-2020 17:58 PM Archivar Carlos Armando López Barrera Se archiva por cuanto se dio respuesta mediante radicado 20201200000053</t>
  </si>
  <si>
    <t>19-03-2020 10:48 AM Archivar Andrea Bibiana Castañeda Durán SE DIO TRÁMITE CON RAD. 20202050065331 ENVIADO EL 17/3/2020</t>
  </si>
  <si>
    <t>16-04-2020 11:52 AM Archivar Andrea Bibiana Castañeda Durán SE DIO RESPUESTA CON EL RAD. 20202050065621 ENVIADO AL PETICIONARIO EL 14/4/2020 POR CORREO ELECTRÓNICO</t>
  </si>
  <si>
    <t>24-03-2020 11:02 AM Archivar Paula Andrea Cortéz Mojica ARCHIVO 20201000001051</t>
  </si>
  <si>
    <t>Extemporánea</t>
  </si>
  <si>
    <t>Quindío</t>
  </si>
  <si>
    <t xml:space="preserve">Acompañamiento jurídico </t>
  </si>
  <si>
    <t>Petición de interés general</t>
  </si>
  <si>
    <t>Petición de interés particular</t>
  </si>
  <si>
    <t>Se anexa pdf del correo de envío al peticionario más no la respuesta digitalizada.</t>
  </si>
  <si>
    <t>Bolívar</t>
  </si>
  <si>
    <t>Petición entre autoridades</t>
  </si>
  <si>
    <t>Edna Roció Mora Rojas </t>
  </si>
  <si>
    <t>Fecha de respuesta máxima días hábiles</t>
  </si>
  <si>
    <t>Petición por congresista</t>
  </si>
  <si>
    <t>LUIS FERNANDO REYES RAMIREZ (Vigías del Café)</t>
  </si>
  <si>
    <t>PABLO ANTONIO Díaz ROA </t>
  </si>
  <si>
    <t>Anotación ORFEO:  Una vez recibida la solicitud se emite certificado y se envía al correo contabilidad@edured.edu.co</t>
  </si>
  <si>
    <t>No se adjunta la prueba del envío del correo electrónico.</t>
  </si>
  <si>
    <t>Anotación Orfeo: SE DIO TRÁMITE CON RADICADO 20202050065791 ENVIADO EL 28/5/2020.</t>
  </si>
  <si>
    <t>No especifican por el medio de envío.</t>
  </si>
  <si>
    <t>Anotación Orfeo: SE DIO TRÁMITE CON RADICADO 20202050065851 ENVIADO EL 29/5/2020</t>
  </si>
  <si>
    <t>Canal Presencial</t>
  </si>
  <si>
    <t>Canal escrito</t>
  </si>
  <si>
    <t>Canal Virtual</t>
  </si>
  <si>
    <t>Venezuela</t>
  </si>
  <si>
    <t>Etiquetas de fila</t>
  </si>
  <si>
    <t>Total general</t>
  </si>
  <si>
    <t>Cuenta de Dependencia</t>
  </si>
  <si>
    <t>Cuenta de Estado</t>
  </si>
  <si>
    <t>Evolucion PQRSD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</si>
  <si>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</si>
  <si>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</si>
  <si>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</si>
  <si>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</si>
  <si>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</si>
  <si>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Tiempo de Respuesta en dias</t>
  </si>
  <si>
    <t>Promedio de Tiempo de Respuesta en dias</t>
  </si>
  <si>
    <t>%</t>
  </si>
  <si>
    <t>Total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</si>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</sst>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d&quot; de &quot;mmmm&quot; de &quot;yyyy;@"/>
    <numFmt numFmtId="165" formatCode="[$-C0A]d\ &quot;de&quot;\ mmmm\ &quot;de&quot;\ yyyy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0" fillId="5" borderId="1" xfId="0" applyNumberFormat="1" applyFill="1" applyBorder="1" applyAlignment="1">
      <alignment horizontal="center" vertical="center" wrapText="1"/>
    </xf>
    <xf numFmtId="10" fontId="0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29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[MARZO PQRSD.xlsx]Dinamicas Marzo!Tabla dinámica2</c:name>
    <c:fmtId val="0"/>
  </c:pivotSource>
  <c:chart>
    <c:autoTitleDeleted val="1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2">
              <a:tint val="6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2">
              <a:shade val="65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'Dinamicas Marzo'!$B$16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8C-4243-8979-D77936DCE3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8C-4243-8979-D77936DCE3ED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8C-4243-8979-D77936DCE3ED}"/>
              </c:ext>
            </c:extLst>
          </c:dPt>
          <c:cat>
            <c:strRef>
              <c:f>'Dinamicas Marzo'!$A$17:$A$20</c:f>
              <c:strCache>
                <c:ptCount val="3"/>
                <c:pt idx="0">
                  <c:v>Cumplido</c:v>
                </c:pt>
                <c:pt idx="1">
                  <c:v>Extemporánea</c:v>
                </c:pt>
                <c:pt idx="2">
                  <c:v>vencido</c:v>
                </c:pt>
              </c:strCache>
            </c:strRef>
          </c:cat>
          <c:val>
            <c:numRef>
              <c:f>'Dinamicas Marzo'!$B$17:$B$20</c:f>
              <c:numCache>
                <c:formatCode>General</c:formatCode>
                <c:ptCount val="3"/>
                <c:pt idx="0">
                  <c:v>19</c:v>
                </c:pt>
                <c:pt idx="1">
                  <c:v>45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8C-4243-8979-D77936DC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Evolucion</a:t>
            </a:r>
            <a:r>
              <a:rPr lang="en-US" baseline="0"/>
              <a:t> PQRSD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Marzo'!$B$32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'Dinamicas Marzo'!$A$33:$A$35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'Dinamicas Marzo'!$B$33:$B$35</c:f>
              <c:numCache>
                <c:formatCode>General</c:formatCode>
                <c:ptCount val="3"/>
                <c:pt idx="0">
                  <c:v>16</c:v>
                </c:pt>
                <c:pt idx="1">
                  <c:v>39</c:v>
                </c:pt>
                <c:pt idx="2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950056"/>
        <c:axId val="364950448"/>
      </c:barChart>
      <c:catAx>
        <c:axId val="36495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50448"/>
        <c:crosses val="autoZero"/>
        <c:auto val="1"/>
        <c:lblAlgn val="ctr"/>
        <c:lblOffset val="100"/>
        <c:noMultiLvlLbl val="0"/>
      </c:catAx>
      <c:valAx>
        <c:axId val="3649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950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[MARZO PQRSD.xlsx]Dinamicas Marzo!Tabla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Marzo'!$B$48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'Dinamicas Marzo'!$A$49:$A$56</c:f>
              <c:strCache>
                <c:ptCount val="7"/>
                <c:pt idx="0">
                  <c:v>CONSULTA </c:v>
                </c:pt>
                <c:pt idx="1">
                  <c:v>PETICIÓN DE DOCUMENTOS E INFORMACIÓN </c:v>
                </c:pt>
                <c:pt idx="2">
                  <c:v>Petición de interés general</c:v>
                </c:pt>
                <c:pt idx="3">
                  <c:v>Petición de interés particular</c:v>
                </c:pt>
                <c:pt idx="4">
                  <c:v>Petición entre autoridades</c:v>
                </c:pt>
                <c:pt idx="5">
                  <c:v>Petición por congresista</c:v>
                </c:pt>
                <c:pt idx="6">
                  <c:v>Sugerencia</c:v>
                </c:pt>
              </c:strCache>
            </c:strRef>
          </c:cat>
          <c:val>
            <c:numRef>
              <c:f>'Dinamicas Marzo'!$B$49:$B$56</c:f>
              <c:numCache>
                <c:formatCode>General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17</c:v>
                </c:pt>
                <c:pt idx="3">
                  <c:v>29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324240"/>
        <c:axId val="258323848"/>
      </c:barChart>
      <c:catAx>
        <c:axId val="25832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323848"/>
        <c:crosses val="autoZero"/>
        <c:auto val="1"/>
        <c:lblAlgn val="ctr"/>
        <c:lblOffset val="100"/>
        <c:noMultiLvlLbl val="0"/>
      </c:catAx>
      <c:valAx>
        <c:axId val="25832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3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[MARZO PQRSD.xlsx]Dinamicas Marzo!Tabla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2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3"/>
        <c:spPr>
          <a:noFill/>
          <a:ln w="25400" cap="flat" cmpd="sng" algn="ctr">
            <a:solidFill>
              <a:schemeClr val="accent4"/>
            </a:solidFill>
            <a:miter lim="800000"/>
          </a:ln>
          <a:effectLst/>
        </c:spPr>
        <c:marker>
          <c:symbol val="none"/>
        </c:marker>
      </c:pivotFmt>
      <c:pivotFmt>
        <c:idx val="4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'Dinamicas Marzo'!$B$70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'Dinamicas Marzo'!$A$71:$A$74</c:f>
              <c:strCache>
                <c:ptCount val="3"/>
                <c:pt idx="0">
                  <c:v>Canal escrito</c:v>
                </c:pt>
                <c:pt idx="1">
                  <c:v>Canal Presencial</c:v>
                </c:pt>
                <c:pt idx="2">
                  <c:v>Canal Virtual</c:v>
                </c:pt>
              </c:strCache>
            </c:strRef>
          </c:cat>
          <c:val>
            <c:numRef>
              <c:f>'Dinamicas Marzo'!$B$71:$B$74</c:f>
              <c:numCache>
                <c:formatCode>General</c:formatCode>
                <c:ptCount val="3"/>
                <c:pt idx="0">
                  <c:v>29</c:v>
                </c:pt>
                <c:pt idx="1">
                  <c:v>1</c:v>
                </c:pt>
                <c:pt idx="2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47-4E2A-BB05-871548185A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64686104"/>
        <c:axId val="264686888"/>
      </c:barChart>
      <c:catAx>
        <c:axId val="264686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4686888"/>
        <c:crosses val="autoZero"/>
        <c:auto val="1"/>
        <c:lblAlgn val="ctr"/>
        <c:lblOffset val="100"/>
        <c:noMultiLvlLbl val="0"/>
      </c:catAx>
      <c:valAx>
        <c:axId val="26468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468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[MARZO PQRSD.xlsx]Dinamicas Marzo!Tabla dinámica6</c:name>
    <c:fmtId val="0"/>
  </c:pivotSource>
  <c:chart>
    <c:autoTitleDeleted val="1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3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4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6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8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9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12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3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4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  <c:pivotFmt>
        <c:idx val="15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'Dinamicas Marzo'!$B$88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A7-48EE-BB28-68FD619BA34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A7-48EE-BB28-68FD619BA34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A7-48EE-BB28-68FD619BA34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1A7-48EE-BB28-68FD619BA34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cat>
            <c:strRef>
              <c:f>'Dinamicas Marzo'!$A$89:$A$94</c:f>
              <c:strCache>
                <c:ptCount val="5"/>
                <c:pt idx="0">
                  <c:v>Cuerpo de Bomberos</c:v>
                </c:pt>
                <c:pt idx="1">
                  <c:v>Entidad Pública</c:v>
                </c:pt>
                <c:pt idx="2">
                  <c:v>Entidad Territorial</c:v>
                </c:pt>
                <c:pt idx="3">
                  <c:v>Persona jurídica</c:v>
                </c:pt>
                <c:pt idx="4">
                  <c:v>Persona Natural</c:v>
                </c:pt>
              </c:strCache>
            </c:strRef>
          </c:cat>
          <c:val>
            <c:numRef>
              <c:f>'Dinamicas Marzo'!$B$89:$B$94</c:f>
              <c:numCache>
                <c:formatCode>General</c:formatCode>
                <c:ptCount val="5"/>
                <c:pt idx="0">
                  <c:v>29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1A7-48EE-BB28-68FD619B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[MARZO PQRSD.xlsx]Dinamicas Marzo!Tabla dinámica7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3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4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5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6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Marzo'!$B$112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'Dinamicas Marzo'!$A$113:$A$133</c:f>
              <c:strCache>
                <c:ptCount val="20"/>
                <c:pt idx="0">
                  <c:v>Amazonas</c:v>
                </c:pt>
                <c:pt idx="1">
                  <c:v>Arauca</c:v>
                </c:pt>
                <c:pt idx="2">
                  <c:v>Atlántico</c:v>
                </c:pt>
                <c:pt idx="3">
                  <c:v>Bogotá</c:v>
                </c:pt>
                <c:pt idx="4">
                  <c:v>Bolívar</c:v>
                </c:pt>
                <c:pt idx="5">
                  <c:v>Boyacá</c:v>
                </c:pt>
                <c:pt idx="6">
                  <c:v>Caldas</c:v>
                </c:pt>
                <c:pt idx="7">
                  <c:v>Cauca</c:v>
                </c:pt>
                <c:pt idx="8">
                  <c:v>Cesar</c:v>
                </c:pt>
                <c:pt idx="9">
                  <c:v>Cundinamarca</c:v>
                </c:pt>
                <c:pt idx="10">
                  <c:v>Huila</c:v>
                </c:pt>
                <c:pt idx="11">
                  <c:v>Magdalena</c:v>
                </c:pt>
                <c:pt idx="12">
                  <c:v>Putumayo</c:v>
                </c:pt>
                <c:pt idx="13">
                  <c:v>Quindío</c:v>
                </c:pt>
                <c:pt idx="14">
                  <c:v>Risaralda</c:v>
                </c:pt>
                <c:pt idx="15">
                  <c:v>Santander</c:v>
                </c:pt>
                <c:pt idx="16">
                  <c:v>Tolima</c:v>
                </c:pt>
                <c:pt idx="17">
                  <c:v>Valle del Cauca</c:v>
                </c:pt>
                <c:pt idx="18">
                  <c:v>Venezuela</c:v>
                </c:pt>
                <c:pt idx="19">
                  <c:v>Vichada</c:v>
                </c:pt>
              </c:strCache>
            </c:strRef>
          </c:cat>
          <c:val>
            <c:numRef>
              <c:f>'Dinamicas Marzo'!$B$113:$B$133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28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826272"/>
        <c:axId val="258442656"/>
      </c:lineChart>
      <c:catAx>
        <c:axId val="3668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442656"/>
        <c:crosses val="autoZero"/>
        <c:auto val="1"/>
        <c:lblAlgn val="ctr"/>
        <c:lblOffset val="100"/>
        <c:noMultiLvlLbl val="0"/>
      </c:catAx>
      <c:valAx>
        <c:axId val="2584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68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[MARZO PQRSD.xlsx]Dinamicas Marzo!Tabla dinámica8</c:name>
    <c:fmtId val="0"/>
  </c:pivotSource>
  <c:chart>
    <c:autoTitleDeleted val="1"/>
    <c:pivotFmts>
      <c:pivotFmt>
        <c:idx val="0"/>
      </c:pivotFmt>
      <c:pivotFmt>
        <c:idx val="1"/>
      </c:pivotFmt>
      <c:pivotFmt>
        <c:idx val="2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181687057625962"/>
          <c:y val="7.0484851645199978E-2"/>
          <c:w val="0.67744688736718506"/>
          <c:h val="0.7295679258447124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'Dinamicas Marzo'!$B$149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'Dinamicas Marzo'!$A$150:$A$156</c:f>
              <c:strCache>
                <c:ptCount val="6"/>
                <c:pt idx="0">
                  <c:v>Acompañamiento jurídico </c:v>
                </c:pt>
                <c:pt idx="1">
                  <c:v>Denuncia contra CB</c:v>
                </c:pt>
                <c:pt idx="2">
                  <c:v>Legislación Bomberil</c:v>
                </c:pt>
                <c:pt idx="3">
                  <c:v>Queja contra Cuerpo de Bomberos</c:v>
                </c:pt>
                <c:pt idx="4">
                  <c:v>Solicitud de información</c:v>
                </c:pt>
                <c:pt idx="5">
                  <c:v>Solicitud recursos</c:v>
                </c:pt>
              </c:strCache>
            </c:strRef>
          </c:cat>
          <c:val>
            <c:numRef>
              <c:f>'Dinamicas Marzo'!$B$150:$B$156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42</c:v>
                </c:pt>
                <c:pt idx="3">
                  <c:v>2</c:v>
                </c:pt>
                <c:pt idx="4">
                  <c:v>36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B-4DDA-A464-4A26891D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7682448"/>
        <c:axId val="399875176"/>
        <c:axId val="0"/>
      </c:bar3DChart>
      <c:catAx>
        <c:axId val="41768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9875176"/>
        <c:crosses val="autoZero"/>
        <c:auto val="1"/>
        <c:lblAlgn val="ctr"/>
        <c:lblOffset val="100"/>
        <c:noMultiLvlLbl val="0"/>
      </c:catAx>
      <c:valAx>
        <c:axId val="399875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68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654844</xdr:colOff>
      <xdr:row>10</xdr:row>
      <xdr:rowOff>75009</xdr:rowOff>
    </xdr:from>
    <xdr:to>
      <xdr:col>11</xdr:col>
      <xdr:colOff>654844</xdr:colOff>
      <xdr:row>24</xdr:row>
      <xdr:rowOff>151209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273844</xdr:colOff>
      <xdr:row>26</xdr:row>
      <xdr:rowOff>110728</xdr:rowOff>
    </xdr:from>
    <xdr:to>
      <xdr:col>11</xdr:col>
      <xdr:colOff>273844</xdr:colOff>
      <xdr:row>40</xdr:row>
      <xdr:rowOff>186928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756046</xdr:colOff>
      <xdr:row>43</xdr:row>
      <xdr:rowOff>158351</xdr:rowOff>
    </xdr:from>
    <xdr:to>
      <xdr:col>12</xdr:col>
      <xdr:colOff>750093</xdr:colOff>
      <xdr:row>59</xdr:row>
      <xdr:rowOff>47624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404813</xdr:colOff>
      <xdr:row>64</xdr:row>
      <xdr:rowOff>39290</xdr:rowOff>
    </xdr:from>
    <xdr:to>
      <xdr:col>10</xdr:col>
      <xdr:colOff>404813</xdr:colOff>
      <xdr:row>78</xdr:row>
      <xdr:rowOff>115490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250032</xdr:colOff>
      <xdr:row>83</xdr:row>
      <xdr:rowOff>75009</xdr:rowOff>
    </xdr:from>
    <xdr:to>
      <xdr:col>10</xdr:col>
      <xdr:colOff>250032</xdr:colOff>
      <xdr:row>96</xdr:row>
      <xdr:rowOff>151209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345280</xdr:colOff>
      <xdr:row>113</xdr:row>
      <xdr:rowOff>15478</xdr:rowOff>
    </xdr:from>
    <xdr:to>
      <xdr:col>13</xdr:col>
      <xdr:colOff>761999</xdr:colOff>
      <xdr:row>127</xdr:row>
      <xdr:rowOff>91678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11907</xdr:colOff>
      <xdr:row>145</xdr:row>
      <xdr:rowOff>158353</xdr:rowOff>
    </xdr:from>
    <xdr:to>
      <xdr:col>10</xdr:col>
      <xdr:colOff>11907</xdr:colOff>
      <xdr:row>160</xdr:row>
      <xdr:rowOff>44053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tención  Ciudadano" refreshedDate="44007.665327893519" createdVersion="5" refreshedVersion="5" minRefreshableVersion="3" recordCount="85">
  <cacheSource type="worksheet">
    <worksheetSource ref="A1:Z86" sheet="PQRSD marzo"/>
  </cacheSource>
  <cacheFields count="26">
    <cacheField name="Canal Oficial de Entrada" numFmtId="0">
      <sharedItems count="3">
        <s v="Canal escrito"/>
        <s v="Canal Virtual"/>
        <s v="Canal Presencial"/>
      </sharedItems>
    </cacheField>
    <cacheField name="Canal de Atención" numFmtId="0">
      <sharedItems/>
    </cacheField>
    <cacheField name="Departamento" numFmtId="0">
      <sharedItems count="20">
        <s v="Santander"/>
        <s v="Boyacá"/>
        <s v="Caldas"/>
        <s v="Bogotá"/>
        <s v="Magdalena"/>
        <s v="Risaralda"/>
        <s v="Quindío"/>
        <s v="Vichada"/>
        <s v="Cauca"/>
        <s v="Huila"/>
        <s v="Tolima"/>
        <s v="Cesar"/>
        <s v="Valle del Cauca"/>
        <s v="Atlántico"/>
        <s v="Cundinamarca"/>
        <s v="Bolívar"/>
        <s v="Venezuela"/>
        <s v="Amazonas"/>
        <s v="Arauca"/>
        <s v="Putumayo"/>
      </sharedItems>
    </cacheField>
    <cacheField name="Peticionario" numFmtId="0">
      <sharedItems/>
    </cacheField>
    <cacheField name="Naturaleza jurídica del peticionario" numFmtId="0">
      <sharedItems count="5">
        <s v="Entidad Territorial"/>
        <s v="Cuerpo de Bomberos"/>
        <s v="Entidad Pública"/>
        <s v="Persona jurídica"/>
        <s v="Persona Natural"/>
      </sharedItems>
    </cacheField>
    <cacheField name="Tema de Consulta" numFmtId="0">
      <sharedItems count="6">
        <s v="Legislación Bomberil"/>
        <s v="Solicitud de información"/>
        <s v="Solicitud recursos"/>
        <s v="Acompañamiento jurídico "/>
        <s v="Queja contra Cuerpo de Bomberos"/>
        <s v="Denunci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COORDINACIÓN BOMBERIL"/>
        <s v="DIRECCION GENERAL"/>
        <s v="SUBDIRECCIÓN ADMINISTRATIVA Y FINANCIERA"/>
      </sharedItems>
    </cacheField>
    <cacheField name="Tipo de petición" numFmtId="0">
      <sharedItems count="7">
        <s v="CONSULTA "/>
        <s v="Petición de interés general"/>
        <s v="PETICIÓN DE DOCUMENTOS E INFORMACIÓN "/>
        <s v="Petición entre autoridades"/>
        <s v="Petición por congresista"/>
        <s v="Petición de interés particular"/>
        <s v="Sugerencia"/>
      </sharedItems>
    </cacheField>
    <cacheField name="Tiempo de respuesta legal" numFmtId="0">
      <sharedItems containsMixedTypes="1" containsNumber="1" containsInteger="1" minValue="15" maxValue="15"/>
    </cacheField>
    <cacheField name="No Radicado" numFmtId="0">
      <sharedItems/>
    </cacheField>
    <cacheField name="Fecha Radicación" numFmtId="165">
      <sharedItems containsSemiMixedTypes="0" containsNonDate="0" containsDate="1" containsString="0" minDate="2020-03-03T00:00:00" maxDate="2020-03-25T00:00:00"/>
    </cacheField>
    <cacheField name="Número de salida" numFmtId="0">
      <sharedItems containsBlank="1" containsMixedTypes="1" containsNumber="1" containsInteger="1" minValue="20202050065861" maxValue="20202100000991"/>
    </cacheField>
    <cacheField name="Fecha de salida" numFmtId="0">
      <sharedItems containsDate="1" containsBlank="1" containsMixedTypes="1" minDate="2020-03-19T00:00:00" maxDate="2020-06-06T00:00:00"/>
    </cacheField>
    <cacheField name="Fecha de respuesta máxima días hábiles" numFmtId="0">
      <sharedItems containsBlank="1"/>
    </cacheField>
    <cacheField name="Tiempo de Respuesta en dias" numFmtId="0">
      <sharedItems containsString="0" containsBlank="1" containsNumber="1" containsInteger="1" minValue="1" maxValue="103" count="42">
        <m/>
        <n v="12"/>
        <n v="14"/>
        <n v="4"/>
        <n v="2"/>
        <n v="8"/>
        <n v="11"/>
        <n v="1"/>
        <n v="3"/>
        <n v="39"/>
        <n v="7"/>
        <n v="64"/>
        <n v="6"/>
        <n v="40"/>
        <n v="45"/>
        <n v="46"/>
        <n v="95"/>
        <n v="67"/>
        <n v="62"/>
        <n v="51"/>
        <n v="52"/>
        <n v="58"/>
        <n v="89"/>
        <n v="53"/>
        <n v="59"/>
        <n v="54"/>
        <n v="43"/>
        <n v="50"/>
        <n v="55"/>
        <n v="68"/>
        <n v="57"/>
        <n v="32"/>
        <n v="75"/>
        <n v="103"/>
        <n v="5"/>
        <n v="96"/>
        <n v="60"/>
        <n v="87"/>
        <n v="71"/>
        <n v="38"/>
        <n v="77"/>
        <n v="88"/>
      </sharedItems>
    </cacheField>
    <cacheField name="Estado" numFmtId="0">
      <sharedItems count="3">
        <s v="vencido"/>
        <s v="Cumplido"/>
        <s v="Extemporánea"/>
      </sharedItems>
    </cacheField>
    <cacheField name="Observaciones" numFmtId="0">
      <sharedItems containsBlank="1"/>
    </cacheField>
    <cacheField name="FECHA DIGITALIZACIÓN DOCUMENTO DE RESPUESTA" numFmtId="0">
      <sharedItems containsBlank="1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  <cacheField name="fecha real de recibido" numFmtId="0">
      <sharedItems containsDate="1" containsBlank="1" containsMixedTypes="1" minDate="2020-03-02T00:00:00" maxDate="2020-03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s v="Servicio de Mensajería"/>
    <x v="0"/>
    <s v="GOBERNACIÓN DE SANTANDER  "/>
    <x v="0"/>
    <x v="0"/>
    <s v="SM CONCEPTO JURIDICO "/>
    <s v="ERIKA AGUIRRE LEMUS"/>
    <s v="FORMULACIÓN Y ACTUALIZACIÓN NORMATIVA Y OPERATIVA "/>
    <x v="0"/>
    <x v="0"/>
    <s v="30 días"/>
    <s v="20203320002202  "/>
    <d v="2020-03-03T00:00:00"/>
    <m/>
    <m/>
    <s v="17 de abril del 2020"/>
    <x v="0"/>
    <x v="0"/>
    <m/>
    <m/>
    <m/>
    <m/>
    <m/>
    <m/>
    <s v="03 de marzo del 2020"/>
  </r>
  <r>
    <x v="0"/>
    <s v="Servicio de Mensajería"/>
    <x v="0"/>
    <s v="ALCALDIA MUNICIPAL DE COROMORO  "/>
    <x v="0"/>
    <x v="1"/>
    <s v="SM DERECHO DE PETICION "/>
    <s v="Andrea Bibiana Castañeda Durán"/>
    <s v="FORMULACIÓN Y ACTUALIZACIÓN NORMATIVA Y OPERATIVA "/>
    <x v="0"/>
    <x v="1"/>
    <s v="15 días"/>
    <s v="20203320002212  "/>
    <d v="2020-03-03T00:00:00"/>
    <s v="20202050065211"/>
    <s v="19 de marzo del 2020"/>
    <s v="25 de marzo del 2020"/>
    <x v="1"/>
    <x v="1"/>
    <s v="03-04-2020 13:13 PM Archivar Andrea Bibiana Castañeda Durán SE DIO TRÁMITE CON RAD. 20202050065211 ENVIADO EL 19/03/2020 POR CORREO ELECTRÓNICO"/>
    <s v="24 de marzo del 2020"/>
    <s v=".pdf"/>
    <s v="SI"/>
    <m/>
    <m/>
    <s v="03 de marzo del 2020"/>
  </r>
  <r>
    <x v="0"/>
    <s v="Servicio de Mensajería"/>
    <x v="1"/>
    <s v="ALCALDIA SABOYA  "/>
    <x v="0"/>
    <x v="1"/>
    <s v="SM SOLICITUD "/>
    <s v="ERIKA AGUIRRE LEMUS"/>
    <s v="FORMULACIÓN Y ACTUALIZACIÓN NORMATIVA Y OPERATIVA "/>
    <x v="0"/>
    <x v="2"/>
    <s v="10 días"/>
    <s v="20203320002222  "/>
    <d v="2020-03-03T00:00:00"/>
    <m/>
    <m/>
    <s v="18 de marzo del 2020"/>
    <x v="0"/>
    <x v="0"/>
    <m/>
    <m/>
    <m/>
    <m/>
    <m/>
    <m/>
    <s v="03 de marzo del 2020"/>
  </r>
  <r>
    <x v="0"/>
    <s v="Servicio de Mensajería"/>
    <x v="2"/>
    <s v="DELEGACION DEPARTAMENTAL DE BOMBEROS DE CALDAS  "/>
    <x v="1"/>
    <x v="0"/>
    <s v="SM ACTOS ADMINISTRATIVOS "/>
    <s v="ERIKA AGUIRRE LEMUS"/>
    <s v="FORMULACIÓN Y ACTUALIZACIÓN NORMATIVA Y OPERATIVA "/>
    <x v="0"/>
    <x v="0"/>
    <s v="30 días"/>
    <s v="20203320002272  "/>
    <d v="2020-03-03T00:00:00"/>
    <m/>
    <m/>
    <s v="17 de abril del 2020"/>
    <x v="0"/>
    <x v="0"/>
    <m/>
    <m/>
    <m/>
    <m/>
    <m/>
    <m/>
    <s v="03 de marzo del 2020"/>
  </r>
  <r>
    <x v="0"/>
    <s v="Servicio de Mensajería"/>
    <x v="0"/>
    <s v="CUERPO DE BOMBEROS VOLUNTARIOS DEL SOCORRO  "/>
    <x v="1"/>
    <x v="0"/>
    <s v="SM AFILIACION A REGIMEN SUBSIDIADO "/>
    <s v="EDISON DELGADO "/>
    <s v="FORMULACIÓN Y ACTUALIZACIÓN NORMATIVA Y OPERATIVA "/>
    <x v="0"/>
    <x v="1"/>
    <s v="30 días"/>
    <s v="20203320002282  "/>
    <d v="2020-03-03T00:00:00"/>
    <n v="20202050067241"/>
    <d v="2020-05-19T00:00:00"/>
    <s v="17 de abril del 2020"/>
    <x v="0"/>
    <x v="2"/>
    <m/>
    <m/>
    <m/>
    <m/>
    <m/>
    <m/>
    <s v="03 de marzo del 2020"/>
  </r>
  <r>
    <x v="0"/>
    <s v="Servicio de Mensajería"/>
    <x v="3"/>
    <s v="MINISTERIO DE AMBIENTE  "/>
    <x v="2"/>
    <x v="1"/>
    <s v="SM ACTUALIZACION COP "/>
    <s v="Andrés Fernando Muñoz Cabrera"/>
    <s v="Área Central de Referencia Bomberil"/>
    <x v="0"/>
    <x v="3"/>
    <s v="10 días"/>
    <s v="20203320002292  "/>
    <d v="2020-03-03T00:00:00"/>
    <m/>
    <s v="24 de marzo del 2020"/>
    <s v="1 de abril del 2020 (lo dice el documento)"/>
    <x v="2"/>
    <x v="1"/>
    <s v=" Anotación Orfeo: Se archiva. Se envió el documento por correo electrónico al destinatario"/>
    <m/>
    <s v="Word"/>
    <s v="SI"/>
    <m/>
    <s v="Se digitalizó el correo electrónico."/>
    <m/>
  </r>
  <r>
    <x v="1"/>
    <s v="Correo atención al Ciudadano"/>
    <x v="4"/>
    <s v="DELEGACIÓN DEPARTAMENTAL BOMBEROS DEL MAGDALENA  "/>
    <x v="1"/>
    <x v="2"/>
    <s v="CAC: DERECHO DE PETICION "/>
    <s v="ERIKA AGUIRRE LEMUS"/>
    <s v="FORMULACIÓN Y ACTUALIZACIÓN NORMATIVA Y OPERATIVA "/>
    <x v="0"/>
    <x v="1"/>
    <s v="15 días"/>
    <s v="20203320002352  "/>
    <d v="2020-03-03T00:00:00"/>
    <s v="20202050065021"/>
    <s v="09 de marzo del 2020"/>
    <s v="25 de marzo del 2020"/>
    <x v="3"/>
    <x v="1"/>
    <m/>
    <s v="10 de marzo del 2020"/>
    <s v=".pdf"/>
    <s v="SI"/>
    <m/>
    <m/>
    <m/>
  </r>
  <r>
    <x v="0"/>
    <s v="Servicio de Mensajería"/>
    <x v="0"/>
    <s v="CUERPO DE BOMBEROS VOLUNTARIOS FLORIDABLANCA  "/>
    <x v="1"/>
    <x v="0"/>
    <s v="SM DERECHO DE PETICION "/>
    <s v="Andrea Bibiana Castañeda Durán"/>
    <s v="FORMULACIÓN Y ACTUALIZACIÓN NORMATIVA Y OPERATIVA "/>
    <x v="0"/>
    <x v="1"/>
    <s v="15 días"/>
    <s v="20203320002382  "/>
    <d v="2020-03-03T00:00:00"/>
    <s v="20202050065051"/>
    <s v="06 de marzo del 2020"/>
    <s v="25 de marzo del 2020"/>
    <x v="1"/>
    <x v="1"/>
    <m/>
    <s v="24 de marzo del 2020"/>
    <s v=".pdf"/>
    <s v="SI"/>
    <m/>
    <m/>
    <m/>
  </r>
  <r>
    <x v="1"/>
    <s v="Correo atención al Ciudadano"/>
    <x v="0"/>
    <s v="CUERPO DE BOMBEROS VOLUNTARIOS FLORIDABLANCA  "/>
    <x v="1"/>
    <x v="0"/>
    <s v="CAC: ACLARACION "/>
    <s v="Andrea Bibiana Castañeda Durán"/>
    <s v="FORMULACIÓN Y ACTUALIZACIÓN NORMATIVA Y OPERATIVA "/>
    <x v="0"/>
    <x v="0"/>
    <s v="30 días"/>
    <s v="20203320002412  "/>
    <d v="2020-03-03T00:00:00"/>
    <s v="20202050064931"/>
    <s v="04 de marzo del 2020"/>
    <s v="16 de abril del 2020"/>
    <x v="4"/>
    <x v="1"/>
    <m/>
    <s v="04 de marzo del 2020"/>
    <s v=".pdf"/>
    <s v="SI"/>
    <m/>
    <m/>
    <d v="2020-03-02T00:00:00"/>
  </r>
  <r>
    <x v="0"/>
    <s v="Servicio de Mensajería"/>
    <x v="0"/>
    <s v="CUERPO DE BOMBEROS VOLUNTARIOS DE VETAS - SANTANDER  "/>
    <x v="1"/>
    <x v="1"/>
    <s v="SM SOLICITUD DE INFORMACION "/>
    <s v="German Andrés Miranda Montenegro"/>
    <s v="DIRECCION GENERAL"/>
    <x v="1"/>
    <x v="2"/>
    <s v="10 días"/>
    <s v="20203320002482  "/>
    <d v="2020-03-04T00:00:00"/>
    <m/>
    <s v="16 de marzo del 2020"/>
    <s v="18 de marzo del 2020"/>
    <x v="5"/>
    <x v="1"/>
    <s v="se dio respuesta mediante correo electrónico el día 10 de marzo de 2020 al correo bomberosvetassantander@gmail.com mediante el correo segurosdnbc@gmail.com"/>
    <s v="N/A"/>
    <s v="N/A"/>
    <s v="SI"/>
    <m/>
    <s v="No se anexa copia del correo electrónico enviado."/>
    <m/>
  </r>
  <r>
    <x v="0"/>
    <s v="Servicio de Mensajería"/>
    <x v="1"/>
    <s v="ALCALDIA DE TURMEQUE  "/>
    <x v="0"/>
    <x v="1"/>
    <s v="SM CERTIFICACIÓN  "/>
    <s v="Faubricio Sanchez Cortes "/>
    <s v="FORMULACIÓN Y ACTUALIZACIÓN NORMATIVA Y OPERATIVA "/>
    <x v="0"/>
    <x v="2"/>
    <s v="10 días"/>
    <s v="20203320002522  "/>
    <d v="2020-03-04T00:00:00"/>
    <n v="20202100000991"/>
    <d v="2020-03-19T00:00:00"/>
    <s v="18 de marzo del 2020"/>
    <x v="6"/>
    <x v="2"/>
    <m/>
    <m/>
    <m/>
    <m/>
    <m/>
    <m/>
    <m/>
  </r>
  <r>
    <x v="0"/>
    <s v="Servicio de Mensajería"/>
    <x v="3"/>
    <s v="CONGRESO DE LA REPUBLICA DE COLOMBIA  "/>
    <x v="2"/>
    <x v="1"/>
    <s v="SM REQUERIMIENTO PRESUPUESTAL"/>
    <s v="Carlos Armando López Barrera"/>
    <s v="OFICINA ASESORA JURIDICA"/>
    <x v="1"/>
    <x v="4"/>
    <s v="5 días"/>
    <s v="20203320002532  "/>
    <d v="2020-03-04T00:00:00"/>
    <s v="20203630000881"/>
    <s v="05 de marzo del 2020"/>
    <s v="11 de marzo del 2020"/>
    <x v="7"/>
    <x v="1"/>
    <m/>
    <s v="N/A"/>
    <s v="No hay Imagen Disp."/>
    <s v="N/A"/>
    <m/>
    <s v="No se especifica medio de envío de respuesta documento sin firma.nvio."/>
    <m/>
  </r>
  <r>
    <x v="1"/>
    <s v="Correo atención al Ciudadano"/>
    <x v="5"/>
    <s v="CUERPO DE BOMBEROS VOLUNTARIOS DE LA VIRGINIA - RISARALDA  "/>
    <x v="1"/>
    <x v="0"/>
    <s v="CAC: SOLICITUD "/>
    <s v="Andrea Bibiana Castañeda Durán"/>
    <s v="FORMULACIÓN Y ACTUALIZACIÓN NORMATIVA Y OPERATIVA"/>
    <x v="0"/>
    <x v="1"/>
    <s v="15 días"/>
    <s v="20203320002572  "/>
    <d v="2020-03-04T00:00:00"/>
    <s v="20202050064951"/>
    <s v="04 de marzo del 2020"/>
    <s v="15 de abril del 2020"/>
    <x v="8"/>
    <x v="1"/>
    <s v="05-03-2020 16:28 PM Archivar Andrea Bibiana Castañeda Durán SE DIO TRÁMITE CON RAD. 20202050064951 ENVIADO EL 4/3/2020."/>
    <s v="13 de marzo del 2020"/>
    <s v=".pdf"/>
    <s v="SI"/>
    <s v="SI"/>
    <m/>
    <s v="28 de febrero del 2020"/>
  </r>
  <r>
    <x v="2"/>
    <s v="Formato PQRSD"/>
    <x v="6"/>
    <s v="LUIS FERNANDO REYES RAMIREZ (Vigías del Café)"/>
    <x v="3"/>
    <x v="1"/>
    <s v="FT: SOLICITUD "/>
    <s v="Luis Alberto Valencia Pulido"/>
    <s v="Área Central de Referencia Bomberil "/>
    <x v="0"/>
    <x v="5"/>
    <s v="15 días"/>
    <s v="20203320002622  "/>
    <d v="2020-03-05T00:00:00"/>
    <s v="20202100000971"/>
    <s v="05 de mayo del 2020"/>
    <s v="3 de abril del 2020"/>
    <x v="9"/>
    <x v="2"/>
    <m/>
    <s v="05 de mayo del 2020"/>
    <s v=".pdf"/>
    <s v="SI"/>
    <m/>
    <m/>
    <m/>
  </r>
  <r>
    <x v="0"/>
    <s v="Radicación Directa"/>
    <x v="3"/>
    <s v="VEEDURIA CIUDADANA VIGIAS DEL CAFE  "/>
    <x v="3"/>
    <x v="0"/>
    <s v="RD. SOLICITUD "/>
    <s v="Andrea Bibiana Castañeda Durán"/>
    <s v="FORMULACIÓN Y ACTUALIZACIÓN NORMATIVA Y OPERATIVA"/>
    <x v="0"/>
    <x v="5"/>
    <s v="15 días"/>
    <s v="20203320002632  "/>
    <d v="2020-03-05T00:00:00"/>
    <s v="20202050065441"/>
    <s v="26 de Marzo del 2020"/>
    <s v="27 de Marzo del 2020"/>
    <x v="2"/>
    <x v="1"/>
    <m/>
    <s v="29 de abril del 2020"/>
    <s v=".pdf"/>
    <s v="SI"/>
    <m/>
    <m/>
    <m/>
  </r>
  <r>
    <x v="0"/>
    <s v="Servicio de Mensajería"/>
    <x v="3"/>
    <s v="MINISTERIO DE INTERIOR  "/>
    <x v="2"/>
    <x v="0"/>
    <s v="SM TRASLADO "/>
    <s v="Carlos Armando López Barrera"/>
    <s v="OFICINA ASESORA JURIDICA"/>
    <x v="1"/>
    <x v="5"/>
    <s v="30 días"/>
    <s v="20203320002652  "/>
    <d v="2020-03-05T00:00:00"/>
    <s v="20201200000023_x000a_"/>
    <s v="16 de marzo del 2020"/>
    <s v="27 de abril del 2020"/>
    <x v="10"/>
    <x v="1"/>
    <m/>
    <s v="N/A"/>
    <s v="Word"/>
    <s v="N/A"/>
    <m/>
    <s v="No se especifica medio de envío de respuesta documento sin firma."/>
    <m/>
  </r>
  <r>
    <x v="0"/>
    <s v="Servicio de Mensajería"/>
    <x v="3"/>
    <s v="MINISTERIO DE INTERIOR  "/>
    <x v="2"/>
    <x v="0"/>
    <s v="SM TRASLADO "/>
    <s v="Andrea Bibiana Castañeda Durán"/>
    <s v="FORMULACIÓN Y ACTUALIZACIÓN NORMATIVA Y OPERATIVA"/>
    <x v="0"/>
    <x v="5"/>
    <s v="15 días"/>
    <s v="20203320002692  "/>
    <d v="2020-03-06T00:00:00"/>
    <s v="20202050065341"/>
    <s v="17 de Marzo del 2020"/>
    <s v="30 de Marzo del 2020"/>
    <x v="10"/>
    <x v="1"/>
    <m/>
    <s v="18 de Marzo del 2020"/>
    <s v=".pdf"/>
    <s v="SI"/>
    <m/>
    <m/>
    <m/>
  </r>
  <r>
    <x v="0"/>
    <s v="Servicio de Mensajería"/>
    <x v="3"/>
    <s v="FEDERACION NACIONAL DE BOMBEROS DE COLOMBIA  "/>
    <x v="2"/>
    <x v="3"/>
    <s v="SM SOLICITUD DE ACOMPAÑAMIENTO "/>
    <s v="ERIKA AGUIRRE LEMUS"/>
    <s v="FORMULACIÓN Y ACTUALIZACIÓN NORMATIVA Y OPERATIVA "/>
    <x v="0"/>
    <x v="1"/>
    <n v="15"/>
    <s v="20203320002702  "/>
    <d v="2020-03-06T00:00:00"/>
    <m/>
    <m/>
    <m/>
    <x v="0"/>
    <x v="0"/>
    <m/>
    <m/>
    <m/>
    <m/>
    <m/>
    <s v="Solo se digitalizó la primera hoja, fue remitido por el Ministerio del de Interior."/>
    <m/>
  </r>
  <r>
    <x v="0"/>
    <s v="Servicio de Mensajería"/>
    <x v="7"/>
    <s v="CUERPO DE BOMBEROS VOLUNTARIOS DE LA PRIMAVERA  "/>
    <x v="1"/>
    <x v="0"/>
    <s v="SM REFORMA DE LA LEY 1515 "/>
    <s v="Andrea Bibiana Castañeda Durán"/>
    <s v="FORMULACIÓN Y ACTUALIZACIÓN NORMATIVA Y OPERATIVA"/>
    <x v="0"/>
    <x v="0"/>
    <s v="30 días"/>
    <s v="20203320002712  "/>
    <d v="2020-03-06T00:00:00"/>
    <s v="20202050065361"/>
    <s v="24 de marzo del 2020"/>
    <s v="28 de abril del 2020"/>
    <x v="6"/>
    <x v="1"/>
    <m/>
    <s v="24 de marzo del 2020"/>
    <s v=".pdf"/>
    <s v="SI"/>
    <m/>
    <s v="El oficio lo envió fue Ministerio del Interior no el Cuerpo de Bomberos."/>
    <m/>
  </r>
  <r>
    <x v="0"/>
    <s v="Servicio de Mensajería"/>
    <x v="1"/>
    <s v="PABLO ANTONIO Díaz ROA "/>
    <x v="1"/>
    <x v="0"/>
    <s v="SM REFORMA LEY 1515 "/>
    <s v="Andrea Bibiana Castañeda Durán"/>
    <s v="FORMULACIÓN Y ACTUALIZACIÓN NORMATIVA Y OPERATIVA"/>
    <x v="0"/>
    <x v="0"/>
    <s v="30 días"/>
    <s v="20203320002722  "/>
    <d v="2020-03-06T00:00:00"/>
    <s v="20202050065351_x000a_"/>
    <s v="24 de marzo del 2020"/>
    <s v="28 de abril del 2020"/>
    <x v="6"/>
    <x v="1"/>
    <m/>
    <s v="24 de marzo del 2020"/>
    <s v=".pdf"/>
    <s v="SI"/>
    <m/>
    <s v="El oficio lo envió fue Ministerio del Interior no el Cuerpo de Bomberos."/>
    <m/>
  </r>
  <r>
    <x v="1"/>
    <s v="Correo atención al Ciudadano"/>
    <x v="3"/>
    <s v="FERNANDO QUINTERO VARGAS "/>
    <x v="4"/>
    <x v="0"/>
    <s v="CAC DERECHO DE PETICION "/>
    <s v=" Edgar Alexander Maya Lopez"/>
    <s v="FORMULACIÓN Y ACTUALIZACIÓN NORMATIVA Y OPERATIVA"/>
    <x v="0"/>
    <x v="0"/>
    <s v="15 días"/>
    <s v="20203320002742  "/>
    <d v="2020-03-09T00:00:00"/>
    <s v="20202050067351"/>
    <s v="27 de mayo del 2020"/>
    <s v="17 de marzo del 2020"/>
    <x v="11"/>
    <x v="2"/>
    <m/>
    <s v="27 de mayo del 2020"/>
    <s v=".pdf"/>
    <s v="SI"/>
    <m/>
    <m/>
    <s v="25 de febrero del 2019"/>
  </r>
  <r>
    <x v="0"/>
    <s v="Servicio de Mensajería"/>
    <x v="8"/>
    <s v="CUERPO DE BOMBEROS VOLUNTARIOS DE POPAYAN  "/>
    <x v="1"/>
    <x v="0"/>
    <s v="SM: SOLICITUD DE INFORMACION "/>
    <s v="Andrea Bibiana Castañeda Durán"/>
    <s v="FORMULACIÓN Y ACTUALIZACIÓN NORMATIVA Y OPERATIVA "/>
    <x v="0"/>
    <x v="5"/>
    <s v="30 días"/>
    <s v="20203320002812  "/>
    <d v="2020-03-10T00:00:00"/>
    <m/>
    <m/>
    <s v="24 de abril del 2020"/>
    <x v="0"/>
    <x v="0"/>
    <m/>
    <m/>
    <m/>
    <m/>
    <m/>
    <m/>
    <m/>
  </r>
  <r>
    <x v="0"/>
    <s v="Servicio de Mensajería"/>
    <x v="3"/>
    <s v="MINISTERIO DE INTERIOR  "/>
    <x v="2"/>
    <x v="0"/>
    <s v="SM PROPUESTA PARA REFORMA LEY 1575 "/>
    <s v="Ronny Estiven Romero Velandia"/>
    <s v="FORMULACIÓN Y ACTUALIZACIÓN NORMATIVA Y OPERATIVA"/>
    <x v="0"/>
    <x v="6"/>
    <s v="15 días"/>
    <s v="20203320002822  "/>
    <d v="2020-03-10T00:00:00"/>
    <s v="20202050065301"/>
    <s v="17 de Marzo del 2020"/>
    <s v="24 de abril del 2020"/>
    <x v="12"/>
    <x v="1"/>
    <m/>
    <s v="18 de Marzo del 2020"/>
    <s v=".pdf"/>
    <s v="SI"/>
    <m/>
    <m/>
    <m/>
  </r>
  <r>
    <x v="0"/>
    <s v="Servicio de Mensajería"/>
    <x v="9"/>
    <s v="ALCALDIA MUNICIPAL DE NEIVA  "/>
    <x v="0"/>
    <x v="0"/>
    <s v="SM SOLICITUD DE CONCEPTO "/>
    <s v="Andrea Bibiana Castañeda Durán"/>
    <s v="FORMULACIÓN Y ACTUALIZACIÓN NORMATIVA Y OPERATIVA"/>
    <x v="0"/>
    <x v="0"/>
    <s v="30 días"/>
    <s v="20203320002832  "/>
    <d v="2020-03-10T00:00:00"/>
    <s v="20202050066341"/>
    <s v="18 de mayo del 2020"/>
    <s v="24 de abril del 2020"/>
    <x v="13"/>
    <x v="2"/>
    <m/>
    <s v="20 de mayo del 2020"/>
    <s v=".pdf"/>
    <s v="SI"/>
    <m/>
    <m/>
    <m/>
  </r>
  <r>
    <x v="0"/>
    <s v="Servicio de Mensajería"/>
    <x v="3"/>
    <s v="MINISTERIO DE INTERIOR  "/>
    <x v="2"/>
    <x v="0"/>
    <s v="SM SOLICITUD INFORMACION TIQUETES "/>
    <s v="Carlos Armando López Barrera"/>
    <s v="OFICINA ASESORA JURIDICA"/>
    <x v="1"/>
    <x v="2"/>
    <s v="5 días"/>
    <s v="20203320002852  "/>
    <d v="2020-03-10T00:00:00"/>
    <s v="20201200000043"/>
    <s v="18 de marzo del 2020"/>
    <s v="17 de marzo del 2020"/>
    <x v="12"/>
    <x v="2"/>
    <m/>
    <s v="N/A"/>
    <s v="Word"/>
    <s v="N/A"/>
    <m/>
    <s v="No se especifica medio de envío de respuesta documento sin firma."/>
    <m/>
  </r>
  <r>
    <x v="0"/>
    <s v="Servicio de Mensajería"/>
    <x v="10"/>
    <s v="LERIDA TOLIMA  "/>
    <x v="1"/>
    <x v="0"/>
    <s v="SM QUEJA "/>
    <s v="Andrea Bibiana Castañeda Durán"/>
    <s v="FORMULACIÓN Y ACTUALIZACIÓN NORMATIVA Y OPERATIVA"/>
    <x v="0"/>
    <x v="5"/>
    <s v="15 días"/>
    <s v="20203320002862  "/>
    <d v="2020-03-10T00:00:00"/>
    <s v="20202050065941"/>
    <s v="18 de mayo del 2020"/>
    <s v="1 de abril del 2020"/>
    <x v="14"/>
    <x v="2"/>
    <m/>
    <s v="20 de mayo del 2020"/>
    <s v=".pdf"/>
    <s v="SI"/>
    <m/>
    <m/>
    <m/>
  </r>
  <r>
    <x v="1"/>
    <s v="Correo atención al Ciudadano"/>
    <x v="3"/>
    <s v="RED COLOMBIANA DE INSTITUCIONES DE EDUCACIÓN SUPERIOR EDURED  "/>
    <x v="3"/>
    <x v="1"/>
    <s v="CAC SOLICITUD "/>
    <s v="Marisol Mora Bustos "/>
    <s v="GESTIÓN CONTABLE"/>
    <x v="2"/>
    <x v="2"/>
    <s v="10 días"/>
    <s v="20203320002892  "/>
    <d v="2020-03-10T00:00:00"/>
    <m/>
    <s v="13 de marzo"/>
    <s v="24 de enero del 2020"/>
    <x v="14"/>
    <x v="2"/>
    <s v="Anotación ORFEO:  Una vez recibida la solicitud se emite certificado y se envía al correo contabilidad@edured.edu.co"/>
    <m/>
    <m/>
    <s v="SI"/>
    <m/>
    <s v="No se adjunta la prueba del envío del correo electrónico."/>
    <s v="10 de enero del 2020"/>
  </r>
  <r>
    <x v="1"/>
    <s v="Correo atención al Ciudadano"/>
    <x v="7"/>
    <s v="CUERPO DE BOMBEROS VOLUNTARIOS DE PUERTO CARREÑO - VICHADA  "/>
    <x v="1"/>
    <x v="0"/>
    <s v="CAC: CONCEPTO SOBRE CONTRATACION "/>
    <s v="ERIKA AGUIRRE LEMUS"/>
    <s v="FORMULACIÓN Y ACTUALIZACIÓN NORMATIVA Y OPERATIVA "/>
    <x v="0"/>
    <x v="0"/>
    <s v="30 días"/>
    <s v="20203320002932  "/>
    <d v="2020-03-10T00:00:00"/>
    <m/>
    <m/>
    <m/>
    <x v="0"/>
    <x v="0"/>
    <m/>
    <m/>
    <m/>
    <m/>
    <m/>
    <m/>
    <m/>
  </r>
  <r>
    <x v="1"/>
    <s v="Correo atención al Ciudadano"/>
    <x v="11"/>
    <s v="CUERPO DE BOMBEROS VOLUNTARIOS DE VALLEDUPAR  "/>
    <x v="1"/>
    <x v="0"/>
    <s v="CAC: SOLICITUD DE INTERVENCION "/>
    <s v="Andrea Bibiana Castañeda Durán"/>
    <s v="FORMULACIÓN Y ACTUALIZACIÓN NORMATIVA Y OPERATIVA"/>
    <x v="0"/>
    <x v="1"/>
    <s v="30 días"/>
    <s v="20203320002962  "/>
    <d v="2020-03-10T00:00:00"/>
    <s v="20202050066011"/>
    <s v="19 de mayo del 2020"/>
    <s v="24 de abril del 2020"/>
    <x v="15"/>
    <x v="2"/>
    <m/>
    <s v="20 de mayo del 2020"/>
    <s v=".pdf"/>
    <s v="SI"/>
    <m/>
    <m/>
    <m/>
  </r>
  <r>
    <x v="1"/>
    <s v="Correo atención al Ciudadano"/>
    <x v="12"/>
    <s v="CUERPO DE BOMBEROS VOLUNTARIOS DE CARTAGO  "/>
    <x v="1"/>
    <x v="1"/>
    <s v="CAC SOLICITUD DE FICHA TECNICA "/>
    <s v="Luis Alberto Valencia Pulido"/>
    <s v="Área Central de Referencia Bomberil"/>
    <x v="0"/>
    <x v="2"/>
    <s v="10 días"/>
    <s v="20203320003022  "/>
    <d v="2020-03-10T00:00:00"/>
    <m/>
    <s v="19 de marzo del 2020"/>
    <s v="25 de marzo del 2020"/>
    <x v="10"/>
    <x v="1"/>
    <s v="Anotación ORFEO: Se da respuesta por medio de correo electrónico._x000a_"/>
    <m/>
    <m/>
    <s v="SI"/>
    <m/>
    <s v="No se adjunta la respuesta del correo electrónico."/>
    <m/>
  </r>
  <r>
    <x v="1"/>
    <s v="Correo atención al Ciudadano"/>
    <x v="4"/>
    <s v="CUERPO DE BOMBEROS VOLUNTARIOS DE SITIO NUEVO - MAGDALENA  "/>
    <x v="1"/>
    <x v="1"/>
    <s v="CAC COMODATO FORESTAL "/>
    <s v="CAROLINA ESCARRAGA "/>
    <s v="GESTIÓN CONTRACTUAL  "/>
    <x v="2"/>
    <x v="2"/>
    <s v="10 días"/>
    <s v="20203320003032  "/>
    <d v="2020-03-10T00:00:00"/>
    <m/>
    <m/>
    <s v="21 de febrero del 2020"/>
    <x v="0"/>
    <x v="0"/>
    <m/>
    <m/>
    <m/>
    <m/>
    <m/>
    <m/>
    <s v="10 de enero del 2020"/>
  </r>
  <r>
    <x v="1"/>
    <s v="Correo atención al Ciudadano"/>
    <x v="3"/>
    <s v="EDWIN ANDRES RINCON  "/>
    <x v="4"/>
    <x v="1"/>
    <s v="CAC SOLICITUD DE INFORMACIÓN "/>
    <s v="Mauricio Delgado Perdomo"/>
    <s v="SUBDIRECCIÓN ESTRATÉGICA Y DE COORDINACIÓN BOMBERIL"/>
    <x v="0"/>
    <x v="5"/>
    <s v="15 días"/>
    <s v="20203320003042  "/>
    <d v="2020-03-10T00:00:00"/>
    <s v="20202000001671"/>
    <s v="28 de mayo del 2020"/>
    <s v="20 de febrero del 2020"/>
    <x v="16"/>
    <x v="2"/>
    <s v="29-05-2020 15:21 PM Archivar Mauricio Delgado Perdomo Se da respuesta con radicado DNBC No. 20202000001671"/>
    <m/>
    <s v="Word"/>
    <m/>
    <m/>
    <s v="No se especifica medio de envío de respuesta documento sin firma."/>
    <s v="09 de enero del 2020"/>
  </r>
  <r>
    <x v="1"/>
    <s v="Correo atención al Ciudadano"/>
    <x v="3"/>
    <s v="DIRECCIÓN DE IMPUESTOS Y ADUANAS NACIONALES DIAN  "/>
    <x v="2"/>
    <x v="1"/>
    <s v="CAC NOVEDAD CON LA DIAN "/>
    <s v=" Andrea Bibiana Castañeda Durán"/>
    <s v="FORMULACIÓN Y ACTUALIZACIÓN NORMATIVA Y OPERATIVA"/>
    <x v="0"/>
    <x v="1"/>
    <s v="15 días"/>
    <s v="20203320003092  "/>
    <d v="2020-03-11T00:00:00"/>
    <s v="20202050065611"/>
    <s v="14 de abril del 2020"/>
    <s v="18 de febrero del 2020"/>
    <x v="17"/>
    <x v="2"/>
    <m/>
    <s v="14 de abril del 2020"/>
    <s v=".pdf"/>
    <s v="SI"/>
    <m/>
    <m/>
    <s v="07 de enero del 2020"/>
  </r>
  <r>
    <x v="1"/>
    <s v="Correo atención al Ciudadano"/>
    <x v="9"/>
    <s v="JEFERSON MANUEL MUÑOZ PEREZ "/>
    <x v="4"/>
    <x v="1"/>
    <s v="CAC PETICION DE INFORMACIÓN "/>
    <s v=" Andrea Bibiana Castañeda Durán"/>
    <s v="FORMULACIÓN Y ACTUALIZACIÓN NORMATIVA Y OPERATIVA"/>
    <x v="0"/>
    <x v="5"/>
    <s v="15 días"/>
    <s v="20203320003102  "/>
    <d v="2020-03-11T00:00:00"/>
    <m/>
    <s v="02 de abril del 2020"/>
    <s v="27 de enero del 2020"/>
    <x v="18"/>
    <x v="2"/>
    <s v="Anotación Orfeo: SE DIO TRÁMITE, EN SE ENVIÓ LA RESPUESTA EL 02/04/2020."/>
    <s v="01 de abril del 2020"/>
    <s v=".pdf"/>
    <s v="SI"/>
    <m/>
    <s v="No tiene número de radicado la respuesta (la anexaron en la parte de documentos)"/>
    <s v="06 de enero del 2020"/>
  </r>
  <r>
    <x v="0"/>
    <s v="Servicio de Mensajería"/>
    <x v="9"/>
    <s v="ALCALDÍA MUNICIPAL DE ALTAMIRA - HUILA  "/>
    <x v="0"/>
    <x v="4"/>
    <s v="SM QUEJA "/>
    <s v=" Andrea Bibiana Castañeda Durán"/>
    <s v="FORMULACIÓN Y ACTUALIZACIÓN NORMATIVA Y OPERATIVA"/>
    <x v="0"/>
    <x v="1"/>
    <s v="15 días"/>
    <s v="20203320003112  "/>
    <d v="2020-03-11T00:00:00"/>
    <s v="20202050065791"/>
    <s v="28 de mayo del 2020"/>
    <s v="13 de abril del 2020"/>
    <x v="19"/>
    <x v="2"/>
    <s v="Anotación Orfeo: SE DIO TRÁMITE CON RADICADO 20202050065791 ENVIADO EL 28/5/2020."/>
    <m/>
    <s v="Word"/>
    <s v="SI"/>
    <m/>
    <s v="No especifican por el medio de envío."/>
    <m/>
  </r>
  <r>
    <x v="1"/>
    <s v="Correo atención al Ciudadano"/>
    <x v="5"/>
    <s v="CUERPO DE BOMBEROS OFICIALES DE DOSQUEBRADAS  "/>
    <x v="1"/>
    <x v="0"/>
    <s v="CAC SOLICITUD DE RESPUESTA "/>
    <s v="Andrea Bibiana Castañeda Durán"/>
    <s v="FORMULACIÓN Y ACTUALIZACIÓN NORMATIVA Y OPERATIVA "/>
    <x v="0"/>
    <x v="0"/>
    <s v="30 días"/>
    <s v="20203320003122  "/>
    <d v="2020-03-11T00:00:00"/>
    <m/>
    <m/>
    <s v="24 de febrero del 2020"/>
    <x v="0"/>
    <x v="0"/>
    <m/>
    <m/>
    <m/>
    <m/>
    <m/>
    <m/>
    <s v="13 de enero del 2020"/>
  </r>
  <r>
    <x v="1"/>
    <s v="Correo atención al Ciudadano"/>
    <x v="7"/>
    <s v="CUERPO DE BOMBEROS VOLUNTARIOS DE PUERTO CARREÑO - VICHADA  "/>
    <x v="1"/>
    <x v="1"/>
    <s v="CAC SOLICITUD "/>
    <s v="Andrea Bibiana Castañeda Durán"/>
    <s v="FORMULACIÓN Y ACTUALIZACIÓN NORMATIVA Y OPERATIVA "/>
    <x v="0"/>
    <x v="1"/>
    <s v="10 días"/>
    <s v="20203320003132  "/>
    <d v="2020-03-11T00:00:00"/>
    <m/>
    <m/>
    <s v="28 de enero del 2020"/>
    <x v="0"/>
    <x v="0"/>
    <m/>
    <m/>
    <m/>
    <m/>
    <m/>
    <m/>
    <s v="14 de enero del 2020"/>
  </r>
  <r>
    <x v="1"/>
    <s v="Correo atención al Ciudadano"/>
    <x v="13"/>
    <s v="CUERPO DE BOMBEROS VOLUNTARIOS DE PUERTO COLOMBIA  "/>
    <x v="1"/>
    <x v="0"/>
    <s v="CAC : CONCEPTO JURÍDICO "/>
    <s v="Ronny Estiven Romero Velandia"/>
    <s v="FORMULACIÓN Y ACTUALIZACIÓN NORMATIVA Y OPERATIVA"/>
    <x v="0"/>
    <x v="0"/>
    <s v="30 días"/>
    <s v="20203320003172  "/>
    <d v="2020-03-11T00:00:00"/>
    <s v="20202050065151"/>
    <s v="13 de marzo del 2020"/>
    <s v="24 de abril del 2020"/>
    <x v="4"/>
    <x v="1"/>
    <m/>
    <s v="13 de marzo del 2020"/>
    <s v=".pdf"/>
    <s v="SI"/>
    <m/>
    <m/>
    <m/>
  </r>
  <r>
    <x v="0"/>
    <s v="Servicio de Mensajería"/>
    <x v="14"/>
    <s v="ALCALDIA MUNICIPAL DE SIBATE  "/>
    <x v="0"/>
    <x v="1"/>
    <s v="SM SOLICITUD "/>
    <s v="Andrea Bibiana Castañeda Durán"/>
    <s v="FORMULACIÓN Y ACTUALIZACIÓN NORMATIVA Y OPERATIVA"/>
    <x v="0"/>
    <x v="0"/>
    <s v="30 días"/>
    <s v="20203320003242  "/>
    <d v="2020-03-11T00:00:00"/>
    <s v="20202050065851"/>
    <s v="29 de mayo del 2020"/>
    <s v="24 de abril del 2020"/>
    <x v="20"/>
    <x v="2"/>
    <s v="Anotación Orfeo: SE DIO TRÁMITE CON RADICADO 20202050065851 ENVIADO EL 29/5/2020"/>
    <m/>
    <s v="Word"/>
    <s v="SI"/>
    <s v="No especifican por el medio de envío."/>
    <s v="No especifican por el medio de envío."/>
    <m/>
  </r>
  <r>
    <x v="1"/>
    <s v="Correo atención al Ciudadano"/>
    <x v="0"/>
    <s v="HERMES FRANCISCO PRADO FONSECA "/>
    <x v="4"/>
    <x v="1"/>
    <s v="CAC SOLICITUD "/>
    <s v="Andrea Bibiana Castañeda Durán"/>
    <s v="FORMULACIÓN Y ACTUALIZACIÓN NORMATIVA Y OPERATIVA"/>
    <x v="0"/>
    <x v="2"/>
    <s v="10 días"/>
    <s v="20203320003262  "/>
    <d v="2020-03-11T00:00:00"/>
    <m/>
    <s v="31 de marzo del 2020"/>
    <s v="22 de enero del 2020"/>
    <x v="21"/>
    <x v="2"/>
    <s v="Anotación Orfeo: SE DIO RESPUESTA, ENVIADA EL 31/03/2020"/>
    <m/>
    <m/>
    <s v="SI"/>
    <m/>
    <m/>
    <s v="08 de enero del 2020"/>
  </r>
  <r>
    <x v="1"/>
    <s v="Correo atención al Ciudadano"/>
    <x v="15"/>
    <s v="CUERPO DE BOMBEROS VOLUNTARIOS MAGANGUE - BOLIVAR  "/>
    <x v="1"/>
    <x v="0"/>
    <s v="CAC SOLICITUD "/>
    <s v="Edgar Alexander Maya Lopez"/>
    <s v="FORMULACIÓN Y ACTUALIZACIÓN NORMATIVA Y OPERATIVA"/>
    <x v="0"/>
    <x v="0"/>
    <s v="30 días"/>
    <s v="20203320003282  "/>
    <d v="2020-03-12T00:00:00"/>
    <s v="20202050066051"/>
    <s v="19 de mayo del 2020"/>
    <s v="20 de febrero del 2020"/>
    <x v="22"/>
    <x v="2"/>
    <m/>
    <s v="20 de mayo del 2020"/>
    <s v=".pdf"/>
    <s v="SI"/>
    <m/>
    <m/>
    <s v="09 de enero del 2020"/>
  </r>
  <r>
    <x v="1"/>
    <s v="Correo atención al Ciudadano"/>
    <x v="0"/>
    <s v="LILIANA ANDREA GUTIERREZ BERBEO  "/>
    <x v="4"/>
    <x v="0"/>
    <s v="CAC SOLICITUD "/>
    <s v="Andrea Bibiana Castañeda Durán"/>
    <s v="FORMULACIÓN Y ACTUALIZACIÓN NORMATIVA Y OPERATIVA"/>
    <x v="0"/>
    <x v="5"/>
    <s v="15 días"/>
    <s v="20203320003292  "/>
    <d v="2020-03-12T00:00:00"/>
    <m/>
    <s v="31 de marzo del 2020"/>
    <s v="5 de febrero del 2020"/>
    <x v="23"/>
    <x v="2"/>
    <s v="Anotación Orfeo: SE DIO RESPUESTA, Y SE ENVIÓ EL 31/03/2020"/>
    <m/>
    <m/>
    <s v="SI"/>
    <m/>
    <s v="No se anexa oficio de respuesta ni se dice de que manera se envió."/>
    <s v="15 de enero del 2020"/>
  </r>
  <r>
    <x v="1"/>
    <s v="Correo atención al Ciudadano"/>
    <x v="15"/>
    <s v="OSCAR ESPINOSA DIAZ  "/>
    <x v="4"/>
    <x v="0"/>
    <s v="CAC DENUNCIA DESCRIMINACIÓN "/>
    <s v="Andrea Bibiana Castañeda Durán"/>
    <s v="FORMULACIÓN Y ACTUALIZACIÓN NORMATIVA Y OPERATIVA"/>
    <x v="0"/>
    <x v="5"/>
    <s v="15 días"/>
    <s v="20203320003362  "/>
    <d v="2020-03-12T00:00:00"/>
    <m/>
    <s v="02 de abril del 2020"/>
    <s v="27 de enero del 2020"/>
    <x v="18"/>
    <x v="2"/>
    <s v="Anotación Orfeo: SE DIO RESPUESTA, ENVIADA EL 2/4/2020."/>
    <m/>
    <m/>
    <s v="SI"/>
    <s v="No se anexa oficio de respuesta ni se dice de que manera se envió."/>
    <s v="No se anexa oficio de respuesta ni se dice de que manera se envió."/>
    <s v="04 de enero del 2020"/>
  </r>
  <r>
    <x v="1"/>
    <s v="Correo atención al Ciudadano"/>
    <x v="12"/>
    <s v="GOBERNACION DEPARTAMENTAL DEL VALLE DEL CAUCA  "/>
    <x v="0"/>
    <x v="3"/>
    <s v="CAC REMISIÓN POR COMPETENCIA "/>
    <s v="Andrea Bibiana Castañeda Durán"/>
    <s v="FORMULACIÓN Y ACTUALIZACIÓN NORMATIVA Y OPERATIVA"/>
    <x v="0"/>
    <x v="1"/>
    <s v="15 días"/>
    <s v="20203320003372  "/>
    <d v="2020-03-12T00:00:00"/>
    <m/>
    <s v="03 de abril del 2020"/>
    <s v="31 de enero"/>
    <x v="24"/>
    <x v="2"/>
    <s v="Anotación Orfeo: SE DIO TRÁMITE Y ENVÍO DE RESPUESTA EL 03/04/2020"/>
    <m/>
    <m/>
    <s v="SI"/>
    <m/>
    <s v="No se anexa oficio de respuesta ni se dice de que manera se envió."/>
    <s v="10 de enero del 2020"/>
  </r>
  <r>
    <x v="1"/>
    <s v="Correo atención al Ciudadano"/>
    <x v="3"/>
    <s v="EDWIN ANDRES RODRIGUEZ RINCON "/>
    <x v="4"/>
    <x v="0"/>
    <s v="CAC REQUISITOS DE BOMBERO "/>
    <s v="Andrea Bibiana Castañeda Durán"/>
    <s v="FORMULACIÓN Y ACTUALIZACIÓN NORMATIVA Y OPERATIVA"/>
    <x v="0"/>
    <x v="0"/>
    <s v="10 días"/>
    <s v="20203320003392  "/>
    <d v="2020-03-12T00:00:00"/>
    <m/>
    <s v="06 de abril del 2020"/>
    <s v="27 de enero del 2020"/>
    <x v="24"/>
    <x v="2"/>
    <s v="Anotación Orfeo: SE ENVIÓ RESPUESTA EL 06/04/2020."/>
    <m/>
    <m/>
    <s v="SI"/>
    <m/>
    <s v="No se anexa oficio de respuesta ni se dice de que manera se envió."/>
    <s v="13 de enero del 2020"/>
  </r>
  <r>
    <x v="1"/>
    <s v="Correo atención al Ciudadano"/>
    <x v="3"/>
    <s v="MINISTERIO DE INTERIOR  "/>
    <x v="2"/>
    <x v="1"/>
    <s v="CAC TRASLADO DE OFICIO "/>
    <s v="Andrea Bibiana Castañeda Durán"/>
    <s v="FORMULACIÓN Y ACTUALIZACIÓN NORMATIVA Y OPERATIVA "/>
    <x v="0"/>
    <x v="1"/>
    <s v="10 días"/>
    <s v="20203320003412  "/>
    <d v="2020-03-12T00:00:00"/>
    <m/>
    <m/>
    <s v="23 de enero del 2020"/>
    <x v="0"/>
    <x v="0"/>
    <m/>
    <m/>
    <m/>
    <m/>
    <m/>
    <s v="Faltan documentos para ser anexados, por cuanto no deja anexarlos en el pdf que siempre unimos."/>
    <s v="09 de enero del 2020"/>
  </r>
  <r>
    <x v="1"/>
    <s v="Correo atención al Ciudadano"/>
    <x v="3"/>
    <s v="MINISTERIO DE INTERIOR  "/>
    <x v="2"/>
    <x v="0"/>
    <s v="CAC TRASLADO "/>
    <s v="Carlos Armando López Barrera"/>
    <s v="OFICINA ASESORA JURIDICA"/>
    <x v="1"/>
    <x v="5"/>
    <s v="15 días"/>
    <s v="20203320003422  "/>
    <d v="2020-03-12T00:00:00"/>
    <s v="20201200000053"/>
    <s v="24 de marzo del 2020"/>
    <s v="19 de febrero del 2020"/>
    <x v="25"/>
    <x v="2"/>
    <s v="24-03-2020 17:58 PM Archivar Carlos Armando López Barrera Se archiva por cuanto se dio respuesta mediante radicado 20201200000053"/>
    <m/>
    <s v="Word"/>
    <m/>
    <m/>
    <s v="No se especifica medio de envío de respuesta documento sin firma."/>
    <s v="08 de enero del 2020"/>
  </r>
  <r>
    <x v="0"/>
    <s v="Servicio de Mensajería"/>
    <x v="3"/>
    <s v="MINISTERIO DE INTERIOR  "/>
    <x v="2"/>
    <x v="1"/>
    <s v="SM SOLICITUD "/>
    <s v="Miguel Ángel Franco Torres "/>
    <s v="GESTIÓN TESORERIA "/>
    <x v="2"/>
    <x v="3"/>
    <s v="10 días"/>
    <s v="20203320003442  "/>
    <d v="2020-03-12T00:00:00"/>
    <m/>
    <m/>
    <s v="27 de Marzo del 2020"/>
    <x v="0"/>
    <x v="0"/>
    <m/>
    <m/>
    <m/>
    <m/>
    <m/>
    <m/>
    <m/>
  </r>
  <r>
    <x v="0"/>
    <s v="Servicio de Mensajería"/>
    <x v="1"/>
    <s v="CONTRALORIA GENERAL DE BOYACA  "/>
    <x v="2"/>
    <x v="0"/>
    <s v="SM TRASLADO POR COMPETENCIA "/>
    <s v="Andrea Bibiana Castañeda Durán"/>
    <s v="FORMULACIÓN Y ACTUALIZACIÓN NORMATIVA Y OPERATIVA"/>
    <x v="0"/>
    <x v="1"/>
    <s v="15 días"/>
    <s v="20203320003452  "/>
    <d v="2020-03-12T00:00:00"/>
    <s v="20202050065921"/>
    <s v="18 de mayo del 2020"/>
    <s v="27 de Marzo del 2020"/>
    <x v="26"/>
    <x v="2"/>
    <m/>
    <s v="20 de mayo del 2020"/>
    <s v=".pdf"/>
    <s v="SI"/>
    <m/>
    <m/>
    <m/>
  </r>
  <r>
    <x v="1"/>
    <s v="Correo atención al Ciudadano"/>
    <x v="11"/>
    <s v="CUERPO DE BOMBEROS VOLUNTARIOS DE VALLEDUPAR  "/>
    <x v="1"/>
    <x v="1"/>
    <s v="CAC RESPUESTA OFICIO 2 "/>
    <s v="Andrea Bibiana Castañeda Durán"/>
    <s v="FORMULACIÓN Y ACTUALIZACIÓN NORMATIVA Y OPERATIVA"/>
    <x v="0"/>
    <x v="1"/>
    <s v="30 días"/>
    <s v="20203320003472  "/>
    <d v="2020-03-12T00:00:00"/>
    <s v="20202050065331"/>
    <s v="17 de Marzo del 2020"/>
    <s v="18 de febrero del 2020"/>
    <x v="27"/>
    <x v="2"/>
    <s v="19-03-2020 10:48 AM Archivar Andrea Bibiana Castañeda Durán SE DIO TRÁMITE CON RAD. 20202050065331 ENVIADO EL 17/3/2020"/>
    <s v="18 de Marzo del 2020"/>
    <s v=".pdf"/>
    <s v="SI"/>
    <m/>
    <m/>
    <s v="07 de enero del 2020"/>
  </r>
  <r>
    <x v="1"/>
    <s v="Correo atención al Ciudadano"/>
    <x v="15"/>
    <s v="MANUEL MENDIVIL  "/>
    <x v="4"/>
    <x v="4"/>
    <s v="CAC SOLICITUD DE APOYO "/>
    <s v="Andrea Bibiana Castañeda Durán"/>
    <s v="FORMULACIÓN Y ACTUALIZACIÓN NORMATIVA Y OPERATIVA"/>
    <x v="0"/>
    <x v="0"/>
    <s v="30 días"/>
    <s v="20203320003512  "/>
    <d v="2020-03-12T00:00:00"/>
    <s v="20202050065911"/>
    <s v="19 de mayo del 2020"/>
    <s v="13 de abril del 2020"/>
    <x v="28"/>
    <x v="2"/>
    <m/>
    <s v="20 de mayo del 2020"/>
    <s v=".pdf"/>
    <s v="SI"/>
    <m/>
    <m/>
    <s v="26 de febrero del 2020"/>
  </r>
  <r>
    <x v="1"/>
    <s v="Correo atención al Ciudadano"/>
    <x v="6"/>
    <s v="HERNAN DIAZ  "/>
    <x v="4"/>
    <x v="0"/>
    <s v="CAC DERECHO DE PETICION "/>
    <s v="Andrea Bibiana Castañeda Durán"/>
    <s v="FORMULACIÓN Y ACTUALIZACIÓN NORMATIVA Y OPERATIVA "/>
    <x v="2"/>
    <x v="5"/>
    <s v="15 días"/>
    <s v="20203320003542  "/>
    <d v="2020-03-12T00:00:00"/>
    <m/>
    <m/>
    <s v="31 de enero del 2020"/>
    <x v="0"/>
    <x v="0"/>
    <m/>
    <m/>
    <m/>
    <m/>
    <m/>
    <m/>
    <s v="11 de enero del 2020"/>
  </r>
  <r>
    <x v="1"/>
    <s v="Correo atención al Ciudadano"/>
    <x v="6"/>
    <s v="VEEDURIA CIUDADANA VIGIAS DEL CAFE  "/>
    <x v="3"/>
    <x v="1"/>
    <s v="CAC SOLICITUD DE RESPUESTA "/>
    <s v="Andrea Bibiana Castañeda Durán"/>
    <s v="FORMULACIÓN Y ACTUALIZACIÓN NORMATIVA Y OPERATIVA "/>
    <x v="0"/>
    <x v="5"/>
    <s v="15 días"/>
    <s v="20203320003572  "/>
    <d v="2020-03-12T00:00:00"/>
    <s v="20202050065601"/>
    <s v="14 de abril del 2020"/>
    <s v="20 de enero del 2020"/>
    <x v="29"/>
    <x v="2"/>
    <m/>
    <s v="14 de abril del 2020"/>
    <s v=".pdf"/>
    <s v="SI"/>
    <m/>
    <m/>
    <s v="04 de enero del 2020"/>
  </r>
  <r>
    <x v="1"/>
    <s v="Correo atención al Ciudadano"/>
    <x v="6"/>
    <s v="HERNAN DIAZ  "/>
    <x v="4"/>
    <x v="0"/>
    <s v="CAC SEGUNDO DERECHO DE PETICION "/>
    <s v="Andrea Bibiana Castañeda Durán"/>
    <s v="FORMULACIÓN Y ACTUALIZACIÓN NORMATIVA Y OPERATIVA "/>
    <x v="0"/>
    <x v="5"/>
    <s v="15 días"/>
    <s v="20203320003582  "/>
    <d v="2020-03-12T00:00:00"/>
    <m/>
    <s v="03 de abril del 2020"/>
    <s v="4 de febrero del 2020"/>
    <x v="30"/>
    <x v="2"/>
    <s v="Anotación ORFEO: SE DIO TRÁMITE, Y RESPUESTA ENVIADA EL 03/04/2020._x000a_"/>
    <m/>
    <m/>
    <m/>
    <m/>
    <s v="No se especifica medio de envío, ni se anexa el documento de respuesta."/>
    <s v="14 de enero del 2020"/>
  </r>
  <r>
    <x v="1"/>
    <s v="Correo atención al Ciudadano"/>
    <x v="3"/>
    <s v="MARCO ANTONIO LARGO DELGADO "/>
    <x v="4"/>
    <x v="0"/>
    <s v="CAC SOLICITUD 300 HORAS "/>
    <s v="Andrea Bibiana Castañeda Durán"/>
    <s v="FORMULACIÓN Y ACTUALIZACIÓN NORMATIVA Y OPERATIVA "/>
    <x v="0"/>
    <x v="5"/>
    <s v="30 días"/>
    <s v="20203320003592  "/>
    <d v="2020-03-12T00:00:00"/>
    <m/>
    <m/>
    <s v="21 de febrero del 2020"/>
    <x v="0"/>
    <x v="0"/>
    <m/>
    <m/>
    <m/>
    <m/>
    <m/>
    <m/>
    <s v="10 de enero del 2020"/>
  </r>
  <r>
    <x v="1"/>
    <s v="Correo atención al Ciudadano"/>
    <x v="14"/>
    <s v="GOBERNACIÓN DE RICAURTE - CUNDINAMARCA  "/>
    <x v="0"/>
    <x v="1"/>
    <s v="CAC SOLICITUD ANEXOS "/>
    <s v="Andrea Bibiana Castañeda Durán"/>
    <s v="FORMULACIÓN Y ACTUALIZACIÓN NORMATIVA Y OPERATIVA "/>
    <x v="0"/>
    <x v="2"/>
    <s v="10 días"/>
    <s v="20203320003612  "/>
    <d v="2020-03-12T00:00:00"/>
    <m/>
    <m/>
    <s v="28 de enero del 2020"/>
    <x v="0"/>
    <x v="0"/>
    <m/>
    <m/>
    <m/>
    <m/>
    <m/>
    <m/>
    <m/>
  </r>
  <r>
    <x v="1"/>
    <s v="Correo atención al Ciudadano"/>
    <x v="16"/>
    <s v="JOSE ANGEL CAMACHO FERNANDEZ "/>
    <x v="4"/>
    <x v="1"/>
    <s v="CAC SOLICITUD VALIDACION ESTUDIOS "/>
    <s v="Andrea Bibiana Castañeda Durán"/>
    <s v="FORMULACIÓN Y ACTUALIZACIÓN NORMATIVA Y OPERATIVA"/>
    <x v="0"/>
    <x v="0"/>
    <s v="30 días"/>
    <s v="20203320003632  "/>
    <d v="2020-03-12T00:00:00"/>
    <s v="20202050065621"/>
    <s v="14 de abril del 2020"/>
    <s v="26 de febrero del 2020"/>
    <x v="31"/>
    <x v="2"/>
    <s v="16-04-2020 11:52 AM Archivar Andrea Bibiana Castañeda Durán SE DIO RESPUESTA CON EL RAD. 20202050065621 ENVIADO AL PETICIONARIO EL 14/4/2020 POR CORREO ELECTRÓNICO"/>
    <s v="14 de abril del 2020"/>
    <s v=".pdf"/>
    <s v="SI"/>
    <m/>
    <m/>
    <m/>
  </r>
  <r>
    <x v="0"/>
    <s v="Servicio de Mensajería"/>
    <x v="3"/>
    <s v="UNIDAD NACIONAL PARA LA GESTION DEL RIESGO  "/>
    <x v="2"/>
    <x v="1"/>
    <s v="SM TRASLADO "/>
    <s v="Carlos Armando López Barrera "/>
    <s v="OFICINA ASESORA JURIDICA "/>
    <x v="1"/>
    <x v="2"/>
    <s v="5 días"/>
    <s v="20203320003662  "/>
    <d v="2020-03-13T00:00:00"/>
    <s v="20201200000063_x000a_"/>
    <s v="24 de marzo del 2020"/>
    <s v="20 de marzo del 2020"/>
    <x v="12"/>
    <x v="2"/>
    <m/>
    <m/>
    <s v="Word"/>
    <m/>
    <m/>
    <s v="No se especifica medio de envío de respuesta documento sin firma."/>
    <m/>
  </r>
  <r>
    <x v="1"/>
    <s v="Correo atención al Ciudadano"/>
    <x v="1"/>
    <s v="JOSE ANTONIO JIMENEZ GUTIÉRREZ "/>
    <x v="1"/>
    <x v="1"/>
    <s v="CAC DERECHO DE PETICION "/>
    <s v="Andrea Bibiana Castañeda Durán"/>
    <s v="FORMULACIÓN Y ACTUALIZACIÓN NORMATIVA Y OPERATIVA "/>
    <x v="0"/>
    <x v="1"/>
    <s v="15 días"/>
    <s v="20203320003692  "/>
    <d v="2020-03-13T00:00:00"/>
    <s v="20202050065631"/>
    <s v="22 de abril del 2020"/>
    <s v="30 de enero del 2020"/>
    <x v="32"/>
    <x v="2"/>
    <m/>
    <s v="29 de abril del 2020"/>
    <s v="PDF"/>
    <s v="SI"/>
    <m/>
    <m/>
    <s v="8 de enero del 2020"/>
  </r>
  <r>
    <x v="1"/>
    <s v="Correo atención al Ciudadano"/>
    <x v="12"/>
    <s v="CUERPO DE BOMBEROS VOLUNTARIOS DE ANSERMANUEVO  "/>
    <x v="1"/>
    <x v="1"/>
    <s v="CAC SOLICITUD "/>
    <s v="Julio Alejandro Chamorro Cabrera  "/>
    <s v="SUBDIRECCIÓN ESTRATÉGICA Y DE COORDINACIÓN BOMBERIL "/>
    <x v="0"/>
    <x v="1"/>
    <s v="30 días"/>
    <s v="20203320003702  "/>
    <d v="2020-03-13T00:00:00"/>
    <s v="20202000001801, 20202000002261, 20202000002271, 20202000002281, 20202000002291"/>
    <d v="2020-06-05T00:00:00"/>
    <s v="21 de febrero del 2020"/>
    <x v="0"/>
    <x v="2"/>
    <m/>
    <m/>
    <m/>
    <m/>
    <m/>
    <m/>
    <m/>
  </r>
  <r>
    <x v="1"/>
    <s v="Correo atención al Ciudadano"/>
    <x v="9"/>
    <s v="EDUARDO ALBERTO ZARABANDA  "/>
    <x v="4"/>
    <x v="1"/>
    <s v="CAC SOLICITUD "/>
    <s v="Andrea Bibiana Castañeda Durán"/>
    <s v="FORMULACIÓN Y ACTUALIZACIÓN NORMATIVA Y OPERATIVA "/>
    <x v="0"/>
    <x v="5"/>
    <s v="15 días"/>
    <s v="20203320003712  "/>
    <d v="2020-03-13T00:00:00"/>
    <n v="20202050065861"/>
    <d v="2020-06-01T00:00:00"/>
    <s v="29 de enero del 2020"/>
    <x v="33"/>
    <x v="2"/>
    <s v="03-06-2020 16:42 PM Archivar Andrea Bibiana Castañeda Durán SE DIO TRPAMITE CON EL RADICADO 20202050065861 ENVIADO EL 01/06/2020"/>
    <m/>
    <m/>
    <m/>
    <m/>
    <m/>
    <m/>
  </r>
  <r>
    <x v="1"/>
    <s v="Correo atención al Ciudadano"/>
    <x v="3"/>
    <s v="MINISTERIO DE INTERIOR  "/>
    <x v="2"/>
    <x v="1"/>
    <s v="CAC SOLICITUD INFORMACION "/>
    <s v="Carlos Armando López Barrera "/>
    <s v="OFICINA ASESORA JURIDICA "/>
    <x v="1"/>
    <x v="2"/>
    <s v="5 días"/>
    <s v="20203320003722  "/>
    <d v="2020-03-13T00:00:00"/>
    <m/>
    <s v="20 de enero del 2020"/>
    <s v="20 de enero del 2020"/>
    <x v="34"/>
    <x v="1"/>
    <s v="Anotación ORFEO: Se archiva por cuanto esta petición fue resuelta mediante correo electrónico remitido al Ministerio del Interior el día 20 de enero de 2020._x000a_"/>
    <m/>
    <m/>
    <s v="SI"/>
    <m/>
    <s v="No se anexa el correo electrónico."/>
    <s v="13 de enero del 2020"/>
  </r>
  <r>
    <x v="1"/>
    <s v="Correo atención al Ciudadano"/>
    <x v="17"/>
    <s v="MIGUEL ANGEL CASTIBLANCO FETECUA "/>
    <x v="4"/>
    <x v="1"/>
    <s v="CAC SOLICITUD DE INFORMACIÓN "/>
    <s v="Andrea Bibiana Castañeda Durán"/>
    <s v="FORMULACIÓN Y ACTUALIZACIÓN NORMATIVA Y OPERATIVA "/>
    <x v="0"/>
    <x v="5"/>
    <s v="15 días"/>
    <s v="20203320003732  "/>
    <d v="2020-03-13T00:00:00"/>
    <m/>
    <s v="05 de abril del 2020"/>
    <s v="25 de febrero del 2020"/>
    <x v="24"/>
    <x v="2"/>
    <s v="Anotación ORFEO: SE DIO TRÁMITE, Y SE ENVIÓ LA RESPUESTA EL DÍA 05/04/2020._x000a_"/>
    <m/>
    <m/>
    <s v="SI"/>
    <m/>
    <s v="No se especifica medio de envío de respuesta ni tampoco se anexa la respuesta."/>
    <s v="14 de enero del 2020"/>
  </r>
  <r>
    <x v="1"/>
    <s v="Correo atención al Ciudadano"/>
    <x v="8"/>
    <s v="ANSELMO LOZANO MORENO "/>
    <x v="1"/>
    <x v="1"/>
    <s v="CAC SOAT "/>
    <s v="CAROLINA ESCARRAGA "/>
    <s v="GESTIÓN CONTRACTUAL  "/>
    <x v="2"/>
    <x v="2"/>
    <s v="10 días"/>
    <s v="20203320003792  "/>
    <d v="2020-03-13T00:00:00"/>
    <m/>
    <s v="01 de junio del 2020"/>
    <s v="24 de enero del 2020"/>
    <x v="35"/>
    <x v="2"/>
    <s v="Anotación ORFEO: se dio respuesta al cuerpo de bomberos a través del correo de contratación."/>
    <m/>
    <m/>
    <s v="SI"/>
    <m/>
    <s v="No se anexa la copia del correo electrónico."/>
    <s v="11 de enero del 2020"/>
  </r>
  <r>
    <x v="1"/>
    <s v="Correo atención al Ciudadano"/>
    <x v="6"/>
    <s v="CUERPO DE BOMBEROS VOLUTARIOS CALARCA QUINDIO  "/>
    <x v="1"/>
    <x v="3"/>
    <s v="CAC APOYO JURIDICO "/>
    <s v="Andrea Bibiana Castañeda Durán "/>
    <s v="FORMULACIÓN Y ACTUALIZACIÓN NORMATIVA Y OPERATIVA "/>
    <x v="0"/>
    <x v="1"/>
    <s v="15 días"/>
    <s v="20203320003802  "/>
    <d v="2020-03-13T00:00:00"/>
    <s v="Sin número de salida"/>
    <s v="03 de abril del 2020"/>
    <s v="20 de febrero del 2020"/>
    <x v="36"/>
    <x v="2"/>
    <s v="Anotación ORFEO: SE DIO TRÁMITE, Y ENVIÓ DE RESPUESTA EL 03/04/2020."/>
    <s v="03 de abril del 2020"/>
    <s v="PDF"/>
    <m/>
    <m/>
    <s v="El documento de respuesta no tiene radicado de salida, pero si se encuentra digitalizado (documentos), No se especifica medio de envío de respuesta"/>
    <s v="9 de enero del 2020"/>
  </r>
  <r>
    <x v="1"/>
    <s v="Correo atención al Ciudadano"/>
    <x v="18"/>
    <s v="CUERPO DE BOMBEROS VOLUNTARIOS DE ARAUCA  "/>
    <x v="1"/>
    <x v="0"/>
    <s v="CAC VERIFICACION DE NORMA "/>
    <s v="ERIKA AGUIRRE LEMUS"/>
    <s v="FORMULACIÓN Y ACTUALIZACIÓN NORMATIVA Y OPERATIVA "/>
    <x v="0"/>
    <x v="0"/>
    <s v="30 días"/>
    <s v="20203320003832  "/>
    <d v="2020-03-13T00:00:00"/>
    <m/>
    <m/>
    <s v="29 de abril del 2020"/>
    <x v="0"/>
    <x v="0"/>
    <m/>
    <m/>
    <m/>
    <m/>
    <m/>
    <m/>
    <s v="13 de marzo del 2020"/>
  </r>
  <r>
    <x v="1"/>
    <s v="Correo atención al Ciudadano"/>
    <x v="3"/>
    <s v="JULY MILENA ARIAS  "/>
    <x v="4"/>
    <x v="0"/>
    <s v="CAC SOLICITUD "/>
    <s v="Andrea Bibiana Castañeda Durán "/>
    <s v="FORMULACIÓN Y ACTUALIZACIÓN NORMATIVA Y OPERATIVA "/>
    <x v="0"/>
    <x v="5"/>
    <s v="15 días"/>
    <s v="20203320003912  "/>
    <d v="2020-03-16T00:00:00"/>
    <m/>
    <s v="31 de marzo del 2020"/>
    <s v="3 de febrero del 2020"/>
    <x v="27"/>
    <x v="2"/>
    <s v="Anotación ORFEO: SE DIO TRÁMITE Y RESPUESTA, ENVIADO EL 31/03/2020"/>
    <m/>
    <m/>
    <s v="SI"/>
    <m/>
    <s v="Anexan correo electrónico donde se responde al peticionario pero no el oficio de respuesta."/>
    <s v="20 de enero del 2020"/>
  </r>
  <r>
    <x v="1"/>
    <s v="Correo atención al Ciudadano"/>
    <x v="3"/>
    <s v="LISET LOZADA  "/>
    <x v="4"/>
    <x v="0"/>
    <s v="CAC APLICACION RESOLUCION "/>
    <s v="Mauricio Delgado Perdomo"/>
    <s v="SUBDIRECCIÓN ESTRATÉGICA Y DE COORDINACIÓN BOMBERIL"/>
    <x v="0"/>
    <x v="0"/>
    <s v="30 días"/>
    <s v="20203320003922  "/>
    <d v="2020-03-16T00:00:00"/>
    <s v="20202000001781"/>
    <s v="29 de mayo del 2020"/>
    <s v="04 de marzo del 2020"/>
    <x v="37"/>
    <x v="2"/>
    <m/>
    <m/>
    <s v="Word"/>
    <m/>
    <m/>
    <s v="No se especifica medio de envío de respuesta documento sin firma."/>
    <s v="22 de enero del 2020"/>
  </r>
  <r>
    <x v="1"/>
    <s v="Correo atención al Ciudadano"/>
    <x v="5"/>
    <s v="JENNY TREJOS  "/>
    <x v="4"/>
    <x v="0"/>
    <s v="CAC BONOS Y RIFAS "/>
    <s v=" Andrea Bibiana Castañeda Durán"/>
    <s v="FORMULACIÓN Y ACTUALIZACIÓN NORMATIVA Y OPERATIVA "/>
    <x v="0"/>
    <x v="5"/>
    <s v="15 días"/>
    <s v="20203320003932  "/>
    <d v="2020-03-16T00:00:00"/>
    <m/>
    <s v="05 de abril del 2020"/>
    <s v="7 de febrero"/>
    <x v="19"/>
    <x v="2"/>
    <s v="Anotación ORFEO: SE DIO RESPUESTA, ENVIADA EL 05/04/2020."/>
    <m/>
    <m/>
    <s v="SI"/>
    <m/>
    <s v="Se anexa pdf del correo de envío al peticionario más no la respuesta digitalizada."/>
    <s v="24 de enero del 2020"/>
  </r>
  <r>
    <x v="1"/>
    <s v="Correo atención al Ciudadano"/>
    <x v="0"/>
    <s v="CUERPO DE BOMBEROS VOLUNTARIOS DE SURATA - SANTANDER  "/>
    <x v="1"/>
    <x v="1"/>
    <s v="CAC SOLICITUD CAMIONETA "/>
    <s v=" Andrea Bibiana Castañeda Durán"/>
    <s v="FORMULACIÓN Y ACTUALIZACIÓN NORMATIVA Y OPERATIVA "/>
    <x v="0"/>
    <x v="5"/>
    <s v="15 días"/>
    <s v="20203320003942  "/>
    <d v="2020-03-16T00:00:00"/>
    <s v="20202050065781 "/>
    <s v="29 de mayo del 2020"/>
    <s v="11 de marzo del 2020"/>
    <x v="38"/>
    <x v="2"/>
    <m/>
    <m/>
    <s v="Word"/>
    <m/>
    <m/>
    <s v="No se especifica medio de envío de respuesta documento sin firma."/>
    <s v="29 de enero del 2020"/>
  </r>
  <r>
    <x v="1"/>
    <s v="Correo atención al Ciudadano"/>
    <x v="0"/>
    <s v="CUERPO DE BOMBEROS VOLUNTARIOS FLORIDABLANCA  "/>
    <x v="1"/>
    <x v="0"/>
    <s v="CAC CONSULTA "/>
    <s v="Andrea Bibiana Castañeda Durán"/>
    <s v="FORMULACIÓN Y ACTUALIZACIÓN NORMATIVA Y OPERATIVA "/>
    <x v="0"/>
    <x v="0"/>
    <s v="30 días"/>
    <s v="20203320003952  "/>
    <d v="2020-03-16T00:00:00"/>
    <m/>
    <m/>
    <s v="05 de marzo del 2020"/>
    <x v="0"/>
    <x v="0"/>
    <m/>
    <m/>
    <m/>
    <m/>
    <m/>
    <m/>
    <s v="23 de enero del 2020"/>
  </r>
  <r>
    <x v="1"/>
    <s v="Correo atención al Ciudadano"/>
    <x v="9"/>
    <s v="GOBERNACION DE HUILA  "/>
    <x v="0"/>
    <x v="0"/>
    <s v="CAC CONSULTA URGENTE "/>
    <s v="Ronny Estiven Romero Velandia"/>
    <s v="FORMULACIÓN Y ACTUALIZACIÓN NORMATIVA Y OPERATIVA "/>
    <x v="0"/>
    <x v="0"/>
    <s v="30 días"/>
    <s v="20203320003962  "/>
    <d v="2020-03-16T00:00:00"/>
    <s v="20202050064271"/>
    <s v="24 de enero del 2020"/>
    <s v="3 de marzo del 2020"/>
    <x v="3"/>
    <x v="1"/>
    <m/>
    <s v="13 de marzo del 2020"/>
    <s v="PDF"/>
    <s v="SI"/>
    <m/>
    <m/>
    <s v="20 de enero del 2020"/>
  </r>
  <r>
    <x v="1"/>
    <s v="Correo atención al Ciudadano"/>
    <x v="15"/>
    <s v="ANTONIO OCHOA  "/>
    <x v="4"/>
    <x v="5"/>
    <s v="CAC DENUNCIA "/>
    <s v="Andrea Bibiana Castañeda Durán"/>
    <s v="FORMULACIÓN Y ACTUALIZACIÓN NORMATIVA Y OPERATIVA "/>
    <x v="0"/>
    <x v="5"/>
    <s v="30 días"/>
    <s v="20203320003992  "/>
    <d v="2020-03-16T00:00:00"/>
    <s v="20202050065871"/>
    <s v="20 de abril del 2020"/>
    <s v="6 de marzo del 2020"/>
    <x v="21"/>
    <x v="2"/>
    <m/>
    <m/>
    <m/>
    <m/>
    <m/>
    <s v="No se especifica medio de envío de respuesta documento sin firma."/>
    <s v="26 de enero del 2020"/>
  </r>
  <r>
    <x v="1"/>
    <s v="Correo atención al Ciudadano"/>
    <x v="3"/>
    <s v="ANDRES FERNANDO RODRIGUEZ AGUDELO "/>
    <x v="4"/>
    <x v="1"/>
    <s v="CAC: DERECHO DE PETICION ART.23 "/>
    <s v="Ronny Estiven Romero Velandia "/>
    <s v="FORMULACIÓN Y ACTUALIZACIÓN NORMATIVA Y OPERATIVA "/>
    <x v="0"/>
    <x v="0"/>
    <s v="15 días"/>
    <s v="20203320004002  "/>
    <d v="2020-03-16T00:00:00"/>
    <s v="20202050065751"/>
    <s v="22 de abril del 2020"/>
    <s v="19 de febrero del 2020"/>
    <x v="30"/>
    <x v="2"/>
    <m/>
    <s v="29 de abril del 2020"/>
    <s v="PDF"/>
    <s v="SI"/>
    <m/>
    <m/>
    <s v="29 de enero del 2020"/>
  </r>
  <r>
    <x v="1"/>
    <s v="Correo atención al Ciudadano"/>
    <x v="15"/>
    <s v="OSCAR ESPINOSA DIAZ  "/>
    <x v="4"/>
    <x v="1"/>
    <s v="CAC DERECHO DE PETICION DE INTERES "/>
    <s v="Andrea Bibiana Castañeda Durán"/>
    <s v="FORMULACIÓN Y ACTUALIZACIÓN NORMATIVA Y OPERATIVA "/>
    <x v="0"/>
    <x v="5"/>
    <s v="15 días"/>
    <s v="20203320004012  "/>
    <d v="2020-03-16T00:00:00"/>
    <m/>
    <m/>
    <s v="24 de febrero del 2020"/>
    <x v="0"/>
    <x v="0"/>
    <m/>
    <m/>
    <m/>
    <m/>
    <m/>
    <m/>
    <s v="03 de febrero del 2020"/>
  </r>
  <r>
    <x v="0"/>
    <s v="Servicio de Mensajería"/>
    <x v="19"/>
    <s v="GOBERNACIÓN DEL PUTUMAYO  "/>
    <x v="0"/>
    <x v="1"/>
    <s v="REMICION COMPROMISOS CDGRD "/>
    <s v="Paula Andrea Cortéz Mojica"/>
    <s v="DIRECCION GENERAL"/>
    <x v="1"/>
    <x v="3"/>
    <s v="10 días"/>
    <s v="20203320004052  "/>
    <d v="2020-03-17T00:00:00"/>
    <s v="20201000001051"/>
    <s v="24 de Marzo del 2020"/>
    <s v="01 de abril del 2020"/>
    <x v="3"/>
    <x v="1"/>
    <s v="24-03-2020 11:02 AM Archivar Paula Andrea Cortéz Mojica ARCHIVO 20201000001051"/>
    <m/>
    <m/>
    <m/>
    <m/>
    <s v="No se especifica medio de envío de respuesta documento sin firma."/>
    <s v="17 de marzo del 2020"/>
  </r>
  <r>
    <x v="0"/>
    <s v="Servicio de Mensajería"/>
    <x v="3"/>
    <s v="GESTION DEL RIESGO  "/>
    <x v="2"/>
    <x v="0"/>
    <s v="Traslado Competencia 2020EE2088 "/>
    <s v="EDISON DELGADO "/>
    <s v="FORMULACIÓN Y ACTUALIZACIÓN NORMATIVA Y OPERATIVA "/>
    <x v="0"/>
    <x v="5"/>
    <s v="15 días"/>
    <s v="20203320004062  "/>
    <d v="2020-03-17T00:00:00"/>
    <m/>
    <m/>
    <s v="08 de abril del 2020"/>
    <x v="0"/>
    <x v="0"/>
    <m/>
    <m/>
    <m/>
    <m/>
    <m/>
    <m/>
    <s v="17 de marzo del 2020"/>
  </r>
  <r>
    <x v="0"/>
    <s v="Servicio de Mensajería"/>
    <x v="12"/>
    <s v="PERSONERIA DEL MUNICIPIO DE TULUA  "/>
    <x v="0"/>
    <x v="1"/>
    <s v="SM comunicación de remisión de queja radicado interno E-206  "/>
    <s v="Andrea Bibiana Castañeda Durán"/>
    <s v="FORMULACIÓN Y ACTUALIZACIÓN NORMATIVA Y OPERATIVA "/>
    <x v="0"/>
    <x v="5"/>
    <s v="15 días"/>
    <s v="20203320004072  "/>
    <d v="2020-03-17T00:00:00"/>
    <s v="20202050065771"/>
    <s v="28 de mayo del 2020"/>
    <s v="04 de mayo del 2020"/>
    <x v="39"/>
    <x v="2"/>
    <m/>
    <m/>
    <s v="Word"/>
    <s v="SI"/>
    <m/>
    <s v="No se especifica medio de envío de respuesta documento sin firma."/>
    <s v="17 de marzo del 2020"/>
  </r>
  <r>
    <x v="1"/>
    <s v="Correo atención al Ciudadano"/>
    <x v="3"/>
    <s v="JORGE NUÑEZ  "/>
    <x v="4"/>
    <x v="0"/>
    <s v="CAC DERECHO DE PETICIÓN NUÑEZ "/>
    <s v="Andrea Bibiana Castañeda Durán"/>
    <s v="FORMULACIÓN Y ACTUALIZACIÓN NORMATIVA Y OPERATIVA "/>
    <x v="0"/>
    <x v="5"/>
    <s v="15 días"/>
    <s v="20203320004122  "/>
    <d v="2020-03-18T00:00:00"/>
    <m/>
    <m/>
    <s v="19 de febrero del 2020"/>
    <x v="0"/>
    <x v="0"/>
    <m/>
    <m/>
    <m/>
    <m/>
    <m/>
    <m/>
    <s v="28 de enero del 2020"/>
  </r>
  <r>
    <x v="1"/>
    <s v="Correo atención al Ciudadano"/>
    <x v="15"/>
    <s v="CUERPO DE BOMBEROS VOLUNTARIOS DE TURBACO - BOLÍVAR  "/>
    <x v="1"/>
    <x v="0"/>
    <s v="CAC DERECHO DE PETICION "/>
    <s v="Andrea Bibiana Castañeda Durán"/>
    <s v="FORMULACIÓN Y ACTUALIZACIÓN NORMATIVA Y OPERATIVA "/>
    <x v="0"/>
    <x v="5"/>
    <s v="15 días"/>
    <s v="20203320004132  "/>
    <d v="2020-03-18T00:00:00"/>
    <s v="20202050065971"/>
    <s v="19 de mayo del 2020"/>
    <s v="17 de febrero del 2020"/>
    <x v="40"/>
    <x v="2"/>
    <m/>
    <s v="20 de mayo del 2020"/>
    <s v="PDF"/>
    <s v="SI"/>
    <m/>
    <m/>
    <s v="27 de enero del 2020"/>
  </r>
  <r>
    <x v="1"/>
    <s v="Correo atención al Ciudadano"/>
    <x v="3"/>
    <s v="JAVIER ABELARDO GUTIERREZ ALVAREZ "/>
    <x v="4"/>
    <x v="1"/>
    <s v="CAC DERECHO DE PETICION "/>
    <s v=" Edgar Alexander Maya Lopez"/>
    <s v="FORMULACIÓN Y ACTUALIZACIÓN NORMATIVA Y OPERATIVA "/>
    <x v="0"/>
    <x v="5"/>
    <s v="15 días"/>
    <s v="20203320004142  "/>
    <d v="2020-03-18T00:00:00"/>
    <s v="20192050062801"/>
    <s v="04 de diciembre del 2020"/>
    <s v="21 de noviembre del 2019"/>
    <x v="9"/>
    <x v="2"/>
    <m/>
    <s v="05 de diciembre del 2020"/>
    <s v="PDF"/>
    <s v="SI"/>
    <m/>
    <s v="Ya se había contestado la petición pero se reiteró el día 29 de enero del 2020."/>
    <s v="07 de octubre del 2019"/>
  </r>
  <r>
    <x v="1"/>
    <s v="Correo atención al Ciudadano"/>
    <x v="3"/>
    <s v="ANDRES PINILLA  "/>
    <x v="4"/>
    <x v="0"/>
    <s v="CAC DERECHO DE PETICION "/>
    <s v="Mauricio Delgado Perdomo"/>
    <s v="SUBDIRECCIÓN ESTRATÉGICA Y DE COORDINACIÓN BOMBERIL "/>
    <x v="0"/>
    <x v="5"/>
    <s v="15 días"/>
    <s v="20203320004152  "/>
    <d v="2020-03-18T00:00:00"/>
    <s v="20202000002041"/>
    <s v="03 de junio del 2020"/>
    <s v="14 de febrero del 2020"/>
    <x v="41"/>
    <x v="2"/>
    <m/>
    <m/>
    <s v="Word"/>
    <m/>
    <m/>
    <s v="No se especifica medio de envío de respuesta documento sin firma."/>
    <s v="25 de enero del 2020"/>
  </r>
  <r>
    <x v="1"/>
    <s v="Correo atención al Ciudadano"/>
    <x v="3"/>
    <s v="ANDRES PINILLA  "/>
    <x v="4"/>
    <x v="0"/>
    <s v="CAC DERECHO DE PETICIÓN "/>
    <s v="Maicol Villarreal Ospina "/>
    <s v="SUBDIRECCIÓN ESTRATÉGICA Y DE COORDINACIÓN BOMBERIL "/>
    <x v="0"/>
    <x v="5"/>
    <s v="15 días"/>
    <s v="20203320004292  "/>
    <d v="2020-03-24T00:00:00"/>
    <m/>
    <m/>
    <s v="14 de febrero del 2020"/>
    <x v="0"/>
    <x v="0"/>
    <m/>
    <m/>
    <m/>
    <m/>
    <m/>
    <m/>
    <s v="25 de enero del 2020"/>
  </r>
  <r>
    <x v="1"/>
    <s v="Correo atención al Ciudadano"/>
    <x v="1"/>
    <s v="JULIO CESAR RAMIREZ VALENCIA "/>
    <x v="1"/>
    <x v="0"/>
    <s v="CAC DERECHO DE PETICION "/>
    <s v="Edna Roció Mora Rojas "/>
    <s v="FORMULACIÓN Y ACTUALIZACIÓN NORMATIVA Y OPERATIVA "/>
    <x v="0"/>
    <x v="0"/>
    <s v="15 días"/>
    <s v="20203320004302  "/>
    <d v="2020-03-24T00:00:00"/>
    <m/>
    <m/>
    <s v="14 de febrero del 2020"/>
    <x v="0"/>
    <x v="0"/>
    <m/>
    <m/>
    <m/>
    <m/>
    <m/>
    <m/>
    <s v="24 de enero del 2020"/>
  </r>
  <r>
    <x v="1"/>
    <s v="Correo atención al Ciudadano"/>
    <x v="3"/>
    <s v="HUGO ALONSO QUINTERO DAVILA "/>
    <x v="4"/>
    <x v="1"/>
    <s v="CAC SOLICITUD "/>
    <s v="Luis Alberto Valencia Pulido"/>
    <s v="Área Central de Referencia Bomberil"/>
    <x v="0"/>
    <x v="2"/>
    <s v="10 días"/>
    <s v="20203320004312  "/>
    <d v="2020-03-24T00:00:00"/>
    <s v="20202100002381"/>
    <s v="09 de junio del 2020"/>
    <s v="03 de febrero del 2020"/>
    <x v="35"/>
    <x v="2"/>
    <m/>
    <m/>
    <s v="Word"/>
    <s v="SI"/>
    <m/>
    <m/>
    <s v="20 de enero del 2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0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74:B182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0"/>
        <item x="2"/>
        <item x="1"/>
        <item x="5"/>
        <item x="3"/>
        <item x="4"/>
        <item x="6"/>
        <item t="default"/>
      </items>
    </pivotField>
    <pivotField showAll="0"/>
    <pivotField showAll="0"/>
    <pivotField numFmtId="165"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Promedio de Tiempo de Respuesta en dias" fld="17" subtotal="average" baseField="10" baseItem="0"/>
  </dataFields>
  <formats count="39">
    <format dxfId="228">
      <pivotArea collapsedLevelsAreSubtotals="1" fieldPosition="0">
        <references count="1">
          <reference field="10" count="0"/>
        </references>
      </pivotArea>
    </format>
    <format dxfId="227">
      <pivotArea grandRow="1" outline="0" collapsedLevelsAreSubtotals="1" fieldPosition="0"/>
    </format>
    <format dxfId="226">
      <pivotArea collapsedLevelsAreSubtotals="1" fieldPosition="0">
        <references count="1">
          <reference field="10" count="1">
            <x v="0"/>
          </reference>
        </references>
      </pivotArea>
    </format>
    <format dxfId="225">
      <pivotArea dataOnly="0" labelOnly="1" fieldPosition="0">
        <references count="1">
          <reference field="10" count="1">
            <x v="0"/>
          </reference>
        </references>
      </pivotArea>
    </format>
    <format dxfId="224">
      <pivotArea collapsedLevelsAreSubtotals="1" fieldPosition="0">
        <references count="1">
          <reference field="10" count="1">
            <x v="1"/>
          </reference>
        </references>
      </pivotArea>
    </format>
    <format dxfId="223">
      <pivotArea dataOnly="0" labelOnly="1" fieldPosition="0">
        <references count="1">
          <reference field="10" count="1">
            <x v="1"/>
          </reference>
        </references>
      </pivotArea>
    </format>
    <format dxfId="222">
      <pivotArea collapsedLevelsAreSubtotals="1" fieldPosition="0">
        <references count="1">
          <reference field="10" count="1">
            <x v="2"/>
          </reference>
        </references>
      </pivotArea>
    </format>
    <format dxfId="221">
      <pivotArea dataOnly="0" labelOnly="1" fieldPosition="0">
        <references count="1">
          <reference field="10" count="1">
            <x v="2"/>
          </reference>
        </references>
      </pivotArea>
    </format>
    <format dxfId="220">
      <pivotArea dataOnly="0" fieldPosition="0">
        <references count="1">
          <reference field="10" count="1">
            <x v="3"/>
          </reference>
        </references>
      </pivotArea>
    </format>
    <format dxfId="219">
      <pivotArea collapsedLevelsAreSubtotals="1" fieldPosition="0">
        <references count="1">
          <reference field="10" count="1">
            <x v="4"/>
          </reference>
        </references>
      </pivotArea>
    </format>
    <format dxfId="218">
      <pivotArea dataOnly="0" labelOnly="1" fieldPosition="0">
        <references count="1">
          <reference field="10" count="1">
            <x v="4"/>
          </reference>
        </references>
      </pivotArea>
    </format>
    <format dxfId="217">
      <pivotArea collapsedLevelsAreSubtotals="1" fieldPosition="0">
        <references count="1">
          <reference field="10" count="1">
            <x v="5"/>
          </reference>
        </references>
      </pivotArea>
    </format>
    <format dxfId="216">
      <pivotArea dataOnly="0" labelOnly="1" fieldPosition="0">
        <references count="1">
          <reference field="10" count="1">
            <x v="5"/>
          </reference>
        </references>
      </pivotArea>
    </format>
    <format dxfId="215">
      <pivotArea collapsedLevelsAreSubtotals="1" fieldPosition="0">
        <references count="1">
          <reference field="10" count="1">
            <x v="6"/>
          </reference>
        </references>
      </pivotArea>
    </format>
    <format dxfId="214">
      <pivotArea dataOnly="0" labelOnly="1" fieldPosition="0">
        <references count="1">
          <reference field="10" count="1">
            <x v="6"/>
          </reference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0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10" count="0"/>
        </references>
      </pivotArea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0" type="button" dataOnly="0" labelOnly="1" outline="0" axis="axisRow" fieldPosition="0"/>
    </format>
    <format dxfId="36">
      <pivotArea dataOnly="0" labelOnly="1" outline="0" axis="axisValues" fieldPosition="0"/>
    </format>
    <format dxfId="35">
      <pivotArea dataOnly="0" labelOnly="1" fieldPosition="0">
        <references count="1">
          <reference field="10" count="0"/>
        </references>
      </pivotArea>
    </format>
    <format dxfId="34">
      <pivotArea dataOnly="0" labelOnly="1"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0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labelOnly="1" fieldPosition="0">
        <references count="1">
          <reference field="10" count="0"/>
        </references>
      </pivotArea>
    </format>
    <format dxfId="28">
      <pivotArea dataOnly="0" labelOnly="1" grandRow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0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10" count="0"/>
        </references>
      </pivotArea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8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149:B156" firstHeaderRow="1" firstDataRow="1" firstDataCol="1"/>
  <pivotFields count="26">
    <pivotField showAll="0"/>
    <pivotField showAll="0"/>
    <pivotField showAll="0"/>
    <pivotField showAll="0"/>
    <pivotField showAll="0"/>
    <pivotField axis="axisRow" dataField="1" showAll="0">
      <items count="7">
        <item x="3"/>
        <item x="5"/>
        <item x="0"/>
        <item x="4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28"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5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5" count="0"/>
        </references>
      </pivotArea>
    </format>
    <format dxfId="64">
      <pivotArea dataOnly="0" labelOnly="1" grandRow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5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5" count="0"/>
        </references>
      </pivotArea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5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5" count="0"/>
        </references>
      </pivotArea>
    </format>
    <format dxfId="52">
      <pivotArea dataOnly="0" labelOnly="1" grandRow="1" outline="0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5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5" count="0"/>
        </references>
      </pivotArea>
    </format>
    <format dxfId="46">
      <pivotArea dataOnly="0" labelOnly="1" grandRow="1" outline="0" fieldPosition="0"/>
    </format>
    <format dxfId="3">
      <pivotArea collapsedLevelsAreSubtotals="1" fieldPosition="0">
        <references count="1">
          <reference field="5" count="1">
            <x v="2"/>
          </reference>
        </references>
      </pivotArea>
    </format>
    <format dxfId="2">
      <pivotArea dataOnly="0" labelOnly="1" fieldPosition="0">
        <references count="1">
          <reference field="5" count="1">
            <x v="2"/>
          </reference>
        </references>
      </pivotArea>
    </format>
    <format dxfId="1">
      <pivotArea collapsedLevelsAreSubtotals="1" fieldPosition="0">
        <references count="1">
          <reference field="5" count="1">
            <x v="4"/>
          </reference>
        </references>
      </pivotArea>
    </format>
    <format dxfId="0">
      <pivotArea dataOnly="0" labelOnly="1" fieldPosition="0">
        <references count="1">
          <reference field="5" count="1">
            <x v="4"/>
          </reference>
        </references>
      </pivotArea>
    </format>
  </format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7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112:B133" firstHeaderRow="1" firstDataRow="1" firstDataCol="1"/>
  <pivotFields count="26">
    <pivotField showAll="0"/>
    <pivotField showAll="0"/>
    <pivotField axis="axisRow" dataField="1" showAll="0">
      <items count="21">
        <item x="17"/>
        <item x="18"/>
        <item x="13"/>
        <item x="3"/>
        <item x="15"/>
        <item x="1"/>
        <item x="2"/>
        <item x="8"/>
        <item x="11"/>
        <item x="14"/>
        <item x="9"/>
        <item x="4"/>
        <item x="19"/>
        <item x="6"/>
        <item x="5"/>
        <item x="0"/>
        <item x="10"/>
        <item x="12"/>
        <item x="1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uenta de Departamento" fld="2" subtotal="count" baseField="0" baseItem="0"/>
  </dataFields>
  <formats count="24"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2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grandRow="1" outline="0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field="2" type="button" dataOnly="0" labelOnly="1" outline="0" axis="axisRow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grandRow="1" outline="0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2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labelOnly="1" fieldPosition="0">
        <references count="1">
          <reference field="2" count="0"/>
        </references>
      </pivotArea>
    </format>
    <format dxfId="76">
      <pivotArea dataOnly="0" labelOnly="1" grandRow="1" outline="0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2" type="button" dataOnly="0" labelOnly="1" outline="0" axis="axisRow" fieldPosition="0"/>
    </format>
    <format dxfId="72">
      <pivotArea dataOnly="0" labelOnly="1" outline="0" axis="axisValues" fieldPosition="0"/>
    </format>
    <format dxfId="71">
      <pivotArea dataOnly="0" labelOnly="1" fieldPosition="0">
        <references count="1">
          <reference field="2" count="0"/>
        </references>
      </pivotArea>
    </format>
    <format dxfId="70">
      <pivotArea dataOnly="0" labelOnly="1" grandRow="1" outline="0" fieldPosition="0"/>
    </format>
  </formats>
  <chartFormats count="1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6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5">
  <location ref="A88:B94" firstHeaderRow="1" firstDataRow="1" firstDataCol="1"/>
  <pivotFields count="26">
    <pivotField showAll="0"/>
    <pivotField showAll="0"/>
    <pivotField showAll="0"/>
    <pivotField showAll="0"/>
    <pivotField axis="axisRow" dataField="1" showAll="0">
      <items count="6">
        <item x="1"/>
        <item x="2"/>
        <item x="0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34"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4" type="button" dataOnly="0" labelOnly="1" outline="0" axis="axisRow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4" count="0"/>
        </references>
      </pivotArea>
    </format>
    <format dxfId="112">
      <pivotArea dataOnly="0" labelOnly="1" grandRow="1" outline="0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4" type="button" dataOnly="0" labelOnly="1" outline="0" axis="axisRow" fieldPosition="0"/>
    </format>
    <format dxfId="108">
      <pivotArea dataOnly="0" labelOnly="1" outline="0" axis="axisValues" fieldPosition="0"/>
    </format>
    <format dxfId="107">
      <pivotArea dataOnly="0" labelOnly="1" fieldPosition="0">
        <references count="1">
          <reference field="4" count="0"/>
        </references>
      </pivotArea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4" type="button" dataOnly="0" labelOnly="1" outline="0" axis="axisRow" fieldPosition="0"/>
    </format>
    <format dxfId="102">
      <pivotArea dataOnly="0" labelOnly="1" outline="0" axis="axisValues" fieldPosition="0"/>
    </format>
    <format dxfId="101">
      <pivotArea dataOnly="0" labelOnly="1" fieldPosition="0">
        <references count="1">
          <reference field="4" count="0"/>
        </references>
      </pivotArea>
    </format>
    <format dxfId="100">
      <pivotArea dataOnly="0" labelOnly="1" grandRow="1" outline="0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4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4" count="0"/>
        </references>
      </pivotArea>
    </format>
    <format dxfId="94">
      <pivotArea dataOnly="0" labelOnly="1" grandRow="1" outline="0" fieldPosition="0"/>
    </format>
    <format dxfId="13">
      <pivotArea collapsedLevelsAreSubtotals="1" fieldPosition="0">
        <references count="1">
          <reference field="4" count="1">
            <x v="0"/>
          </reference>
        </references>
      </pivotArea>
    </format>
    <format dxfId="12">
      <pivotArea dataOnly="0" labelOnly="1" fieldPosition="0">
        <references count="1">
          <reference field="4" count="1">
            <x v="0"/>
          </reference>
        </references>
      </pivotArea>
    </format>
    <format dxfId="11">
      <pivotArea collapsedLevelsAreSubtotals="1" fieldPosition="0">
        <references count="1">
          <reference field="4" count="1">
            <x v="4"/>
          </reference>
        </references>
      </pivotArea>
    </format>
    <format dxfId="10">
      <pivotArea dataOnly="0" labelOnly="1" fieldPosition="0">
        <references count="1">
          <reference field="4" count="1">
            <x v="4"/>
          </reference>
        </references>
      </pivotArea>
    </format>
    <format dxfId="9">
      <pivotArea collapsedLevelsAreSubtotals="1" fieldPosition="0">
        <references count="1">
          <reference field="4" count="1">
            <x v="1"/>
          </reference>
        </references>
      </pivotArea>
    </format>
    <format dxfId="8">
      <pivotArea dataOnly="0" labelOnly="1" fieldPosition="0">
        <references count="1">
          <reference field="4" count="1">
            <x v="1"/>
          </reference>
        </references>
      </pivotArea>
    </format>
    <format dxfId="7">
      <pivotArea collapsedLevelsAreSubtotals="1" fieldPosition="0">
        <references count="1">
          <reference field="4" count="1">
            <x v="1"/>
          </reference>
        </references>
      </pivotArea>
    </format>
    <format dxfId="6">
      <pivotArea dataOnly="0" labelOnly="1" fieldPosition="0">
        <references count="1">
          <reference field="4" count="1">
            <x v="1"/>
          </reference>
        </references>
      </pivotArea>
    </format>
    <format dxfId="5">
      <pivotArea collapsedLevelsAreSubtotals="1" fieldPosition="0">
        <references count="1">
          <reference field="4" count="1">
            <x v="2"/>
          </reference>
        </references>
      </pivotArea>
    </format>
    <format dxfId="4">
      <pivotArea dataOnly="0" labelOnly="1" fieldPosition="0">
        <references count="1">
          <reference field="4" count="1">
            <x v="2"/>
          </reference>
        </references>
      </pivotArea>
    </format>
  </formats>
  <chartFormats count="5"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5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70:B74" firstHeaderRow="1" firstDataRow="1" firstDataCol="1"/>
  <pivotFields count="26">
    <pivotField axis="axisRow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4"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0" type="button" dataOnly="0" labelOnly="1" outline="0" axis="axisRow" fieldPosition="0"/>
    </format>
    <format dxfId="138">
      <pivotArea dataOnly="0" labelOnly="1" outline="0" axis="axisValues" fieldPosition="0"/>
    </format>
    <format dxfId="137">
      <pivotArea dataOnly="0" labelOnly="1" fieldPosition="0">
        <references count="1">
          <reference field="0" count="0"/>
        </references>
      </pivotArea>
    </format>
    <format dxfId="136">
      <pivotArea dataOnly="0" labelOnly="1" grandRow="1" outline="0" fieldPosition="0"/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0" type="button" dataOnly="0" labelOnly="1" outline="0" axis="axisRow" fieldPosition="0"/>
    </format>
    <format dxfId="132">
      <pivotArea dataOnly="0" labelOnly="1" outline="0" axis="axisValues" fieldPosition="0"/>
    </format>
    <format dxfId="131">
      <pivotArea dataOnly="0" labelOnly="1" fieldPosition="0">
        <references count="1">
          <reference field="0" count="0"/>
        </references>
      </pivotArea>
    </format>
    <format dxfId="130">
      <pivotArea dataOnly="0" labelOnly="1" grandRow="1" outline="0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field="0" type="button" dataOnly="0" labelOnly="1" outline="0" axis="axisRow" fieldPosition="0"/>
    </format>
    <format dxfId="126">
      <pivotArea dataOnly="0" labelOnly="1" outline="0" axis="axisValues" fieldPosition="0"/>
    </format>
    <format dxfId="125">
      <pivotArea dataOnly="0" labelOnly="1" fieldPosition="0">
        <references count="1">
          <reference field="0" count="0"/>
        </references>
      </pivotArea>
    </format>
    <format dxfId="124">
      <pivotArea dataOnly="0" labelOnly="1" grandRow="1" outline="0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0" count="0"/>
        </references>
      </pivotArea>
    </format>
    <format dxfId="118">
      <pivotArea dataOnly="0" labelOnly="1" grandRow="1" outline="0" fieldPosition="0"/>
    </format>
  </format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4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48:B56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0"/>
        <item x="2"/>
        <item x="1"/>
        <item x="5"/>
        <item x="3"/>
        <item x="4"/>
        <item x="6"/>
        <item t="default"/>
      </items>
    </pivotField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ipo de petición" fld="10" subtotal="count" baseField="0" baseItem="0"/>
  </dataFields>
  <formats count="32"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10" type="button" dataOnly="0" labelOnly="1" outline="0" axis="axisRow" fieldPosition="0"/>
    </format>
    <format dxfId="162">
      <pivotArea dataOnly="0" labelOnly="1" outline="0" axis="axisValues" fieldPosition="0"/>
    </format>
    <format dxfId="161">
      <pivotArea dataOnly="0" labelOnly="1" fieldPosition="0">
        <references count="1">
          <reference field="10" count="0"/>
        </references>
      </pivotArea>
    </format>
    <format dxfId="160">
      <pivotArea dataOnly="0" labelOnly="1" grandRow="1" outline="0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10" type="button" dataOnly="0" labelOnly="1" outline="0" axis="axisRow" fieldPosition="0"/>
    </format>
    <format dxfId="156">
      <pivotArea dataOnly="0" labelOnly="1" outline="0" axis="axisValues" fieldPosition="0"/>
    </format>
    <format dxfId="155">
      <pivotArea dataOnly="0" labelOnly="1" fieldPosition="0">
        <references count="1">
          <reference field="10" count="0"/>
        </references>
      </pivotArea>
    </format>
    <format dxfId="154">
      <pivotArea dataOnly="0" labelOnly="1" grandRow="1" outline="0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10" type="button" dataOnly="0" labelOnly="1" outline="0" axis="axisRow" fieldPosition="0"/>
    </format>
    <format dxfId="150">
      <pivotArea dataOnly="0" labelOnly="1" outline="0" axis="axisValues" fieldPosition="0"/>
    </format>
    <format dxfId="149">
      <pivotArea dataOnly="0" labelOnly="1" fieldPosition="0">
        <references count="1">
          <reference field="10" count="0"/>
        </references>
      </pivotArea>
    </format>
    <format dxfId="148">
      <pivotArea dataOnly="0" labelOnly="1" grandRow="1" outline="0" fieldPosition="0"/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field="10" type="button" dataOnly="0" labelOnly="1" outline="0" axis="axisRow" fieldPosition="0"/>
    </format>
    <format dxfId="144">
      <pivotArea dataOnly="0" labelOnly="1" outline="0" axis="axisValues" fieldPosition="0"/>
    </format>
    <format dxfId="143">
      <pivotArea dataOnly="0" labelOnly="1" fieldPosition="0">
        <references count="1">
          <reference field="10" count="0"/>
        </references>
      </pivotArea>
    </format>
    <format dxfId="142">
      <pivotArea dataOnly="0" labelOnly="1" grandRow="1" outline="0" fieldPosition="0"/>
    </format>
    <format dxfId="21">
      <pivotArea collapsedLevelsAreSubtotals="1" fieldPosition="0">
        <references count="1">
          <reference field="10" count="1">
            <x v="2"/>
          </reference>
        </references>
      </pivotArea>
    </format>
    <format dxfId="20">
      <pivotArea dataOnly="0" labelOnly="1" fieldPosition="0">
        <references count="1">
          <reference field="10" count="1">
            <x v="2"/>
          </reference>
        </references>
      </pivotArea>
    </format>
    <format dxfId="19">
      <pivotArea collapsedLevelsAreSubtotals="1" fieldPosition="0">
        <references count="1">
          <reference field="10" count="1">
            <x v="0"/>
          </reference>
        </references>
      </pivotArea>
    </format>
    <format dxfId="18">
      <pivotArea dataOnly="0" labelOnly="1" fieldPosition="0">
        <references count="1">
          <reference field="10" count="1">
            <x v="0"/>
          </reference>
        </references>
      </pivotArea>
    </format>
    <format dxfId="17">
      <pivotArea collapsedLevelsAreSubtotals="1" fieldPosition="0">
        <references count="1">
          <reference field="10" count="1">
            <x v="3"/>
          </reference>
        </references>
      </pivotArea>
    </format>
    <format dxfId="16">
      <pivotArea dataOnly="0" labelOnly="1" fieldPosition="0">
        <references count="1">
          <reference field="10" count="1">
            <x v="3"/>
          </reference>
        </references>
      </pivotArea>
    </format>
    <format dxfId="15">
      <pivotArea collapsedLevelsAreSubtotals="1" fieldPosition="0">
        <references count="1">
          <reference field="10" count="1">
            <x v="1"/>
          </reference>
        </references>
      </pivotArea>
    </format>
    <format dxfId="14">
      <pivotArea dataOnly="0" labelOnly="1" fieldPosition="0">
        <references count="1">
          <reference field="10" count="1">
            <x v="1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2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">
  <location ref="A16:B20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8" subtotal="count" baseField="0" baseItem="0"/>
  </dataFields>
  <formats count="24">
    <format dxfId="189">
      <pivotArea type="all" dataOnly="0" outline="0" fieldPosition="0"/>
    </format>
    <format dxfId="188">
      <pivotArea outline="0" collapsedLevelsAreSubtotals="1" fieldPosition="0"/>
    </format>
    <format dxfId="187">
      <pivotArea field="18" type="button" dataOnly="0" labelOnly="1" outline="0" axis="axisRow" fieldPosition="0"/>
    </format>
    <format dxfId="186">
      <pivotArea dataOnly="0" labelOnly="1" outline="0" axis="axisValues" fieldPosition="0"/>
    </format>
    <format dxfId="185">
      <pivotArea dataOnly="0" labelOnly="1" fieldPosition="0">
        <references count="1">
          <reference field="18" count="0"/>
        </references>
      </pivotArea>
    </format>
    <format dxfId="184">
      <pivotArea dataOnly="0" labelOnly="1" grandRow="1" outline="0" fieldPosition="0"/>
    </format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18" type="button" dataOnly="0" labelOnly="1" outline="0" axis="axisRow" fieldPosition="0"/>
    </format>
    <format dxfId="180">
      <pivotArea dataOnly="0" labelOnly="1" outline="0" axis="axisValues" fieldPosition="0"/>
    </format>
    <format dxfId="179">
      <pivotArea dataOnly="0" labelOnly="1" fieldPosition="0">
        <references count="1">
          <reference field="18" count="0"/>
        </references>
      </pivotArea>
    </format>
    <format dxfId="178">
      <pivotArea dataOnly="0" labelOnly="1" grandRow="1" outline="0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18" type="button" dataOnly="0" labelOnly="1" outline="0" axis="axisRow" fieldPosition="0"/>
    </format>
    <format dxfId="174">
      <pivotArea dataOnly="0" labelOnly="1" outline="0" axis="axisValues" fieldPosition="0"/>
    </format>
    <format dxfId="173">
      <pivotArea dataOnly="0" labelOnly="1" fieldPosition="0">
        <references count="1">
          <reference field="18" count="0"/>
        </references>
      </pivotArea>
    </format>
    <format dxfId="172">
      <pivotArea dataOnly="0" labelOnly="1" grandRow="1" outline="0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18" type="button" dataOnly="0" labelOnly="1" outline="0" axis="axisRow" fieldPosition="0"/>
    </format>
    <format dxfId="168">
      <pivotArea dataOnly="0" labelOnly="1" outline="0" axis="axisValues" fieldPosition="0"/>
    </format>
    <format dxfId="167">
      <pivotArea dataOnly="0" labelOnly="1" fieldPosition="0">
        <references count="1">
          <reference field="18" count="0"/>
        </references>
      </pivotArea>
    </format>
    <format dxfId="166">
      <pivotArea dataOnly="0" labelOnly="1" grandRow="1" outline="0" fieldPosition="0"/>
    </format>
  </formats>
  <chartFormats count="4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1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:B5" firstHeaderRow="1" firstDataRow="1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numFmtId="165"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24"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9" type="button" dataOnly="0" labelOnly="1" outline="0" axis="axisRow" fieldPosition="0"/>
    </format>
    <format dxfId="210">
      <pivotArea dataOnly="0" labelOnly="1" outline="0" axis="axisValues" fieldPosition="0"/>
    </format>
    <format dxfId="209">
      <pivotArea dataOnly="0" labelOnly="1" fieldPosition="0">
        <references count="1">
          <reference field="9" count="0"/>
        </references>
      </pivotArea>
    </format>
    <format dxfId="208">
      <pivotArea dataOnly="0" labelOnly="1" grandRow="1" outline="0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9" type="button" dataOnly="0" labelOnly="1" outline="0" axis="axisRow" fieldPosition="0"/>
    </format>
    <format dxfId="204">
      <pivotArea dataOnly="0" labelOnly="1" outline="0" axis="axisValues" fieldPosition="0"/>
    </format>
    <format dxfId="203">
      <pivotArea dataOnly="0" labelOnly="1" fieldPosition="0">
        <references count="1">
          <reference field="9" count="0"/>
        </references>
      </pivotArea>
    </format>
    <format dxfId="202">
      <pivotArea dataOnly="0" labelOnly="1" grandRow="1" outline="0" fieldPosition="0"/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9" type="button" dataOnly="0" labelOnly="1" outline="0" axis="axisRow" fieldPosition="0"/>
    </format>
    <format dxfId="198">
      <pivotArea dataOnly="0" labelOnly="1" outline="0" axis="axisValues" fieldPosition="0"/>
    </format>
    <format dxfId="197">
      <pivotArea dataOnly="0" labelOnly="1" fieldPosition="0">
        <references count="1">
          <reference field="9" count="0"/>
        </references>
      </pivotArea>
    </format>
    <format dxfId="196">
      <pivotArea dataOnly="0" labelOnly="1" grandRow="1" outline="0" fieldPosition="0"/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9" type="button" dataOnly="0" labelOnly="1" outline="0" axis="axisRow" fieldPosition="0"/>
    </format>
    <format dxfId="192">
      <pivotArea dataOnly="0" labelOnly="1" outline="0" axis="axisValues" fieldPosition="0"/>
    </format>
    <format dxfId="191">
      <pivotArea dataOnly="0" labelOnly="1" fieldPosition="0">
        <references count="1">
          <reference field="9" count="0"/>
        </references>
      </pivotArea>
    </format>
    <format dxfId="19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7"/>
  <sheetViews>
    <sheetView topLeftCell="S76" workbookViewId="0">
      <selection activeCell="R86" sqref="R86"/>
    </sheetView>
  </sheetViews>
  <sheetFormatPr baseColWidth="10" defaultColWidth="0" defaultRowHeight="15" zeroHeight="1" x14ac:dyDescent="0.25"/>
  <cols>
    <col min="1" max="1" width="18" style="18" customWidth="1"/>
    <col min="2" max="2" width="24.7109375" style="1" customWidth="1"/>
    <col min="3" max="3" width="22.7109375" style="1" customWidth="1"/>
    <col min="4" max="4" width="31.5703125" style="1" customWidth="1"/>
    <col min="5" max="5" width="21.85546875" style="1" customWidth="1"/>
    <col min="6" max="6" width="22.140625" style="1" customWidth="1"/>
    <col min="7" max="7" width="33.28515625" style="1" customWidth="1"/>
    <col min="8" max="8" width="22.7109375" style="1" customWidth="1"/>
    <col min="9" max="9" width="31.140625" style="1" customWidth="1"/>
    <col min="10" max="10" width="29.28515625" style="1" customWidth="1"/>
    <col min="11" max="11" width="28.140625" style="1" customWidth="1"/>
    <col min="12" max="12" width="24.85546875" style="1" customWidth="1"/>
    <col min="13" max="13" width="34.140625" style="1" customWidth="1"/>
    <col min="14" max="14" width="26.28515625" style="22" customWidth="1"/>
    <col min="15" max="15" width="27.42578125" style="1" customWidth="1"/>
    <col min="16" max="16" width="22.85546875" style="1" customWidth="1"/>
    <col min="17" max="17" width="25.5703125" style="18" customWidth="1"/>
    <col min="18" max="18" width="24.5703125" style="1" customWidth="1"/>
    <col min="19" max="19" width="30.85546875" style="1" customWidth="1"/>
    <col min="20" max="20" width="32.140625" style="1" customWidth="1"/>
    <col min="21" max="21" width="30.28515625" style="1" customWidth="1"/>
    <col min="22" max="22" width="22.140625" style="1" customWidth="1"/>
    <col min="23" max="23" width="23" style="1" customWidth="1"/>
    <col min="24" max="24" width="29.7109375" style="1" customWidth="1"/>
    <col min="25" max="25" width="29" style="33" customWidth="1"/>
    <col min="26" max="26" width="20" style="33" customWidth="1"/>
    <col min="27" max="16384" width="11.42578125" hidden="1"/>
  </cols>
  <sheetData>
    <row r="1" spans="1:26" ht="25.5" x14ac:dyDescent="0.25">
      <c r="A1" s="2" t="s">
        <v>226</v>
      </c>
      <c r="B1" s="2" t="s">
        <v>227</v>
      </c>
      <c r="C1" s="2" t="s">
        <v>228</v>
      </c>
      <c r="D1" s="2" t="s">
        <v>229</v>
      </c>
      <c r="E1" s="2" t="s">
        <v>230</v>
      </c>
      <c r="F1" s="2" t="s">
        <v>231</v>
      </c>
      <c r="G1" s="2" t="s">
        <v>0</v>
      </c>
      <c r="H1" s="2" t="s">
        <v>232</v>
      </c>
      <c r="I1" s="2" t="s">
        <v>233</v>
      </c>
      <c r="J1" s="2" t="s">
        <v>234</v>
      </c>
      <c r="K1" s="2" t="s">
        <v>235</v>
      </c>
      <c r="L1" s="2" t="s">
        <v>236</v>
      </c>
      <c r="M1" s="3" t="s">
        <v>237</v>
      </c>
      <c r="N1" s="19" t="s">
        <v>238</v>
      </c>
      <c r="O1" s="3" t="s">
        <v>239</v>
      </c>
      <c r="P1" s="4" t="s">
        <v>240</v>
      </c>
      <c r="Q1" s="2" t="s">
        <v>523</v>
      </c>
      <c r="R1" s="3" t="s">
        <v>546</v>
      </c>
      <c r="S1" s="2" t="s">
        <v>241</v>
      </c>
      <c r="T1" s="2" t="s">
        <v>242</v>
      </c>
      <c r="U1" s="2" t="s">
        <v>243</v>
      </c>
      <c r="V1" s="2" t="s">
        <v>244</v>
      </c>
      <c r="W1" s="2" t="s">
        <v>245</v>
      </c>
      <c r="X1" s="2" t="s">
        <v>246</v>
      </c>
      <c r="Y1" s="2" t="s">
        <v>247</v>
      </c>
      <c r="Z1" s="2" t="s">
        <v>420</v>
      </c>
    </row>
    <row r="2" spans="1:26" ht="38.25" x14ac:dyDescent="0.25">
      <c r="A2" s="23" t="s">
        <v>533</v>
      </c>
      <c r="B2" s="23" t="s">
        <v>248</v>
      </c>
      <c r="C2" s="23" t="s">
        <v>251</v>
      </c>
      <c r="D2" s="23" t="s">
        <v>3</v>
      </c>
      <c r="E2" s="23" t="s">
        <v>466</v>
      </c>
      <c r="F2" s="23" t="s">
        <v>250</v>
      </c>
      <c r="G2" s="23" t="s">
        <v>2</v>
      </c>
      <c r="H2" s="23" t="s">
        <v>270</v>
      </c>
      <c r="I2" s="23" t="s">
        <v>4</v>
      </c>
      <c r="J2" s="23" t="s">
        <v>468</v>
      </c>
      <c r="K2" s="23" t="s">
        <v>22</v>
      </c>
      <c r="L2" s="23" t="s">
        <v>254</v>
      </c>
      <c r="M2" s="23" t="s">
        <v>1</v>
      </c>
      <c r="N2" s="24">
        <v>43893</v>
      </c>
      <c r="O2" s="23"/>
      <c r="P2" s="23"/>
      <c r="Q2" s="23" t="s">
        <v>256</v>
      </c>
      <c r="R2" s="23"/>
      <c r="S2" s="23" t="s">
        <v>253</v>
      </c>
      <c r="T2" s="23"/>
      <c r="U2" s="23"/>
      <c r="V2" s="23"/>
      <c r="W2" s="23"/>
      <c r="X2" s="23"/>
      <c r="Y2" s="7"/>
      <c r="Z2" s="28" t="s">
        <v>486</v>
      </c>
    </row>
    <row r="3" spans="1:26" ht="76.5" x14ac:dyDescent="0.25">
      <c r="A3" s="10" t="s">
        <v>533</v>
      </c>
      <c r="B3" s="10" t="s">
        <v>248</v>
      </c>
      <c r="C3" s="12" t="s">
        <v>251</v>
      </c>
      <c r="D3" s="10" t="s">
        <v>7</v>
      </c>
      <c r="E3" s="10" t="s">
        <v>466</v>
      </c>
      <c r="F3" s="10" t="s">
        <v>281</v>
      </c>
      <c r="G3" s="10" t="s">
        <v>6</v>
      </c>
      <c r="H3" s="10" t="s">
        <v>255</v>
      </c>
      <c r="I3" s="10" t="s">
        <v>4</v>
      </c>
      <c r="J3" s="10" t="s">
        <v>468</v>
      </c>
      <c r="K3" s="10" t="s">
        <v>517</v>
      </c>
      <c r="L3" s="10" t="s">
        <v>271</v>
      </c>
      <c r="M3" s="10" t="s">
        <v>5</v>
      </c>
      <c r="N3" s="20">
        <v>43893</v>
      </c>
      <c r="O3" s="11" t="s">
        <v>257</v>
      </c>
      <c r="P3" s="14" t="s">
        <v>258</v>
      </c>
      <c r="Q3" s="10" t="s">
        <v>272</v>
      </c>
      <c r="R3" s="10">
        <v>12</v>
      </c>
      <c r="S3" s="10" t="s">
        <v>314</v>
      </c>
      <c r="T3" s="10" t="s">
        <v>506</v>
      </c>
      <c r="U3" s="10" t="s">
        <v>259</v>
      </c>
      <c r="V3" s="10" t="s">
        <v>315</v>
      </c>
      <c r="W3" s="10" t="s">
        <v>316</v>
      </c>
      <c r="X3" s="10"/>
      <c r="Y3" s="7"/>
      <c r="Z3" s="28" t="s">
        <v>486</v>
      </c>
    </row>
    <row r="4" spans="1:26" ht="38.25" x14ac:dyDescent="0.25">
      <c r="A4" s="23" t="s">
        <v>533</v>
      </c>
      <c r="B4" s="23" t="s">
        <v>248</v>
      </c>
      <c r="C4" s="23" t="s">
        <v>338</v>
      </c>
      <c r="D4" s="23" t="s">
        <v>10</v>
      </c>
      <c r="E4" s="23" t="s">
        <v>466</v>
      </c>
      <c r="F4" s="23" t="s">
        <v>281</v>
      </c>
      <c r="G4" s="23" t="s">
        <v>9</v>
      </c>
      <c r="H4" s="23" t="s">
        <v>270</v>
      </c>
      <c r="I4" s="23" t="s">
        <v>4</v>
      </c>
      <c r="J4" s="23" t="s">
        <v>468</v>
      </c>
      <c r="K4" s="23" t="s">
        <v>40</v>
      </c>
      <c r="L4" s="23" t="s">
        <v>280</v>
      </c>
      <c r="M4" s="23" t="s">
        <v>8</v>
      </c>
      <c r="N4" s="24">
        <v>43893</v>
      </c>
      <c r="O4" s="23"/>
      <c r="P4" s="23"/>
      <c r="Q4" s="23" t="s">
        <v>286</v>
      </c>
      <c r="R4" s="23"/>
      <c r="S4" s="23" t="s">
        <v>253</v>
      </c>
      <c r="T4" s="23"/>
      <c r="U4" s="23"/>
      <c r="V4" s="23"/>
      <c r="W4" s="23"/>
      <c r="X4" s="23"/>
      <c r="Y4" s="7"/>
      <c r="Z4" s="28" t="s">
        <v>486</v>
      </c>
    </row>
    <row r="5" spans="1:26" ht="38.25" x14ac:dyDescent="0.25">
      <c r="A5" s="23" t="s">
        <v>533</v>
      </c>
      <c r="B5" s="23" t="s">
        <v>248</v>
      </c>
      <c r="C5" s="23" t="s">
        <v>288</v>
      </c>
      <c r="D5" s="23" t="s">
        <v>14</v>
      </c>
      <c r="E5" s="23" t="s">
        <v>267</v>
      </c>
      <c r="F5" s="23" t="s">
        <v>250</v>
      </c>
      <c r="G5" s="23" t="s">
        <v>13</v>
      </c>
      <c r="H5" s="23" t="s">
        <v>270</v>
      </c>
      <c r="I5" s="23" t="s">
        <v>4</v>
      </c>
      <c r="J5" s="23" t="s">
        <v>468</v>
      </c>
      <c r="K5" s="23" t="s">
        <v>22</v>
      </c>
      <c r="L5" s="23" t="s">
        <v>254</v>
      </c>
      <c r="M5" s="23" t="s">
        <v>12</v>
      </c>
      <c r="N5" s="24">
        <v>43893</v>
      </c>
      <c r="O5" s="23"/>
      <c r="P5" s="23"/>
      <c r="Q5" s="23" t="s">
        <v>256</v>
      </c>
      <c r="R5" s="23"/>
      <c r="S5" s="23" t="s">
        <v>253</v>
      </c>
      <c r="T5" s="23"/>
      <c r="U5" s="23"/>
      <c r="V5" s="23"/>
      <c r="W5" s="23"/>
      <c r="X5" s="23"/>
      <c r="Y5" s="7"/>
      <c r="Z5" s="28" t="s">
        <v>486</v>
      </c>
    </row>
    <row r="6" spans="1:26" ht="38.25" x14ac:dyDescent="0.25">
      <c r="A6" s="5" t="s">
        <v>533</v>
      </c>
      <c r="B6" s="5" t="s">
        <v>248</v>
      </c>
      <c r="C6" s="5" t="s">
        <v>251</v>
      </c>
      <c r="D6" s="5" t="s">
        <v>17</v>
      </c>
      <c r="E6" s="5" t="s">
        <v>267</v>
      </c>
      <c r="F6" s="5" t="s">
        <v>250</v>
      </c>
      <c r="G6" s="5" t="s">
        <v>16</v>
      </c>
      <c r="H6" s="5" t="s">
        <v>18</v>
      </c>
      <c r="I6" s="5" t="s">
        <v>4</v>
      </c>
      <c r="J6" s="5" t="s">
        <v>468</v>
      </c>
      <c r="K6" s="5" t="s">
        <v>517</v>
      </c>
      <c r="L6" s="5" t="s">
        <v>254</v>
      </c>
      <c r="M6" s="5" t="s">
        <v>15</v>
      </c>
      <c r="N6" s="21">
        <v>43893</v>
      </c>
      <c r="O6" s="16">
        <v>20202050067241</v>
      </c>
      <c r="P6" s="17">
        <v>43970</v>
      </c>
      <c r="Q6" s="8" t="s">
        <v>256</v>
      </c>
      <c r="R6" s="5"/>
      <c r="S6" s="5" t="s">
        <v>514</v>
      </c>
      <c r="T6" s="5"/>
      <c r="U6" s="5"/>
      <c r="V6" s="5"/>
      <c r="W6" s="5"/>
      <c r="X6" s="5"/>
      <c r="Y6" s="7"/>
      <c r="Z6" s="28" t="s">
        <v>486</v>
      </c>
    </row>
    <row r="7" spans="1:26" ht="38.25" x14ac:dyDescent="0.25">
      <c r="A7" s="10" t="s">
        <v>533</v>
      </c>
      <c r="B7" s="10" t="s">
        <v>248</v>
      </c>
      <c r="C7" s="10" t="s">
        <v>249</v>
      </c>
      <c r="D7" s="10" t="s">
        <v>21</v>
      </c>
      <c r="E7" s="10" t="s">
        <v>261</v>
      </c>
      <c r="F7" s="10" t="s">
        <v>281</v>
      </c>
      <c r="G7" s="10" t="s">
        <v>20</v>
      </c>
      <c r="H7" s="10" t="s">
        <v>262</v>
      </c>
      <c r="I7" s="10" t="s">
        <v>361</v>
      </c>
      <c r="J7" s="10" t="s">
        <v>468</v>
      </c>
      <c r="K7" s="10" t="s">
        <v>521</v>
      </c>
      <c r="L7" s="10" t="s">
        <v>280</v>
      </c>
      <c r="M7" s="10" t="s">
        <v>19</v>
      </c>
      <c r="N7" s="20">
        <v>43893</v>
      </c>
      <c r="O7" s="10"/>
      <c r="P7" s="10" t="s">
        <v>259</v>
      </c>
      <c r="Q7" s="10" t="s">
        <v>263</v>
      </c>
      <c r="R7" s="10">
        <v>14</v>
      </c>
      <c r="S7" s="10" t="s">
        <v>314</v>
      </c>
      <c r="T7" s="10" t="s">
        <v>264</v>
      </c>
      <c r="U7" s="10"/>
      <c r="V7" s="10" t="s">
        <v>317</v>
      </c>
      <c r="W7" s="10" t="s">
        <v>316</v>
      </c>
      <c r="X7" s="10"/>
      <c r="Y7" s="7" t="s">
        <v>265</v>
      </c>
      <c r="Z7" s="15"/>
    </row>
    <row r="8" spans="1:26" ht="38.25" x14ac:dyDescent="0.25">
      <c r="A8" s="10" t="s">
        <v>534</v>
      </c>
      <c r="B8" s="10" t="s">
        <v>268</v>
      </c>
      <c r="C8" s="10" t="s">
        <v>269</v>
      </c>
      <c r="D8" s="10" t="s">
        <v>25</v>
      </c>
      <c r="E8" s="10" t="s">
        <v>267</v>
      </c>
      <c r="F8" s="10" t="s">
        <v>260</v>
      </c>
      <c r="G8" s="10" t="s">
        <v>24</v>
      </c>
      <c r="H8" s="10" t="s">
        <v>270</v>
      </c>
      <c r="I8" s="10" t="s">
        <v>311</v>
      </c>
      <c r="J8" s="10" t="s">
        <v>468</v>
      </c>
      <c r="K8" s="10" t="s">
        <v>517</v>
      </c>
      <c r="L8" s="10" t="s">
        <v>271</v>
      </c>
      <c r="M8" s="10" t="s">
        <v>23</v>
      </c>
      <c r="N8" s="20">
        <v>43893</v>
      </c>
      <c r="O8" s="11" t="s">
        <v>273</v>
      </c>
      <c r="P8" s="10" t="s">
        <v>274</v>
      </c>
      <c r="Q8" s="10" t="s">
        <v>272</v>
      </c>
      <c r="R8" s="34">
        <v>4</v>
      </c>
      <c r="S8" s="10" t="s">
        <v>314</v>
      </c>
      <c r="T8" s="10"/>
      <c r="U8" s="10" t="s">
        <v>275</v>
      </c>
      <c r="V8" s="10" t="s">
        <v>315</v>
      </c>
      <c r="W8" s="10" t="s">
        <v>316</v>
      </c>
      <c r="X8" s="10"/>
      <c r="Y8" s="7"/>
      <c r="Z8" s="15"/>
    </row>
    <row r="9" spans="1:26" ht="38.25" x14ac:dyDescent="0.25">
      <c r="A9" s="10" t="s">
        <v>533</v>
      </c>
      <c r="B9" s="10" t="s">
        <v>248</v>
      </c>
      <c r="C9" s="10" t="s">
        <v>251</v>
      </c>
      <c r="D9" s="10" t="s">
        <v>27</v>
      </c>
      <c r="E9" s="10" t="s">
        <v>267</v>
      </c>
      <c r="F9" s="10" t="s">
        <v>250</v>
      </c>
      <c r="G9" s="10" t="s">
        <v>6</v>
      </c>
      <c r="H9" s="10" t="s">
        <v>255</v>
      </c>
      <c r="I9" s="10" t="s">
        <v>311</v>
      </c>
      <c r="J9" s="10" t="s">
        <v>468</v>
      </c>
      <c r="K9" s="10" t="s">
        <v>517</v>
      </c>
      <c r="L9" s="10" t="s">
        <v>271</v>
      </c>
      <c r="M9" s="10" t="s">
        <v>26</v>
      </c>
      <c r="N9" s="20">
        <v>43893</v>
      </c>
      <c r="O9" s="11" t="s">
        <v>276</v>
      </c>
      <c r="P9" s="10" t="s">
        <v>277</v>
      </c>
      <c r="Q9" s="10" t="s">
        <v>272</v>
      </c>
      <c r="R9" s="10">
        <v>12</v>
      </c>
      <c r="S9" s="10" t="s">
        <v>314</v>
      </c>
      <c r="T9" s="10"/>
      <c r="U9" s="10" t="s">
        <v>259</v>
      </c>
      <c r="V9" s="10" t="s">
        <v>315</v>
      </c>
      <c r="W9" s="10" t="s">
        <v>316</v>
      </c>
      <c r="X9" s="10"/>
      <c r="Y9" s="7"/>
      <c r="Z9" s="15"/>
    </row>
    <row r="10" spans="1:26" ht="38.25" x14ac:dyDescent="0.25">
      <c r="A10" s="10" t="s">
        <v>534</v>
      </c>
      <c r="B10" s="10" t="s">
        <v>268</v>
      </c>
      <c r="C10" s="10" t="s">
        <v>251</v>
      </c>
      <c r="D10" s="10" t="s">
        <v>27</v>
      </c>
      <c r="E10" s="10" t="s">
        <v>267</v>
      </c>
      <c r="F10" s="10" t="s">
        <v>250</v>
      </c>
      <c r="G10" s="10" t="s">
        <v>29</v>
      </c>
      <c r="H10" s="10" t="s">
        <v>255</v>
      </c>
      <c r="I10" s="10" t="s">
        <v>4</v>
      </c>
      <c r="J10" s="10" t="s">
        <v>468</v>
      </c>
      <c r="K10" s="10" t="s">
        <v>22</v>
      </c>
      <c r="L10" s="10" t="s">
        <v>254</v>
      </c>
      <c r="M10" s="10" t="s">
        <v>28</v>
      </c>
      <c r="N10" s="20">
        <v>43893</v>
      </c>
      <c r="O10" s="11" t="s">
        <v>278</v>
      </c>
      <c r="P10" s="10" t="s">
        <v>279</v>
      </c>
      <c r="Q10" s="12" t="s">
        <v>487</v>
      </c>
      <c r="R10" s="10">
        <v>2</v>
      </c>
      <c r="S10" s="10" t="s">
        <v>314</v>
      </c>
      <c r="T10" s="10"/>
      <c r="U10" s="10" t="s">
        <v>279</v>
      </c>
      <c r="V10" s="10" t="s">
        <v>315</v>
      </c>
      <c r="W10" s="10" t="s">
        <v>316</v>
      </c>
      <c r="X10" s="10"/>
      <c r="Y10" s="7"/>
      <c r="Z10" s="29">
        <v>43892</v>
      </c>
    </row>
    <row r="11" spans="1:26" ht="76.5" x14ac:dyDescent="0.25">
      <c r="A11" s="10" t="s">
        <v>533</v>
      </c>
      <c r="B11" s="10" t="s">
        <v>248</v>
      </c>
      <c r="C11" s="10" t="s">
        <v>251</v>
      </c>
      <c r="D11" s="10" t="s">
        <v>34</v>
      </c>
      <c r="E11" s="10" t="s">
        <v>267</v>
      </c>
      <c r="F11" s="10" t="s">
        <v>281</v>
      </c>
      <c r="G11" s="10" t="s">
        <v>33</v>
      </c>
      <c r="H11" s="10" t="s">
        <v>282</v>
      </c>
      <c r="I11" s="10" t="s">
        <v>283</v>
      </c>
      <c r="J11" s="10" t="s">
        <v>283</v>
      </c>
      <c r="K11" s="10" t="s">
        <v>40</v>
      </c>
      <c r="L11" s="10" t="s">
        <v>280</v>
      </c>
      <c r="M11" s="10" t="s">
        <v>32</v>
      </c>
      <c r="N11" s="20">
        <v>43894</v>
      </c>
      <c r="O11" s="10"/>
      <c r="P11" s="10" t="s">
        <v>285</v>
      </c>
      <c r="Q11" s="10" t="s">
        <v>286</v>
      </c>
      <c r="R11" s="34">
        <v>8</v>
      </c>
      <c r="S11" s="10" t="s">
        <v>314</v>
      </c>
      <c r="T11" s="10" t="s">
        <v>284</v>
      </c>
      <c r="U11" s="10" t="s">
        <v>318</v>
      </c>
      <c r="V11" s="10" t="s">
        <v>318</v>
      </c>
      <c r="W11" s="10" t="s">
        <v>316</v>
      </c>
      <c r="X11" s="10"/>
      <c r="Y11" s="7" t="s">
        <v>287</v>
      </c>
      <c r="Z11" s="15"/>
    </row>
    <row r="12" spans="1:26" ht="38.25" x14ac:dyDescent="0.25">
      <c r="A12" s="5" t="s">
        <v>533</v>
      </c>
      <c r="B12" s="5" t="s">
        <v>248</v>
      </c>
      <c r="C12" s="5" t="s">
        <v>338</v>
      </c>
      <c r="D12" s="5" t="s">
        <v>37</v>
      </c>
      <c r="E12" s="5" t="s">
        <v>466</v>
      </c>
      <c r="F12" s="5" t="s">
        <v>281</v>
      </c>
      <c r="G12" s="5" t="s">
        <v>36</v>
      </c>
      <c r="H12" s="5" t="s">
        <v>38</v>
      </c>
      <c r="I12" s="5" t="s">
        <v>4</v>
      </c>
      <c r="J12" s="5" t="s">
        <v>468</v>
      </c>
      <c r="K12" s="5" t="s">
        <v>40</v>
      </c>
      <c r="L12" s="5" t="s">
        <v>280</v>
      </c>
      <c r="M12" s="5" t="s">
        <v>35</v>
      </c>
      <c r="N12" s="21">
        <v>43894</v>
      </c>
      <c r="O12" s="16">
        <v>20202100000991</v>
      </c>
      <c r="P12" s="17">
        <v>43909</v>
      </c>
      <c r="Q12" s="8" t="s">
        <v>286</v>
      </c>
      <c r="R12" s="5">
        <v>11</v>
      </c>
      <c r="S12" s="5" t="s">
        <v>514</v>
      </c>
      <c r="T12" s="5"/>
      <c r="U12" s="5"/>
      <c r="V12" s="5"/>
      <c r="W12" s="5"/>
      <c r="X12" s="5"/>
      <c r="Y12" s="7"/>
      <c r="Z12" s="15"/>
    </row>
    <row r="13" spans="1:26" ht="38.25" x14ac:dyDescent="0.25">
      <c r="A13" s="10" t="s">
        <v>533</v>
      </c>
      <c r="B13" s="10" t="s">
        <v>248</v>
      </c>
      <c r="C13" s="10" t="s">
        <v>249</v>
      </c>
      <c r="D13" s="10" t="s">
        <v>41</v>
      </c>
      <c r="E13" s="10" t="s">
        <v>261</v>
      </c>
      <c r="F13" s="10" t="s">
        <v>281</v>
      </c>
      <c r="G13" s="10" t="s">
        <v>297</v>
      </c>
      <c r="H13" s="10" t="s">
        <v>294</v>
      </c>
      <c r="I13" s="10" t="s">
        <v>295</v>
      </c>
      <c r="J13" s="10" t="s">
        <v>283</v>
      </c>
      <c r="K13" s="10" t="s">
        <v>524</v>
      </c>
      <c r="L13" s="10" t="s">
        <v>293</v>
      </c>
      <c r="M13" s="10" t="s">
        <v>39</v>
      </c>
      <c r="N13" s="20">
        <v>43894</v>
      </c>
      <c r="O13" s="11" t="s">
        <v>291</v>
      </c>
      <c r="P13" s="10" t="s">
        <v>292</v>
      </c>
      <c r="Q13" s="10" t="s">
        <v>296</v>
      </c>
      <c r="R13" s="10">
        <v>1</v>
      </c>
      <c r="S13" s="10" t="s">
        <v>314</v>
      </c>
      <c r="T13" s="10"/>
      <c r="U13" s="10" t="s">
        <v>318</v>
      </c>
      <c r="V13" s="10" t="s">
        <v>319</v>
      </c>
      <c r="W13" s="10" t="s">
        <v>318</v>
      </c>
      <c r="X13" s="10"/>
      <c r="Y13" s="7" t="s">
        <v>320</v>
      </c>
      <c r="Z13" s="15"/>
    </row>
    <row r="14" spans="1:26" ht="63.75" x14ac:dyDescent="0.25">
      <c r="A14" s="10" t="s">
        <v>534</v>
      </c>
      <c r="B14" s="10" t="s">
        <v>268</v>
      </c>
      <c r="C14" s="10" t="s">
        <v>298</v>
      </c>
      <c r="D14" s="10" t="s">
        <v>44</v>
      </c>
      <c r="E14" s="10" t="s">
        <v>267</v>
      </c>
      <c r="F14" s="10" t="s">
        <v>250</v>
      </c>
      <c r="G14" s="10" t="s">
        <v>43</v>
      </c>
      <c r="H14" s="10" t="s">
        <v>255</v>
      </c>
      <c r="I14" s="10" t="s">
        <v>299</v>
      </c>
      <c r="J14" s="10" t="s">
        <v>468</v>
      </c>
      <c r="K14" s="10" t="s">
        <v>517</v>
      </c>
      <c r="L14" s="10" t="s">
        <v>271</v>
      </c>
      <c r="M14" s="10" t="s">
        <v>42</v>
      </c>
      <c r="N14" s="20">
        <v>43894</v>
      </c>
      <c r="O14" s="11" t="s">
        <v>300</v>
      </c>
      <c r="P14" s="10" t="s">
        <v>279</v>
      </c>
      <c r="Q14" s="12" t="s">
        <v>489</v>
      </c>
      <c r="R14" s="34">
        <v>3</v>
      </c>
      <c r="S14" s="10" t="s">
        <v>314</v>
      </c>
      <c r="T14" s="10" t="s">
        <v>507</v>
      </c>
      <c r="U14" s="10" t="s">
        <v>302</v>
      </c>
      <c r="V14" s="10" t="s">
        <v>315</v>
      </c>
      <c r="W14" s="10" t="s">
        <v>316</v>
      </c>
      <c r="X14" s="10" t="s">
        <v>316</v>
      </c>
      <c r="Y14" s="7"/>
      <c r="Z14" s="15" t="s">
        <v>488</v>
      </c>
    </row>
    <row r="15" spans="1:26" ht="25.5" x14ac:dyDescent="0.25">
      <c r="A15" s="5" t="s">
        <v>532</v>
      </c>
      <c r="B15" s="5" t="s">
        <v>306</v>
      </c>
      <c r="C15" s="5" t="s">
        <v>515</v>
      </c>
      <c r="D15" s="5" t="s">
        <v>525</v>
      </c>
      <c r="E15" s="5" t="s">
        <v>502</v>
      </c>
      <c r="F15" s="5" t="s">
        <v>281</v>
      </c>
      <c r="G15" s="5" t="s">
        <v>48</v>
      </c>
      <c r="H15" s="5" t="s">
        <v>304</v>
      </c>
      <c r="I15" s="5" t="s">
        <v>503</v>
      </c>
      <c r="J15" s="5" t="s">
        <v>468</v>
      </c>
      <c r="K15" s="5" t="s">
        <v>518</v>
      </c>
      <c r="L15" s="5" t="s">
        <v>271</v>
      </c>
      <c r="M15" s="5" t="s">
        <v>47</v>
      </c>
      <c r="N15" s="21">
        <v>43895</v>
      </c>
      <c r="O15" s="6" t="s">
        <v>307</v>
      </c>
      <c r="P15" s="5" t="s">
        <v>308</v>
      </c>
      <c r="Q15" s="5" t="s">
        <v>309</v>
      </c>
      <c r="R15" s="16">
        <v>39</v>
      </c>
      <c r="S15" s="5" t="s">
        <v>514</v>
      </c>
      <c r="T15" s="5"/>
      <c r="U15" s="5" t="s">
        <v>308</v>
      </c>
      <c r="V15" s="5" t="s">
        <v>315</v>
      </c>
      <c r="W15" s="5" t="s">
        <v>316</v>
      </c>
      <c r="X15" s="5"/>
      <c r="Y15" s="7"/>
      <c r="Z15" s="15"/>
    </row>
    <row r="16" spans="1:26" ht="38.25" x14ac:dyDescent="0.25">
      <c r="A16" s="10" t="s">
        <v>533</v>
      </c>
      <c r="B16" s="10" t="s">
        <v>312</v>
      </c>
      <c r="C16" s="10" t="s">
        <v>249</v>
      </c>
      <c r="D16" s="10" t="s">
        <v>51</v>
      </c>
      <c r="E16" s="10" t="s">
        <v>502</v>
      </c>
      <c r="F16" s="10" t="s">
        <v>250</v>
      </c>
      <c r="G16" s="10" t="s">
        <v>50</v>
      </c>
      <c r="H16" s="10" t="s">
        <v>255</v>
      </c>
      <c r="I16" s="10" t="s">
        <v>299</v>
      </c>
      <c r="J16" s="10" t="s">
        <v>468</v>
      </c>
      <c r="K16" s="10" t="s">
        <v>518</v>
      </c>
      <c r="L16" s="10" t="s">
        <v>271</v>
      </c>
      <c r="M16" s="10" t="s">
        <v>49</v>
      </c>
      <c r="N16" s="20">
        <v>43895</v>
      </c>
      <c r="O16" s="11" t="s">
        <v>322</v>
      </c>
      <c r="P16" s="12" t="s">
        <v>324</v>
      </c>
      <c r="Q16" s="12" t="s">
        <v>323</v>
      </c>
      <c r="R16" s="10">
        <v>14</v>
      </c>
      <c r="S16" s="10" t="s">
        <v>314</v>
      </c>
      <c r="T16" s="10"/>
      <c r="U16" s="10" t="s">
        <v>305</v>
      </c>
      <c r="V16" s="10" t="s">
        <v>315</v>
      </c>
      <c r="W16" s="10" t="s">
        <v>316</v>
      </c>
      <c r="X16" s="10"/>
      <c r="Y16" s="7"/>
      <c r="Z16" s="15"/>
    </row>
    <row r="17" spans="1:26" ht="38.25" x14ac:dyDescent="0.25">
      <c r="A17" s="10" t="s">
        <v>533</v>
      </c>
      <c r="B17" s="10" t="s">
        <v>248</v>
      </c>
      <c r="C17" s="10" t="s">
        <v>249</v>
      </c>
      <c r="D17" s="10" t="s">
        <v>54</v>
      </c>
      <c r="E17" s="10" t="s">
        <v>261</v>
      </c>
      <c r="F17" s="10" t="s">
        <v>250</v>
      </c>
      <c r="G17" s="10" t="s">
        <v>53</v>
      </c>
      <c r="H17" s="10" t="s">
        <v>294</v>
      </c>
      <c r="I17" s="10" t="s">
        <v>295</v>
      </c>
      <c r="J17" s="10" t="s">
        <v>283</v>
      </c>
      <c r="K17" s="10" t="s">
        <v>518</v>
      </c>
      <c r="L17" s="10" t="s">
        <v>254</v>
      </c>
      <c r="M17" s="10" t="s">
        <v>52</v>
      </c>
      <c r="N17" s="20">
        <v>43895</v>
      </c>
      <c r="O17" s="10" t="s">
        <v>325</v>
      </c>
      <c r="P17" s="12" t="s">
        <v>326</v>
      </c>
      <c r="Q17" s="12" t="s">
        <v>290</v>
      </c>
      <c r="R17" s="34">
        <v>7</v>
      </c>
      <c r="S17" s="10" t="s">
        <v>314</v>
      </c>
      <c r="T17" s="10"/>
      <c r="U17" s="10" t="s">
        <v>318</v>
      </c>
      <c r="V17" s="10" t="s">
        <v>317</v>
      </c>
      <c r="W17" s="10" t="s">
        <v>318</v>
      </c>
      <c r="X17" s="10"/>
      <c r="Y17" s="7" t="s">
        <v>327</v>
      </c>
      <c r="Z17" s="15"/>
    </row>
    <row r="18" spans="1:26" ht="38.25" x14ac:dyDescent="0.25">
      <c r="A18" s="10" t="s">
        <v>533</v>
      </c>
      <c r="B18" s="10" t="s">
        <v>248</v>
      </c>
      <c r="C18" s="10" t="s">
        <v>249</v>
      </c>
      <c r="D18" s="10" t="s">
        <v>54</v>
      </c>
      <c r="E18" s="10" t="s">
        <v>261</v>
      </c>
      <c r="F18" s="10" t="s">
        <v>250</v>
      </c>
      <c r="G18" s="10" t="s">
        <v>53</v>
      </c>
      <c r="H18" s="10" t="s">
        <v>255</v>
      </c>
      <c r="I18" s="10" t="s">
        <v>299</v>
      </c>
      <c r="J18" s="10" t="s">
        <v>468</v>
      </c>
      <c r="K18" s="10" t="s">
        <v>518</v>
      </c>
      <c r="L18" s="10" t="s">
        <v>271</v>
      </c>
      <c r="M18" s="10" t="s">
        <v>55</v>
      </c>
      <c r="N18" s="20">
        <v>43896</v>
      </c>
      <c r="O18" s="11" t="s">
        <v>329</v>
      </c>
      <c r="P18" s="12" t="s">
        <v>330</v>
      </c>
      <c r="Q18" s="12" t="s">
        <v>328</v>
      </c>
      <c r="R18" s="34">
        <v>7</v>
      </c>
      <c r="S18" s="10" t="s">
        <v>314</v>
      </c>
      <c r="T18" s="10"/>
      <c r="U18" s="12" t="s">
        <v>331</v>
      </c>
      <c r="V18" s="10" t="s">
        <v>315</v>
      </c>
      <c r="W18" s="10" t="s">
        <v>316</v>
      </c>
      <c r="X18" s="10"/>
      <c r="Y18" s="7"/>
      <c r="Z18" s="15"/>
    </row>
    <row r="19" spans="1:26" ht="38.25" x14ac:dyDescent="0.25">
      <c r="A19" s="23" t="s">
        <v>533</v>
      </c>
      <c r="B19" s="23" t="s">
        <v>248</v>
      </c>
      <c r="C19" s="23" t="s">
        <v>249</v>
      </c>
      <c r="D19" s="23" t="s">
        <v>58</v>
      </c>
      <c r="E19" s="23" t="s">
        <v>261</v>
      </c>
      <c r="F19" s="23" t="s">
        <v>516</v>
      </c>
      <c r="G19" s="23" t="s">
        <v>57</v>
      </c>
      <c r="H19" s="23" t="s">
        <v>270</v>
      </c>
      <c r="I19" s="23" t="s">
        <v>4</v>
      </c>
      <c r="J19" s="23" t="s">
        <v>468</v>
      </c>
      <c r="K19" s="23" t="s">
        <v>517</v>
      </c>
      <c r="L19" s="23">
        <v>15</v>
      </c>
      <c r="M19" s="23" t="s">
        <v>56</v>
      </c>
      <c r="N19" s="24">
        <v>43896</v>
      </c>
      <c r="O19" s="23"/>
      <c r="P19" s="23"/>
      <c r="Q19" s="23"/>
      <c r="R19" s="23"/>
      <c r="S19" s="23" t="s">
        <v>253</v>
      </c>
      <c r="T19" s="23"/>
      <c r="U19" s="23"/>
      <c r="V19" s="23"/>
      <c r="W19" s="23"/>
      <c r="X19" s="23"/>
      <c r="Y19" s="7" t="s">
        <v>395</v>
      </c>
      <c r="Z19" s="28"/>
    </row>
    <row r="20" spans="1:26" ht="38.25" x14ac:dyDescent="0.25">
      <c r="A20" s="10" t="s">
        <v>533</v>
      </c>
      <c r="B20" s="10" t="s">
        <v>248</v>
      </c>
      <c r="C20" s="10" t="s">
        <v>333</v>
      </c>
      <c r="D20" s="10" t="s">
        <v>60</v>
      </c>
      <c r="E20" s="10" t="s">
        <v>267</v>
      </c>
      <c r="F20" s="10" t="s">
        <v>250</v>
      </c>
      <c r="G20" s="10" t="s">
        <v>334</v>
      </c>
      <c r="H20" s="10" t="s">
        <v>255</v>
      </c>
      <c r="I20" s="10" t="s">
        <v>299</v>
      </c>
      <c r="J20" s="10" t="s">
        <v>468</v>
      </c>
      <c r="K20" s="10" t="s">
        <v>22</v>
      </c>
      <c r="L20" s="10" t="s">
        <v>254</v>
      </c>
      <c r="M20" s="10" t="s">
        <v>59</v>
      </c>
      <c r="N20" s="20">
        <v>43896</v>
      </c>
      <c r="O20" s="11" t="s">
        <v>335</v>
      </c>
      <c r="P20" s="12" t="s">
        <v>336</v>
      </c>
      <c r="Q20" s="12" t="s">
        <v>337</v>
      </c>
      <c r="R20" s="10">
        <v>11</v>
      </c>
      <c r="S20" s="10" t="s">
        <v>314</v>
      </c>
      <c r="T20" s="10"/>
      <c r="U20" s="12" t="s">
        <v>336</v>
      </c>
      <c r="V20" s="10" t="s">
        <v>315</v>
      </c>
      <c r="W20" s="10" t="s">
        <v>316</v>
      </c>
      <c r="X20" s="10"/>
      <c r="Y20" s="7" t="s">
        <v>332</v>
      </c>
      <c r="Z20" s="15"/>
    </row>
    <row r="21" spans="1:26" ht="38.25" x14ac:dyDescent="0.25">
      <c r="A21" s="10" t="s">
        <v>533</v>
      </c>
      <c r="B21" s="10" t="s">
        <v>248</v>
      </c>
      <c r="C21" s="10" t="s">
        <v>338</v>
      </c>
      <c r="D21" s="10" t="s">
        <v>526</v>
      </c>
      <c r="E21" s="10" t="s">
        <v>267</v>
      </c>
      <c r="F21" s="10" t="s">
        <v>250</v>
      </c>
      <c r="G21" s="10" t="s">
        <v>62</v>
      </c>
      <c r="H21" s="10" t="s">
        <v>255</v>
      </c>
      <c r="I21" s="10" t="s">
        <v>299</v>
      </c>
      <c r="J21" s="10" t="s">
        <v>468</v>
      </c>
      <c r="K21" s="10" t="s">
        <v>22</v>
      </c>
      <c r="L21" s="10" t="s">
        <v>254</v>
      </c>
      <c r="M21" s="10" t="s">
        <v>61</v>
      </c>
      <c r="N21" s="20">
        <v>43896</v>
      </c>
      <c r="O21" s="10" t="s">
        <v>339</v>
      </c>
      <c r="P21" s="12" t="s">
        <v>336</v>
      </c>
      <c r="Q21" s="12" t="s">
        <v>337</v>
      </c>
      <c r="R21" s="10">
        <v>11</v>
      </c>
      <c r="S21" s="10" t="s">
        <v>314</v>
      </c>
      <c r="T21" s="10"/>
      <c r="U21" s="12" t="s">
        <v>336</v>
      </c>
      <c r="V21" s="10" t="s">
        <v>315</v>
      </c>
      <c r="W21" s="10" t="s">
        <v>316</v>
      </c>
      <c r="X21" s="10"/>
      <c r="Y21" s="7" t="s">
        <v>332</v>
      </c>
      <c r="Z21" s="15"/>
    </row>
    <row r="22" spans="1:26" ht="38.25" x14ac:dyDescent="0.25">
      <c r="A22" s="5" t="s">
        <v>534</v>
      </c>
      <c r="B22" s="5" t="s">
        <v>268</v>
      </c>
      <c r="C22" s="5" t="s">
        <v>249</v>
      </c>
      <c r="D22" s="5" t="s">
        <v>30</v>
      </c>
      <c r="E22" s="5" t="s">
        <v>340</v>
      </c>
      <c r="F22" s="5" t="s">
        <v>250</v>
      </c>
      <c r="G22" s="5" t="s">
        <v>64</v>
      </c>
      <c r="H22" s="5" t="s">
        <v>310</v>
      </c>
      <c r="I22" s="5" t="s">
        <v>299</v>
      </c>
      <c r="J22" s="5" t="s">
        <v>468</v>
      </c>
      <c r="K22" s="5" t="s">
        <v>22</v>
      </c>
      <c r="L22" s="5" t="s">
        <v>271</v>
      </c>
      <c r="M22" s="5" t="s">
        <v>63</v>
      </c>
      <c r="N22" s="21">
        <v>43899</v>
      </c>
      <c r="O22" s="6" t="s">
        <v>343</v>
      </c>
      <c r="P22" s="5" t="s">
        <v>342</v>
      </c>
      <c r="Q22" s="8" t="s">
        <v>352</v>
      </c>
      <c r="R22" s="16">
        <v>64</v>
      </c>
      <c r="S22" s="5" t="s">
        <v>514</v>
      </c>
      <c r="T22" s="5"/>
      <c r="U22" s="5" t="s">
        <v>342</v>
      </c>
      <c r="V22" s="5" t="s">
        <v>315</v>
      </c>
      <c r="W22" s="5" t="s">
        <v>316</v>
      </c>
      <c r="X22" s="5"/>
      <c r="Y22" s="7"/>
      <c r="Z22" s="15" t="s">
        <v>491</v>
      </c>
    </row>
    <row r="23" spans="1:26" ht="38.25" x14ac:dyDescent="0.25">
      <c r="A23" s="23" t="s">
        <v>533</v>
      </c>
      <c r="B23" s="23" t="s">
        <v>248</v>
      </c>
      <c r="C23" s="23" t="s">
        <v>399</v>
      </c>
      <c r="D23" s="23" t="s">
        <v>67</v>
      </c>
      <c r="E23" s="23" t="s">
        <v>267</v>
      </c>
      <c r="F23" s="23" t="s">
        <v>250</v>
      </c>
      <c r="G23" s="23" t="s">
        <v>66</v>
      </c>
      <c r="H23" s="23" t="s">
        <v>255</v>
      </c>
      <c r="I23" s="23" t="s">
        <v>4</v>
      </c>
      <c r="J23" s="23" t="s">
        <v>468</v>
      </c>
      <c r="K23" s="23" t="s">
        <v>518</v>
      </c>
      <c r="L23" s="23" t="s">
        <v>254</v>
      </c>
      <c r="M23" s="23" t="s">
        <v>65</v>
      </c>
      <c r="N23" s="24">
        <v>43900</v>
      </c>
      <c r="O23" s="25"/>
      <c r="P23" s="26"/>
      <c r="Q23" s="23" t="s">
        <v>252</v>
      </c>
      <c r="R23" s="23"/>
      <c r="S23" s="23" t="s">
        <v>253</v>
      </c>
      <c r="T23" s="23"/>
      <c r="U23" s="23"/>
      <c r="V23" s="23"/>
      <c r="W23" s="23"/>
      <c r="X23" s="23"/>
      <c r="Y23" s="7"/>
      <c r="Z23" s="28"/>
    </row>
    <row r="24" spans="1:26" ht="38.25" x14ac:dyDescent="0.25">
      <c r="A24" s="10" t="s">
        <v>533</v>
      </c>
      <c r="B24" s="10" t="s">
        <v>248</v>
      </c>
      <c r="C24" s="10" t="s">
        <v>249</v>
      </c>
      <c r="D24" s="10" t="s">
        <v>54</v>
      </c>
      <c r="E24" s="10" t="s">
        <v>261</v>
      </c>
      <c r="F24" s="10" t="s">
        <v>250</v>
      </c>
      <c r="G24" s="10" t="s">
        <v>69</v>
      </c>
      <c r="H24" s="10" t="s">
        <v>346</v>
      </c>
      <c r="I24" s="10" t="s">
        <v>299</v>
      </c>
      <c r="J24" s="10" t="s">
        <v>468</v>
      </c>
      <c r="K24" s="10" t="s">
        <v>508</v>
      </c>
      <c r="L24" s="10" t="s">
        <v>271</v>
      </c>
      <c r="M24" s="10" t="s">
        <v>68</v>
      </c>
      <c r="N24" s="20">
        <v>43900</v>
      </c>
      <c r="O24" s="11" t="s">
        <v>345</v>
      </c>
      <c r="P24" s="10" t="s">
        <v>330</v>
      </c>
      <c r="Q24" s="10" t="s">
        <v>252</v>
      </c>
      <c r="R24" s="34">
        <v>6</v>
      </c>
      <c r="S24" s="10" t="s">
        <v>314</v>
      </c>
      <c r="T24" s="10"/>
      <c r="U24" s="10" t="s">
        <v>286</v>
      </c>
      <c r="V24" s="10" t="s">
        <v>315</v>
      </c>
      <c r="W24" s="10" t="s">
        <v>316</v>
      </c>
      <c r="X24" s="10"/>
      <c r="Y24" s="7"/>
      <c r="Z24" s="15"/>
    </row>
    <row r="25" spans="1:26" ht="38.25" x14ac:dyDescent="0.25">
      <c r="A25" s="5" t="s">
        <v>533</v>
      </c>
      <c r="B25" s="5" t="s">
        <v>248</v>
      </c>
      <c r="C25" s="5" t="s">
        <v>347</v>
      </c>
      <c r="D25" s="5" t="s">
        <v>72</v>
      </c>
      <c r="E25" s="5" t="s">
        <v>466</v>
      </c>
      <c r="F25" s="5" t="s">
        <v>250</v>
      </c>
      <c r="G25" s="5" t="s">
        <v>71</v>
      </c>
      <c r="H25" s="5" t="s">
        <v>255</v>
      </c>
      <c r="I25" s="5" t="s">
        <v>299</v>
      </c>
      <c r="J25" s="5" t="s">
        <v>468</v>
      </c>
      <c r="K25" s="5" t="s">
        <v>22</v>
      </c>
      <c r="L25" s="5" t="s">
        <v>254</v>
      </c>
      <c r="M25" s="5" t="s">
        <v>70</v>
      </c>
      <c r="N25" s="21">
        <v>43900</v>
      </c>
      <c r="O25" s="6" t="s">
        <v>348</v>
      </c>
      <c r="P25" s="5" t="s">
        <v>349</v>
      </c>
      <c r="Q25" s="5" t="s">
        <v>252</v>
      </c>
      <c r="R25" s="16">
        <v>40</v>
      </c>
      <c r="S25" s="5" t="s">
        <v>514</v>
      </c>
      <c r="T25" s="5"/>
      <c r="U25" s="5" t="s">
        <v>350</v>
      </c>
      <c r="V25" s="5" t="s">
        <v>315</v>
      </c>
      <c r="W25" s="5" t="s">
        <v>316</v>
      </c>
      <c r="X25" s="5"/>
      <c r="Y25" s="7"/>
      <c r="Z25" s="15"/>
    </row>
    <row r="26" spans="1:26" ht="38.25" x14ac:dyDescent="0.25">
      <c r="A26" s="5" t="s">
        <v>533</v>
      </c>
      <c r="B26" s="5" t="s">
        <v>248</v>
      </c>
      <c r="C26" s="5" t="s">
        <v>249</v>
      </c>
      <c r="D26" s="5" t="s">
        <v>54</v>
      </c>
      <c r="E26" s="5" t="s">
        <v>261</v>
      </c>
      <c r="F26" s="5" t="s">
        <v>250</v>
      </c>
      <c r="G26" s="5" t="s">
        <v>74</v>
      </c>
      <c r="H26" s="5" t="s">
        <v>294</v>
      </c>
      <c r="I26" s="5" t="s">
        <v>295</v>
      </c>
      <c r="J26" s="5" t="s">
        <v>283</v>
      </c>
      <c r="K26" s="5" t="s">
        <v>40</v>
      </c>
      <c r="L26" s="5" t="s">
        <v>293</v>
      </c>
      <c r="M26" s="5" t="s">
        <v>73</v>
      </c>
      <c r="N26" s="21">
        <v>43900</v>
      </c>
      <c r="O26" s="6" t="s">
        <v>351</v>
      </c>
      <c r="P26" s="5" t="s">
        <v>286</v>
      </c>
      <c r="Q26" s="5" t="s">
        <v>352</v>
      </c>
      <c r="R26" s="16">
        <v>6</v>
      </c>
      <c r="S26" s="5" t="s">
        <v>514</v>
      </c>
      <c r="T26" s="5"/>
      <c r="U26" s="5" t="s">
        <v>318</v>
      </c>
      <c r="V26" s="5" t="s">
        <v>317</v>
      </c>
      <c r="W26" s="5" t="s">
        <v>318</v>
      </c>
      <c r="X26" s="5"/>
      <c r="Y26" s="7" t="s">
        <v>327</v>
      </c>
      <c r="Z26" s="15"/>
    </row>
    <row r="27" spans="1:26" ht="38.25" x14ac:dyDescent="0.25">
      <c r="A27" s="5" t="s">
        <v>533</v>
      </c>
      <c r="B27" s="5" t="s">
        <v>248</v>
      </c>
      <c r="C27" s="5" t="s">
        <v>321</v>
      </c>
      <c r="D27" s="5" t="s">
        <v>77</v>
      </c>
      <c r="E27" s="5" t="s">
        <v>267</v>
      </c>
      <c r="F27" s="5" t="s">
        <v>250</v>
      </c>
      <c r="G27" s="5" t="s">
        <v>76</v>
      </c>
      <c r="H27" s="5" t="s">
        <v>255</v>
      </c>
      <c r="I27" s="5" t="s">
        <v>299</v>
      </c>
      <c r="J27" s="5" t="s">
        <v>468</v>
      </c>
      <c r="K27" s="5" t="s">
        <v>518</v>
      </c>
      <c r="L27" s="5" t="s">
        <v>271</v>
      </c>
      <c r="M27" s="5" t="s">
        <v>75</v>
      </c>
      <c r="N27" s="21">
        <v>43900</v>
      </c>
      <c r="O27" s="6" t="s">
        <v>353</v>
      </c>
      <c r="P27" s="5" t="s">
        <v>349</v>
      </c>
      <c r="Q27" s="8" t="s">
        <v>354</v>
      </c>
      <c r="R27" s="16">
        <v>45</v>
      </c>
      <c r="S27" s="5" t="s">
        <v>514</v>
      </c>
      <c r="T27" s="5"/>
      <c r="U27" s="5" t="s">
        <v>350</v>
      </c>
      <c r="V27" s="5" t="s">
        <v>315</v>
      </c>
      <c r="W27" s="5" t="s">
        <v>316</v>
      </c>
      <c r="X27" s="5"/>
      <c r="Y27" s="7"/>
      <c r="Z27" s="15"/>
    </row>
    <row r="28" spans="1:26" ht="51" x14ac:dyDescent="0.25">
      <c r="A28" s="5" t="s">
        <v>534</v>
      </c>
      <c r="B28" s="5" t="s">
        <v>268</v>
      </c>
      <c r="C28" s="5" t="s">
        <v>249</v>
      </c>
      <c r="D28" s="5" t="s">
        <v>81</v>
      </c>
      <c r="E28" s="5" t="s">
        <v>502</v>
      </c>
      <c r="F28" s="5" t="s">
        <v>281</v>
      </c>
      <c r="G28" s="5" t="s">
        <v>80</v>
      </c>
      <c r="H28" s="5" t="s">
        <v>355</v>
      </c>
      <c r="I28" s="5" t="s">
        <v>356</v>
      </c>
      <c r="J28" s="5" t="s">
        <v>357</v>
      </c>
      <c r="K28" s="5" t="s">
        <v>40</v>
      </c>
      <c r="L28" s="5" t="s">
        <v>280</v>
      </c>
      <c r="M28" s="5" t="s">
        <v>79</v>
      </c>
      <c r="N28" s="21">
        <v>43900</v>
      </c>
      <c r="O28" s="5"/>
      <c r="P28" s="5" t="s">
        <v>358</v>
      </c>
      <c r="Q28" s="5" t="s">
        <v>407</v>
      </c>
      <c r="R28" s="16">
        <v>45</v>
      </c>
      <c r="S28" s="5" t="s">
        <v>514</v>
      </c>
      <c r="T28" s="5" t="s">
        <v>527</v>
      </c>
      <c r="U28" s="5"/>
      <c r="V28" s="5"/>
      <c r="W28" s="5" t="s">
        <v>316</v>
      </c>
      <c r="X28" s="5"/>
      <c r="Y28" s="7" t="s">
        <v>528</v>
      </c>
      <c r="Z28" s="15" t="s">
        <v>492</v>
      </c>
    </row>
    <row r="29" spans="1:26" ht="38.25" x14ac:dyDescent="0.25">
      <c r="A29" s="23" t="s">
        <v>534</v>
      </c>
      <c r="B29" s="23" t="s">
        <v>268</v>
      </c>
      <c r="C29" s="23" t="s">
        <v>333</v>
      </c>
      <c r="D29" s="23" t="s">
        <v>84</v>
      </c>
      <c r="E29" s="23" t="s">
        <v>267</v>
      </c>
      <c r="F29" s="23" t="s">
        <v>250</v>
      </c>
      <c r="G29" s="23" t="s">
        <v>83</v>
      </c>
      <c r="H29" s="23" t="s">
        <v>270</v>
      </c>
      <c r="I29" s="23" t="s">
        <v>4</v>
      </c>
      <c r="J29" s="23" t="s">
        <v>468</v>
      </c>
      <c r="K29" s="23" t="s">
        <v>22</v>
      </c>
      <c r="L29" s="23" t="s">
        <v>254</v>
      </c>
      <c r="M29" s="23" t="s">
        <v>82</v>
      </c>
      <c r="N29" s="24">
        <v>43900</v>
      </c>
      <c r="O29" s="23"/>
      <c r="P29" s="23"/>
      <c r="Q29" s="23"/>
      <c r="R29" s="23"/>
      <c r="S29" s="23" t="s">
        <v>253</v>
      </c>
      <c r="T29" s="23"/>
      <c r="U29" s="23"/>
      <c r="V29" s="23"/>
      <c r="W29" s="23"/>
      <c r="X29" s="23"/>
      <c r="Y29" s="7"/>
      <c r="Z29" s="28"/>
    </row>
    <row r="30" spans="1:26" ht="38.25" x14ac:dyDescent="0.25">
      <c r="A30" s="5" t="s">
        <v>534</v>
      </c>
      <c r="B30" s="5" t="s">
        <v>268</v>
      </c>
      <c r="C30" s="5" t="s">
        <v>344</v>
      </c>
      <c r="D30" s="5" t="s">
        <v>78</v>
      </c>
      <c r="E30" s="5" t="s">
        <v>267</v>
      </c>
      <c r="F30" s="5" t="s">
        <v>250</v>
      </c>
      <c r="G30" s="5" t="s">
        <v>86</v>
      </c>
      <c r="H30" s="5" t="s">
        <v>255</v>
      </c>
      <c r="I30" s="5" t="s">
        <v>299</v>
      </c>
      <c r="J30" s="5" t="s">
        <v>468</v>
      </c>
      <c r="K30" s="5" t="s">
        <v>517</v>
      </c>
      <c r="L30" s="5" t="s">
        <v>254</v>
      </c>
      <c r="M30" s="5" t="s">
        <v>85</v>
      </c>
      <c r="N30" s="21">
        <v>43900</v>
      </c>
      <c r="O30" s="6" t="s">
        <v>359</v>
      </c>
      <c r="P30" s="8" t="s">
        <v>360</v>
      </c>
      <c r="Q30" s="8" t="s">
        <v>252</v>
      </c>
      <c r="R30" s="16">
        <v>46</v>
      </c>
      <c r="S30" s="5" t="s">
        <v>514</v>
      </c>
      <c r="T30" s="5"/>
      <c r="U30" s="5" t="s">
        <v>350</v>
      </c>
      <c r="V30" s="5" t="s">
        <v>315</v>
      </c>
      <c r="W30" s="5" t="s">
        <v>316</v>
      </c>
      <c r="X30" s="5"/>
      <c r="Y30" s="7"/>
      <c r="Z30" s="15"/>
    </row>
    <row r="31" spans="1:26" ht="39" x14ac:dyDescent="0.25">
      <c r="A31" s="10" t="s">
        <v>534</v>
      </c>
      <c r="B31" s="10" t="s">
        <v>268</v>
      </c>
      <c r="C31" s="10" t="s">
        <v>266</v>
      </c>
      <c r="D31" s="10" t="s">
        <v>89</v>
      </c>
      <c r="E31" s="10" t="s">
        <v>267</v>
      </c>
      <c r="F31" s="10" t="s">
        <v>281</v>
      </c>
      <c r="G31" s="10" t="s">
        <v>88</v>
      </c>
      <c r="H31" s="10" t="s">
        <v>304</v>
      </c>
      <c r="I31" s="10" t="s">
        <v>361</v>
      </c>
      <c r="J31" s="10" t="s">
        <v>468</v>
      </c>
      <c r="K31" s="10" t="s">
        <v>40</v>
      </c>
      <c r="L31" s="10" t="s">
        <v>280</v>
      </c>
      <c r="M31" s="10" t="s">
        <v>87</v>
      </c>
      <c r="N31" s="20">
        <v>43900</v>
      </c>
      <c r="O31" s="10"/>
      <c r="P31" s="10" t="s">
        <v>258</v>
      </c>
      <c r="Q31" s="10" t="s">
        <v>272</v>
      </c>
      <c r="R31" s="34">
        <v>7</v>
      </c>
      <c r="S31" s="10" t="s">
        <v>314</v>
      </c>
      <c r="T31" s="13" t="s">
        <v>362</v>
      </c>
      <c r="U31" s="10"/>
      <c r="V31" s="10"/>
      <c r="W31" s="10" t="s">
        <v>316</v>
      </c>
      <c r="X31" s="10"/>
      <c r="Y31" s="7" t="s">
        <v>363</v>
      </c>
      <c r="Z31" s="15"/>
    </row>
    <row r="32" spans="1:26" ht="38.25" x14ac:dyDescent="0.25">
      <c r="A32" s="23" t="s">
        <v>534</v>
      </c>
      <c r="B32" s="23" t="s">
        <v>268</v>
      </c>
      <c r="C32" s="23" t="s">
        <v>269</v>
      </c>
      <c r="D32" s="23" t="s">
        <v>92</v>
      </c>
      <c r="E32" s="23" t="s">
        <v>267</v>
      </c>
      <c r="F32" s="23" t="s">
        <v>281</v>
      </c>
      <c r="G32" s="23" t="s">
        <v>91</v>
      </c>
      <c r="H32" s="23" t="s">
        <v>45</v>
      </c>
      <c r="I32" s="23" t="s">
        <v>46</v>
      </c>
      <c r="J32" s="23" t="s">
        <v>357</v>
      </c>
      <c r="K32" s="23" t="s">
        <v>40</v>
      </c>
      <c r="L32" s="23" t="s">
        <v>280</v>
      </c>
      <c r="M32" s="23" t="s">
        <v>90</v>
      </c>
      <c r="N32" s="24">
        <v>43900</v>
      </c>
      <c r="O32" s="23"/>
      <c r="P32" s="23"/>
      <c r="Q32" s="23" t="s">
        <v>404</v>
      </c>
      <c r="R32" s="23"/>
      <c r="S32" s="23" t="s">
        <v>253</v>
      </c>
      <c r="T32" s="23"/>
      <c r="U32" s="23"/>
      <c r="V32" s="23"/>
      <c r="W32" s="23"/>
      <c r="X32" s="23"/>
      <c r="Y32" s="7"/>
      <c r="Z32" s="28" t="s">
        <v>492</v>
      </c>
    </row>
    <row r="33" spans="1:26" ht="51" x14ac:dyDescent="0.25">
      <c r="A33" s="5" t="s">
        <v>534</v>
      </c>
      <c r="B33" s="5" t="s">
        <v>268</v>
      </c>
      <c r="C33" s="5" t="s">
        <v>249</v>
      </c>
      <c r="D33" s="5" t="s">
        <v>95</v>
      </c>
      <c r="E33" s="5" t="s">
        <v>340</v>
      </c>
      <c r="F33" s="5" t="s">
        <v>281</v>
      </c>
      <c r="G33" s="5" t="s">
        <v>94</v>
      </c>
      <c r="H33" s="5" t="s">
        <v>365</v>
      </c>
      <c r="I33" s="5" t="s">
        <v>366</v>
      </c>
      <c r="J33" s="5" t="s">
        <v>468</v>
      </c>
      <c r="K33" s="5" t="s">
        <v>518</v>
      </c>
      <c r="L33" s="5" t="s">
        <v>271</v>
      </c>
      <c r="M33" s="5" t="s">
        <v>93</v>
      </c>
      <c r="N33" s="21">
        <v>43900</v>
      </c>
      <c r="O33" s="6" t="s">
        <v>364</v>
      </c>
      <c r="P33" s="5" t="s">
        <v>367</v>
      </c>
      <c r="Q33" s="8" t="s">
        <v>433</v>
      </c>
      <c r="R33" s="16">
        <v>95</v>
      </c>
      <c r="S33" s="5" t="s">
        <v>514</v>
      </c>
      <c r="T33" s="5" t="s">
        <v>509</v>
      </c>
      <c r="U33" s="5"/>
      <c r="V33" s="5" t="s">
        <v>317</v>
      </c>
      <c r="W33" s="5"/>
      <c r="X33" s="5"/>
      <c r="Y33" s="7" t="s">
        <v>327</v>
      </c>
      <c r="Z33" s="30" t="s">
        <v>493</v>
      </c>
    </row>
    <row r="34" spans="1:26" ht="38.25" x14ac:dyDescent="0.25">
      <c r="A34" s="5" t="s">
        <v>534</v>
      </c>
      <c r="B34" s="5" t="s">
        <v>268</v>
      </c>
      <c r="C34" s="5" t="s">
        <v>249</v>
      </c>
      <c r="D34" s="5" t="s">
        <v>98</v>
      </c>
      <c r="E34" s="5" t="s">
        <v>261</v>
      </c>
      <c r="F34" s="5" t="s">
        <v>281</v>
      </c>
      <c r="G34" s="5" t="s">
        <v>97</v>
      </c>
      <c r="H34" s="5" t="s">
        <v>369</v>
      </c>
      <c r="I34" s="5" t="s">
        <v>299</v>
      </c>
      <c r="J34" s="5" t="s">
        <v>468</v>
      </c>
      <c r="K34" s="5" t="s">
        <v>517</v>
      </c>
      <c r="L34" s="5" t="s">
        <v>271</v>
      </c>
      <c r="M34" s="5" t="s">
        <v>96</v>
      </c>
      <c r="N34" s="21">
        <v>43901</v>
      </c>
      <c r="O34" s="6" t="s">
        <v>368</v>
      </c>
      <c r="P34" s="5" t="s">
        <v>370</v>
      </c>
      <c r="Q34" s="8" t="s">
        <v>495</v>
      </c>
      <c r="R34" s="16">
        <v>67</v>
      </c>
      <c r="S34" s="5" t="s">
        <v>514</v>
      </c>
      <c r="T34" s="5"/>
      <c r="U34" s="5" t="s">
        <v>370</v>
      </c>
      <c r="V34" s="5" t="s">
        <v>315</v>
      </c>
      <c r="W34" s="5" t="s">
        <v>316</v>
      </c>
      <c r="X34" s="5"/>
      <c r="Y34" s="7"/>
      <c r="Z34" s="30" t="s">
        <v>494</v>
      </c>
    </row>
    <row r="35" spans="1:26" ht="38.25" x14ac:dyDescent="0.25">
      <c r="A35" s="5" t="s">
        <v>534</v>
      </c>
      <c r="B35" s="5" t="s">
        <v>268</v>
      </c>
      <c r="C35" s="5" t="s">
        <v>347</v>
      </c>
      <c r="D35" s="5" t="s">
        <v>101</v>
      </c>
      <c r="E35" s="5" t="s">
        <v>340</v>
      </c>
      <c r="F35" s="5" t="s">
        <v>281</v>
      </c>
      <c r="G35" s="5" t="s">
        <v>100</v>
      </c>
      <c r="H35" s="5" t="s">
        <v>369</v>
      </c>
      <c r="I35" s="5" t="s">
        <v>299</v>
      </c>
      <c r="J35" s="5" t="s">
        <v>468</v>
      </c>
      <c r="K35" s="5" t="s">
        <v>518</v>
      </c>
      <c r="L35" s="5" t="s">
        <v>271</v>
      </c>
      <c r="M35" s="5" t="s">
        <v>99</v>
      </c>
      <c r="N35" s="21">
        <v>43901</v>
      </c>
      <c r="O35" s="5"/>
      <c r="P35" s="5" t="s">
        <v>373</v>
      </c>
      <c r="Q35" s="5" t="s">
        <v>471</v>
      </c>
      <c r="R35" s="16">
        <v>62</v>
      </c>
      <c r="S35" s="5" t="s">
        <v>514</v>
      </c>
      <c r="T35" s="5" t="s">
        <v>371</v>
      </c>
      <c r="U35" s="5" t="s">
        <v>375</v>
      </c>
      <c r="V35" s="5" t="s">
        <v>315</v>
      </c>
      <c r="W35" s="5" t="s">
        <v>316</v>
      </c>
      <c r="X35" s="5"/>
      <c r="Y35" s="7" t="s">
        <v>376</v>
      </c>
      <c r="Z35" s="30" t="s">
        <v>496</v>
      </c>
    </row>
    <row r="36" spans="1:26" ht="38.25" x14ac:dyDescent="0.25">
      <c r="A36" s="5" t="s">
        <v>533</v>
      </c>
      <c r="B36" s="5" t="s">
        <v>248</v>
      </c>
      <c r="C36" s="5" t="s">
        <v>347</v>
      </c>
      <c r="D36" s="5" t="s">
        <v>103</v>
      </c>
      <c r="E36" s="5" t="s">
        <v>466</v>
      </c>
      <c r="F36" s="5" t="s">
        <v>377</v>
      </c>
      <c r="G36" s="5" t="s">
        <v>76</v>
      </c>
      <c r="H36" s="5" t="s">
        <v>369</v>
      </c>
      <c r="I36" s="5" t="s">
        <v>299</v>
      </c>
      <c r="J36" s="5" t="s">
        <v>468</v>
      </c>
      <c r="K36" s="5" t="s">
        <v>517</v>
      </c>
      <c r="L36" s="5" t="s">
        <v>271</v>
      </c>
      <c r="M36" s="5" t="s">
        <v>102</v>
      </c>
      <c r="N36" s="21">
        <v>43901</v>
      </c>
      <c r="O36" s="6" t="s">
        <v>378</v>
      </c>
      <c r="P36" s="5" t="s">
        <v>367</v>
      </c>
      <c r="Q36" s="5" t="s">
        <v>372</v>
      </c>
      <c r="R36" s="16">
        <v>51</v>
      </c>
      <c r="S36" s="5" t="s">
        <v>514</v>
      </c>
      <c r="T36" s="5" t="s">
        <v>529</v>
      </c>
      <c r="U36" s="5"/>
      <c r="V36" s="5" t="s">
        <v>317</v>
      </c>
      <c r="W36" s="5" t="s">
        <v>374</v>
      </c>
      <c r="X36" s="5"/>
      <c r="Y36" s="7" t="s">
        <v>530</v>
      </c>
      <c r="Z36" s="15"/>
    </row>
    <row r="37" spans="1:26" ht="38.25" x14ac:dyDescent="0.25">
      <c r="A37" s="23" t="s">
        <v>534</v>
      </c>
      <c r="B37" s="23" t="s">
        <v>268</v>
      </c>
      <c r="C37" s="23" t="s">
        <v>298</v>
      </c>
      <c r="D37" s="23" t="s">
        <v>106</v>
      </c>
      <c r="E37" s="23" t="s">
        <v>267</v>
      </c>
      <c r="F37" s="23" t="s">
        <v>250</v>
      </c>
      <c r="G37" s="23" t="s">
        <v>105</v>
      </c>
      <c r="H37" s="23" t="s">
        <v>255</v>
      </c>
      <c r="I37" s="23" t="s">
        <v>4</v>
      </c>
      <c r="J37" s="23" t="s">
        <v>468</v>
      </c>
      <c r="K37" s="23" t="s">
        <v>22</v>
      </c>
      <c r="L37" s="23" t="s">
        <v>254</v>
      </c>
      <c r="M37" s="23" t="s">
        <v>104</v>
      </c>
      <c r="N37" s="24">
        <v>43901</v>
      </c>
      <c r="O37" s="23"/>
      <c r="P37" s="23"/>
      <c r="Q37" s="23" t="s">
        <v>463</v>
      </c>
      <c r="R37" s="23"/>
      <c r="S37" s="23" t="s">
        <v>253</v>
      </c>
      <c r="T37" s="23"/>
      <c r="U37" s="23"/>
      <c r="V37" s="23"/>
      <c r="W37" s="23"/>
      <c r="X37" s="23"/>
      <c r="Y37" s="7"/>
      <c r="Z37" s="31" t="s">
        <v>421</v>
      </c>
    </row>
    <row r="38" spans="1:26" ht="38.25" x14ac:dyDescent="0.25">
      <c r="A38" s="23" t="s">
        <v>534</v>
      </c>
      <c r="B38" s="23" t="s">
        <v>268</v>
      </c>
      <c r="C38" s="23" t="s">
        <v>333</v>
      </c>
      <c r="D38" s="23" t="s">
        <v>84</v>
      </c>
      <c r="E38" s="23" t="s">
        <v>267</v>
      </c>
      <c r="F38" s="23" t="s">
        <v>281</v>
      </c>
      <c r="G38" s="23" t="s">
        <v>80</v>
      </c>
      <c r="H38" s="23" t="s">
        <v>255</v>
      </c>
      <c r="I38" s="23" t="s">
        <v>4</v>
      </c>
      <c r="J38" s="23" t="s">
        <v>468</v>
      </c>
      <c r="K38" s="23" t="s">
        <v>517</v>
      </c>
      <c r="L38" s="23" t="s">
        <v>280</v>
      </c>
      <c r="M38" s="23" t="s">
        <v>107</v>
      </c>
      <c r="N38" s="24">
        <v>43901</v>
      </c>
      <c r="O38" s="25"/>
      <c r="P38" s="26"/>
      <c r="Q38" s="23" t="s">
        <v>405</v>
      </c>
      <c r="R38" s="23"/>
      <c r="S38" s="23" t="s">
        <v>253</v>
      </c>
      <c r="T38" s="23"/>
      <c r="U38" s="23"/>
      <c r="V38" s="23"/>
      <c r="W38" s="23"/>
      <c r="X38" s="23"/>
      <c r="Y38" s="7"/>
      <c r="Z38" s="32" t="s">
        <v>422</v>
      </c>
    </row>
    <row r="39" spans="1:26" ht="38.25" x14ac:dyDescent="0.25">
      <c r="A39" s="10" t="s">
        <v>534</v>
      </c>
      <c r="B39" s="10" t="s">
        <v>268</v>
      </c>
      <c r="C39" s="10" t="s">
        <v>381</v>
      </c>
      <c r="D39" s="10" t="s">
        <v>31</v>
      </c>
      <c r="E39" s="10" t="s">
        <v>267</v>
      </c>
      <c r="F39" s="10" t="s">
        <v>250</v>
      </c>
      <c r="G39" s="10" t="s">
        <v>109</v>
      </c>
      <c r="H39" s="10" t="s">
        <v>346</v>
      </c>
      <c r="I39" s="10" t="s">
        <v>299</v>
      </c>
      <c r="J39" s="10" t="s">
        <v>468</v>
      </c>
      <c r="K39" s="10" t="s">
        <v>22</v>
      </c>
      <c r="L39" s="10" t="s">
        <v>254</v>
      </c>
      <c r="M39" s="10" t="s">
        <v>108</v>
      </c>
      <c r="N39" s="20">
        <v>43901</v>
      </c>
      <c r="O39" s="11" t="s">
        <v>379</v>
      </c>
      <c r="P39" s="10" t="s">
        <v>302</v>
      </c>
      <c r="Q39" s="12" t="s">
        <v>252</v>
      </c>
      <c r="R39" s="10">
        <v>2</v>
      </c>
      <c r="S39" s="10" t="s">
        <v>314</v>
      </c>
      <c r="T39" s="10"/>
      <c r="U39" s="10" t="s">
        <v>302</v>
      </c>
      <c r="V39" s="10" t="s">
        <v>315</v>
      </c>
      <c r="W39" s="10" t="s">
        <v>380</v>
      </c>
      <c r="X39" s="10"/>
      <c r="Y39" s="7"/>
      <c r="Z39" s="15"/>
    </row>
    <row r="40" spans="1:26" ht="38.25" x14ac:dyDescent="0.25">
      <c r="A40" s="5" t="s">
        <v>533</v>
      </c>
      <c r="B40" s="5" t="s">
        <v>248</v>
      </c>
      <c r="C40" s="5" t="s">
        <v>303</v>
      </c>
      <c r="D40" s="5" t="s">
        <v>111</v>
      </c>
      <c r="E40" s="5" t="s">
        <v>466</v>
      </c>
      <c r="F40" s="5" t="s">
        <v>281</v>
      </c>
      <c r="G40" s="5" t="s">
        <v>9</v>
      </c>
      <c r="H40" s="5" t="s">
        <v>255</v>
      </c>
      <c r="I40" s="5" t="s">
        <v>299</v>
      </c>
      <c r="J40" s="5" t="s">
        <v>468</v>
      </c>
      <c r="K40" s="5" t="s">
        <v>22</v>
      </c>
      <c r="L40" s="5" t="s">
        <v>254</v>
      </c>
      <c r="M40" s="5" t="s">
        <v>110</v>
      </c>
      <c r="N40" s="21">
        <v>43901</v>
      </c>
      <c r="O40" s="6" t="s">
        <v>382</v>
      </c>
      <c r="P40" s="5" t="s">
        <v>383</v>
      </c>
      <c r="Q40" s="8" t="s">
        <v>252</v>
      </c>
      <c r="R40" s="16">
        <v>52</v>
      </c>
      <c r="S40" s="5" t="s">
        <v>514</v>
      </c>
      <c r="T40" s="5" t="s">
        <v>531</v>
      </c>
      <c r="U40" s="5"/>
      <c r="V40" s="5" t="s">
        <v>317</v>
      </c>
      <c r="W40" s="5" t="s">
        <v>374</v>
      </c>
      <c r="X40" s="5" t="s">
        <v>530</v>
      </c>
      <c r="Y40" s="7" t="s">
        <v>530</v>
      </c>
      <c r="Z40" s="15"/>
    </row>
    <row r="41" spans="1:26" ht="38.25" x14ac:dyDescent="0.25">
      <c r="A41" s="5" t="s">
        <v>534</v>
      </c>
      <c r="B41" s="5" t="s">
        <v>268</v>
      </c>
      <c r="C41" s="5" t="s">
        <v>251</v>
      </c>
      <c r="D41" s="5" t="s">
        <v>113</v>
      </c>
      <c r="E41" s="5" t="s">
        <v>340</v>
      </c>
      <c r="F41" s="5" t="s">
        <v>281</v>
      </c>
      <c r="G41" s="5" t="s">
        <v>80</v>
      </c>
      <c r="H41" s="5" t="s">
        <v>255</v>
      </c>
      <c r="I41" s="5" t="s">
        <v>299</v>
      </c>
      <c r="J41" s="5" t="s">
        <v>468</v>
      </c>
      <c r="K41" s="5" t="s">
        <v>40</v>
      </c>
      <c r="L41" s="5" t="s">
        <v>280</v>
      </c>
      <c r="M41" s="5" t="s">
        <v>112</v>
      </c>
      <c r="N41" s="21">
        <v>43901</v>
      </c>
      <c r="O41" s="5"/>
      <c r="P41" s="5" t="s">
        <v>341</v>
      </c>
      <c r="Q41" s="5" t="s">
        <v>431</v>
      </c>
      <c r="R41" s="16">
        <v>58</v>
      </c>
      <c r="S41" s="5" t="s">
        <v>514</v>
      </c>
      <c r="T41" s="5" t="s">
        <v>384</v>
      </c>
      <c r="U41" s="5"/>
      <c r="V41" s="5"/>
      <c r="W41" s="5" t="s">
        <v>374</v>
      </c>
      <c r="X41" s="5"/>
      <c r="Y41" s="7"/>
      <c r="Z41" s="30" t="s">
        <v>451</v>
      </c>
    </row>
    <row r="42" spans="1:26" ht="38.25" x14ac:dyDescent="0.25">
      <c r="A42" s="5" t="s">
        <v>534</v>
      </c>
      <c r="B42" s="5" t="s">
        <v>268</v>
      </c>
      <c r="C42" s="5" t="s">
        <v>520</v>
      </c>
      <c r="D42" s="5" t="s">
        <v>115</v>
      </c>
      <c r="E42" s="5" t="s">
        <v>267</v>
      </c>
      <c r="F42" s="5" t="s">
        <v>250</v>
      </c>
      <c r="G42" s="5" t="s">
        <v>80</v>
      </c>
      <c r="H42" s="5" t="s">
        <v>289</v>
      </c>
      <c r="I42" s="5" t="s">
        <v>299</v>
      </c>
      <c r="J42" s="5" t="s">
        <v>468</v>
      </c>
      <c r="K42" s="5" t="s">
        <v>22</v>
      </c>
      <c r="L42" s="5" t="s">
        <v>254</v>
      </c>
      <c r="M42" s="5" t="s">
        <v>114</v>
      </c>
      <c r="N42" s="21">
        <v>43902</v>
      </c>
      <c r="O42" s="6" t="s">
        <v>385</v>
      </c>
      <c r="P42" s="5" t="s">
        <v>360</v>
      </c>
      <c r="Q42" s="8" t="s">
        <v>433</v>
      </c>
      <c r="R42" s="16">
        <v>89</v>
      </c>
      <c r="S42" s="5" t="s">
        <v>514</v>
      </c>
      <c r="T42" s="5"/>
      <c r="U42" s="5" t="s">
        <v>350</v>
      </c>
      <c r="V42" s="5" t="s">
        <v>315</v>
      </c>
      <c r="W42" s="5" t="s">
        <v>316</v>
      </c>
      <c r="X42" s="5"/>
      <c r="Y42" s="7"/>
      <c r="Z42" s="30" t="s">
        <v>493</v>
      </c>
    </row>
    <row r="43" spans="1:26" ht="38.25" x14ac:dyDescent="0.25">
      <c r="A43" s="5" t="s">
        <v>534</v>
      </c>
      <c r="B43" s="5" t="s">
        <v>268</v>
      </c>
      <c r="C43" s="5" t="s">
        <v>251</v>
      </c>
      <c r="D43" s="5" t="s">
        <v>117</v>
      </c>
      <c r="E43" s="5" t="s">
        <v>340</v>
      </c>
      <c r="F43" s="5" t="s">
        <v>250</v>
      </c>
      <c r="G43" s="5" t="s">
        <v>80</v>
      </c>
      <c r="H43" s="5" t="s">
        <v>255</v>
      </c>
      <c r="I43" s="5" t="s">
        <v>299</v>
      </c>
      <c r="J43" s="5" t="s">
        <v>468</v>
      </c>
      <c r="K43" s="5" t="s">
        <v>518</v>
      </c>
      <c r="L43" s="5" t="s">
        <v>271</v>
      </c>
      <c r="M43" s="5" t="s">
        <v>116</v>
      </c>
      <c r="N43" s="21">
        <v>43902</v>
      </c>
      <c r="O43" s="5"/>
      <c r="P43" s="5" t="s">
        <v>341</v>
      </c>
      <c r="Q43" s="5" t="s">
        <v>490</v>
      </c>
      <c r="R43" s="16">
        <v>53</v>
      </c>
      <c r="S43" s="5" t="s">
        <v>514</v>
      </c>
      <c r="T43" s="5" t="s">
        <v>386</v>
      </c>
      <c r="U43" s="5"/>
      <c r="V43" s="5"/>
      <c r="W43" s="5" t="s">
        <v>316</v>
      </c>
      <c r="X43" s="5"/>
      <c r="Y43" s="7" t="s">
        <v>387</v>
      </c>
      <c r="Z43" s="30" t="s">
        <v>497</v>
      </c>
    </row>
    <row r="44" spans="1:26" ht="38.25" x14ac:dyDescent="0.25">
      <c r="A44" s="5" t="s">
        <v>534</v>
      </c>
      <c r="B44" s="5" t="s">
        <v>268</v>
      </c>
      <c r="C44" s="5" t="s">
        <v>520</v>
      </c>
      <c r="D44" s="5" t="s">
        <v>122</v>
      </c>
      <c r="E44" s="5" t="s">
        <v>340</v>
      </c>
      <c r="F44" s="5" t="s">
        <v>250</v>
      </c>
      <c r="G44" s="5" t="s">
        <v>121</v>
      </c>
      <c r="H44" s="5" t="s">
        <v>255</v>
      </c>
      <c r="I44" s="5" t="s">
        <v>299</v>
      </c>
      <c r="J44" s="5" t="s">
        <v>468</v>
      </c>
      <c r="K44" s="5" t="s">
        <v>518</v>
      </c>
      <c r="L44" s="5" t="s">
        <v>271</v>
      </c>
      <c r="M44" s="5" t="s">
        <v>120</v>
      </c>
      <c r="N44" s="21">
        <v>43902</v>
      </c>
      <c r="O44" s="5"/>
      <c r="P44" s="5" t="s">
        <v>373</v>
      </c>
      <c r="Q44" s="5" t="s">
        <v>471</v>
      </c>
      <c r="R44" s="16">
        <v>62</v>
      </c>
      <c r="S44" s="5" t="s">
        <v>514</v>
      </c>
      <c r="T44" s="5" t="s">
        <v>388</v>
      </c>
      <c r="U44" s="5"/>
      <c r="V44" s="5"/>
      <c r="W44" s="5" t="s">
        <v>316</v>
      </c>
      <c r="X44" s="5" t="s">
        <v>387</v>
      </c>
      <c r="Y44" s="7" t="s">
        <v>387</v>
      </c>
      <c r="Z44" s="30" t="s">
        <v>498</v>
      </c>
    </row>
    <row r="45" spans="1:26" ht="38.25" x14ac:dyDescent="0.25">
      <c r="A45" s="5" t="s">
        <v>534</v>
      </c>
      <c r="B45" s="5" t="s">
        <v>268</v>
      </c>
      <c r="C45" s="5" t="s">
        <v>266</v>
      </c>
      <c r="D45" s="5" t="s">
        <v>125</v>
      </c>
      <c r="E45" s="5" t="s">
        <v>466</v>
      </c>
      <c r="F45" s="5" t="s">
        <v>516</v>
      </c>
      <c r="G45" s="5" t="s">
        <v>124</v>
      </c>
      <c r="H45" s="5" t="s">
        <v>255</v>
      </c>
      <c r="I45" s="5" t="s">
        <v>299</v>
      </c>
      <c r="J45" s="5" t="s">
        <v>468</v>
      </c>
      <c r="K45" s="5" t="s">
        <v>517</v>
      </c>
      <c r="L45" s="5" t="s">
        <v>271</v>
      </c>
      <c r="M45" s="5" t="s">
        <v>123</v>
      </c>
      <c r="N45" s="21">
        <v>43902</v>
      </c>
      <c r="O45" s="5"/>
      <c r="P45" s="5" t="s">
        <v>390</v>
      </c>
      <c r="Q45" s="5" t="s">
        <v>499</v>
      </c>
      <c r="R45" s="16">
        <v>59</v>
      </c>
      <c r="S45" s="5" t="s">
        <v>514</v>
      </c>
      <c r="T45" s="5" t="s">
        <v>389</v>
      </c>
      <c r="U45" s="5"/>
      <c r="V45" s="5"/>
      <c r="W45" s="5" t="s">
        <v>374</v>
      </c>
      <c r="X45" s="5"/>
      <c r="Y45" s="7" t="s">
        <v>387</v>
      </c>
      <c r="Z45" s="30" t="s">
        <v>492</v>
      </c>
    </row>
    <row r="46" spans="1:26" ht="38.25" x14ac:dyDescent="0.25">
      <c r="A46" s="5" t="s">
        <v>534</v>
      </c>
      <c r="B46" s="5" t="s">
        <v>268</v>
      </c>
      <c r="C46" s="5" t="s">
        <v>249</v>
      </c>
      <c r="D46" s="5" t="s">
        <v>128</v>
      </c>
      <c r="E46" s="5" t="s">
        <v>340</v>
      </c>
      <c r="F46" s="5" t="s">
        <v>250</v>
      </c>
      <c r="G46" s="5" t="s">
        <v>127</v>
      </c>
      <c r="H46" s="5" t="s">
        <v>255</v>
      </c>
      <c r="I46" s="5" t="s">
        <v>299</v>
      </c>
      <c r="J46" s="5" t="s">
        <v>468</v>
      </c>
      <c r="K46" s="5" t="s">
        <v>22</v>
      </c>
      <c r="L46" s="5" t="s">
        <v>280</v>
      </c>
      <c r="M46" s="5" t="s">
        <v>126</v>
      </c>
      <c r="N46" s="21">
        <v>43902</v>
      </c>
      <c r="O46" s="5"/>
      <c r="P46" s="5" t="s">
        <v>392</v>
      </c>
      <c r="Q46" s="5" t="s">
        <v>471</v>
      </c>
      <c r="R46" s="16">
        <v>59</v>
      </c>
      <c r="S46" s="5" t="s">
        <v>514</v>
      </c>
      <c r="T46" s="5" t="s">
        <v>391</v>
      </c>
      <c r="U46" s="5"/>
      <c r="V46" s="5"/>
      <c r="W46" s="5" t="s">
        <v>316</v>
      </c>
      <c r="X46" s="5"/>
      <c r="Y46" s="7" t="s">
        <v>387</v>
      </c>
      <c r="Z46" s="30" t="s">
        <v>421</v>
      </c>
    </row>
    <row r="47" spans="1:26" ht="51" x14ac:dyDescent="0.25">
      <c r="A47" s="23" t="s">
        <v>534</v>
      </c>
      <c r="B47" s="23" t="s">
        <v>268</v>
      </c>
      <c r="C47" s="23" t="s">
        <v>249</v>
      </c>
      <c r="D47" s="23" t="s">
        <v>54</v>
      </c>
      <c r="E47" s="23" t="s">
        <v>261</v>
      </c>
      <c r="F47" s="23" t="s">
        <v>281</v>
      </c>
      <c r="G47" s="23" t="s">
        <v>130</v>
      </c>
      <c r="H47" s="23" t="s">
        <v>255</v>
      </c>
      <c r="I47" s="23" t="s">
        <v>4</v>
      </c>
      <c r="J47" s="23" t="s">
        <v>468</v>
      </c>
      <c r="K47" s="23" t="s">
        <v>517</v>
      </c>
      <c r="L47" s="23" t="s">
        <v>280</v>
      </c>
      <c r="M47" s="23" t="s">
        <v>129</v>
      </c>
      <c r="N47" s="24">
        <v>43902</v>
      </c>
      <c r="O47" s="25"/>
      <c r="P47" s="26"/>
      <c r="Q47" s="23" t="s">
        <v>408</v>
      </c>
      <c r="R47" s="23"/>
      <c r="S47" s="23" t="s">
        <v>253</v>
      </c>
      <c r="T47" s="23"/>
      <c r="U47" s="23"/>
      <c r="V47" s="23"/>
      <c r="W47" s="23"/>
      <c r="X47" s="23"/>
      <c r="Y47" s="7" t="s">
        <v>400</v>
      </c>
      <c r="Z47" s="32" t="s">
        <v>493</v>
      </c>
    </row>
    <row r="48" spans="1:26" ht="51" x14ac:dyDescent="0.25">
      <c r="A48" s="5" t="s">
        <v>534</v>
      </c>
      <c r="B48" s="5" t="s">
        <v>268</v>
      </c>
      <c r="C48" s="5" t="s">
        <v>249</v>
      </c>
      <c r="D48" s="5" t="s">
        <v>54</v>
      </c>
      <c r="E48" s="5" t="s">
        <v>261</v>
      </c>
      <c r="F48" s="5" t="s">
        <v>250</v>
      </c>
      <c r="G48" s="5" t="s">
        <v>132</v>
      </c>
      <c r="H48" s="5" t="s">
        <v>294</v>
      </c>
      <c r="I48" s="5" t="s">
        <v>295</v>
      </c>
      <c r="J48" s="5" t="s">
        <v>283</v>
      </c>
      <c r="K48" s="5" t="s">
        <v>518</v>
      </c>
      <c r="L48" s="5" t="s">
        <v>271</v>
      </c>
      <c r="M48" s="5" t="s">
        <v>131</v>
      </c>
      <c r="N48" s="21">
        <v>43902</v>
      </c>
      <c r="O48" s="6" t="s">
        <v>394</v>
      </c>
      <c r="P48" s="5" t="s">
        <v>259</v>
      </c>
      <c r="Q48" s="8" t="s">
        <v>457</v>
      </c>
      <c r="R48" s="16">
        <v>54</v>
      </c>
      <c r="S48" s="5" t="s">
        <v>514</v>
      </c>
      <c r="T48" s="5" t="s">
        <v>510</v>
      </c>
      <c r="U48" s="5"/>
      <c r="V48" s="5" t="s">
        <v>317</v>
      </c>
      <c r="W48" s="5"/>
      <c r="X48" s="5"/>
      <c r="Y48" s="7" t="s">
        <v>327</v>
      </c>
      <c r="Z48" s="30" t="s">
        <v>451</v>
      </c>
    </row>
    <row r="49" spans="1:26" ht="38.25" x14ac:dyDescent="0.25">
      <c r="A49" s="23" t="s">
        <v>533</v>
      </c>
      <c r="B49" s="23" t="s">
        <v>248</v>
      </c>
      <c r="C49" s="23" t="s">
        <v>249</v>
      </c>
      <c r="D49" s="23" t="s">
        <v>54</v>
      </c>
      <c r="E49" s="23" t="s">
        <v>261</v>
      </c>
      <c r="F49" s="23" t="s">
        <v>281</v>
      </c>
      <c r="G49" s="23" t="s">
        <v>9</v>
      </c>
      <c r="H49" s="23" t="s">
        <v>134</v>
      </c>
      <c r="I49" s="23" t="s">
        <v>135</v>
      </c>
      <c r="J49" s="23" t="s">
        <v>357</v>
      </c>
      <c r="K49" s="23" t="s">
        <v>521</v>
      </c>
      <c r="L49" s="23" t="s">
        <v>280</v>
      </c>
      <c r="M49" s="23" t="s">
        <v>133</v>
      </c>
      <c r="N49" s="24">
        <v>43902</v>
      </c>
      <c r="O49" s="25"/>
      <c r="P49" s="26"/>
      <c r="Q49" s="23" t="s">
        <v>393</v>
      </c>
      <c r="R49" s="23"/>
      <c r="S49" s="23" t="s">
        <v>253</v>
      </c>
      <c r="T49" s="23"/>
      <c r="U49" s="23"/>
      <c r="V49" s="23"/>
      <c r="W49" s="23"/>
      <c r="X49" s="23"/>
      <c r="Y49" s="7"/>
      <c r="Z49" s="28"/>
    </row>
    <row r="50" spans="1:26" ht="38.25" x14ac:dyDescent="0.25">
      <c r="A50" s="5" t="s">
        <v>533</v>
      </c>
      <c r="B50" s="5" t="s">
        <v>248</v>
      </c>
      <c r="C50" s="5" t="s">
        <v>338</v>
      </c>
      <c r="D50" s="5" t="s">
        <v>138</v>
      </c>
      <c r="E50" s="5" t="s">
        <v>261</v>
      </c>
      <c r="F50" s="5" t="s">
        <v>250</v>
      </c>
      <c r="G50" s="5" t="s">
        <v>137</v>
      </c>
      <c r="H50" s="5" t="s">
        <v>255</v>
      </c>
      <c r="I50" s="5" t="s">
        <v>299</v>
      </c>
      <c r="J50" s="5" t="s">
        <v>468</v>
      </c>
      <c r="K50" s="5" t="s">
        <v>517</v>
      </c>
      <c r="L50" s="5" t="s">
        <v>271</v>
      </c>
      <c r="M50" s="5" t="s">
        <v>136</v>
      </c>
      <c r="N50" s="21">
        <v>43902</v>
      </c>
      <c r="O50" s="6" t="s">
        <v>396</v>
      </c>
      <c r="P50" s="5" t="s">
        <v>349</v>
      </c>
      <c r="Q50" s="5" t="s">
        <v>393</v>
      </c>
      <c r="R50" s="16">
        <v>43</v>
      </c>
      <c r="S50" s="5" t="s">
        <v>514</v>
      </c>
      <c r="T50" s="5"/>
      <c r="U50" s="5" t="s">
        <v>350</v>
      </c>
      <c r="V50" s="5" t="s">
        <v>315</v>
      </c>
      <c r="W50" s="5" t="s">
        <v>316</v>
      </c>
      <c r="X50" s="5"/>
      <c r="Y50" s="7"/>
      <c r="Z50" s="15"/>
    </row>
    <row r="51" spans="1:26" ht="63.75" x14ac:dyDescent="0.25">
      <c r="A51" s="5" t="s">
        <v>534</v>
      </c>
      <c r="B51" s="5" t="s">
        <v>268</v>
      </c>
      <c r="C51" s="5" t="s">
        <v>344</v>
      </c>
      <c r="D51" s="5" t="s">
        <v>78</v>
      </c>
      <c r="E51" s="5" t="s">
        <v>267</v>
      </c>
      <c r="F51" s="5" t="s">
        <v>281</v>
      </c>
      <c r="G51" s="5" t="s">
        <v>140</v>
      </c>
      <c r="H51" s="5" t="s">
        <v>255</v>
      </c>
      <c r="I51" s="5" t="s">
        <v>299</v>
      </c>
      <c r="J51" s="5" t="s">
        <v>468</v>
      </c>
      <c r="K51" s="5" t="s">
        <v>517</v>
      </c>
      <c r="L51" s="5" t="s">
        <v>254</v>
      </c>
      <c r="M51" s="5" t="s">
        <v>139</v>
      </c>
      <c r="N51" s="21">
        <v>43902</v>
      </c>
      <c r="O51" s="6" t="s">
        <v>397</v>
      </c>
      <c r="P51" s="5" t="s">
        <v>330</v>
      </c>
      <c r="Q51" s="8" t="s">
        <v>495</v>
      </c>
      <c r="R51" s="16">
        <v>50</v>
      </c>
      <c r="S51" s="5" t="s">
        <v>514</v>
      </c>
      <c r="T51" s="5" t="s">
        <v>511</v>
      </c>
      <c r="U51" s="5" t="s">
        <v>286</v>
      </c>
      <c r="V51" s="5" t="s">
        <v>315</v>
      </c>
      <c r="W51" s="5" t="s">
        <v>316</v>
      </c>
      <c r="X51" s="5"/>
      <c r="Y51" s="7"/>
      <c r="Z51" s="30" t="s">
        <v>494</v>
      </c>
    </row>
    <row r="52" spans="1:26" ht="38.25" x14ac:dyDescent="0.25">
      <c r="A52" s="5" t="s">
        <v>534</v>
      </c>
      <c r="B52" s="5" t="s">
        <v>268</v>
      </c>
      <c r="C52" s="5" t="s">
        <v>520</v>
      </c>
      <c r="D52" s="5" t="s">
        <v>143</v>
      </c>
      <c r="E52" s="5" t="s">
        <v>340</v>
      </c>
      <c r="F52" s="5" t="s">
        <v>377</v>
      </c>
      <c r="G52" s="5" t="s">
        <v>142</v>
      </c>
      <c r="H52" s="5" t="s">
        <v>255</v>
      </c>
      <c r="I52" s="5" t="s">
        <v>299</v>
      </c>
      <c r="J52" s="5" t="s">
        <v>468</v>
      </c>
      <c r="K52" s="5" t="s">
        <v>22</v>
      </c>
      <c r="L52" s="5" t="s">
        <v>254</v>
      </c>
      <c r="M52" s="5" t="s">
        <v>141</v>
      </c>
      <c r="N52" s="21">
        <v>43902</v>
      </c>
      <c r="O52" s="6" t="s">
        <v>398</v>
      </c>
      <c r="P52" s="5" t="s">
        <v>360</v>
      </c>
      <c r="Q52" s="8" t="s">
        <v>372</v>
      </c>
      <c r="R52" s="16">
        <v>55</v>
      </c>
      <c r="S52" s="5" t="s">
        <v>514</v>
      </c>
      <c r="T52" s="5"/>
      <c r="U52" s="5" t="s">
        <v>350</v>
      </c>
      <c r="V52" s="5" t="s">
        <v>315</v>
      </c>
      <c r="W52" s="5" t="s">
        <v>316</v>
      </c>
      <c r="X52" s="5"/>
      <c r="Y52" s="7"/>
      <c r="Z52" s="30" t="s">
        <v>410</v>
      </c>
    </row>
    <row r="53" spans="1:26" ht="38.25" x14ac:dyDescent="0.25">
      <c r="A53" s="23" t="s">
        <v>534</v>
      </c>
      <c r="B53" s="23" t="s">
        <v>268</v>
      </c>
      <c r="C53" s="23" t="s">
        <v>515</v>
      </c>
      <c r="D53" s="23" t="s">
        <v>145</v>
      </c>
      <c r="E53" s="23" t="s">
        <v>340</v>
      </c>
      <c r="F53" s="23" t="s">
        <v>250</v>
      </c>
      <c r="G53" s="23" t="s">
        <v>64</v>
      </c>
      <c r="H53" s="23" t="s">
        <v>255</v>
      </c>
      <c r="I53" s="23" t="s">
        <v>4</v>
      </c>
      <c r="J53" s="23" t="s">
        <v>357</v>
      </c>
      <c r="K53" s="23" t="s">
        <v>518</v>
      </c>
      <c r="L53" s="23" t="s">
        <v>271</v>
      </c>
      <c r="M53" s="23" t="s">
        <v>144</v>
      </c>
      <c r="N53" s="24">
        <v>43902</v>
      </c>
      <c r="O53" s="25"/>
      <c r="P53" s="26"/>
      <c r="Q53" s="23" t="s">
        <v>500</v>
      </c>
      <c r="R53" s="23"/>
      <c r="S53" s="23" t="s">
        <v>253</v>
      </c>
      <c r="T53" s="23"/>
      <c r="U53" s="23"/>
      <c r="V53" s="23"/>
      <c r="W53" s="23"/>
      <c r="X53" s="23"/>
      <c r="Y53" s="7"/>
      <c r="Z53" s="32" t="s">
        <v>447</v>
      </c>
    </row>
    <row r="54" spans="1:26" ht="38.25" x14ac:dyDescent="0.25">
      <c r="A54" s="5" t="s">
        <v>534</v>
      </c>
      <c r="B54" s="5" t="s">
        <v>268</v>
      </c>
      <c r="C54" s="5" t="s">
        <v>515</v>
      </c>
      <c r="D54" s="5" t="s">
        <v>51</v>
      </c>
      <c r="E54" s="5" t="s">
        <v>502</v>
      </c>
      <c r="F54" s="5" t="s">
        <v>281</v>
      </c>
      <c r="G54" s="5" t="s">
        <v>105</v>
      </c>
      <c r="H54" s="5" t="s">
        <v>255</v>
      </c>
      <c r="I54" s="5" t="s">
        <v>4</v>
      </c>
      <c r="J54" s="5" t="s">
        <v>468</v>
      </c>
      <c r="K54" s="5" t="s">
        <v>518</v>
      </c>
      <c r="L54" s="5" t="s">
        <v>271</v>
      </c>
      <c r="M54" s="5" t="s">
        <v>146</v>
      </c>
      <c r="N54" s="21">
        <v>43902</v>
      </c>
      <c r="O54" s="6" t="s">
        <v>401</v>
      </c>
      <c r="P54" s="5" t="s">
        <v>370</v>
      </c>
      <c r="Q54" s="5" t="s">
        <v>424</v>
      </c>
      <c r="R54" s="16">
        <v>68</v>
      </c>
      <c r="S54" s="5" t="s">
        <v>514</v>
      </c>
      <c r="T54" s="5"/>
      <c r="U54" s="5" t="s">
        <v>370</v>
      </c>
      <c r="V54" s="5" t="s">
        <v>315</v>
      </c>
      <c r="W54" s="5" t="s">
        <v>316</v>
      </c>
      <c r="X54" s="5"/>
      <c r="Y54" s="7"/>
      <c r="Z54" s="30" t="s">
        <v>498</v>
      </c>
    </row>
    <row r="55" spans="1:26" ht="51.75" x14ac:dyDescent="0.25">
      <c r="A55" s="5" t="s">
        <v>534</v>
      </c>
      <c r="B55" s="5" t="s">
        <v>268</v>
      </c>
      <c r="C55" s="5" t="s">
        <v>515</v>
      </c>
      <c r="D55" s="5" t="s">
        <v>145</v>
      </c>
      <c r="E55" s="5" t="s">
        <v>340</v>
      </c>
      <c r="F55" s="5" t="s">
        <v>250</v>
      </c>
      <c r="G55" s="5" t="s">
        <v>148</v>
      </c>
      <c r="H55" s="5" t="s">
        <v>255</v>
      </c>
      <c r="I55" s="5" t="s">
        <v>4</v>
      </c>
      <c r="J55" s="5" t="s">
        <v>468</v>
      </c>
      <c r="K55" s="5" t="s">
        <v>518</v>
      </c>
      <c r="L55" s="5" t="s">
        <v>271</v>
      </c>
      <c r="M55" s="5" t="s">
        <v>147</v>
      </c>
      <c r="N55" s="21">
        <v>43902</v>
      </c>
      <c r="O55" s="5"/>
      <c r="P55" s="5" t="s">
        <v>390</v>
      </c>
      <c r="Q55" s="8" t="s">
        <v>501</v>
      </c>
      <c r="R55" s="16">
        <v>57</v>
      </c>
      <c r="S55" s="5" t="s">
        <v>514</v>
      </c>
      <c r="T55" s="9" t="s">
        <v>402</v>
      </c>
      <c r="U55" s="5"/>
      <c r="V55" s="5"/>
      <c r="W55" s="5"/>
      <c r="X55" s="5"/>
      <c r="Y55" s="7" t="s">
        <v>403</v>
      </c>
      <c r="Z55" s="30" t="s">
        <v>422</v>
      </c>
    </row>
    <row r="56" spans="1:26" ht="38.25" x14ac:dyDescent="0.25">
      <c r="A56" s="23" t="s">
        <v>534</v>
      </c>
      <c r="B56" s="23" t="s">
        <v>268</v>
      </c>
      <c r="C56" s="23" t="s">
        <v>249</v>
      </c>
      <c r="D56" s="23" t="s">
        <v>151</v>
      </c>
      <c r="E56" s="23" t="s">
        <v>340</v>
      </c>
      <c r="F56" s="23" t="s">
        <v>250</v>
      </c>
      <c r="G56" s="23" t="s">
        <v>150</v>
      </c>
      <c r="H56" s="23" t="s">
        <v>255</v>
      </c>
      <c r="I56" s="23" t="s">
        <v>4</v>
      </c>
      <c r="J56" s="23" t="s">
        <v>468</v>
      </c>
      <c r="K56" s="23" t="s">
        <v>518</v>
      </c>
      <c r="L56" s="23" t="s">
        <v>254</v>
      </c>
      <c r="M56" s="23" t="s">
        <v>149</v>
      </c>
      <c r="N56" s="24">
        <v>43902</v>
      </c>
      <c r="O56" s="25"/>
      <c r="P56" s="27"/>
      <c r="Q56" s="23" t="s">
        <v>404</v>
      </c>
      <c r="R56" s="23"/>
      <c r="S56" s="23" t="s">
        <v>253</v>
      </c>
      <c r="T56" s="23"/>
      <c r="U56" s="23"/>
      <c r="V56" s="23"/>
      <c r="W56" s="23"/>
      <c r="X56" s="23"/>
      <c r="Y56" s="7"/>
      <c r="Z56" s="32" t="s">
        <v>492</v>
      </c>
    </row>
    <row r="57" spans="1:26" ht="38.25" x14ac:dyDescent="0.25">
      <c r="A57" s="23" t="s">
        <v>534</v>
      </c>
      <c r="B57" s="23" t="s">
        <v>268</v>
      </c>
      <c r="C57" s="23" t="s">
        <v>303</v>
      </c>
      <c r="D57" s="23" t="s">
        <v>154</v>
      </c>
      <c r="E57" s="23" t="s">
        <v>466</v>
      </c>
      <c r="F57" s="23" t="s">
        <v>281</v>
      </c>
      <c r="G57" s="23" t="s">
        <v>153</v>
      </c>
      <c r="H57" s="23" t="s">
        <v>255</v>
      </c>
      <c r="I57" s="23" t="s">
        <v>4</v>
      </c>
      <c r="J57" s="23" t="s">
        <v>468</v>
      </c>
      <c r="K57" s="23" t="s">
        <v>40</v>
      </c>
      <c r="L57" s="23" t="s">
        <v>280</v>
      </c>
      <c r="M57" s="23" t="s">
        <v>152</v>
      </c>
      <c r="N57" s="24">
        <v>43902</v>
      </c>
      <c r="O57" s="25"/>
      <c r="P57" s="26"/>
      <c r="Q57" s="23" t="s">
        <v>405</v>
      </c>
      <c r="R57" s="23"/>
      <c r="S57" s="23" t="s">
        <v>253</v>
      </c>
      <c r="T57" s="23"/>
      <c r="U57" s="23"/>
      <c r="V57" s="23"/>
      <c r="W57" s="23"/>
      <c r="X57" s="23"/>
      <c r="Y57" s="7"/>
      <c r="Z57" s="32"/>
    </row>
    <row r="58" spans="1:26" ht="76.5" x14ac:dyDescent="0.25">
      <c r="A58" s="5" t="s">
        <v>534</v>
      </c>
      <c r="B58" s="5" t="s">
        <v>268</v>
      </c>
      <c r="C58" s="5" t="s">
        <v>535</v>
      </c>
      <c r="D58" s="5" t="s">
        <v>157</v>
      </c>
      <c r="E58" s="5" t="s">
        <v>340</v>
      </c>
      <c r="F58" s="5" t="s">
        <v>281</v>
      </c>
      <c r="G58" s="5" t="s">
        <v>156</v>
      </c>
      <c r="H58" s="5" t="s">
        <v>255</v>
      </c>
      <c r="I58" s="5" t="s">
        <v>299</v>
      </c>
      <c r="J58" s="5" t="s">
        <v>468</v>
      </c>
      <c r="K58" s="5" t="s">
        <v>22</v>
      </c>
      <c r="L58" s="5" t="s">
        <v>254</v>
      </c>
      <c r="M58" s="5" t="s">
        <v>155</v>
      </c>
      <c r="N58" s="21">
        <v>43902</v>
      </c>
      <c r="O58" s="6" t="s">
        <v>409</v>
      </c>
      <c r="P58" s="5" t="s">
        <v>370</v>
      </c>
      <c r="Q58" s="8" t="s">
        <v>410</v>
      </c>
      <c r="R58" s="16">
        <v>32</v>
      </c>
      <c r="S58" s="5" t="s">
        <v>514</v>
      </c>
      <c r="T58" s="5" t="s">
        <v>512</v>
      </c>
      <c r="U58" s="5" t="s">
        <v>370</v>
      </c>
      <c r="V58" s="5" t="s">
        <v>315</v>
      </c>
      <c r="W58" s="5" t="s">
        <v>374</v>
      </c>
      <c r="X58" s="5"/>
      <c r="Y58" s="7"/>
      <c r="Z58" s="30"/>
    </row>
    <row r="59" spans="1:26" ht="38.25" x14ac:dyDescent="0.25">
      <c r="A59" s="5" t="s">
        <v>533</v>
      </c>
      <c r="B59" s="5" t="s">
        <v>248</v>
      </c>
      <c r="C59" s="5" t="s">
        <v>249</v>
      </c>
      <c r="D59" s="5" t="s">
        <v>11</v>
      </c>
      <c r="E59" s="5" t="s">
        <v>261</v>
      </c>
      <c r="F59" s="5" t="s">
        <v>281</v>
      </c>
      <c r="G59" s="5" t="s">
        <v>53</v>
      </c>
      <c r="H59" s="5" t="s">
        <v>412</v>
      </c>
      <c r="I59" s="5" t="s">
        <v>413</v>
      </c>
      <c r="J59" s="5" t="s">
        <v>283</v>
      </c>
      <c r="K59" s="5" t="s">
        <v>40</v>
      </c>
      <c r="L59" s="5" t="s">
        <v>293</v>
      </c>
      <c r="M59" s="5" t="s">
        <v>158</v>
      </c>
      <c r="N59" s="21">
        <v>43903</v>
      </c>
      <c r="O59" s="9" t="s">
        <v>414</v>
      </c>
      <c r="P59" s="5" t="s">
        <v>336</v>
      </c>
      <c r="Q59" s="5" t="s">
        <v>411</v>
      </c>
      <c r="R59" s="16">
        <v>6</v>
      </c>
      <c r="S59" s="5" t="s">
        <v>514</v>
      </c>
      <c r="T59" s="5"/>
      <c r="U59" s="5"/>
      <c r="V59" s="5" t="s">
        <v>317</v>
      </c>
      <c r="W59" s="5"/>
      <c r="X59" s="5"/>
      <c r="Y59" s="7" t="s">
        <v>327</v>
      </c>
      <c r="Z59" s="15"/>
    </row>
    <row r="60" spans="1:26" ht="38.25" x14ac:dyDescent="0.25">
      <c r="A60" s="5" t="s">
        <v>534</v>
      </c>
      <c r="B60" s="5" t="s">
        <v>268</v>
      </c>
      <c r="C60" s="5" t="s">
        <v>338</v>
      </c>
      <c r="D60" s="5" t="s">
        <v>160</v>
      </c>
      <c r="E60" s="5" t="s">
        <v>267</v>
      </c>
      <c r="F60" s="5" t="s">
        <v>281</v>
      </c>
      <c r="G60" s="5" t="s">
        <v>64</v>
      </c>
      <c r="H60" s="5" t="s">
        <v>255</v>
      </c>
      <c r="I60" s="5" t="s">
        <v>311</v>
      </c>
      <c r="J60" s="5" t="s">
        <v>468</v>
      </c>
      <c r="K60" s="5" t="s">
        <v>517</v>
      </c>
      <c r="L60" s="5" t="s">
        <v>271</v>
      </c>
      <c r="M60" s="5" t="s">
        <v>159</v>
      </c>
      <c r="N60" s="21">
        <v>43903</v>
      </c>
      <c r="O60" s="6" t="s">
        <v>418</v>
      </c>
      <c r="P60" s="5" t="s">
        <v>415</v>
      </c>
      <c r="Q60" s="5" t="s">
        <v>417</v>
      </c>
      <c r="R60" s="16">
        <v>75</v>
      </c>
      <c r="S60" s="5" t="s">
        <v>514</v>
      </c>
      <c r="T60" s="5"/>
      <c r="U60" s="5" t="s">
        <v>305</v>
      </c>
      <c r="V60" s="5" t="s">
        <v>416</v>
      </c>
      <c r="W60" s="5" t="s">
        <v>316</v>
      </c>
      <c r="X60" s="5"/>
      <c r="Y60" s="7"/>
      <c r="Z60" s="7" t="s">
        <v>419</v>
      </c>
    </row>
    <row r="61" spans="1:26" ht="63.75" x14ac:dyDescent="0.25">
      <c r="A61" s="5" t="s">
        <v>534</v>
      </c>
      <c r="B61" s="5" t="s">
        <v>268</v>
      </c>
      <c r="C61" s="5" t="s">
        <v>266</v>
      </c>
      <c r="D61" s="5" t="s">
        <v>162</v>
      </c>
      <c r="E61" s="5" t="s">
        <v>267</v>
      </c>
      <c r="F61" s="5" t="s">
        <v>281</v>
      </c>
      <c r="G61" s="5" t="s">
        <v>80</v>
      </c>
      <c r="H61" s="5" t="s">
        <v>163</v>
      </c>
      <c r="I61" s="5" t="s">
        <v>119</v>
      </c>
      <c r="J61" s="5" t="s">
        <v>468</v>
      </c>
      <c r="K61" s="5" t="s">
        <v>517</v>
      </c>
      <c r="L61" s="5" t="s">
        <v>254</v>
      </c>
      <c r="M61" s="5" t="s">
        <v>161</v>
      </c>
      <c r="N61" s="21">
        <v>43903</v>
      </c>
      <c r="O61" s="16" t="s">
        <v>504</v>
      </c>
      <c r="P61" s="17">
        <v>43987</v>
      </c>
      <c r="Q61" s="5" t="s">
        <v>404</v>
      </c>
      <c r="R61" s="5"/>
      <c r="S61" s="5" t="s">
        <v>514</v>
      </c>
      <c r="T61" s="5"/>
      <c r="U61" s="5"/>
      <c r="V61" s="5"/>
      <c r="W61" s="5"/>
      <c r="X61" s="5"/>
      <c r="Y61" s="7"/>
      <c r="Z61" s="30"/>
    </row>
    <row r="62" spans="1:26" ht="63.75" x14ac:dyDescent="0.25">
      <c r="A62" s="5" t="s">
        <v>534</v>
      </c>
      <c r="B62" s="5" t="s">
        <v>268</v>
      </c>
      <c r="C62" s="5" t="s">
        <v>347</v>
      </c>
      <c r="D62" s="5" t="s">
        <v>165</v>
      </c>
      <c r="E62" s="5" t="s">
        <v>340</v>
      </c>
      <c r="F62" s="5" t="s">
        <v>281</v>
      </c>
      <c r="G62" s="5" t="s">
        <v>80</v>
      </c>
      <c r="H62" s="5" t="s">
        <v>255</v>
      </c>
      <c r="I62" s="5" t="s">
        <v>4</v>
      </c>
      <c r="J62" s="5" t="s">
        <v>468</v>
      </c>
      <c r="K62" s="5" t="s">
        <v>518</v>
      </c>
      <c r="L62" s="5" t="s">
        <v>271</v>
      </c>
      <c r="M62" s="5" t="s">
        <v>164</v>
      </c>
      <c r="N62" s="21">
        <v>43903</v>
      </c>
      <c r="O62" s="16">
        <v>20202050065861</v>
      </c>
      <c r="P62" s="17">
        <v>43983</v>
      </c>
      <c r="Q62" s="5" t="s">
        <v>406</v>
      </c>
      <c r="R62" s="5">
        <v>103</v>
      </c>
      <c r="S62" s="5" t="s">
        <v>514</v>
      </c>
      <c r="T62" s="5" t="s">
        <v>505</v>
      </c>
      <c r="U62" s="5"/>
      <c r="V62" s="5"/>
      <c r="W62" s="5"/>
      <c r="X62" s="5"/>
      <c r="Y62" s="7"/>
      <c r="Z62" s="30"/>
    </row>
    <row r="63" spans="1:26" ht="76.5" x14ac:dyDescent="0.25">
      <c r="A63" s="10" t="s">
        <v>534</v>
      </c>
      <c r="B63" s="10" t="s">
        <v>268</v>
      </c>
      <c r="C63" s="10" t="s">
        <v>249</v>
      </c>
      <c r="D63" s="10" t="s">
        <v>54</v>
      </c>
      <c r="E63" s="10" t="s">
        <v>261</v>
      </c>
      <c r="F63" s="10" t="s">
        <v>281</v>
      </c>
      <c r="G63" s="10" t="s">
        <v>167</v>
      </c>
      <c r="H63" s="10" t="s">
        <v>412</v>
      </c>
      <c r="I63" s="10" t="s">
        <v>413</v>
      </c>
      <c r="J63" s="10" t="s">
        <v>283</v>
      </c>
      <c r="K63" s="10" t="s">
        <v>40</v>
      </c>
      <c r="L63" s="10" t="s">
        <v>293</v>
      </c>
      <c r="M63" s="10" t="s">
        <v>166</v>
      </c>
      <c r="N63" s="20">
        <v>43903</v>
      </c>
      <c r="O63" s="10"/>
      <c r="P63" s="10" t="s">
        <v>424</v>
      </c>
      <c r="Q63" s="10" t="s">
        <v>424</v>
      </c>
      <c r="R63" s="34">
        <v>5</v>
      </c>
      <c r="S63" s="10" t="s">
        <v>314</v>
      </c>
      <c r="T63" s="10" t="s">
        <v>423</v>
      </c>
      <c r="U63" s="10"/>
      <c r="V63" s="10"/>
      <c r="W63" s="10" t="s">
        <v>316</v>
      </c>
      <c r="X63" s="10"/>
      <c r="Y63" s="7" t="s">
        <v>425</v>
      </c>
      <c r="Z63" s="30" t="s">
        <v>421</v>
      </c>
    </row>
    <row r="64" spans="1:26" ht="51" x14ac:dyDescent="0.25">
      <c r="A64" s="5" t="s">
        <v>534</v>
      </c>
      <c r="B64" s="5" t="s">
        <v>268</v>
      </c>
      <c r="C64" s="5" t="s">
        <v>426</v>
      </c>
      <c r="D64" s="5" t="s">
        <v>169</v>
      </c>
      <c r="E64" s="5" t="s">
        <v>340</v>
      </c>
      <c r="F64" s="5" t="s">
        <v>281</v>
      </c>
      <c r="G64" s="5" t="s">
        <v>94</v>
      </c>
      <c r="H64" s="5" t="s">
        <v>255</v>
      </c>
      <c r="I64" s="5" t="s">
        <v>311</v>
      </c>
      <c r="J64" s="5" t="s">
        <v>468</v>
      </c>
      <c r="K64" s="5" t="s">
        <v>518</v>
      </c>
      <c r="L64" s="5" t="s">
        <v>271</v>
      </c>
      <c r="M64" s="5" t="s">
        <v>168</v>
      </c>
      <c r="N64" s="21">
        <v>43903</v>
      </c>
      <c r="O64" s="5"/>
      <c r="P64" s="5" t="s">
        <v>428</v>
      </c>
      <c r="Q64" s="5" t="s">
        <v>429</v>
      </c>
      <c r="R64" s="16">
        <v>59</v>
      </c>
      <c r="S64" s="5" t="s">
        <v>514</v>
      </c>
      <c r="T64" s="5" t="s">
        <v>427</v>
      </c>
      <c r="U64" s="5"/>
      <c r="V64" s="5"/>
      <c r="W64" s="5" t="s">
        <v>316</v>
      </c>
      <c r="X64" s="5"/>
      <c r="Y64" s="7" t="s">
        <v>430</v>
      </c>
      <c r="Z64" s="15" t="s">
        <v>422</v>
      </c>
    </row>
    <row r="65" spans="1:26" ht="38.25" x14ac:dyDescent="0.25">
      <c r="A65" s="5" t="s">
        <v>534</v>
      </c>
      <c r="B65" s="5" t="s">
        <v>268</v>
      </c>
      <c r="C65" s="5" t="s">
        <v>399</v>
      </c>
      <c r="D65" s="5" t="s">
        <v>170</v>
      </c>
      <c r="E65" s="5" t="s">
        <v>267</v>
      </c>
      <c r="F65" s="5" t="s">
        <v>281</v>
      </c>
      <c r="G65" s="5" t="s">
        <v>172</v>
      </c>
      <c r="H65" s="5" t="s">
        <v>45</v>
      </c>
      <c r="I65" s="5" t="s">
        <v>46</v>
      </c>
      <c r="J65" s="5" t="s">
        <v>357</v>
      </c>
      <c r="K65" s="5" t="s">
        <v>40</v>
      </c>
      <c r="L65" s="5" t="s">
        <v>280</v>
      </c>
      <c r="M65" s="5" t="s">
        <v>171</v>
      </c>
      <c r="N65" s="21">
        <v>43903</v>
      </c>
      <c r="O65" s="5"/>
      <c r="P65" s="5" t="s">
        <v>449</v>
      </c>
      <c r="Q65" s="5" t="s">
        <v>407</v>
      </c>
      <c r="R65" s="16">
        <v>96</v>
      </c>
      <c r="S65" s="5" t="s">
        <v>514</v>
      </c>
      <c r="T65" s="5" t="s">
        <v>448</v>
      </c>
      <c r="U65" s="5"/>
      <c r="V65" s="5"/>
      <c r="W65" s="5" t="s">
        <v>316</v>
      </c>
      <c r="X65" s="5"/>
      <c r="Y65" s="7" t="s">
        <v>450</v>
      </c>
      <c r="Z65" s="15" t="s">
        <v>447</v>
      </c>
    </row>
    <row r="66" spans="1:26" ht="63.75" x14ac:dyDescent="0.25">
      <c r="A66" s="5" t="s">
        <v>534</v>
      </c>
      <c r="B66" s="5" t="s">
        <v>268</v>
      </c>
      <c r="C66" s="5" t="s">
        <v>515</v>
      </c>
      <c r="D66" s="5" t="s">
        <v>175</v>
      </c>
      <c r="E66" s="5" t="s">
        <v>267</v>
      </c>
      <c r="F66" s="5" t="s">
        <v>516</v>
      </c>
      <c r="G66" s="5" t="s">
        <v>174</v>
      </c>
      <c r="H66" s="5" t="s">
        <v>435</v>
      </c>
      <c r="I66" s="5" t="s">
        <v>311</v>
      </c>
      <c r="J66" s="5" t="s">
        <v>468</v>
      </c>
      <c r="K66" s="5" t="s">
        <v>517</v>
      </c>
      <c r="L66" s="5" t="s">
        <v>271</v>
      </c>
      <c r="M66" s="5" t="s">
        <v>173</v>
      </c>
      <c r="N66" s="21">
        <v>43903</v>
      </c>
      <c r="O66" s="6" t="s">
        <v>436</v>
      </c>
      <c r="P66" s="5" t="s">
        <v>390</v>
      </c>
      <c r="Q66" s="5" t="s">
        <v>433</v>
      </c>
      <c r="R66" s="16">
        <v>60</v>
      </c>
      <c r="S66" s="5" t="s">
        <v>514</v>
      </c>
      <c r="T66" s="5" t="s">
        <v>434</v>
      </c>
      <c r="U66" s="5" t="s">
        <v>390</v>
      </c>
      <c r="V66" s="5" t="s">
        <v>416</v>
      </c>
      <c r="W66" s="5"/>
      <c r="X66" s="5"/>
      <c r="Y66" s="7" t="s">
        <v>437</v>
      </c>
      <c r="Z66" s="15" t="s">
        <v>432</v>
      </c>
    </row>
    <row r="67" spans="1:26" ht="38.25" x14ac:dyDescent="0.25">
      <c r="A67" s="23" t="s">
        <v>534</v>
      </c>
      <c r="B67" s="23" t="s">
        <v>268</v>
      </c>
      <c r="C67" s="23" t="s">
        <v>452</v>
      </c>
      <c r="D67" s="23" t="s">
        <v>178</v>
      </c>
      <c r="E67" s="23" t="s">
        <v>267</v>
      </c>
      <c r="F67" s="23" t="s">
        <v>250</v>
      </c>
      <c r="G67" s="23" t="s">
        <v>177</v>
      </c>
      <c r="H67" s="23" t="s">
        <v>270</v>
      </c>
      <c r="I67" s="23" t="s">
        <v>4</v>
      </c>
      <c r="J67" s="23" t="s">
        <v>468</v>
      </c>
      <c r="K67" s="23" t="s">
        <v>22</v>
      </c>
      <c r="L67" s="23" t="s">
        <v>254</v>
      </c>
      <c r="M67" s="23" t="s">
        <v>176</v>
      </c>
      <c r="N67" s="24">
        <v>43903</v>
      </c>
      <c r="O67" s="23"/>
      <c r="P67" s="23"/>
      <c r="Q67" s="23" t="s">
        <v>305</v>
      </c>
      <c r="R67" s="23"/>
      <c r="S67" s="23" t="s">
        <v>253</v>
      </c>
      <c r="T67" s="23"/>
      <c r="U67" s="23"/>
      <c r="V67" s="23"/>
      <c r="W67" s="23"/>
      <c r="X67" s="23"/>
      <c r="Y67" s="7"/>
      <c r="Z67" s="28" t="s">
        <v>302</v>
      </c>
    </row>
    <row r="68" spans="1:26" ht="38.25" x14ac:dyDescent="0.25">
      <c r="A68" s="5" t="s">
        <v>534</v>
      </c>
      <c r="B68" s="5" t="s">
        <v>268</v>
      </c>
      <c r="C68" s="5" t="s">
        <v>249</v>
      </c>
      <c r="D68" s="5" t="s">
        <v>180</v>
      </c>
      <c r="E68" s="5" t="s">
        <v>340</v>
      </c>
      <c r="F68" s="5" t="s">
        <v>250</v>
      </c>
      <c r="G68" s="5" t="s">
        <v>80</v>
      </c>
      <c r="H68" s="5" t="s">
        <v>435</v>
      </c>
      <c r="I68" s="5" t="s">
        <v>311</v>
      </c>
      <c r="J68" s="5" t="s">
        <v>468</v>
      </c>
      <c r="K68" s="5" t="s">
        <v>518</v>
      </c>
      <c r="L68" s="5" t="s">
        <v>271</v>
      </c>
      <c r="M68" s="5" t="s">
        <v>179</v>
      </c>
      <c r="N68" s="21">
        <v>43906</v>
      </c>
      <c r="O68" s="6"/>
      <c r="P68" s="5" t="s">
        <v>341</v>
      </c>
      <c r="Q68" s="5" t="s">
        <v>438</v>
      </c>
      <c r="R68" s="16">
        <v>50</v>
      </c>
      <c r="S68" s="5" t="s">
        <v>514</v>
      </c>
      <c r="T68" s="5" t="s">
        <v>439</v>
      </c>
      <c r="U68" s="5"/>
      <c r="V68" s="5"/>
      <c r="W68" s="5" t="s">
        <v>316</v>
      </c>
      <c r="X68" s="5"/>
      <c r="Y68" s="7" t="s">
        <v>440</v>
      </c>
      <c r="Z68" s="15" t="s">
        <v>424</v>
      </c>
    </row>
    <row r="69" spans="1:26" ht="38.25" x14ac:dyDescent="0.25">
      <c r="A69" s="5" t="s">
        <v>534</v>
      </c>
      <c r="B69" s="5" t="s">
        <v>268</v>
      </c>
      <c r="C69" s="5" t="s">
        <v>249</v>
      </c>
      <c r="D69" s="5" t="s">
        <v>183</v>
      </c>
      <c r="E69" s="5" t="s">
        <v>340</v>
      </c>
      <c r="F69" s="5" t="s">
        <v>250</v>
      </c>
      <c r="G69" s="5" t="s">
        <v>182</v>
      </c>
      <c r="H69" s="5" t="s">
        <v>365</v>
      </c>
      <c r="I69" s="5" t="s">
        <v>366</v>
      </c>
      <c r="J69" s="5" t="s">
        <v>468</v>
      </c>
      <c r="K69" s="5" t="s">
        <v>22</v>
      </c>
      <c r="L69" s="5" t="s">
        <v>254</v>
      </c>
      <c r="M69" s="5" t="s">
        <v>181</v>
      </c>
      <c r="N69" s="21">
        <v>43906</v>
      </c>
      <c r="O69" s="6" t="s">
        <v>441</v>
      </c>
      <c r="P69" s="5" t="s">
        <v>383</v>
      </c>
      <c r="Q69" s="5" t="s">
        <v>279</v>
      </c>
      <c r="R69" s="16">
        <v>87</v>
      </c>
      <c r="S69" s="5" t="s">
        <v>514</v>
      </c>
      <c r="T69" s="5"/>
      <c r="U69" s="5"/>
      <c r="V69" s="5" t="s">
        <v>317</v>
      </c>
      <c r="W69" s="5"/>
      <c r="X69" s="5"/>
      <c r="Y69" s="7" t="s">
        <v>327</v>
      </c>
      <c r="Z69" s="15" t="s">
        <v>431</v>
      </c>
    </row>
    <row r="70" spans="1:26" ht="38.25" x14ac:dyDescent="0.25">
      <c r="A70" s="5" t="s">
        <v>534</v>
      </c>
      <c r="B70" s="5" t="s">
        <v>268</v>
      </c>
      <c r="C70" s="5" t="s">
        <v>298</v>
      </c>
      <c r="D70" s="5" t="s">
        <v>186</v>
      </c>
      <c r="E70" s="5" t="s">
        <v>340</v>
      </c>
      <c r="F70" s="5" t="s">
        <v>250</v>
      </c>
      <c r="G70" s="5" t="s">
        <v>185</v>
      </c>
      <c r="H70" s="5" t="s">
        <v>369</v>
      </c>
      <c r="I70" s="5" t="s">
        <v>311</v>
      </c>
      <c r="J70" s="5" t="s">
        <v>468</v>
      </c>
      <c r="K70" s="5" t="s">
        <v>518</v>
      </c>
      <c r="L70" s="5" t="s">
        <v>271</v>
      </c>
      <c r="M70" s="5" t="s">
        <v>184</v>
      </c>
      <c r="N70" s="21">
        <v>43906</v>
      </c>
      <c r="O70" s="6"/>
      <c r="P70" s="5" t="s">
        <v>428</v>
      </c>
      <c r="Q70" s="5" t="s">
        <v>442</v>
      </c>
      <c r="R70" s="16">
        <v>51</v>
      </c>
      <c r="S70" s="5" t="s">
        <v>514</v>
      </c>
      <c r="T70" s="5" t="s">
        <v>443</v>
      </c>
      <c r="U70" s="5"/>
      <c r="V70" s="5"/>
      <c r="W70" s="5" t="s">
        <v>316</v>
      </c>
      <c r="X70" s="5"/>
      <c r="Y70" s="7" t="s">
        <v>519</v>
      </c>
      <c r="Z70" s="15" t="s">
        <v>407</v>
      </c>
    </row>
    <row r="71" spans="1:26" ht="38.25" x14ac:dyDescent="0.25">
      <c r="A71" s="5" t="s">
        <v>534</v>
      </c>
      <c r="B71" s="5" t="s">
        <v>268</v>
      </c>
      <c r="C71" s="5" t="s">
        <v>251</v>
      </c>
      <c r="D71" s="5" t="s">
        <v>189</v>
      </c>
      <c r="E71" s="5" t="s">
        <v>267</v>
      </c>
      <c r="F71" s="5" t="s">
        <v>281</v>
      </c>
      <c r="G71" s="5" t="s">
        <v>188</v>
      </c>
      <c r="H71" s="5" t="s">
        <v>369</v>
      </c>
      <c r="I71" s="5" t="s">
        <v>311</v>
      </c>
      <c r="J71" s="5" t="s">
        <v>468</v>
      </c>
      <c r="K71" s="5" t="s">
        <v>518</v>
      </c>
      <c r="L71" s="5" t="s">
        <v>271</v>
      </c>
      <c r="M71" s="5" t="s">
        <v>187</v>
      </c>
      <c r="N71" s="21">
        <v>43906</v>
      </c>
      <c r="O71" s="6" t="s">
        <v>444</v>
      </c>
      <c r="P71" s="5" t="s">
        <v>383</v>
      </c>
      <c r="Q71" s="5" t="s">
        <v>296</v>
      </c>
      <c r="R71" s="16">
        <v>71</v>
      </c>
      <c r="S71" s="5" t="s">
        <v>514</v>
      </c>
      <c r="T71" s="5"/>
      <c r="U71" s="5"/>
      <c r="V71" s="5" t="s">
        <v>317</v>
      </c>
      <c r="W71" s="5"/>
      <c r="X71" s="5"/>
      <c r="Y71" s="7" t="s">
        <v>327</v>
      </c>
      <c r="Z71" s="15" t="s">
        <v>406</v>
      </c>
    </row>
    <row r="72" spans="1:26" ht="38.25" x14ac:dyDescent="0.25">
      <c r="A72" s="23" t="s">
        <v>534</v>
      </c>
      <c r="B72" s="23" t="s">
        <v>268</v>
      </c>
      <c r="C72" s="23" t="s">
        <v>251</v>
      </c>
      <c r="D72" s="23" t="s">
        <v>27</v>
      </c>
      <c r="E72" s="23" t="s">
        <v>267</v>
      </c>
      <c r="F72" s="23" t="s">
        <v>250</v>
      </c>
      <c r="G72" s="23" t="s">
        <v>191</v>
      </c>
      <c r="H72" s="23" t="s">
        <v>255</v>
      </c>
      <c r="I72" s="23" t="s">
        <v>4</v>
      </c>
      <c r="J72" s="23" t="s">
        <v>468</v>
      </c>
      <c r="K72" s="23" t="s">
        <v>22</v>
      </c>
      <c r="L72" s="23" t="s">
        <v>254</v>
      </c>
      <c r="M72" s="23" t="s">
        <v>190</v>
      </c>
      <c r="N72" s="24">
        <v>43906</v>
      </c>
      <c r="O72" s="23"/>
      <c r="P72" s="23"/>
      <c r="Q72" s="23" t="s">
        <v>292</v>
      </c>
      <c r="R72" s="23"/>
      <c r="S72" s="23" t="s">
        <v>253</v>
      </c>
      <c r="T72" s="23"/>
      <c r="U72" s="23"/>
      <c r="V72" s="23"/>
      <c r="W72" s="23"/>
      <c r="X72" s="23"/>
      <c r="Y72" s="7"/>
      <c r="Z72" s="28" t="s">
        <v>408</v>
      </c>
    </row>
    <row r="73" spans="1:26" ht="38.25" x14ac:dyDescent="0.25">
      <c r="A73" s="10" t="s">
        <v>534</v>
      </c>
      <c r="B73" s="10" t="s">
        <v>268</v>
      </c>
      <c r="C73" s="10" t="s">
        <v>347</v>
      </c>
      <c r="D73" s="10" t="s">
        <v>194</v>
      </c>
      <c r="E73" s="10" t="s">
        <v>466</v>
      </c>
      <c r="F73" s="10" t="s">
        <v>250</v>
      </c>
      <c r="G73" s="10" t="s">
        <v>193</v>
      </c>
      <c r="H73" s="10" t="s">
        <v>346</v>
      </c>
      <c r="I73" s="10" t="s">
        <v>311</v>
      </c>
      <c r="J73" s="10" t="s">
        <v>468</v>
      </c>
      <c r="K73" s="10" t="s">
        <v>22</v>
      </c>
      <c r="L73" s="10" t="s">
        <v>254</v>
      </c>
      <c r="M73" s="10" t="s">
        <v>192</v>
      </c>
      <c r="N73" s="20">
        <v>43906</v>
      </c>
      <c r="O73" s="11" t="s">
        <v>446</v>
      </c>
      <c r="P73" s="10" t="s">
        <v>407</v>
      </c>
      <c r="Q73" s="10" t="s">
        <v>445</v>
      </c>
      <c r="R73" s="34">
        <v>4</v>
      </c>
      <c r="S73" s="10" t="s">
        <v>314</v>
      </c>
      <c r="T73" s="10"/>
      <c r="U73" s="10" t="s">
        <v>302</v>
      </c>
      <c r="V73" s="10" t="s">
        <v>416</v>
      </c>
      <c r="W73" s="10" t="s">
        <v>316</v>
      </c>
      <c r="X73" s="10"/>
      <c r="Y73" s="7"/>
      <c r="Z73" s="15" t="s">
        <v>424</v>
      </c>
    </row>
    <row r="74" spans="1:26" ht="38.25" x14ac:dyDescent="0.25">
      <c r="A74" s="5" t="s">
        <v>534</v>
      </c>
      <c r="B74" s="5" t="s">
        <v>268</v>
      </c>
      <c r="C74" s="5" t="s">
        <v>520</v>
      </c>
      <c r="D74" s="5" t="s">
        <v>197</v>
      </c>
      <c r="E74" s="5" t="s">
        <v>340</v>
      </c>
      <c r="F74" s="5" t="s">
        <v>454</v>
      </c>
      <c r="G74" s="5" t="s">
        <v>196</v>
      </c>
      <c r="H74" s="5" t="s">
        <v>255</v>
      </c>
      <c r="I74" s="5" t="s">
        <v>4</v>
      </c>
      <c r="J74" s="5" t="s">
        <v>468</v>
      </c>
      <c r="K74" s="5" t="s">
        <v>518</v>
      </c>
      <c r="L74" s="5" t="s">
        <v>254</v>
      </c>
      <c r="M74" s="5" t="s">
        <v>195</v>
      </c>
      <c r="N74" s="21">
        <v>43906</v>
      </c>
      <c r="O74" s="6" t="s">
        <v>456</v>
      </c>
      <c r="P74" s="5" t="s">
        <v>301</v>
      </c>
      <c r="Q74" s="5" t="s">
        <v>455</v>
      </c>
      <c r="R74" s="16">
        <v>58</v>
      </c>
      <c r="S74" s="5" t="s">
        <v>514</v>
      </c>
      <c r="T74" s="5"/>
      <c r="U74" s="5"/>
      <c r="V74" s="5"/>
      <c r="W74" s="5"/>
      <c r="X74" s="5"/>
      <c r="Y74" s="7" t="s">
        <v>327</v>
      </c>
      <c r="Z74" s="15" t="s">
        <v>453</v>
      </c>
    </row>
    <row r="75" spans="1:26" ht="38.25" x14ac:dyDescent="0.25">
      <c r="A75" s="5" t="s">
        <v>534</v>
      </c>
      <c r="B75" s="5" t="s">
        <v>268</v>
      </c>
      <c r="C75" s="5" t="s">
        <v>249</v>
      </c>
      <c r="D75" s="5" t="s">
        <v>199</v>
      </c>
      <c r="E75" s="5" t="s">
        <v>340</v>
      </c>
      <c r="F75" s="5" t="s">
        <v>281</v>
      </c>
      <c r="G75" s="5" t="s">
        <v>458</v>
      </c>
      <c r="H75" s="5" t="s">
        <v>459</v>
      </c>
      <c r="I75" s="5" t="s">
        <v>4</v>
      </c>
      <c r="J75" s="5" t="s">
        <v>468</v>
      </c>
      <c r="K75" s="5" t="s">
        <v>22</v>
      </c>
      <c r="L75" s="5" t="s">
        <v>271</v>
      </c>
      <c r="M75" s="5" t="s">
        <v>198</v>
      </c>
      <c r="N75" s="21">
        <v>43906</v>
      </c>
      <c r="O75" s="6" t="s">
        <v>460</v>
      </c>
      <c r="P75" s="5" t="s">
        <v>415</v>
      </c>
      <c r="Q75" s="5" t="s">
        <v>457</v>
      </c>
      <c r="R75" s="16">
        <v>57</v>
      </c>
      <c r="S75" s="5" t="s">
        <v>514</v>
      </c>
      <c r="T75" s="5"/>
      <c r="U75" s="5" t="s">
        <v>305</v>
      </c>
      <c r="V75" s="5" t="s">
        <v>461</v>
      </c>
      <c r="W75" s="5" t="s">
        <v>316</v>
      </c>
      <c r="X75" s="5"/>
      <c r="Y75" s="7"/>
      <c r="Z75" s="15" t="s">
        <v>406</v>
      </c>
    </row>
    <row r="76" spans="1:26" ht="38.25" x14ac:dyDescent="0.25">
      <c r="A76" s="23" t="s">
        <v>534</v>
      </c>
      <c r="B76" s="23" t="s">
        <v>268</v>
      </c>
      <c r="C76" s="23" t="s">
        <v>520</v>
      </c>
      <c r="D76" s="23" t="s">
        <v>122</v>
      </c>
      <c r="E76" s="23" t="s">
        <v>340</v>
      </c>
      <c r="F76" s="23" t="s">
        <v>281</v>
      </c>
      <c r="G76" s="23" t="s">
        <v>201</v>
      </c>
      <c r="H76" s="23" t="s">
        <v>255</v>
      </c>
      <c r="I76" s="23" t="s">
        <v>4</v>
      </c>
      <c r="J76" s="23" t="s">
        <v>468</v>
      </c>
      <c r="K76" s="23" t="s">
        <v>518</v>
      </c>
      <c r="L76" s="23" t="s">
        <v>271</v>
      </c>
      <c r="M76" s="23" t="s">
        <v>200</v>
      </c>
      <c r="N76" s="24">
        <v>43906</v>
      </c>
      <c r="O76" s="25"/>
      <c r="P76" s="26"/>
      <c r="Q76" s="23" t="s">
        <v>463</v>
      </c>
      <c r="R76" s="23"/>
      <c r="S76" s="23" t="s">
        <v>253</v>
      </c>
      <c r="T76" s="23"/>
      <c r="U76" s="23"/>
      <c r="V76" s="23"/>
      <c r="W76" s="23"/>
      <c r="X76" s="23"/>
      <c r="Y76" s="7"/>
      <c r="Z76" s="28" t="s">
        <v>462</v>
      </c>
    </row>
    <row r="77" spans="1:26" ht="38.25" x14ac:dyDescent="0.25">
      <c r="A77" s="10" t="s">
        <v>533</v>
      </c>
      <c r="B77" s="10" t="s">
        <v>248</v>
      </c>
      <c r="C77" s="10" t="s">
        <v>465</v>
      </c>
      <c r="D77" s="10" t="s">
        <v>204</v>
      </c>
      <c r="E77" s="10" t="s">
        <v>466</v>
      </c>
      <c r="F77" s="10" t="s">
        <v>281</v>
      </c>
      <c r="G77" s="10" t="s">
        <v>203</v>
      </c>
      <c r="H77" s="10" t="s">
        <v>464</v>
      </c>
      <c r="I77" s="10" t="s">
        <v>283</v>
      </c>
      <c r="J77" s="10" t="s">
        <v>283</v>
      </c>
      <c r="K77" s="10" t="s">
        <v>521</v>
      </c>
      <c r="L77" s="10" t="s">
        <v>280</v>
      </c>
      <c r="M77" s="10" t="s">
        <v>202</v>
      </c>
      <c r="N77" s="20">
        <v>43907</v>
      </c>
      <c r="O77" s="11" t="s">
        <v>467</v>
      </c>
      <c r="P77" s="10" t="s">
        <v>336</v>
      </c>
      <c r="Q77" s="10" t="s">
        <v>375</v>
      </c>
      <c r="R77" s="34">
        <v>4</v>
      </c>
      <c r="S77" s="10" t="s">
        <v>314</v>
      </c>
      <c r="T77" s="10" t="s">
        <v>513</v>
      </c>
      <c r="U77" s="10"/>
      <c r="V77" s="10"/>
      <c r="W77" s="10"/>
      <c r="X77" s="10"/>
      <c r="Y77" s="30" t="s">
        <v>327</v>
      </c>
      <c r="Z77" s="15" t="s">
        <v>352</v>
      </c>
    </row>
    <row r="78" spans="1:26" ht="38.25" x14ac:dyDescent="0.25">
      <c r="A78" s="23" t="s">
        <v>533</v>
      </c>
      <c r="B78" s="23" t="s">
        <v>248</v>
      </c>
      <c r="C78" s="23" t="s">
        <v>249</v>
      </c>
      <c r="D78" s="23" t="s">
        <v>207</v>
      </c>
      <c r="E78" s="23" t="s">
        <v>261</v>
      </c>
      <c r="F78" s="23" t="s">
        <v>250</v>
      </c>
      <c r="G78" s="23" t="s">
        <v>206</v>
      </c>
      <c r="H78" s="23" t="s">
        <v>18</v>
      </c>
      <c r="I78" s="23" t="s">
        <v>4</v>
      </c>
      <c r="J78" s="23" t="s">
        <v>468</v>
      </c>
      <c r="K78" s="23" t="s">
        <v>518</v>
      </c>
      <c r="L78" s="23" t="s">
        <v>271</v>
      </c>
      <c r="M78" s="23" t="s">
        <v>205</v>
      </c>
      <c r="N78" s="24">
        <v>43907</v>
      </c>
      <c r="O78" s="25"/>
      <c r="P78" s="26"/>
      <c r="Q78" s="23" t="s">
        <v>469</v>
      </c>
      <c r="R78" s="23"/>
      <c r="S78" s="23" t="s">
        <v>253</v>
      </c>
      <c r="T78" s="23"/>
      <c r="U78" s="23"/>
      <c r="V78" s="23"/>
      <c r="W78" s="23"/>
      <c r="X78" s="23"/>
      <c r="Y78" s="7"/>
      <c r="Z78" s="28" t="s">
        <v>352</v>
      </c>
    </row>
    <row r="79" spans="1:26" ht="38.25" x14ac:dyDescent="0.25">
      <c r="A79" s="5" t="s">
        <v>533</v>
      </c>
      <c r="B79" s="5" t="s">
        <v>248</v>
      </c>
      <c r="C79" s="5" t="s">
        <v>266</v>
      </c>
      <c r="D79" s="5" t="s">
        <v>210</v>
      </c>
      <c r="E79" s="5" t="s">
        <v>466</v>
      </c>
      <c r="F79" s="5" t="s">
        <v>281</v>
      </c>
      <c r="G79" s="5" t="s">
        <v>209</v>
      </c>
      <c r="H79" s="5" t="s">
        <v>255</v>
      </c>
      <c r="I79" s="5" t="s">
        <v>4</v>
      </c>
      <c r="J79" s="5" t="s">
        <v>468</v>
      </c>
      <c r="K79" s="5" t="s">
        <v>518</v>
      </c>
      <c r="L79" s="5" t="s">
        <v>271</v>
      </c>
      <c r="M79" s="5" t="s">
        <v>208</v>
      </c>
      <c r="N79" s="21">
        <v>43907</v>
      </c>
      <c r="O79" s="6" t="s">
        <v>470</v>
      </c>
      <c r="P79" s="5" t="s">
        <v>367</v>
      </c>
      <c r="Q79" s="5" t="s">
        <v>313</v>
      </c>
      <c r="R79" s="16">
        <v>38</v>
      </c>
      <c r="S79" s="5" t="s">
        <v>514</v>
      </c>
      <c r="T79" s="5"/>
      <c r="U79" s="5"/>
      <c r="V79" s="5" t="s">
        <v>317</v>
      </c>
      <c r="W79" s="5" t="s">
        <v>316</v>
      </c>
      <c r="X79" s="5"/>
      <c r="Y79" s="30" t="s">
        <v>327</v>
      </c>
      <c r="Z79" s="15" t="s">
        <v>352</v>
      </c>
    </row>
    <row r="80" spans="1:26" ht="38.25" x14ac:dyDescent="0.25">
      <c r="A80" s="23" t="s">
        <v>534</v>
      </c>
      <c r="B80" s="23" t="s">
        <v>268</v>
      </c>
      <c r="C80" s="23" t="s">
        <v>249</v>
      </c>
      <c r="D80" s="23" t="s">
        <v>213</v>
      </c>
      <c r="E80" s="23" t="s">
        <v>340</v>
      </c>
      <c r="F80" s="23" t="s">
        <v>250</v>
      </c>
      <c r="G80" s="23" t="s">
        <v>212</v>
      </c>
      <c r="H80" s="23" t="s">
        <v>255</v>
      </c>
      <c r="I80" s="23" t="s">
        <v>4</v>
      </c>
      <c r="J80" s="23" t="s">
        <v>468</v>
      </c>
      <c r="K80" s="23" t="s">
        <v>518</v>
      </c>
      <c r="L80" s="23" t="s">
        <v>271</v>
      </c>
      <c r="M80" s="23" t="s">
        <v>211</v>
      </c>
      <c r="N80" s="24">
        <v>43908</v>
      </c>
      <c r="O80" s="25"/>
      <c r="P80" s="26"/>
      <c r="Q80" s="23" t="s">
        <v>457</v>
      </c>
      <c r="R80" s="23"/>
      <c r="S80" s="23" t="s">
        <v>253</v>
      </c>
      <c r="T80" s="23"/>
      <c r="U80" s="23"/>
      <c r="V80" s="23"/>
      <c r="W80" s="23"/>
      <c r="X80" s="23"/>
      <c r="Y80" s="7"/>
      <c r="Z80" s="28" t="s">
        <v>405</v>
      </c>
    </row>
    <row r="81" spans="1:26" ht="38.25" x14ac:dyDescent="0.25">
      <c r="A81" s="5" t="s">
        <v>534</v>
      </c>
      <c r="B81" s="5" t="s">
        <v>268</v>
      </c>
      <c r="C81" s="5" t="s">
        <v>520</v>
      </c>
      <c r="D81" s="5" t="s">
        <v>215</v>
      </c>
      <c r="E81" s="5" t="s">
        <v>267</v>
      </c>
      <c r="F81" s="5" t="s">
        <v>250</v>
      </c>
      <c r="G81" s="5" t="s">
        <v>64</v>
      </c>
      <c r="H81" s="5" t="s">
        <v>255</v>
      </c>
      <c r="I81" s="5" t="s">
        <v>4</v>
      </c>
      <c r="J81" s="5" t="s">
        <v>468</v>
      </c>
      <c r="K81" s="5" t="s">
        <v>518</v>
      </c>
      <c r="L81" s="5" t="s">
        <v>271</v>
      </c>
      <c r="M81" s="5" t="s">
        <v>214</v>
      </c>
      <c r="N81" s="21">
        <v>43908</v>
      </c>
      <c r="O81" s="6" t="s">
        <v>472</v>
      </c>
      <c r="P81" s="5" t="s">
        <v>360</v>
      </c>
      <c r="Q81" s="5" t="s">
        <v>473</v>
      </c>
      <c r="R81" s="16">
        <v>77</v>
      </c>
      <c r="S81" s="5" t="s">
        <v>514</v>
      </c>
      <c r="T81" s="5"/>
      <c r="U81" s="5" t="s">
        <v>350</v>
      </c>
      <c r="V81" s="5" t="s">
        <v>461</v>
      </c>
      <c r="W81" s="5" t="s">
        <v>316</v>
      </c>
      <c r="X81" s="5"/>
      <c r="Y81" s="7"/>
      <c r="Z81" s="15" t="s">
        <v>471</v>
      </c>
    </row>
    <row r="82" spans="1:26" ht="38.25" x14ac:dyDescent="0.25">
      <c r="A82" s="5" t="s">
        <v>534</v>
      </c>
      <c r="B82" s="5" t="s">
        <v>268</v>
      </c>
      <c r="C82" s="5" t="s">
        <v>249</v>
      </c>
      <c r="D82" s="5" t="s">
        <v>217</v>
      </c>
      <c r="E82" s="5" t="s">
        <v>340</v>
      </c>
      <c r="F82" s="5" t="s">
        <v>281</v>
      </c>
      <c r="G82" s="5" t="s">
        <v>64</v>
      </c>
      <c r="H82" s="5" t="s">
        <v>310</v>
      </c>
      <c r="I82" s="5" t="s">
        <v>4</v>
      </c>
      <c r="J82" s="5" t="s">
        <v>468</v>
      </c>
      <c r="K82" s="5" t="s">
        <v>518</v>
      </c>
      <c r="L82" s="5" t="s">
        <v>271</v>
      </c>
      <c r="M82" s="5" t="s">
        <v>216</v>
      </c>
      <c r="N82" s="21">
        <v>43908</v>
      </c>
      <c r="O82" s="6" t="s">
        <v>480</v>
      </c>
      <c r="P82" s="5" t="s">
        <v>477</v>
      </c>
      <c r="Q82" s="5" t="s">
        <v>476</v>
      </c>
      <c r="R82" s="16">
        <v>39</v>
      </c>
      <c r="S82" s="5" t="s">
        <v>514</v>
      </c>
      <c r="T82" s="5"/>
      <c r="U82" s="5" t="s">
        <v>478</v>
      </c>
      <c r="V82" s="5" t="s">
        <v>461</v>
      </c>
      <c r="W82" s="5" t="s">
        <v>316</v>
      </c>
      <c r="X82" s="5"/>
      <c r="Y82" s="7" t="s">
        <v>475</v>
      </c>
      <c r="Z82" s="15" t="s">
        <v>474</v>
      </c>
    </row>
    <row r="83" spans="1:26" ht="38.25" x14ac:dyDescent="0.25">
      <c r="A83" s="5" t="s">
        <v>534</v>
      </c>
      <c r="B83" s="5" t="s">
        <v>268</v>
      </c>
      <c r="C83" s="5" t="s">
        <v>249</v>
      </c>
      <c r="D83" s="5" t="s">
        <v>219</v>
      </c>
      <c r="E83" s="5" t="s">
        <v>340</v>
      </c>
      <c r="F83" s="5" t="s">
        <v>250</v>
      </c>
      <c r="G83" s="5" t="s">
        <v>64</v>
      </c>
      <c r="H83" s="5" t="s">
        <v>365</v>
      </c>
      <c r="I83" s="5" t="s">
        <v>119</v>
      </c>
      <c r="J83" s="5" t="s">
        <v>468</v>
      </c>
      <c r="K83" s="5" t="s">
        <v>518</v>
      </c>
      <c r="L83" s="5" t="s">
        <v>271</v>
      </c>
      <c r="M83" s="5" t="s">
        <v>218</v>
      </c>
      <c r="N83" s="21">
        <v>43908</v>
      </c>
      <c r="O83" s="6" t="s">
        <v>482</v>
      </c>
      <c r="P83" s="5" t="s">
        <v>483</v>
      </c>
      <c r="Q83" s="5" t="s">
        <v>481</v>
      </c>
      <c r="R83" s="16">
        <v>88</v>
      </c>
      <c r="S83" s="5" t="s">
        <v>514</v>
      </c>
      <c r="T83" s="5"/>
      <c r="U83" s="5"/>
      <c r="V83" s="5" t="s">
        <v>317</v>
      </c>
      <c r="W83" s="5"/>
      <c r="X83" s="5"/>
      <c r="Y83" s="7" t="s">
        <v>327</v>
      </c>
      <c r="Z83" s="15" t="s">
        <v>479</v>
      </c>
    </row>
    <row r="84" spans="1:26" ht="25.5" x14ac:dyDescent="0.25">
      <c r="A84" s="23" t="s">
        <v>534</v>
      </c>
      <c r="B84" s="23" t="s">
        <v>268</v>
      </c>
      <c r="C84" s="23" t="s">
        <v>249</v>
      </c>
      <c r="D84" s="23" t="s">
        <v>219</v>
      </c>
      <c r="E84" s="23" t="s">
        <v>340</v>
      </c>
      <c r="F84" s="23" t="s">
        <v>250</v>
      </c>
      <c r="G84" s="23" t="s">
        <v>221</v>
      </c>
      <c r="H84" s="23" t="s">
        <v>118</v>
      </c>
      <c r="I84" s="23" t="s">
        <v>119</v>
      </c>
      <c r="J84" s="23" t="s">
        <v>468</v>
      </c>
      <c r="K84" s="23" t="s">
        <v>518</v>
      </c>
      <c r="L84" s="23" t="s">
        <v>271</v>
      </c>
      <c r="M84" s="23" t="s">
        <v>220</v>
      </c>
      <c r="N84" s="24">
        <v>43914</v>
      </c>
      <c r="O84" s="25"/>
      <c r="P84" s="26"/>
      <c r="Q84" s="23" t="s">
        <v>481</v>
      </c>
      <c r="R84" s="23"/>
      <c r="S84" s="23" t="s">
        <v>253</v>
      </c>
      <c r="T84" s="23"/>
      <c r="U84" s="23"/>
      <c r="V84" s="23"/>
      <c r="W84" s="23"/>
      <c r="X84" s="23"/>
      <c r="Y84" s="7"/>
      <c r="Z84" s="28" t="s">
        <v>479</v>
      </c>
    </row>
    <row r="85" spans="1:26" ht="38.25" x14ac:dyDescent="0.25">
      <c r="A85" s="23" t="s">
        <v>534</v>
      </c>
      <c r="B85" s="23" t="s">
        <v>268</v>
      </c>
      <c r="C85" s="23" t="s">
        <v>338</v>
      </c>
      <c r="D85" s="23" t="s">
        <v>223</v>
      </c>
      <c r="E85" s="23" t="s">
        <v>267</v>
      </c>
      <c r="F85" s="23" t="s">
        <v>250</v>
      </c>
      <c r="G85" s="23" t="s">
        <v>64</v>
      </c>
      <c r="H85" s="23" t="s">
        <v>522</v>
      </c>
      <c r="I85" s="23" t="s">
        <v>4</v>
      </c>
      <c r="J85" s="23" t="s">
        <v>468</v>
      </c>
      <c r="K85" s="23" t="s">
        <v>22</v>
      </c>
      <c r="L85" s="23" t="s">
        <v>271</v>
      </c>
      <c r="M85" s="23" t="s">
        <v>222</v>
      </c>
      <c r="N85" s="24">
        <v>43914</v>
      </c>
      <c r="O85" s="23"/>
      <c r="P85" s="23"/>
      <c r="Q85" s="23" t="s">
        <v>481</v>
      </c>
      <c r="R85" s="23"/>
      <c r="S85" s="23" t="s">
        <v>253</v>
      </c>
      <c r="T85" s="23"/>
      <c r="U85" s="23"/>
      <c r="V85" s="23"/>
      <c r="W85" s="23"/>
      <c r="X85" s="23"/>
      <c r="Y85" s="7"/>
      <c r="Z85" s="28" t="s">
        <v>407</v>
      </c>
    </row>
    <row r="86" spans="1:26" ht="25.5" x14ac:dyDescent="0.25">
      <c r="A86" s="5" t="s">
        <v>534</v>
      </c>
      <c r="B86" s="5" t="s">
        <v>268</v>
      </c>
      <c r="C86" s="5" t="s">
        <v>249</v>
      </c>
      <c r="D86" s="5" t="s">
        <v>225</v>
      </c>
      <c r="E86" s="5" t="s">
        <v>340</v>
      </c>
      <c r="F86" s="5" t="s">
        <v>281</v>
      </c>
      <c r="G86" s="5" t="s">
        <v>80</v>
      </c>
      <c r="H86" s="5" t="s">
        <v>304</v>
      </c>
      <c r="I86" s="5" t="s">
        <v>361</v>
      </c>
      <c r="J86" s="5" t="s">
        <v>468</v>
      </c>
      <c r="K86" s="5" t="s">
        <v>40</v>
      </c>
      <c r="L86" s="5" t="s">
        <v>280</v>
      </c>
      <c r="M86" s="5" t="s">
        <v>224</v>
      </c>
      <c r="N86" s="21">
        <v>43914</v>
      </c>
      <c r="O86" s="6" t="s">
        <v>485</v>
      </c>
      <c r="P86" s="5" t="s">
        <v>484</v>
      </c>
      <c r="Q86" s="5" t="s">
        <v>462</v>
      </c>
      <c r="R86" s="16">
        <v>96</v>
      </c>
      <c r="S86" s="5" t="s">
        <v>514</v>
      </c>
      <c r="T86" s="5"/>
      <c r="U86" s="5"/>
      <c r="V86" s="5" t="s">
        <v>317</v>
      </c>
      <c r="W86" s="5" t="s">
        <v>316</v>
      </c>
      <c r="X86" s="5"/>
      <c r="Y86" s="7"/>
      <c r="Z86" s="15" t="s">
        <v>424</v>
      </c>
    </row>
    <row r="87" spans="1:26" hidden="1" x14ac:dyDescent="0.25"/>
    <row r="88" spans="1:26" hidden="1" x14ac:dyDescent="0.25"/>
    <row r="89" spans="1:26" hidden="1" x14ac:dyDescent="0.25"/>
    <row r="90" spans="1:26" hidden="1" x14ac:dyDescent="0.25"/>
    <row r="91" spans="1:26" hidden="1" x14ac:dyDescent="0.25"/>
    <row r="92" spans="1:26" hidden="1" x14ac:dyDescent="0.25"/>
    <row r="93" spans="1:26" hidden="1" x14ac:dyDescent="0.25"/>
    <row r="94" spans="1:26" hidden="1" x14ac:dyDescent="0.25"/>
    <row r="95" spans="1:26" hidden="1" x14ac:dyDescent="0.25"/>
    <row r="96" spans="1:2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</sheetData>
  <autoFilter ref="A1:Z86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abSelected="1" zoomScale="80" zoomScaleNormal="80" workbookViewId="0">
      <selection activeCell="B169" sqref="B169"/>
    </sheetView>
  </sheetViews>
  <sheetFormatPr baseColWidth="10" defaultRowHeight="15" x14ac:dyDescent="0.25"/>
  <cols>
    <col min="1" max="1" width="43.7109375" customWidth="1"/>
    <col min="2" max="2" width="39.28515625" customWidth="1"/>
    <col min="3" max="3" width="11.42578125" style="44"/>
  </cols>
  <sheetData>
    <row r="1" spans="1:3" x14ac:dyDescent="0.25">
      <c r="A1" s="35" t="s">
        <v>536</v>
      </c>
      <c r="B1" s="18" t="s">
        <v>538</v>
      </c>
      <c r="C1" s="43" t="s">
        <v>548</v>
      </c>
    </row>
    <row r="2" spans="1:3" x14ac:dyDescent="0.25">
      <c r="A2" s="18" t="s">
        <v>283</v>
      </c>
      <c r="B2" s="36">
        <v>8</v>
      </c>
      <c r="C2" s="43">
        <f>8/85</f>
        <v>9.4117647058823528E-2</v>
      </c>
    </row>
    <row r="3" spans="1:3" x14ac:dyDescent="0.25">
      <c r="A3" s="18" t="s">
        <v>357</v>
      </c>
      <c r="B3" s="36">
        <v>5</v>
      </c>
      <c r="C3" s="43">
        <f>5/85</f>
        <v>5.8823529411764705E-2</v>
      </c>
    </row>
    <row r="4" spans="1:3" ht="30" x14ac:dyDescent="0.25">
      <c r="A4" s="18" t="s">
        <v>468</v>
      </c>
      <c r="B4" s="36">
        <v>72</v>
      </c>
      <c r="C4" s="43">
        <f>72/85</f>
        <v>0.84705882352941175</v>
      </c>
    </row>
    <row r="5" spans="1:3" x14ac:dyDescent="0.25">
      <c r="A5" s="18" t="s">
        <v>537</v>
      </c>
      <c r="B5" s="36">
        <v>85</v>
      </c>
      <c r="C5" s="42">
        <f>SUM(C2:C4)</f>
        <v>1</v>
      </c>
    </row>
    <row r="16" spans="1:3" x14ac:dyDescent="0.25">
      <c r="A16" s="35" t="s">
        <v>536</v>
      </c>
      <c r="B16" s="18" t="s">
        <v>539</v>
      </c>
      <c r="C16" s="43" t="s">
        <v>548</v>
      </c>
    </row>
    <row r="17" spans="1:3" x14ac:dyDescent="0.25">
      <c r="A17" s="18" t="s">
        <v>314</v>
      </c>
      <c r="B17" s="36">
        <v>19</v>
      </c>
      <c r="C17" s="43">
        <f>19/85</f>
        <v>0.22352941176470589</v>
      </c>
    </row>
    <row r="18" spans="1:3" x14ac:dyDescent="0.25">
      <c r="A18" s="18" t="s">
        <v>514</v>
      </c>
      <c r="B18" s="36">
        <v>45</v>
      </c>
      <c r="C18" s="43">
        <f>45/85</f>
        <v>0.52941176470588236</v>
      </c>
    </row>
    <row r="19" spans="1:3" x14ac:dyDescent="0.25">
      <c r="A19" s="18" t="s">
        <v>253</v>
      </c>
      <c r="B19" s="36">
        <v>21</v>
      </c>
      <c r="C19" s="43">
        <f>21/85</f>
        <v>0.24705882352941178</v>
      </c>
    </row>
    <row r="20" spans="1:3" x14ac:dyDescent="0.25">
      <c r="A20" s="18" t="s">
        <v>537</v>
      </c>
      <c r="B20" s="36">
        <v>85</v>
      </c>
      <c r="C20" s="42">
        <f>SUM(C17:C19)</f>
        <v>1</v>
      </c>
    </row>
    <row r="32" spans="1:3" x14ac:dyDescent="0.25">
      <c r="A32" s="18" t="s">
        <v>540</v>
      </c>
      <c r="B32" s="18" t="s">
        <v>549</v>
      </c>
    </row>
    <row r="33" spans="1:3" x14ac:dyDescent="0.25">
      <c r="A33" s="18" t="s">
        <v>550</v>
      </c>
      <c r="B33" s="18">
        <v>16</v>
      </c>
    </row>
    <row r="34" spans="1:3" x14ac:dyDescent="0.25">
      <c r="A34" s="18" t="s">
        <v>551</v>
      </c>
      <c r="B34" s="18">
        <v>39</v>
      </c>
    </row>
    <row r="35" spans="1:3" x14ac:dyDescent="0.25">
      <c r="A35" s="18" t="s">
        <v>552</v>
      </c>
      <c r="B35" s="18">
        <v>85</v>
      </c>
    </row>
    <row r="48" spans="1:3" x14ac:dyDescent="0.25">
      <c r="A48" s="35" t="s">
        <v>536</v>
      </c>
      <c r="B48" s="18" t="s">
        <v>541</v>
      </c>
      <c r="C48" s="43" t="s">
        <v>548</v>
      </c>
    </row>
    <row r="49" spans="1:3" x14ac:dyDescent="0.25">
      <c r="A49" s="39" t="s">
        <v>22</v>
      </c>
      <c r="B49" s="45">
        <v>21</v>
      </c>
      <c r="C49" s="43">
        <f>21/85</f>
        <v>0.24705882352941178</v>
      </c>
    </row>
    <row r="50" spans="1:3" x14ac:dyDescent="0.25">
      <c r="A50" s="39" t="s">
        <v>40</v>
      </c>
      <c r="B50" s="45">
        <v>13</v>
      </c>
      <c r="C50" s="43">
        <f>13/85</f>
        <v>0.15294117647058825</v>
      </c>
    </row>
    <row r="51" spans="1:3" x14ac:dyDescent="0.25">
      <c r="A51" s="39" t="s">
        <v>517</v>
      </c>
      <c r="B51" s="45">
        <v>17</v>
      </c>
      <c r="C51" s="43">
        <f>17/85</f>
        <v>0.2</v>
      </c>
    </row>
    <row r="52" spans="1:3" x14ac:dyDescent="0.25">
      <c r="A52" s="39" t="s">
        <v>518</v>
      </c>
      <c r="B52" s="45">
        <v>29</v>
      </c>
      <c r="C52" s="43">
        <f>29/85</f>
        <v>0.3411764705882353</v>
      </c>
    </row>
    <row r="53" spans="1:3" x14ac:dyDescent="0.25">
      <c r="A53" s="18" t="s">
        <v>521</v>
      </c>
      <c r="B53" s="36">
        <v>3</v>
      </c>
      <c r="C53" s="43">
        <f>3/85</f>
        <v>3.5294117647058823E-2</v>
      </c>
    </row>
    <row r="54" spans="1:3" x14ac:dyDescent="0.25">
      <c r="A54" s="18" t="s">
        <v>524</v>
      </c>
      <c r="B54" s="36">
        <v>1</v>
      </c>
      <c r="C54" s="43">
        <f>1/85</f>
        <v>1.1764705882352941E-2</v>
      </c>
    </row>
    <row r="55" spans="1:3" x14ac:dyDescent="0.25">
      <c r="A55" s="18" t="s">
        <v>508</v>
      </c>
      <c r="B55" s="36">
        <v>1</v>
      </c>
      <c r="C55" s="43">
        <f>1/85</f>
        <v>1.1764705882352941E-2</v>
      </c>
    </row>
    <row r="56" spans="1:3" x14ac:dyDescent="0.25">
      <c r="A56" s="18" t="s">
        <v>537</v>
      </c>
      <c r="B56" s="36">
        <v>85</v>
      </c>
      <c r="C56" s="42">
        <f>SUM(C49:C55)</f>
        <v>1</v>
      </c>
    </row>
    <row r="70" spans="1:3" x14ac:dyDescent="0.25">
      <c r="A70" s="35" t="s">
        <v>536</v>
      </c>
      <c r="B70" s="18" t="s">
        <v>542</v>
      </c>
      <c r="C70" s="43" t="s">
        <v>548</v>
      </c>
    </row>
    <row r="71" spans="1:3" x14ac:dyDescent="0.25">
      <c r="A71" s="18" t="s">
        <v>533</v>
      </c>
      <c r="B71" s="36">
        <v>29</v>
      </c>
      <c r="C71" s="43">
        <f>29/85</f>
        <v>0.3411764705882353</v>
      </c>
    </row>
    <row r="72" spans="1:3" x14ac:dyDescent="0.25">
      <c r="A72" s="18" t="s">
        <v>532</v>
      </c>
      <c r="B72" s="36">
        <v>1</v>
      </c>
      <c r="C72" s="43">
        <f>1/85</f>
        <v>1.1764705882352941E-2</v>
      </c>
    </row>
    <row r="73" spans="1:3" x14ac:dyDescent="0.25">
      <c r="A73" s="18" t="s">
        <v>534</v>
      </c>
      <c r="B73" s="36">
        <v>55</v>
      </c>
      <c r="C73" s="43">
        <f>55/85</f>
        <v>0.6470588235294118</v>
      </c>
    </row>
    <row r="74" spans="1:3" x14ac:dyDescent="0.25">
      <c r="A74" s="18" t="s">
        <v>537</v>
      </c>
      <c r="B74" s="36">
        <v>85</v>
      </c>
      <c r="C74" s="42">
        <f>SUM(C71:C73)</f>
        <v>1</v>
      </c>
    </row>
    <row r="88" spans="1:3" ht="30" x14ac:dyDescent="0.25">
      <c r="A88" s="35" t="s">
        <v>536</v>
      </c>
      <c r="B88" s="18" t="s">
        <v>543</v>
      </c>
      <c r="C88" s="43" t="s">
        <v>548</v>
      </c>
    </row>
    <row r="89" spans="1:3" x14ac:dyDescent="0.25">
      <c r="A89" s="39" t="s">
        <v>267</v>
      </c>
      <c r="B89" s="45">
        <v>29</v>
      </c>
      <c r="C89" s="46">
        <f>29/85</f>
        <v>0.3411764705882353</v>
      </c>
    </row>
    <row r="90" spans="1:3" x14ac:dyDescent="0.25">
      <c r="A90" s="39" t="s">
        <v>261</v>
      </c>
      <c r="B90" s="45">
        <v>15</v>
      </c>
      <c r="C90" s="46">
        <f>15/85</f>
        <v>0.17647058823529413</v>
      </c>
    </row>
    <row r="91" spans="1:3" x14ac:dyDescent="0.25">
      <c r="A91" s="39" t="s">
        <v>466</v>
      </c>
      <c r="B91" s="45">
        <v>12</v>
      </c>
      <c r="C91" s="46">
        <f>12/85</f>
        <v>0.14117647058823529</v>
      </c>
    </row>
    <row r="92" spans="1:3" x14ac:dyDescent="0.25">
      <c r="A92" s="18" t="s">
        <v>502</v>
      </c>
      <c r="B92" s="36">
        <v>4</v>
      </c>
      <c r="C92" s="43">
        <f>4/85</f>
        <v>4.7058823529411764E-2</v>
      </c>
    </row>
    <row r="93" spans="1:3" x14ac:dyDescent="0.25">
      <c r="A93" s="39" t="s">
        <v>340</v>
      </c>
      <c r="B93" s="45">
        <v>25</v>
      </c>
      <c r="C93" s="46">
        <f>25/85</f>
        <v>0.29411764705882354</v>
      </c>
    </row>
    <row r="94" spans="1:3" x14ac:dyDescent="0.25">
      <c r="A94" s="18" t="s">
        <v>537</v>
      </c>
      <c r="B94" s="36">
        <v>85</v>
      </c>
      <c r="C94" s="42">
        <f>SUM(C89:C93)</f>
        <v>1.0000000000000002</v>
      </c>
    </row>
    <row r="112" spans="1:3" x14ac:dyDescent="0.25">
      <c r="A112" s="35" t="s">
        <v>536</v>
      </c>
      <c r="B112" s="18" t="s">
        <v>544</v>
      </c>
      <c r="C112" s="43" t="s">
        <v>548</v>
      </c>
    </row>
    <row r="113" spans="1:3" x14ac:dyDescent="0.25">
      <c r="A113" s="18" t="s">
        <v>426</v>
      </c>
      <c r="B113" s="36">
        <v>1</v>
      </c>
      <c r="C113" s="43">
        <f>1/85</f>
        <v>1.1764705882352941E-2</v>
      </c>
    </row>
    <row r="114" spans="1:3" x14ac:dyDescent="0.25">
      <c r="A114" s="18" t="s">
        <v>452</v>
      </c>
      <c r="B114" s="36">
        <v>1</v>
      </c>
      <c r="C114" s="43">
        <f>1/85</f>
        <v>1.1764705882352941E-2</v>
      </c>
    </row>
    <row r="115" spans="1:3" x14ac:dyDescent="0.25">
      <c r="A115" s="18" t="s">
        <v>381</v>
      </c>
      <c r="B115" s="36">
        <v>1</v>
      </c>
      <c r="C115" s="43">
        <f t="shared" ref="C114:C132" si="0">1/85</f>
        <v>1.1764705882352941E-2</v>
      </c>
    </row>
    <row r="116" spans="1:3" x14ac:dyDescent="0.25">
      <c r="A116" s="18" t="s">
        <v>249</v>
      </c>
      <c r="B116" s="36">
        <v>28</v>
      </c>
      <c r="C116" s="43">
        <f>28/85</f>
        <v>0.32941176470588235</v>
      </c>
    </row>
    <row r="117" spans="1:3" x14ac:dyDescent="0.25">
      <c r="A117" s="18" t="s">
        <v>520</v>
      </c>
      <c r="B117" s="36">
        <v>6</v>
      </c>
      <c r="C117" s="43">
        <f>6/85</f>
        <v>7.0588235294117646E-2</v>
      </c>
    </row>
    <row r="118" spans="1:3" x14ac:dyDescent="0.25">
      <c r="A118" s="18" t="s">
        <v>338</v>
      </c>
      <c r="B118" s="36">
        <v>6</v>
      </c>
      <c r="C118" s="43">
        <f>6/85</f>
        <v>7.0588235294117646E-2</v>
      </c>
    </row>
    <row r="119" spans="1:3" x14ac:dyDescent="0.25">
      <c r="A119" s="18" t="s">
        <v>288</v>
      </c>
      <c r="B119" s="36">
        <v>1</v>
      </c>
      <c r="C119" s="43">
        <f t="shared" si="0"/>
        <v>1.1764705882352941E-2</v>
      </c>
    </row>
    <row r="120" spans="1:3" x14ac:dyDescent="0.25">
      <c r="A120" s="18" t="s">
        <v>399</v>
      </c>
      <c r="B120" s="36">
        <v>2</v>
      </c>
      <c r="C120" s="43">
        <f>2/85</f>
        <v>2.3529411764705882E-2</v>
      </c>
    </row>
    <row r="121" spans="1:3" x14ac:dyDescent="0.25">
      <c r="A121" s="18" t="s">
        <v>344</v>
      </c>
      <c r="B121" s="36">
        <v>2</v>
      </c>
      <c r="C121" s="43">
        <f>2/85</f>
        <v>2.3529411764705882E-2</v>
      </c>
    </row>
    <row r="122" spans="1:3" x14ac:dyDescent="0.25">
      <c r="A122" s="18" t="s">
        <v>303</v>
      </c>
      <c r="B122" s="36">
        <v>2</v>
      </c>
      <c r="C122" s="43">
        <f>2/85</f>
        <v>2.3529411764705882E-2</v>
      </c>
    </row>
    <row r="123" spans="1:3" x14ac:dyDescent="0.25">
      <c r="A123" s="18" t="s">
        <v>347</v>
      </c>
      <c r="B123" s="36">
        <v>5</v>
      </c>
      <c r="C123" s="43">
        <f>5/85</f>
        <v>5.8823529411764705E-2</v>
      </c>
    </row>
    <row r="124" spans="1:3" x14ac:dyDescent="0.25">
      <c r="A124" s="18" t="s">
        <v>269</v>
      </c>
      <c r="B124" s="36">
        <v>2</v>
      </c>
      <c r="C124" s="43">
        <f>2/85</f>
        <v>2.3529411764705882E-2</v>
      </c>
    </row>
    <row r="125" spans="1:3" x14ac:dyDescent="0.25">
      <c r="A125" s="18" t="s">
        <v>465</v>
      </c>
      <c r="B125" s="36">
        <v>1</v>
      </c>
      <c r="C125" s="43">
        <f>1/85</f>
        <v>1.1764705882352941E-2</v>
      </c>
    </row>
    <row r="126" spans="1:3" x14ac:dyDescent="0.25">
      <c r="A126" s="18" t="s">
        <v>515</v>
      </c>
      <c r="B126" s="36">
        <v>5</v>
      </c>
      <c r="C126" s="43">
        <f>5/85</f>
        <v>5.8823529411764705E-2</v>
      </c>
    </row>
    <row r="127" spans="1:3" x14ac:dyDescent="0.25">
      <c r="A127" s="18" t="s">
        <v>298</v>
      </c>
      <c r="B127" s="36">
        <v>3</v>
      </c>
      <c r="C127" s="43">
        <f>3/85</f>
        <v>3.5294117647058823E-2</v>
      </c>
    </row>
    <row r="128" spans="1:3" x14ac:dyDescent="0.25">
      <c r="A128" s="18" t="s">
        <v>251</v>
      </c>
      <c r="B128" s="36">
        <v>10</v>
      </c>
      <c r="C128" s="43">
        <f>10/85</f>
        <v>0.11764705882352941</v>
      </c>
    </row>
    <row r="129" spans="1:3" x14ac:dyDescent="0.25">
      <c r="A129" s="18" t="s">
        <v>321</v>
      </c>
      <c r="B129" s="36">
        <v>1</v>
      </c>
      <c r="C129" s="43">
        <f>1/85</f>
        <v>1.1764705882352941E-2</v>
      </c>
    </row>
    <row r="130" spans="1:3" x14ac:dyDescent="0.25">
      <c r="A130" s="18" t="s">
        <v>266</v>
      </c>
      <c r="B130" s="36">
        <v>4</v>
      </c>
      <c r="C130" s="43">
        <f>4/85</f>
        <v>4.7058823529411764E-2</v>
      </c>
    </row>
    <row r="131" spans="1:3" x14ac:dyDescent="0.25">
      <c r="A131" s="18" t="s">
        <v>535</v>
      </c>
      <c r="B131" s="36">
        <v>1</v>
      </c>
      <c r="C131" s="43">
        <f>1/85</f>
        <v>1.1764705882352941E-2</v>
      </c>
    </row>
    <row r="132" spans="1:3" x14ac:dyDescent="0.25">
      <c r="A132" s="18" t="s">
        <v>333</v>
      </c>
      <c r="B132" s="36">
        <v>3</v>
      </c>
      <c r="C132" s="43">
        <f>3/85</f>
        <v>3.5294117647058823E-2</v>
      </c>
    </row>
    <row r="133" spans="1:3" x14ac:dyDescent="0.25">
      <c r="A133" s="18" t="s">
        <v>537</v>
      </c>
      <c r="B133" s="36">
        <v>85</v>
      </c>
      <c r="C133" s="42">
        <f>SUM(C113:C132)</f>
        <v>0.99999999999999989</v>
      </c>
    </row>
    <row r="149" spans="1:3" x14ac:dyDescent="0.25">
      <c r="A149" s="35" t="s">
        <v>536</v>
      </c>
      <c r="B149" s="18" t="s">
        <v>545</v>
      </c>
      <c r="C149" s="43" t="s">
        <v>548</v>
      </c>
    </row>
    <row r="150" spans="1:3" x14ac:dyDescent="0.25">
      <c r="A150" s="18" t="s">
        <v>516</v>
      </c>
      <c r="B150" s="36">
        <v>3</v>
      </c>
      <c r="C150" s="43">
        <f>3/85</f>
        <v>3.5294117647058823E-2</v>
      </c>
    </row>
    <row r="151" spans="1:3" x14ac:dyDescent="0.25">
      <c r="A151" s="18" t="s">
        <v>454</v>
      </c>
      <c r="B151" s="36">
        <v>1</v>
      </c>
      <c r="C151" s="43">
        <f>1/85</f>
        <v>1.1764705882352941E-2</v>
      </c>
    </row>
    <row r="152" spans="1:3" x14ac:dyDescent="0.25">
      <c r="A152" s="39" t="s">
        <v>250</v>
      </c>
      <c r="B152" s="45">
        <v>42</v>
      </c>
      <c r="C152" s="46">
        <f>42/85</f>
        <v>0.49411764705882355</v>
      </c>
    </row>
    <row r="153" spans="1:3" x14ac:dyDescent="0.25">
      <c r="A153" s="18" t="s">
        <v>377</v>
      </c>
      <c r="B153" s="36">
        <v>2</v>
      </c>
      <c r="C153" s="43">
        <f>2/85</f>
        <v>2.3529411764705882E-2</v>
      </c>
    </row>
    <row r="154" spans="1:3" x14ac:dyDescent="0.25">
      <c r="A154" s="39" t="s">
        <v>281</v>
      </c>
      <c r="B154" s="45">
        <v>36</v>
      </c>
      <c r="C154" s="46">
        <f>36/85</f>
        <v>0.42352941176470588</v>
      </c>
    </row>
    <row r="155" spans="1:3" x14ac:dyDescent="0.25">
      <c r="A155" s="18" t="s">
        <v>260</v>
      </c>
      <c r="B155" s="36">
        <v>1</v>
      </c>
      <c r="C155" s="43">
        <f>1/85</f>
        <v>1.1764705882352941E-2</v>
      </c>
    </row>
    <row r="156" spans="1:3" x14ac:dyDescent="0.25">
      <c r="A156" s="18" t="s">
        <v>537</v>
      </c>
      <c r="B156" s="36">
        <v>85</v>
      </c>
      <c r="C156" s="42">
        <f>SUM(C150:C155)</f>
        <v>1</v>
      </c>
    </row>
    <row r="174" spans="1:2" ht="30" x14ac:dyDescent="0.25">
      <c r="A174" s="35" t="s">
        <v>536</v>
      </c>
      <c r="B174" s="18" t="s">
        <v>547</v>
      </c>
    </row>
    <row r="175" spans="1:2" x14ac:dyDescent="0.25">
      <c r="A175" s="37" t="s">
        <v>22</v>
      </c>
      <c r="B175" s="38">
        <v>40.357142857142854</v>
      </c>
    </row>
    <row r="176" spans="1:2" x14ac:dyDescent="0.25">
      <c r="A176" s="37" t="s">
        <v>40</v>
      </c>
      <c r="B176" s="38">
        <v>33.799999999999997</v>
      </c>
    </row>
    <row r="177" spans="1:2" x14ac:dyDescent="0.25">
      <c r="A177" s="37" t="s">
        <v>517</v>
      </c>
      <c r="B177" s="38">
        <v>40.166666666666664</v>
      </c>
    </row>
    <row r="178" spans="1:2" x14ac:dyDescent="0.25">
      <c r="A178" s="37" t="s">
        <v>518</v>
      </c>
      <c r="B178" s="38">
        <v>54.409090909090907</v>
      </c>
    </row>
    <row r="179" spans="1:2" x14ac:dyDescent="0.25">
      <c r="A179" s="39" t="s">
        <v>521</v>
      </c>
      <c r="B179" s="40">
        <v>9</v>
      </c>
    </row>
    <row r="180" spans="1:2" x14ac:dyDescent="0.25">
      <c r="A180" s="39" t="s">
        <v>524</v>
      </c>
      <c r="B180" s="40">
        <v>1</v>
      </c>
    </row>
    <row r="181" spans="1:2" x14ac:dyDescent="0.25">
      <c r="A181" s="39" t="s">
        <v>508</v>
      </c>
      <c r="B181" s="40">
        <v>6</v>
      </c>
    </row>
    <row r="182" spans="1:2" x14ac:dyDescent="0.25">
      <c r="A182" s="18" t="s">
        <v>537</v>
      </c>
      <c r="B182" s="41">
        <v>42.048387096774192</v>
      </c>
    </row>
  </sheetData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marzo</vt:lpstr>
      <vt:lpstr>Dinamicas 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</dc:creator>
  <cp:lastModifiedBy>Atención  Ciudadano</cp:lastModifiedBy>
  <dcterms:created xsi:type="dcterms:W3CDTF">2020-05-31T23:56:24Z</dcterms:created>
  <dcterms:modified xsi:type="dcterms:W3CDTF">2020-06-25T23:24:09Z</dcterms:modified>
</cp:coreProperties>
</file>