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wnloads\"/>
    </mc:Choice>
  </mc:AlternateContent>
  <bookViews>
    <workbookView xWindow="0" yWindow="0" windowWidth="9060" windowHeight="7110"/>
  </bookViews>
  <sheets>
    <sheet name="PQRSD SEMESTRE2" sheetId="1" r:id="rId1"/>
    <sheet name="Dinamica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'PQRSD SEMESTRE2'!$A$1:$X$695</definedName>
  </definedNames>
  <calcPr calcId="162913"/>
  <pivotCaches>
    <pivotCache cacheId="1" r:id="rId1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5" i="2" l="1"/>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126" i="2" s="1"/>
  <c r="C152" i="2" l="1"/>
  <c r="C151" i="2"/>
  <c r="C150" i="2"/>
  <c r="C149" i="2"/>
  <c r="C148" i="2"/>
  <c r="C147" i="2"/>
  <c r="C153" i="2" s="1"/>
  <c r="C192" i="2" l="1"/>
  <c r="C191" i="2"/>
  <c r="C190" i="2"/>
  <c r="C189" i="2"/>
  <c r="C188" i="2"/>
  <c r="C187" i="2"/>
  <c r="C186" i="2"/>
  <c r="C193" i="2" s="1"/>
  <c r="C81" i="2"/>
  <c r="C80" i="2"/>
  <c r="C79" i="2"/>
  <c r="C78" i="2"/>
  <c r="C77" i="2"/>
  <c r="C76" i="2"/>
  <c r="C82" i="2" s="1"/>
  <c r="C62" i="2"/>
  <c r="C61" i="2"/>
  <c r="C60" i="2"/>
  <c r="C59" i="2"/>
  <c r="C43" i="2"/>
  <c r="C42" i="2"/>
  <c r="C41" i="2"/>
  <c r="C40" i="2"/>
  <c r="C44" i="2" s="1"/>
  <c r="C39" i="2"/>
  <c r="C38" i="2"/>
  <c r="C37" i="2"/>
  <c r="C31" i="2"/>
  <c r="C30" i="2"/>
  <c r="C29" i="2"/>
  <c r="C28" i="2"/>
  <c r="C32" i="2" s="1"/>
  <c r="C27" i="2"/>
  <c r="C26" i="2"/>
  <c r="B32" i="2"/>
  <c r="C18" i="2"/>
  <c r="C17" i="2"/>
  <c r="C16" i="2"/>
  <c r="C15" i="2"/>
  <c r="C19" i="2" s="1"/>
  <c r="C6" i="2"/>
  <c r="C5" i="2"/>
  <c r="C4" i="2"/>
  <c r="C7" i="2" s="1"/>
</calcChain>
</file>

<file path=xl/sharedStrings.xml><?xml version="1.0" encoding="utf-8"?>
<sst xmlns="http://schemas.openxmlformats.org/spreadsheetml/2006/main" count="11447" uniqueCount="2739">
  <si>
    <t>Canal Oficial de Entrada</t>
  </si>
  <si>
    <t>Canal de Atención</t>
  </si>
  <si>
    <t>Departamento</t>
  </si>
  <si>
    <t>Peticionario</t>
  </si>
  <si>
    <t>Naturaleza jurídica del peticionario</t>
  </si>
  <si>
    <t>Tema de Consulta</t>
  </si>
  <si>
    <t>Asunto</t>
  </si>
  <si>
    <t>Responsable</t>
  </si>
  <si>
    <t>Área</t>
  </si>
  <si>
    <t>Dependencia</t>
  </si>
  <si>
    <t>Tipo de petición</t>
  </si>
  <si>
    <t>Tiempo de respuesta legal</t>
  </si>
  <si>
    <t>RADICADO</t>
  </si>
  <si>
    <t>Fecha Radicación</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</si>
  <si>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</si>
  <si>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</si>
  <si>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</si>
  <si>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</si>
  <si>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</si>
  <si>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</si>
  <si>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</si>
  <si>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</si>
  <si>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</si>
  <si>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</si>
  <si>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Canal Escrito</t>
  </si>
  <si>
    <t>Correo Atención Ciudadano</t>
  </si>
  <si>
    <t>Meta</t>
  </si>
  <si>
    <t>JHONATTAN PINZON  </t>
  </si>
  <si>
    <t>Persona Natural</t>
  </si>
  <si>
    <t>Legislacion Bomberil</t>
  </si>
  <si>
    <t>CAC- DOCUMENTO BOMBEROS EL CASTILLO META</t>
  </si>
  <si>
    <t>Camilo Portilla Quelal</t>
  </si>
  <si>
    <t>FORMULACIÓN Y ACTUALIZACIÓN NORMATIVA Y OPERATIVA</t>
  </si>
  <si>
    <t>SUBDIRECCIÓN ESTRATÉGICA Y DE COORDINACIÓN BOMBERIL</t>
  </si>
  <si>
    <t>PETICIÓN DE INTERES PARTICULAR</t>
  </si>
  <si>
    <t>20213800085792  </t>
  </si>
  <si>
    <t>2021-29-07</t>
  </si>
  <si>
    <t>Cumplido</t>
  </si>
  <si>
    <t>PDF</t>
  </si>
  <si>
    <t>SÍ</t>
  </si>
  <si>
    <t>N/A</t>
  </si>
  <si>
    <t>Bolivar</t>
  </si>
  <si>
    <t>CUERPO DE BOMBEROS VOLUNTARIOS DE SANTA CRUZ DE MOMPOX  </t>
  </si>
  <si>
    <t>Entidad Bomberil</t>
  </si>
  <si>
    <t>Fortalecimiento Bomberil</t>
  </si>
  <si>
    <t>CAC: Queja </t>
  </si>
  <si>
    <t>Melba Vidal </t>
  </si>
  <si>
    <t>20213800085942  </t>
  </si>
  <si>
    <t>14-10-2021 11:11 AM Archivar Ronny Estiven Romero Velandia se envía correo el 21/07/2021, número de radicado: 20212050093951.</t>
  </si>
  <si>
    <t>Cundinamarca</t>
  </si>
  <si>
    <t>FRANCISCO JAVIER GAMBOA PEDRAZA </t>
  </si>
  <si>
    <t>Otros</t>
  </si>
  <si>
    <t>CAC: Denuncia de suplantación  </t>
  </si>
  <si>
    <t>Jorge Restrepo Sanguino</t>
  </si>
  <si>
    <t>PETICIÓN DE INTERÉS GENERAL</t>
  </si>
  <si>
    <t>20213800086052  </t>
  </si>
  <si>
    <t>2021-21-07</t>
  </si>
  <si>
    <t>2021-26-07</t>
  </si>
  <si>
    <t>Atlántico</t>
  </si>
  <si>
    <t>ALCALDÍA GALAPA ATLANTICO </t>
  </si>
  <si>
    <t>Entidad Publica</t>
  </si>
  <si>
    <t>CAC: SOLICITUD INVITACION.  </t>
  </si>
  <si>
    <t>Liz Margaret Álvarez calderon </t>
  </si>
  <si>
    <t xml:space="preserve">INSPECCIÓN VIGILANCIA  Y CONTROL </t>
  </si>
  <si>
    <t>20213800086122  </t>
  </si>
  <si>
    <t>22-12-2021 10:43 AM Archivar Liz Margaret Álvarez calderon GESTIONADO</t>
  </si>
  <si>
    <t>Boyacá</t>
  </si>
  <si>
    <t>DEPARTAMENTO NACIONAL DE PLANEACION BOGOTA  </t>
  </si>
  <si>
    <t>Solicitud de Informacion</t>
  </si>
  <si>
    <t>CAC: 20215460679631_701) Envío de notificación radicado 20215460679631 (EMAIL CERTIFICADO de notificaciones_sgdorfeo@dnp.gov.co) </t>
  </si>
  <si>
    <t>20213800086142  </t>
  </si>
  <si>
    <t>2021-28-07</t>
  </si>
  <si>
    <t>LA MISMA PETICION SE REALIZÓ CON RADICADO DNBC N° 20213800083282 Y SE RESPONDIÓ CON RADICADO 20212050094171</t>
  </si>
  <si>
    <t>Hoy 10-08 lleva 23 días de gestión.</t>
  </si>
  <si>
    <t>CUERPO DE BOMBEROS VOLUNTARIOS DE SIBATE  </t>
  </si>
  <si>
    <t>CAC: INFORME- SOBRE UTILIZACIÓN DE EMBLEMAS, ESCUDOS ESLOGAN DE ENTIDADES PÚBLICAS SIN AUTORIZACIÓN  </t>
  </si>
  <si>
    <t>PETICIÓN DE DOCUMENTOS E INFORMACIÓN </t>
  </si>
  <si>
    <t>20213800086232  </t>
  </si>
  <si>
    <t>Hoy 10-08 lleva 22 días de gestión.</t>
  </si>
  <si>
    <t>Valle del Cauca</t>
  </si>
  <si>
    <t>DIANA PATRICIA CORREA BALCAZAR </t>
  </si>
  <si>
    <t>CAC: DERECHO DE PETICIÓN  </t>
  </si>
  <si>
    <t xml:space="preserve"> Edgar Alexander Maya Lopez</t>
  </si>
  <si>
    <t>Proceso Educación Nacional para Bomberos</t>
  </si>
  <si>
    <t>20213800086252  </t>
  </si>
  <si>
    <t>2021-27-07</t>
  </si>
  <si>
    <t>Putumayo</t>
  </si>
  <si>
    <t>MINISTERIO DEL INTERIOR</t>
  </si>
  <si>
    <t>CAC: OFI2021-18101-DAI-2200: Persiste emergencia humanitaria por inundaciones del territorio ancestral transfronterizo, desatención y falta de respuesta estatal a las Comunidades del Resguardo Buenavista y San José de Wisuyá.  </t>
  </si>
  <si>
    <t>EDWIN GONZALEZ MALAGON  </t>
  </si>
  <si>
    <t>Área Central de Referencia Bomberil</t>
  </si>
  <si>
    <t>20213800086312  </t>
  </si>
  <si>
    <t>21-10-2021 16:42 PM Archivar Luis Alberto Valencia Pulido Agradecemos verificar estos casos ya que en el mes de julio se dio respuesta a esta solicitud con el Oficio No. 20212100021721</t>
  </si>
  <si>
    <t>No se tiene evidencia de medio de envio de respuesta, documento sin firma</t>
  </si>
  <si>
    <t>Antioquia</t>
  </si>
  <si>
    <t>CUERPO DE BOMBEROS VOLUNTARIOS SANTA ROSA DE OSOS  </t>
  </si>
  <si>
    <t>CAC: Solicitud  </t>
  </si>
  <si>
    <t>Lina Maria Rojas Gallego</t>
  </si>
  <si>
    <t>20213800086362  </t>
  </si>
  <si>
    <t>Bogotá</t>
  </si>
  <si>
    <t>H.I. SAN IGNACIO SEDE LUCERNA  </t>
  </si>
  <si>
    <t>Persona Juridica</t>
  </si>
  <si>
    <t>CAC: SAN IGNACIO_OPERADOR ICBF_SALUD ORAL_GESTIÒN INTERINSTITUCIONAL_LOCALIDAD KENNEDY  </t>
  </si>
  <si>
    <t>20213800086412  </t>
  </si>
  <si>
    <t>Hoy 10-08 lleva 21 días de gestión.</t>
  </si>
  <si>
    <t>SECRETARIA DE GOBIERNO CORDOBA  </t>
  </si>
  <si>
    <t>CAC: Solicitud de Información  </t>
  </si>
  <si>
    <t>Jonathan Prieto </t>
  </si>
  <si>
    <t>SUBDIRECCIÓN ADMINISTRATIVA Y FINANCIERA</t>
  </si>
  <si>
    <t>20213800086422  </t>
  </si>
  <si>
    <t>Extemporaneo</t>
  </si>
  <si>
    <t>21-12-2021 18:57 PM Archivar Jonathan Prieto Se archiva ya que se dio respuesta vía correo electrónico al correo el día 21 de diciembre de 2021 con el anexo Radicado No. 20213000030781.</t>
  </si>
  <si>
    <t>Correo Institucional</t>
  </si>
  <si>
    <t>CONGRESO DE LA REPUBLICA DE COLOMBIA JAIME ENRIQUE DURAN BARRERA  </t>
  </si>
  <si>
    <t>CI: Traslado  </t>
  </si>
  <si>
    <t>INFORME POR CONGRESISTAS</t>
  </si>
  <si>
    <t>20213800086492  </t>
  </si>
  <si>
    <t>2021-12-07</t>
  </si>
  <si>
    <t>Risaralda</t>
  </si>
  <si>
    <t>CUERPO DE BOMBEROS VOLUNTARIOS DE LA CELIA - RISARALDA  </t>
  </si>
  <si>
    <t>CAC: SOLICITUD LINTERNAS PENDIENTES - BOMBEROS LA CELIA RISARALDA. </t>
  </si>
  <si>
    <t>Andrés Fernando Muñoz Cabrera </t>
  </si>
  <si>
    <t>20213800086512  </t>
  </si>
  <si>
    <t>Vencido</t>
  </si>
  <si>
    <t>Al día 02/09/2021 lleva 39 días de vencimiento</t>
  </si>
  <si>
    <t>La Guajira</t>
  </si>
  <si>
    <t>ROBINSON TABORDA  </t>
  </si>
  <si>
    <t>Queja contra Cuerpo de Bomberos</t>
  </si>
  <si>
    <t>CAC: Queja desde urumita la guajira </t>
  </si>
  <si>
    <t>20213800086602  </t>
  </si>
  <si>
    <t>Word</t>
  </si>
  <si>
    <t>Caquetá</t>
  </si>
  <si>
    <t>CUERPO DE BOMBEROS VOLUNTARIOS DE FLORENCIA  </t>
  </si>
  <si>
    <t>CAC: SOLICITUD ESTUDIOS PROYECTO ESCUELA PEI  </t>
  </si>
  <si>
    <t>20213800086642  </t>
  </si>
  <si>
    <t>08-10-2021 13:06 PM Archivar Lina Maria Rojas Gallego Se respondió por correo electrónico el 08-10-2021. El cuerpo de bomberos enviara de nuevo los documentos ya que varios de ellos no descargaron del link enviado.</t>
  </si>
  <si>
    <t>No se genero radicado de salida</t>
  </si>
  <si>
    <t>Canal Presencial</t>
  </si>
  <si>
    <t>Radicación Directa</t>
  </si>
  <si>
    <t>PROCURADURIA PROVINCIAL VALLE DE ABURRA  </t>
  </si>
  <si>
    <t>RD: FRANQUICIA  </t>
  </si>
  <si>
    <t>PETICIÓN ENTRE AUTORIDADES</t>
  </si>
  <si>
    <t>20213800086662  </t>
  </si>
  <si>
    <t>13-10-2021 10:49 AM Archivar Faubricio Sanchez Cortes Se envía correo electrónico el día: 13/08/2021 con número de radicado: 20212000022201.</t>
  </si>
  <si>
    <t>Caldas</t>
  </si>
  <si>
    <t>CUERPO DE BOMBEROS VOLUNTARIOS DE VITERBO - CALDAS  </t>
  </si>
  <si>
    <t>CAC: Solicitud resolución 004 de 2020  </t>
  </si>
  <si>
    <t>20213800086692  </t>
  </si>
  <si>
    <t>2021-14-07</t>
  </si>
  <si>
    <t>Se responde radicado por correo electrónico el 14-07-2021, se envía la resolución solicitada.</t>
  </si>
  <si>
    <t>Santander</t>
  </si>
  <si>
    <t>ALCALDIA DEL MUNICIPIO DE MALAGA SANTANDER </t>
  </si>
  <si>
    <t>CAC: SOLICITUD AUDIENCIA ALCALDE MALAGA SANTANDER </t>
  </si>
  <si>
    <t>Andrea González Sarmiento</t>
  </si>
  <si>
    <t>DIRECCIÓN GENERAL </t>
  </si>
  <si>
    <t>20213800086712  </t>
  </si>
  <si>
    <t>BOYACÁ</t>
  </si>
  <si>
    <t>CUERPO DE BOMBEROS VOLUNTARIOS DE MONIQUIRA  </t>
  </si>
  <si>
    <t>CAC: SOLICITUD CONCEPTO.  </t>
  </si>
  <si>
    <t>Andrea Bibiana Castañeda Durán</t>
  </si>
  <si>
    <t>CONSULTA </t>
  </si>
  <si>
    <t>20213800086762  </t>
  </si>
  <si>
    <t>Al día 02/09/2021 no se a digitalizado la respuesta.</t>
  </si>
  <si>
    <t>CUERPO DE BOMBEROS VOLUNTARIOS DE SOPO  </t>
  </si>
  <si>
    <t>CAC: Radicado de salida S-2021-025334. TRASLADO PGN.  </t>
  </si>
  <si>
    <t>20213800086792  </t>
  </si>
  <si>
    <t>ALCALDIA MUNICIPAL DE BOLIVAR VALLE  </t>
  </si>
  <si>
    <t>CAC: SOLICITUD INFRMACION MAQUINARIA BOLIVAR VALLE  </t>
  </si>
  <si>
    <t>20213800086802  </t>
  </si>
  <si>
    <t>Al día 02/09/2021 lleva 38 días de vencimiento</t>
  </si>
  <si>
    <t>Vichada</t>
  </si>
  <si>
    <t>CARLOS ACOSTA  </t>
  </si>
  <si>
    <t>CAC: Derecho de Petición  </t>
  </si>
  <si>
    <t>20213800086922  </t>
  </si>
  <si>
    <t>CUERPO DE BOMBEROS VOLUNTARIOS DE FACATATIVA  </t>
  </si>
  <si>
    <t>CAC: SOLICITUD </t>
  </si>
  <si>
    <t xml:space="preserve"> Juan Gabriel Parra</t>
  </si>
  <si>
    <t>20213800086932  </t>
  </si>
  <si>
    <t>14-10-2021 11:09 AM Archivar Ronny Estiven Romero Velandia Se envía correo electrónico el día Mié 28/07/2021, número de radicado: 20212050094031.</t>
  </si>
  <si>
    <t>CUERPO DE BOMBEROS VOLUNTARIOS DE CUCUTA  </t>
  </si>
  <si>
    <t>Acompañamiento Juridico</t>
  </si>
  <si>
    <t>CAC: SOLICITUD APOYO JURÍDICO  </t>
  </si>
  <si>
    <t>20213800086942  </t>
  </si>
  <si>
    <t>MICHEL JOAO ARIAS MURILLO  </t>
  </si>
  <si>
    <t>CAC: Novedad Acoso Laboral  </t>
  </si>
  <si>
    <t>20213800087022  </t>
  </si>
  <si>
    <t xml:space="preserve">Quindio </t>
  </si>
  <si>
    <t>CUERPO DE BOMBEROS VOLUNTARIOS DE GENOVA - QUINDIO  </t>
  </si>
  <si>
    <t>CAC: Información Instructor Bomberos Nivel 1 y 2. </t>
  </si>
  <si>
    <t>Jose Alexander Teuta Gomez</t>
  </si>
  <si>
    <t>20213800087062  </t>
  </si>
  <si>
    <t>CAC: ENTREGA IRREGULAR DE EQUIPOS DE PROTECCIÓN PERSONAL - EPP </t>
  </si>
  <si>
    <t>20213800087102  </t>
  </si>
  <si>
    <t>ALCALDIA AGUA DE DIOS CUNDINAMARCA </t>
  </si>
  <si>
    <t>CAC: SOLICITUD INFORMACIÓN  </t>
  </si>
  <si>
    <t>20213800087112  </t>
  </si>
  <si>
    <t>14-10-2021 11:07 AM Archivar Ronny Estiven Romero Velandia Oficio remitido por correo electrónico el día 27/07/2021 número de radicado: 20212050094231.</t>
  </si>
  <si>
    <t>FISCALIA GENERAL DE LA NACION  </t>
  </si>
  <si>
    <t>CAC: SOLICITUD DE INFORMACIÓN RADICADO SPOA 050016000718200900146 </t>
  </si>
  <si>
    <t>20213800087122  </t>
  </si>
  <si>
    <t>JUZGADO 01 CIVIL CIRCUITO - TULUA - SECCIONAL CALI  </t>
  </si>
  <si>
    <t>CAC: NOTIFICACIÓN AUTO No. 982 DEL 9 DE JULIO DE 2021 - ADMISIÓN TUTELA 2021-00192-00 </t>
  </si>
  <si>
    <t>20213800087132  </t>
  </si>
  <si>
    <t>GOBERNACION DE VICHADA  </t>
  </si>
  <si>
    <t>CAC: Solicitud concepto jurídico respecto al cumplimiento de los requisitos para ser designado como Coordinador Ejecutivo de Bomberos </t>
  </si>
  <si>
    <t>20213800087142  </t>
  </si>
  <si>
    <t>VEEDOR BOMBERIL  </t>
  </si>
  <si>
    <t>CAC : Solicitud de información mediante derecho de petición </t>
  </si>
  <si>
    <t>Jorge Edwin Amarillo Alvarado</t>
  </si>
  <si>
    <t>20213800087212  </t>
  </si>
  <si>
    <t>En atención a la falta de requisitos mínimos del derecho de petición, como identificación de ciudadano y notificación se archiva la solicitud.</t>
  </si>
  <si>
    <t>CUERPO DE BOMBEROS OFICIALES DE DOSQUEBRADAS  </t>
  </si>
  <si>
    <t>CI: EXT_S21-00053112-PQRSD-051941-PQR  </t>
  </si>
  <si>
    <t>20213800087222  </t>
  </si>
  <si>
    <t>21-12-2021 18:55 PM Archivar Jonathan Prieto Se archiva ya que se dio respuesta vía correo electrónico al correo el día 21 de diciembre de 2021 con el anexo Radicado No. 20213000030771.</t>
  </si>
  <si>
    <t>CUERPO DE BOMBEROS VOLUNTARIOS LA DORADA - CALDAS  </t>
  </si>
  <si>
    <t>CAC: TUTELA </t>
  </si>
  <si>
    <t>20213800087242  </t>
  </si>
  <si>
    <t>boyacá</t>
  </si>
  <si>
    <t>CUERPO DE BOMBEROS VOLUNTARIOS DE ARCABUCO  </t>
  </si>
  <si>
    <t>CAC: SOLICITUD  </t>
  </si>
  <si>
    <t>20213800087262  </t>
  </si>
  <si>
    <t>01-12-2021 14:52 PM Archivar Camilo Portilla Quelal SE DIO RESPUESTA CON RADICADO DNBC 20212050094441</t>
  </si>
  <si>
    <t>No se especifica medio de envio de respuesta, documento sin firma</t>
  </si>
  <si>
    <t>JOSE PERDOMO  </t>
  </si>
  <si>
    <t>persona juridica</t>
  </si>
  <si>
    <t>CAC: INFORMACIÓN MARCO NORMATIVO PROCESO DE CERTIFICACIÓN Y EVALUACIÓN RIESGOS BOMBEROS </t>
  </si>
  <si>
    <t>20213800087302  </t>
  </si>
  <si>
    <t>ARBEY RODRIGUEZ  </t>
  </si>
  <si>
    <t>CAC: Queja, petición y investigación. Cartago Valle. </t>
  </si>
  <si>
    <t>20213800087312  </t>
  </si>
  <si>
    <t>PRESIDENCIA DE LA REPUBLICA  </t>
  </si>
  <si>
    <t>Entidad territorial</t>
  </si>
  <si>
    <t>CAC: EXT_S21-00039083-PQRSD-038465-PQR  </t>
  </si>
  <si>
    <t>20213800087332  </t>
  </si>
  <si>
    <t>15-11-2021 11:58 AM Archivar Andrea Bibiana Castañeda Durán SE DIO TRAMITE CON RAD. 20212110027421 ENVIADO EL 09/11/21</t>
  </si>
  <si>
    <t>MINISTERIO DE INTERIOR  </t>
  </si>
  <si>
    <t>CAC: Remisión por competencia EXT_S21-00052098-PQRSD-051020-PQR </t>
  </si>
  <si>
    <t>20213800087372  </t>
  </si>
  <si>
    <t>ISELE TOSCANA  </t>
  </si>
  <si>
    <t>CAC: Cargo de Comandancia </t>
  </si>
  <si>
    <t>20213800087452  </t>
  </si>
  <si>
    <t>20212050094401 </t>
  </si>
  <si>
    <t>PROCURADURIA GENERAL DE LA NACION  </t>
  </si>
  <si>
    <t>CAC: REMISION POR COMPETENCIA E-2020-029376  </t>
  </si>
  <si>
    <t>20213800087492  </t>
  </si>
  <si>
    <t>CONGRESO DE LA REPúBLICA DE COLOMBIA COMISIÓN CUARTA CONSTINUCIONAL PERMANENTE  </t>
  </si>
  <si>
    <t>CAC: Solicitud Informe Ejecución Presupuesto de Inversión 2021  </t>
  </si>
  <si>
    <t xml:space="preserve"> Adriana Moreno Roncancio</t>
  </si>
  <si>
    <t>PLANEACIÓN ESTRATEGICA</t>
  </si>
  <si>
    <t>20213800087502  </t>
  </si>
  <si>
    <t>CESAR AUGUSTO RIVEROS AVENDAÑO </t>
  </si>
  <si>
    <t>CAC: Homologación Cursos para Ascenso  </t>
  </si>
  <si>
    <t>20213800087682  </t>
  </si>
  <si>
    <t xml:space="preserve">Formulario Electronico </t>
  </si>
  <si>
    <t>SANDRA AGUIRRE </t>
  </si>
  <si>
    <t>FE: SOLICITUD DE INFORMACIÓN CON RESPECTO A QUE TIPO DE ESTABLECIMIENTO COMERCIAL LE APLICAN LAS BOCAS DE INCENDIOS EQUIPADAS  </t>
  </si>
  <si>
    <t>20219000087692  </t>
  </si>
  <si>
    <t>JUAN DE DIOS POVEDA CASTELLANOS  </t>
  </si>
  <si>
    <t>20213800087722  </t>
  </si>
  <si>
    <t>LA MISMA SOLICITUD SE REALIZO CON EL RADICADO 20213800083282, EL CUAL SE RESPONDIÓ CON LA SALIDA 20212050094171, POR TANTO NO PROCEDE RESPUESTA.</t>
  </si>
  <si>
    <t>Servicio Mensajeria</t>
  </si>
  <si>
    <t>DANIEL FELIE YANQUEN GIL </t>
  </si>
  <si>
    <t>SM: Rad. 001 de 2020/CBVT </t>
  </si>
  <si>
    <t>20213800087822  </t>
  </si>
  <si>
    <t>12-08-2021 09:39 AM Archivar Camilo Portilla Quelal se dio respùesta con Radicado DNBC No. 20212050094481 el día 06/08/2021 Asunto: Denuncia funcionamiento de C.B.V. de Tocancipá. –I.V.C. DNBC</t>
  </si>
  <si>
    <t>CUERPO DE BOMBEROS VOLUNTARIOS DE BARANOA - ATLANTICO  </t>
  </si>
  <si>
    <t>CAC: SOLICITUD ACLARCION DE LA CONFORMACION DEL CONSEJO DE DIGNATARIOS EN LOS CUERPOS DE BOMBEROS VOLUNTARIOS.  </t>
  </si>
  <si>
    <t>20213800087842  </t>
  </si>
  <si>
    <t>LUIS HERNAN RODRIGUEZ TORRES </t>
  </si>
  <si>
    <t>20213800087852  </t>
  </si>
  <si>
    <t>Se da respuesta por correo electrónico se deja evidencia en digital.</t>
  </si>
  <si>
    <t>MARIA CLEMENCIA PROCURADURIA </t>
  </si>
  <si>
    <t>CAC: OFICIO 3723 DEL 13 DE JULIO 2021 SOLICITUD DE DOCUMENTACIÓN RAD, IUS E-2021-260699 IUC D-2021-1902597 </t>
  </si>
  <si>
    <t>Alvaro Perez</t>
  </si>
  <si>
    <t>GESTIÓN CONTRACTUAL </t>
  </si>
  <si>
    <t>20213800087942  </t>
  </si>
  <si>
    <t>07-09-2021 17:19 PM Archivar Alvaro Perez se da respuesta al orfeo con radicado 20213000023381</t>
  </si>
  <si>
    <t>ALCALDÍA DE PURIFICACIÓN TOLIMA  </t>
  </si>
  <si>
    <t>CAC: Solicitud Información de Estado Máquina Extintora Municipio de Purificación-Tolima </t>
  </si>
  <si>
    <t>20213800087952  </t>
  </si>
  <si>
    <t>CUERPO DE BOMBEROS VOLUNTARIOS DE CHIGORODO  </t>
  </si>
  <si>
    <t>CAC: solicitud de concepto jurídico de la sobre tasa bomberil </t>
  </si>
  <si>
    <t>20213800087962  </t>
  </si>
  <si>
    <t>YESID SANCHEZ CARRASCAL </t>
  </si>
  <si>
    <t>CAC: Encerramiento estación Bomberos Mompox  </t>
  </si>
  <si>
    <t>20213800088062  </t>
  </si>
  <si>
    <t>JUZGADO 02 PROMISCUO FAMILIA CIRCUITO SANTANDER - SOCORRO  </t>
  </si>
  <si>
    <t>CAC: NOTIFICACIÓN ADMISIÓN DE TUTELA  </t>
  </si>
  <si>
    <t>20213800088142  </t>
  </si>
  <si>
    <t> 20212050094111</t>
  </si>
  <si>
    <t>CAC: Negación de prestación de servicio  </t>
  </si>
  <si>
    <t>20213800088182  </t>
  </si>
  <si>
    <t>PAOLA GOMEZ  </t>
  </si>
  <si>
    <t>CAC: Derecho de petición- Solicitud de concepto  </t>
  </si>
  <si>
    <t>20213800088212  </t>
  </si>
  <si>
    <t>SISBEN CERINZA BOYACÁ  </t>
  </si>
  <si>
    <t>CAC: SOLICITUD INFORMACION LISTADO CENSAL - CERINZA  </t>
  </si>
  <si>
    <t xml:space="preserve"> Luis Alberto Valencia Pulido</t>
  </si>
  <si>
    <t>20213800088252  </t>
  </si>
  <si>
    <t>20212100021901 </t>
  </si>
  <si>
    <t>Anotación ORFEO: Se da respuesta por correo electrónico con radicado No. 20212100021901 el día 04/08/2021</t>
  </si>
  <si>
    <t>No se aclara el medio de envío y hasta el día 02/09/2021 no se a digitalizado la respuesta.</t>
  </si>
  <si>
    <t>JESUS RODRIGUEZ  </t>
  </si>
  <si>
    <t>CAC: INTERROGANTES REUNION VIRTUAL 16 DE JULIO DE 2021  </t>
  </si>
  <si>
    <t>20213800088272  </t>
  </si>
  <si>
    <t>12-08-2021 13:58 PM Archivar Andrea Bibiana Castañeda Durán SE DIO TRÁMITE CON RAD. 20212050094461 ENVIADO EL DÍA 06/08/2021</t>
  </si>
  <si>
    <t>GLORIA ESPERANZA TORO TORO </t>
  </si>
  <si>
    <t>CAC: Manizales, derecho de petición  </t>
  </si>
  <si>
    <t>Jiud Magnoly Gaviria Narvaez</t>
  </si>
  <si>
    <t>Fortalecimiento Bomberil para la Respuesta</t>
  </si>
  <si>
    <t>20213800088302  </t>
  </si>
  <si>
    <t>Anotación ORFEO: Se da Rta vía email segurosdnbc@gmail.com el día 4 de agosto de 2021.</t>
  </si>
  <si>
    <t xml:space="preserve">NO SE EVIDENCIA DOCUMENTO DE SALIDA </t>
  </si>
  <si>
    <t>CUERPO DE BOMBEROS VOLUNTARIOS SOLEDAD ATLANTICO  </t>
  </si>
  <si>
    <t>CAC. solicitar como equitativa y que no se vea en abandono a las regiones, departamentos o provincias como se percibe actualmente </t>
  </si>
  <si>
    <t>Mauricio Delgado Perdomo</t>
  </si>
  <si>
    <t>20213800088552  </t>
  </si>
  <si>
    <t>CUERPO OFICIAL DE BOMBEROS DE IBAGUE - TOLIMA  </t>
  </si>
  <si>
    <t>CAC. SOLICITUD DE INFORMACION (CERTIFICADO DE CUMPLIMIENTO)  </t>
  </si>
  <si>
    <t>Cristian Fernando Salcedo Rueda </t>
  </si>
  <si>
    <t>20213800088572  </t>
  </si>
  <si>
    <t>29-10-2021 19:23 PM Archivar Cristian Fernando Salcedo Rueda se dio respuesta el día Mié 22/09/2021 9:54</t>
  </si>
  <si>
    <t>VEEDURíA REDPA WILLIAM DARíO RODRíGUEZ PRESIDENTE </t>
  </si>
  <si>
    <t>CAC: Respuesta Oficial  </t>
  </si>
  <si>
    <t>20213800088842  </t>
  </si>
  <si>
    <t>Se respondió por correo electrónico el 21-07-2021, corresponde a traslado de derecho de petición el cual ya había sido respondido por la DNBC mediante radicado 20212000020691 y enviado al peticionario el 07-07-2021.</t>
  </si>
  <si>
    <t>JOHANN STEVEN ROJAS RAMIREZ  </t>
  </si>
  <si>
    <t>CAC: Solicitud concepto brigadas contraincendios Resolución 256 de 2014  </t>
  </si>
  <si>
    <t>20213800088862  </t>
  </si>
  <si>
    <t>FERNANDO RIVERA COY </t>
  </si>
  <si>
    <t>CAC: Petición de certificación  </t>
  </si>
  <si>
    <t>20213800088932  </t>
  </si>
  <si>
    <t>Se da respuesta por correo electrónico con radicado No.20212100022131 el día 10/08/2021</t>
  </si>
  <si>
    <t>DELEGACIÓN DEPARTAMENTAL BOMBEROS BOLIVAR  </t>
  </si>
  <si>
    <t>CAC: Solicitud de aclaración sobre aplicación de la norma bomberil  </t>
  </si>
  <si>
    <t>20213800088942  </t>
  </si>
  <si>
    <t>12-08-2021 13:59 PM Archivar Andrea Bibiana Castañeda Durán SE DIO TRÁMITE CON RADICADO 20212050094641 ENVIADO EL 11/08/2021</t>
  </si>
  <si>
    <t xml:space="preserve">Correo Atención Ciudadano </t>
  </si>
  <si>
    <t>CESAR VARGAS JARAMILLO </t>
  </si>
  <si>
    <t>CAC: Seguro de vida  </t>
  </si>
  <si>
    <t>20213800088952  </t>
  </si>
  <si>
    <t xml:space="preserve">No se evidencia fecha de digitalización, ni documento de salida  </t>
  </si>
  <si>
    <t>CUERPO DE BOMBEROS VOLUNTARIOS DE CLEMENCIA BOLIVAR  </t>
  </si>
  <si>
    <t>CAC: Falta de Contratación o Convenio del CBV Clemencia Bolívar  </t>
  </si>
  <si>
    <t>20213800088962  </t>
  </si>
  <si>
    <t>PERSONERÍA MUNICIPAL DE COTA  </t>
  </si>
  <si>
    <t>CAC: EXPEDIENTE 013-2019  </t>
  </si>
  <si>
    <t>Juan Guillermo Valencia Álvarez </t>
  </si>
  <si>
    <t>20213800089052  </t>
  </si>
  <si>
    <t>23-12-2021 11:08 AM Archivar Juan Guillermo Valencia Álvarez NOTIFICACION ENVIADA</t>
  </si>
  <si>
    <t>Se archiva sin evidencia de respuesta, peticion reiterativa</t>
  </si>
  <si>
    <t>CUERPO DE BOMBEROS VOLUNTARIOS DE ARMENIA - ANTIOQUIA  </t>
  </si>
  <si>
    <t>CAC: Derecho de petición </t>
  </si>
  <si>
    <t>20213800089092  </t>
  </si>
  <si>
    <t xml:space="preserve">A la fecha 12/08/2021, lleva 17 días en gestión </t>
  </si>
  <si>
    <t>Cesar</t>
  </si>
  <si>
    <t>CUERPO DE BOMBEROS VOLUNTARIOS DE EL COPEY - CESAR  </t>
  </si>
  <si>
    <t>20213800089122  </t>
  </si>
  <si>
    <t>No designa</t>
  </si>
  <si>
    <t>ANONIMO_PQRSD </t>
  </si>
  <si>
    <t>Anonima</t>
  </si>
  <si>
    <t>FE: Irregularidades Cuerpo de Bomberos Sitionuevo Magdalena </t>
  </si>
  <si>
    <t>20219000089262  </t>
  </si>
  <si>
    <t>Alan Roger Bocanegra Barraza  </t>
  </si>
  <si>
    <t>FE: Irregularidades  </t>
  </si>
  <si>
    <t>20219000089272  </t>
  </si>
  <si>
    <t>23-12-2021 11:13 AM Archivar Juan Guillermo Valencia Álvarez SOLICITUD GESTIONADA</t>
  </si>
  <si>
    <t>CAC. derecho de petición de parte de la comandante encargada del cuerpo de bomberos armenia </t>
  </si>
  <si>
    <t>20213800089312  </t>
  </si>
  <si>
    <t>CAC. ENVIO INFORMACION RECONOCIMIENTO PERSONAL. REF: SOLICITUD INFORMACION DE INVENTARIO Y RECURSOS ENTREGADOS AL CUERPO DE BOMBEROS VOLUNTARIOS DE SIBATE PARA INCLUIRLOS EN PLAN DE MEJORAMIENTO  </t>
  </si>
  <si>
    <t>20213800089502  </t>
  </si>
  <si>
    <t>CAC. PARA EFECTOS DE CONTINUAR Y DAR CUMPLIMIENTO AL PLAN DE MEJORAMIENTO, SOLICITAMOS SE NOS EXPIDA CONSTANCIA DE IDONEIDAD DEL PERSONAL INSCRITO EN LA D.N..C.B </t>
  </si>
  <si>
    <t>20213800089512  </t>
  </si>
  <si>
    <t>20-10-2021 16:44 PM Archivar Ronny Estiven Romero Velandia Oficio remitido por correo electrónico el día: 25/08/2021, número de radicado: 20212050095301.</t>
  </si>
  <si>
    <t>JUNTA DEPARTAMENTAL DE BOMBEROS DE BOLIVAR  </t>
  </si>
  <si>
    <t>CAC. Solicitud de información  </t>
  </si>
  <si>
    <t>20213800089532  </t>
  </si>
  <si>
    <t>17-12-2021 12:24 PM Archivar Cristian Fernando Salcedo Rueda se dio respuesta 17/12/2021</t>
  </si>
  <si>
    <t>ALCALDIA MUNICIPAL LOS ANDES (SOTOMAYOR) NARIÑO </t>
  </si>
  <si>
    <t>CAC: CONVENIO DE ASOCIACIÓN Y APOYO INTERINSTITUCIONAL ENTRE EL CUERPO DE BOMBEROS VOLUNTARIOS DEL MUNICIPIO DE LOS ANDES Y EL MUNICIPIO DE LOS ANDES DEPARTAMENTO DE NARIÑO </t>
  </si>
  <si>
    <t>20213800089582  </t>
  </si>
  <si>
    <t>CUERPO DE BOMBEROS VOLUNTARIOS DE FLORIDA - VALLE  </t>
  </si>
  <si>
    <t>CAC. SOLICITUD ASESORIA  </t>
  </si>
  <si>
    <t>20213800089632  </t>
  </si>
  <si>
    <t>20-10-2021 16:48 PM Archivar Ronny Estiven Romero Velandia Se envía correo electrónico el día 02/09/2021, número de radicado: 20212050095571.</t>
  </si>
  <si>
    <t xml:space="preserve">Casanare </t>
  </si>
  <si>
    <t>CUERPO DE BOMBEROS VOLUNTARIOS DE OROCUE - CASANARE  </t>
  </si>
  <si>
    <t>20213800089662  </t>
  </si>
  <si>
    <t xml:space="preserve">A la fecha 12/08/2021, lleva 16 días en gestión </t>
  </si>
  <si>
    <t>CUERPO DE BOMBEROS VOLUNTARIOS DE GIRARDOTA  </t>
  </si>
  <si>
    <t>CAC. DERECHO DE PETICION ( INDEBIDA NOTIFICACIO O REMISION DE DOCUMENTOS  </t>
  </si>
  <si>
    <t>20213800089712  </t>
  </si>
  <si>
    <t>20-10-2021 16:54 PM Archivar Ronny Estiven Romero Velandia Oficio remitido por correo electrónico el día: 18/08/2021, número de radicado: 20212050094821</t>
  </si>
  <si>
    <t>VEEDORES  </t>
  </si>
  <si>
    <t>CAC: DENUNCIA POR DIRECCIONAMIENTO DE COMPRAS DE EQUIPOS </t>
  </si>
  <si>
    <t>DENUNCIA </t>
  </si>
  <si>
    <t>20213800089792  </t>
  </si>
  <si>
    <t>WORD</t>
  </si>
  <si>
    <t xml:space="preserve">No se evidencia fecha de digitalizacion ni documento de salida </t>
  </si>
  <si>
    <t>ALEXIS CLAVIJO  </t>
  </si>
  <si>
    <t>CAC: SOLICITUD DE PRONUNCIAMIENTO POR DESVINCULACION Y VIOLACION AL DEBIDO PROCESO </t>
  </si>
  <si>
    <t>20213800089892  </t>
  </si>
  <si>
    <t>05-09-2021 18:41 PM Archivar Camilo Portilla Quelal se dio respuesta con radicado 20212050094711 el 12/08/2021 ASUNTO: SOLICITUD NO PROCEDENTE</t>
  </si>
  <si>
    <t>FEDERACION NACIONAL DE BOMBEROS DE COLOMBIA  </t>
  </si>
  <si>
    <t>CAC: OFI21-00105620 / IDM: Radicado N°  </t>
  </si>
  <si>
    <t xml:space="preserve">Jairo Soto Gil </t>
  </si>
  <si>
    <t>20213800089942  </t>
  </si>
  <si>
    <t>CAC: Reiteración de Solicitud concepto jurídico respecto a inhabilidades e incompatibilidades entre los cargos de delegado Departamental de Bomberos y Coordinador Ejecutivo de Bomberos y el cumplimiento de los requisitos para ser designado  </t>
  </si>
  <si>
    <t>20213800089972  </t>
  </si>
  <si>
    <t xml:space="preserve">20212050094141, 20212050094281 </t>
  </si>
  <si>
    <t>21/07/2021, 29/07/2021</t>
  </si>
  <si>
    <t>Anotación ORFEO: SE DIERON RESPUESTA MEDIANTE OFICIOS N° 20212050094141- 20213800083232 EL 21/07/2021 Y N°20212050094281 - 20213800087142 RESPECTIVAMENTE</t>
  </si>
  <si>
    <t>Respuestas: 20212050094281 se envió el día 29/07/2021,  20212050094141  se envió el día se 21/07/2021</t>
  </si>
  <si>
    <t>WILLIAN PITTO FERNANDEZ </t>
  </si>
  <si>
    <t>CAC: VACUNA </t>
  </si>
  <si>
    <t>20213800089992  </t>
  </si>
  <si>
    <t>20-10-2021 16:56 PM Archivar Ronny Estiven Romero Velandia Se envia por correo electrónico el día: 02/09/2021, número de radicado: 20212050095551</t>
  </si>
  <si>
    <t>ABERLAIN VIDALES  </t>
  </si>
  <si>
    <t>CAC: Solicitud </t>
  </si>
  <si>
    <t>20213800090002  </t>
  </si>
  <si>
    <t>01-12-2021 14:49 PM Archivar Camilo Portilla Quelal SE DIO RESPUESTA CON RADICADO DNBC 20212050094441</t>
  </si>
  <si>
    <t>YURANI PAZ CHAVES </t>
  </si>
  <si>
    <t>CAC: Solicitud de información  </t>
  </si>
  <si>
    <t>20213800090062  </t>
  </si>
  <si>
    <t>CUERPO DE BOMBEROS DE SILVIA  </t>
  </si>
  <si>
    <t>CAC: SUSPENSIÓN DEL SERVICIO DEL CBV DE SILVIA CAUCA  </t>
  </si>
  <si>
    <t>20213800090092  </t>
  </si>
  <si>
    <t xml:space="preserve">No se evidencia fecha de digitalización ni documento de salida </t>
  </si>
  <si>
    <t>CUERPO DE BOMBEROS VOLUNTARIOS PRADERA  </t>
  </si>
  <si>
    <t>CAC: Consultas </t>
  </si>
  <si>
    <t>20213800090442  </t>
  </si>
  <si>
    <t>Norte de Santander</t>
  </si>
  <si>
    <t>CAC: RESPUESTA RDO 20213800086942  </t>
  </si>
  <si>
    <t>20213800090502  </t>
  </si>
  <si>
    <t>31-08-2021 11:57 AM Archivar Andrea Bibiana Castañeda Durán SE DIO TRÁMITE CON RADICADO 20212050094761 ENVIADO EL 19/8/2021</t>
  </si>
  <si>
    <t>ANONIMO_PQRSD  </t>
  </si>
  <si>
    <t>FE. Queja </t>
  </si>
  <si>
    <t>20219000090532  </t>
  </si>
  <si>
    <t>Se archiva sin evidencia</t>
  </si>
  <si>
    <t>20219000090542  </t>
  </si>
  <si>
    <t>Harold Chavez </t>
  </si>
  <si>
    <t>FE. Prueba de recorrido - Contraloría </t>
  </si>
  <si>
    <t>20219000090592  </t>
  </si>
  <si>
    <t>No se aclara el medio de respuesta.</t>
  </si>
  <si>
    <t>Nariño</t>
  </si>
  <si>
    <t>CUERPO BOMBEROS VOLUNTARIOS LOS ANDES NARIÑO  </t>
  </si>
  <si>
    <t>CAC: SOLICITUD INSPECCIÓN CUERPO DE BOMBEROS VOLUNTARIOS LOS ANDES NARIÑO  </t>
  </si>
  <si>
    <t>20213800090602  </t>
  </si>
  <si>
    <t>CUERPO DE BOMBEROS VOLUNTARIOS DE PIVIJAY MAGDALENA  </t>
  </si>
  <si>
    <t>CAC. Respuesta a la solicitud de certificación de las horas de voluntariado del presidente y vicepresidente del cuerpo de bomberos voluntarios de pivijay Magdalena </t>
  </si>
  <si>
    <t>20213800090612  </t>
  </si>
  <si>
    <t>ALAN ROGER BOCANEGRA BARRAZA </t>
  </si>
  <si>
    <t>CAC. Denuncia comandante cuerpo de Bomberos Voluntarios de Sitonuevo Magdalena </t>
  </si>
  <si>
    <t>20213800090722  </t>
  </si>
  <si>
    <t>SECRETARIA DE GOBIERNO Y DERECHOS HUMANOS GIRARDOTA  </t>
  </si>
  <si>
    <t>CAC. Consulta para la suscripción de contrato de prestación de servicios para la actividad bomberil en el Municipio de Girardota.  </t>
  </si>
  <si>
    <t>20213800090752  </t>
  </si>
  <si>
    <t>ALCALDIA PALESTINA CALDAS </t>
  </si>
  <si>
    <t>CAC. Solicitud Apoyo Unidades de Bomberos Náuticos Cuerpo de Bomberos del Corregimiento de Arauca (municipio de Palestina Caldas  </t>
  </si>
  <si>
    <t>20213800090762  </t>
  </si>
  <si>
    <t>19-08-2021 16:01 PM Archivar JAIRO SOTO GIL archivo 20212000022611</t>
  </si>
  <si>
    <t>20212000022611: no se tiene trazabilidad del envio.</t>
  </si>
  <si>
    <t>PROCURADURIA REGIONAL SANTANDER  </t>
  </si>
  <si>
    <t>CAC. IUC-D-2021-1893831 </t>
  </si>
  <si>
    <t>20213800090782  </t>
  </si>
  <si>
    <t>20212000022611: no se tiene trazabilidad del envio. Se tuvo en cuenta la fecha en la que se archivó el Orfeo.</t>
  </si>
  <si>
    <t>JUNTA DIRECTIVA DE BOMBEROS DEL DEPARTAMENTO DE CALDAS  </t>
  </si>
  <si>
    <t>CAC. Solicitud de Asesoria Jurica y Tecnica  </t>
  </si>
  <si>
    <t>20213800090852  </t>
  </si>
  <si>
    <t>Anotación ORFEO: SE DIO RESPUESTA MEDIANTE CORREO ELECTRÓNICO ENVIADO EL 29/07/2021.</t>
  </si>
  <si>
    <t>No se aclara el medio de respuesta ni el número de radicado de salida.</t>
  </si>
  <si>
    <t>ROBERTO JAIRO JARAMILLO CARDENAS  </t>
  </si>
  <si>
    <t>CAC. Remisión Proyecto de Inversión y Fortalecimiento de los Cuerpos de Bomberos Voluntarios en el Departamento del Quindío  </t>
  </si>
  <si>
    <t>20213800090982  </t>
  </si>
  <si>
    <t>07-10-2021 12:43 PM Archivar Jiud Magnoly Gaviria Narvaez Se da respuesta con radicado No.20212100024791</t>
  </si>
  <si>
    <t>JOHN FREDDY REINA ESTRADA  </t>
  </si>
  <si>
    <t>CAC. Solicitud </t>
  </si>
  <si>
    <t>20213800091062  </t>
  </si>
  <si>
    <t>CAC: Documento de Ronald Perea  </t>
  </si>
  <si>
    <t>20213800091082  </t>
  </si>
  <si>
    <t>DIRECTOR  </t>
  </si>
  <si>
    <t>CAC: Respuesta con radicado 20212000021291 </t>
  </si>
  <si>
    <t>20213800091092  </t>
  </si>
  <si>
    <t xml:space="preserve"> 6/08/2021</t>
  </si>
  <si>
    <t>BOMBEROS BUCARAMANGA  </t>
  </si>
  <si>
    <t>CAC: Consulta sobre experiencia como Bomberos Voluntarios  </t>
  </si>
  <si>
    <t>20213800091102  </t>
  </si>
  <si>
    <t>RD:DERECHO DE PETICIÓN </t>
  </si>
  <si>
    <t>20213800091162  </t>
  </si>
  <si>
    <t>21-10-2021 10:10 AM Archivar Ronny Estiven Romero Velandia Oficio remitido por correo electrónico el día: 18/08/2021, número de radicado: 20212050094821.</t>
  </si>
  <si>
    <t>ALVARO TEHERAN TORRES </t>
  </si>
  <si>
    <t>CAC: Inscripción dignatarios dnb - Página 1.pdf  </t>
  </si>
  <si>
    <t>20213800091362  </t>
  </si>
  <si>
    <t>Anotación ORFEO: SE LE DIO TRÁMITE CONJUNTO CON EL RADICADO 20213800092072.</t>
  </si>
  <si>
    <t>CAC: SOLICITUD DE VISITA  </t>
  </si>
  <si>
    <t>20213800091392  </t>
  </si>
  <si>
    <t>20213800091402  </t>
  </si>
  <si>
    <t>07-10-2021 12:42 PM Archivar Jiud Magnoly Gaviria Narvaez Se da Respuesta con radicado No.20212100024781.</t>
  </si>
  <si>
    <t>CUERPO DE BOMBEROS VOLUNTARIOS CAQUEZA  </t>
  </si>
  <si>
    <t>CAC. INFORMACION SOBRE CESE DE ACTIVIDADES PARCIAL DEL CUERPO DE BOMBEROS DE CAQUEZA, POR LA NO CELEBRACION DE CONVENIO PARA EL SEGUNDO SEMESTRE DEL 2021 Y EL NO PAGO DE 1 MES Y MEDIO DEL CONVENIO ANTERIOR. </t>
  </si>
  <si>
    <t>20213800091522  </t>
  </si>
  <si>
    <t>CAC. SOLICITUD PRUEBAS </t>
  </si>
  <si>
    <t>20213800091882  </t>
  </si>
  <si>
    <t>CONTRALORIA GENERAL DE LA NACION VIGILANCIA FISCAL SECTOR INFRAESTRUCTURA  </t>
  </si>
  <si>
    <t>CAC. Solicitud Información – Atención Denuncias Contraloría General de la República. </t>
  </si>
  <si>
    <t>Edwin Alfonso Zamora Oyola </t>
  </si>
  <si>
    <t>Tecnologías</t>
  </si>
  <si>
    <t>20213800091932  </t>
  </si>
  <si>
    <t>Anotación ORFEO: Documento repetido con igual solicitud, la misma se dio respuesta por el área contractual.</t>
  </si>
  <si>
    <t>No se especifica el radicado de la solicitud repetida para ejercer control.</t>
  </si>
  <si>
    <t>AL PUNTO COLOMBIA NINGUNO </t>
  </si>
  <si>
    <t>CAC: RADICACIÓN DERECHO DE PETICIÓN  </t>
  </si>
  <si>
    <t>20213800091992  </t>
  </si>
  <si>
    <t>Anotación ORFEO: Se brinda respuesta vía email el día 17 de agosto.</t>
  </si>
  <si>
    <t>Correo electrónico</t>
  </si>
  <si>
    <t>CUERPO DE BOMBEROS VOLUNTARIOS DE SANTA ROSA DEL SUR - BOLIVAR  </t>
  </si>
  <si>
    <t>CAC: asesoría jurídica urgente inscripción de dignatarios  </t>
  </si>
  <si>
    <t>20213800092072  </t>
  </si>
  <si>
    <t>FISCALIA GENERAL DE LA NACIóN  </t>
  </si>
  <si>
    <t>CAC: Requerimiento de información emitido por la Fiscalía 212, agradecemos dar respuesta en el término de 15 días.  </t>
  </si>
  <si>
    <t>Carlos Armando López Barrera </t>
  </si>
  <si>
    <t>OFICINA ASESORA JURIDICA </t>
  </si>
  <si>
    <t>20213800092132  </t>
  </si>
  <si>
    <t>CUERPO DE BOMBEROS VOLUNTARIOS DE PLANADAS - TOLIMA  </t>
  </si>
  <si>
    <t>CAC: Apoyo de genero a los cuerpo de bomberos del Tolima </t>
  </si>
  <si>
    <t>20213800092142  </t>
  </si>
  <si>
    <t>CUERPO DE BOMBEROS VOLUNTARIOS DE SANTAFE DE ANTIOQUIA  </t>
  </si>
  <si>
    <t>CAC: SOLICITUD DE REUNIÓN  </t>
  </si>
  <si>
    <t>20213800092192  </t>
  </si>
  <si>
    <t>20-12-2021 15:47 PM Archivar Melba Vidal Respuesta enviada el 15 de noviembre con radicado No 20212050095791</t>
  </si>
  <si>
    <t>RUBER TORO  </t>
  </si>
  <si>
    <t>Persona juridica</t>
  </si>
  <si>
    <t>CAC: Ampliación información certificados bomberiles </t>
  </si>
  <si>
    <t>20213800092352  </t>
  </si>
  <si>
    <t>CUERPO DE BOMBEROS VOLUNTARIOS DE URIBIA - LA GUAJIRA  </t>
  </si>
  <si>
    <t>RD. Solicitud de información y de procedimiento para la creación de las brigadas indígenas. </t>
  </si>
  <si>
    <t>VIVIANA ANDRADE TOVAR </t>
  </si>
  <si>
    <t>20213800092362  </t>
  </si>
  <si>
    <t>01-09-2021 16:02 PM Archivar VIVIANA ANDRADE TOVAR Se dio respuesta mediante Radicado DNBC No. *20211100023081*</t>
  </si>
  <si>
    <t>Canal Virtual</t>
  </si>
  <si>
    <t>Chat Institucional</t>
  </si>
  <si>
    <t>DIANA LOPEZ SANDOVAL </t>
  </si>
  <si>
    <t>CHT. Inquietudes Cuerpos de bomberos voluntarios. </t>
  </si>
  <si>
    <t>20213800092422  </t>
  </si>
  <si>
    <t>20-10-2021 15:40 PM Archivar Ronny Estiven Romero Velandia Se envía correo electronico el día 02/09/2021, número de radicado: 20212050095521.</t>
  </si>
  <si>
    <t>CUERPO DE BOMBEROS VOLUNTARIOS DE CHIPAQUE - CUNDINAMARCA  </t>
  </si>
  <si>
    <t>RD: SOLICITUD DE INTERVENCIÓN  </t>
  </si>
  <si>
    <t>20213800092432  </t>
  </si>
  <si>
    <t>22-12-2021 10:39 AM Archivar Liz Margaret Álvarez calderon GESTIONADO</t>
  </si>
  <si>
    <t>CIRO ROJAS OJEDA </t>
  </si>
  <si>
    <t>CAC. Información. </t>
  </si>
  <si>
    <t>20213800092442  </t>
  </si>
  <si>
    <t>word</t>
  </si>
  <si>
    <t>OFICINA ASESORA JURÍDICA ANTIOQUIA  </t>
  </si>
  <si>
    <t>CAC. VISITA TÉCNICA – CONDICIONES DE OPERATIVIDAD </t>
  </si>
  <si>
    <t>20213800092532  </t>
  </si>
  <si>
    <t>CAC. INFORMACIÓN PARA SU CONOCIMIENTO.  </t>
  </si>
  <si>
    <t>20213800092602  </t>
  </si>
  <si>
    <t>24-11-2021 12:29 PM Archivar Melba Vidal Enviada respuesta el 22 de noviembre con radicado No 20212050095771</t>
  </si>
  <si>
    <t>CONTRALORIA GENERAL DE LA REPUBLICA DIRECCION DE JURISDICCION COACTIVA  </t>
  </si>
  <si>
    <t>CI. Asunto: Solicitud Información – Proceso Atención Denuncia 2021-208386-82111-D, con Radicado 2021ER0046570 del 19/04/2021 </t>
  </si>
  <si>
    <t>20213800092652  </t>
  </si>
  <si>
    <t>No se aclara el medio de envío.</t>
  </si>
  <si>
    <t>CUERPO DE BOMBEROS VOLUNTARIOS DE NILO  </t>
  </si>
  <si>
    <t>CAC. Limitación de servicio  </t>
  </si>
  <si>
    <t>20213800092802  </t>
  </si>
  <si>
    <t>Anotación ORFEO: SE DIO RESPUESTA POR CORREO ELECTRÓNICO EL DÍA 30/7/2021 DADO QUE SE HABÍA RECIBIDO LO CORRESPONDIENTE POR MAIL DESDE EL 28/7/2021.</t>
  </si>
  <si>
    <t>No se anexa correo electrónico de la respuesta.</t>
  </si>
  <si>
    <t>SECRETARIA CORTE CONSTITUCIONAL  </t>
  </si>
  <si>
    <t>CAC: Oficio No 1859 del 30 de julio de 2021.  </t>
  </si>
  <si>
    <t>20213800093092  </t>
  </si>
  <si>
    <t>Anotación ORFEO: Se archiva por cuanto se remitió el concepto a la Corte Constitucional mediante correo electrónico del día viernes 13 de agosto de 2021</t>
  </si>
  <si>
    <t>CUERPO DE BOMBEROS VOLUNTARIOS DE FLANDES - TOLIMA  </t>
  </si>
  <si>
    <t>CAC: Concepto  </t>
  </si>
  <si>
    <t>20213800093132  </t>
  </si>
  <si>
    <t>COLEGIO COLOMBIANO DEL ADMINISTRADOR PúBLICO  </t>
  </si>
  <si>
    <t>CI: DERECHO DE PETICIÓN Art. 9 Ley 1006 de 2006 </t>
  </si>
  <si>
    <t>MARYOLY DIAZ </t>
  </si>
  <si>
    <t>GESTIÓN TALENTO HUMANO </t>
  </si>
  <si>
    <t>20213800093192  </t>
  </si>
  <si>
    <t>Anotación ORFEO: se archiva pro respuesta pro correo</t>
  </si>
  <si>
    <t>No se adjnta respuesta del correo electrónico.</t>
  </si>
  <si>
    <t> ISELE PAOLA TOSCANO RIVERO</t>
  </si>
  <si>
    <t> CAC: Bombero</t>
  </si>
  <si>
    <t> 20213800093542</t>
  </si>
  <si>
    <t>Se da respuesta por correo electrónico se deja evidencia en digital 10/08/2021</t>
  </si>
  <si>
    <t> DELEGACION DEPARTAMENTAL DE SANTANDER</t>
  </si>
  <si>
    <t>Entidad Territorial</t>
  </si>
  <si>
    <t> RD. InvestigaciÃ³n comandante de bomberos de Barbosa</t>
  </si>
  <si>
    <t> 20213800093672</t>
  </si>
  <si>
    <t>20-10-2021 15:10 PM Archivar Melba Vidal Respuesta enviada el 15 de octubre con radicado No 20212050096661</t>
  </si>
  <si>
    <t> CUERPO DE BOMBEROS VOLUNTARIOS DE NILO</t>
  </si>
  <si>
    <t> CAC. AUTO QUE AVOCA CONOCIMIENTO DE UNA ACTUACIÃ“N ADMINISTRATIVA CONVENIO 001-2021</t>
  </si>
  <si>
    <t> 20213800093792</t>
  </si>
  <si>
    <t>SE DIO RESPUESTA POR CORREO ELECTRÓNICO EL DÍA 30/7/2021 YA HABIA LLEGADO ANTES AL CORREO POR ESO LA RESPUESTA ANTICIPADA</t>
  </si>
  <si>
    <t> CUERPO DE BOMBEROS VOLUNTARIOS DE SAN JOSE - CALDAS</t>
  </si>
  <si>
    <t> CAC. Solicitud de inscripciÃ³n ante la DNBVC</t>
  </si>
  <si>
    <t> 20213800093802</t>
  </si>
  <si>
    <t>CONCEJO MUNICIPAL SOCORRO SANTANDER</t>
  </si>
  <si>
    <t> FE. Exigencia de factura electrÃ³nica por parte de la AlcaldÃ­a al cuerpo de bomberos voluntarios del municipio</t>
  </si>
  <si>
    <t> 20219000093882</t>
  </si>
  <si>
    <t>07-11-2021 16:35 PM Archivar Juan Gabriel Parra SE RESPONDIÓ CON Radicado DNBC No. *20212050095541* **20212050095541** Bogotá D.C, 31-08-2021</t>
  </si>
  <si>
    <t> ADEM CTC FEDERACION BOMBEROS MEDELLIN</t>
  </si>
  <si>
    <t> CAC. Oficio Uniformes Bomberos.</t>
  </si>
  <si>
    <t> 20213800093942</t>
  </si>
  <si>
    <t>20212050095351 </t>
  </si>
  <si>
    <t>Sí</t>
  </si>
  <si>
    <t>Huila</t>
  </si>
  <si>
    <t>ALCALDÍA DE NEIVA</t>
  </si>
  <si>
    <t> CAC: INCONVENIENTE EN LA PLATA FORMA DEL RUE</t>
  </si>
  <si>
    <t> 20213800094002</t>
  </si>
  <si>
    <t> WILSON CASTELLANOS MUÃ‘OZ</t>
  </si>
  <si>
    <t> CAC: QUEJA FUNCIONARIO</t>
  </si>
  <si>
    <t> 20213800094142</t>
  </si>
  <si>
    <t> 20212050094871</t>
  </si>
  <si>
    <t> CAC: Apoyo JurÃ­dico</t>
  </si>
  <si>
    <t> 20213800094152</t>
  </si>
  <si>
    <t>SE DIO RESPUESTA POR CORREO ELECTRÓNICO EL DÍA 30/7/2021 DADO QUE SE HABÍA RECIBIDO LO CORRESPONDIENTE POR MAIL DESDE EL 28/7/2021.</t>
  </si>
  <si>
    <t> CUERPO DE BOMBEROS VOLUNTARIOS DE SIBATE</t>
  </si>
  <si>
    <t> RD. Reporte del personal del Cuerpo de Bomberos Voluntarios de SibatÃ© para el RUE - CITEL.</t>
  </si>
  <si>
    <t> 20213800094162</t>
  </si>
  <si>
    <t>Se da respuesta a través del correo de Tatiana Herrera el día 10/08/2021</t>
  </si>
  <si>
    <t> CUERPO DE BOMBEROS VOLUNTARIOS DE EL DOVIO</t>
  </si>
  <si>
    <t> RD. SOLICITUD DE RECURSOS PROYECTO DE INVERSIÃ“N &amp;quot; ADQUISICION DE UN VEHÃCULO CISTERNA (CARRO TANQUE) PARA EOL CUERPO DE BOMBEROS VOLUNTARIOS DEL MUNICIPIO DEL DOVIO EN EL DEPARTAMENTO DEL VALLE DEL CAUCA &amp;quot;</t>
  </si>
  <si>
    <t> 20213800094182</t>
  </si>
  <si>
    <t>06-10-2021 11:36 AM Archivar Jiud Magnoly Gaviria Narvaez Se brinda respuesta por email.</t>
  </si>
  <si>
    <t>No se genero radiado de salida</t>
  </si>
  <si>
    <t>FUNDACIÓN CENTRO HISTÓRICO</t>
  </si>
  <si>
    <t> CAC: Solicitud de informaciÃ³n</t>
  </si>
  <si>
    <t> 20213800094202</t>
  </si>
  <si>
    <t> CUERPO BOMBEROS VOLUNTARIOS CICUCO</t>
  </si>
  <si>
    <t> CAC: Consulta de verificaciÃ³n de los requisitos elecciÃ³n de Comandante y Subcomandante del Cuerpo de Bomberos Voluntarios de Cicuco-BolÃ­var.</t>
  </si>
  <si>
    <t> 20213800094332</t>
  </si>
  <si>
    <t> 20212050095321</t>
  </si>
  <si>
    <t>GESTIÓN INTEGRAL DEL RIESGO S.A.S.</t>
  </si>
  <si>
    <t> CAC: CONSULTA ALCANCE RESOLUCIÃ“N 256 DE 2014</t>
  </si>
  <si>
    <t> 20213800094342</t>
  </si>
  <si>
    <t>22-09-2021 08:36 AM Archivar Edgar Alexander Maya Lopez Se da respuesta con radicado DNBC N° 20212050096001, se envia el 21/09/2021</t>
  </si>
  <si>
    <t>DELEGACIÓN DEPARTAMENTAL DE BOMBEROS ANTIOQUIA</t>
  </si>
  <si>
    <t> CAC: Solicitud</t>
  </si>
  <si>
    <t> 20213800094352</t>
  </si>
  <si>
    <t>Se respondió radicado 20213800094352, se envío respuesta por correo electrónico el 19-08-2021.</t>
  </si>
  <si>
    <t>Tolima</t>
  </si>
  <si>
    <t> CUERPO DE BOMBEROS VOLUNTARIO DE ORTEGA</t>
  </si>
  <si>
    <t> CAC: Cese de actividades cuerpo de bomberos Ortega tolima</t>
  </si>
  <si>
    <t> 20213800094372</t>
  </si>
  <si>
    <t> CUERPO DE BOMBEROS VOLUNTARIOS DE LA VIRGINIA - RISARALDA</t>
  </si>
  <si>
    <t> CAC: Solicitud Consulta JurÃ­dica</t>
  </si>
  <si>
    <t> 20213800094382</t>
  </si>
  <si>
    <t>17-12-2021 12:19 PM Archivar Cristian Fernando Salcedo Rueda se dio respuesta 17/12/2021</t>
  </si>
  <si>
    <t> ALCALDIA SANTA FE DE ANTIOQUIA ANTIOQUIA</t>
  </si>
  <si>
    <t> CI. Traslado por Competencia EXT_S21-00062676-PQRSD-061096-PQR. Viabilidad para suscribir convenio.</t>
  </si>
  <si>
    <t> 20213800094392</t>
  </si>
  <si>
    <t>20212050094691 </t>
  </si>
  <si>
    <t> COORDINACION EJECUTIVA BOMBEROS CASANARE</t>
  </si>
  <si>
    <t> CAC:Solicitud de orientaciÃ³n respecto de las funciones del coordinador ejecutivo</t>
  </si>
  <si>
    <t> 20213800094422</t>
  </si>
  <si>
    <t>Magdalena</t>
  </si>
  <si>
    <t> ANONIMO_PQRSD</t>
  </si>
  <si>
    <t> FE. Queja</t>
  </si>
  <si>
    <t> 20219000094442</t>
  </si>
  <si>
    <t>En razón a la imposibilidad de cargar la respuesta al radicado en mención, se remitió correo electrónico el día 12/08/2021, a la dirección del supervisor del área ronny.romero@dnbc.gov.co, allegando respuesta a la petición referida e informado el trámite del art. 69 del CPACA. Notificación por aviso.</t>
  </si>
  <si>
    <t> ALCALDIA PESCA BOYACA</t>
  </si>
  <si>
    <t> CAC: SOLICITUD DE INFORMACION LISTADO CENSAL</t>
  </si>
  <si>
    <t> 20213800094452</t>
  </si>
  <si>
    <t>Se da respuesta por correo electrónico con radicado No. 20212100022161 el día 10/08/2021</t>
  </si>
  <si>
    <t> CUERPO DE BOMBEROS VOLUNTARIOS DE ARMENIA QUINDIO</t>
  </si>
  <si>
    <t> CAC: SOLICITUD CONCEPTO</t>
  </si>
  <si>
    <t> 20213800094462</t>
  </si>
  <si>
    <t>20212050094861 </t>
  </si>
  <si>
    <t> YULI ANDREA TIJO MARTINEZ</t>
  </si>
  <si>
    <t> CAC: Caso de discriminaciÃ³n</t>
  </si>
  <si>
    <t> 20213800094572</t>
  </si>
  <si>
    <t>20212050095371 </t>
  </si>
  <si>
    <t> DELEGACION BOMBEROS SANTANDER</t>
  </si>
  <si>
    <t> CAC: Reporte</t>
  </si>
  <si>
    <t> 20213800094662</t>
  </si>
  <si>
    <t>08-10-2021 09:49 AM Archivar Camilo Portilla Quelal se dió respuesta con Radicado No. 20212050095631 el 10/09/2021 ASUNTO:Respuesta a consulta</t>
  </si>
  <si>
    <t> CUERPO DE BOMBEROS VOLUNTARIOS DE ZIPAQUIRA</t>
  </si>
  <si>
    <t> CAC. SOLICITUD RESULTADOS PROCESO DE VERIFICACIÃ’N CUERPO DE BOMBEROS VOLUNTARIOS DE ZIPAQUIRÃ€</t>
  </si>
  <si>
    <t> 20213800094762</t>
  </si>
  <si>
    <t>20-12-2021 12:32 PM Archivar Cristian Fernando Salcedo Rueda se dio respuesta el día 16/11/2021</t>
  </si>
  <si>
    <t> FE. peticiÃ³n</t>
  </si>
  <si>
    <t> 20219000094892</t>
  </si>
  <si>
    <t>21-12-2021 12:59 PM Archivar Juan Gabriel Parra POR SE ANONIMO SE REMITIÓ RESPUESTA PARA PUBLICACIÓN EN LA PAGINA A EDGARDO.MANDON.@DNBC.GOV.CO</t>
  </si>
  <si>
    <t>Sin evidencia de respuesta</t>
  </si>
  <si>
    <t> ASOCIACIÃ“N NACIONAL DE BOMBEROS RESCATES Y SIMILARES ASDEBER</t>
  </si>
  <si>
    <t> CAC: DERECHO DE PETICIÃ“N</t>
  </si>
  <si>
    <t> 20213800094962</t>
  </si>
  <si>
    <t>30-11-2021 09:34 AM Archivar Camilo Portilla Quelal se dio respuesta el 22/11/2021 radicado DNBC 20212050095811</t>
  </si>
  <si>
    <t> CUERPO DE BOMBEROS VOLUNTARIOS DE FUSAGASUGA</t>
  </si>
  <si>
    <t> CAC: Solicitud de InspecciÃ³n, Vigilancia y Control</t>
  </si>
  <si>
    <t> 20213800094972</t>
  </si>
  <si>
    <t> CAC: OFICIO DERECHO DE PETICION DIRIGIDO AL DIRECTOR DNCB CAPITAN (J) CHARLES BENAVIDEZ</t>
  </si>
  <si>
    <t> 20213800095002</t>
  </si>
  <si>
    <t>01-12-2021 14:46 PM Archivar Camilo Portilla Quelal SE DIO RESPUESTA CON RADICADO DNBC 20212050095831</t>
  </si>
  <si>
    <t> DARIO PEDREROS</t>
  </si>
  <si>
    <t> CAC: DERECHO DE PETICIÃ“N DE INFORMACIÃ“N</t>
  </si>
  <si>
    <t>Orlando Murillo</t>
  </si>
  <si>
    <t> 20213800095012</t>
  </si>
  <si>
    <t> CUERPO DE BOMBEROS VOLUNTARIOS DE ARJONA</t>
  </si>
  <si>
    <t> CAC: Solicitud de consulta</t>
  </si>
  <si>
    <t> 20213800095042</t>
  </si>
  <si>
    <t>13-10-2021 16:19 PM Archivar Ronny Estiven Romero Velandia se envía correo el 22/09/2021, con salida número 20212050095961</t>
  </si>
  <si>
    <t> JUNTA DEPARTAMENTAL DE BOMBEROS DE BOLIVAR</t>
  </si>
  <si>
    <t> CAC : Solicitud de consulta</t>
  </si>
  <si>
    <t> 20213800095052</t>
  </si>
  <si>
    <t> BOMBEROS VIOTA CUNDINAMARCA</t>
  </si>
  <si>
    <t> CAC: Solicitud de InspecciÃ³n, Vigilancia y Control a un Cuerpo de Bomberos</t>
  </si>
  <si>
    <t> 20213800095062</t>
  </si>
  <si>
    <t> JUZGADO 02 ADMINITRATIVO - SANTANDER</t>
  </si>
  <si>
    <t> CAC: ADMISIÃ“N, TRASLADO Y NOTIFICACIÃ“N DE ACCIÃ“N DE TUTELA 2021-00361</t>
  </si>
  <si>
    <t> 20213800095072</t>
  </si>
  <si>
    <t>20212050094701 </t>
  </si>
  <si>
    <t> JUZGADO 33 PENAL MUNICIPAL FUNCION CONTROL DE GARANTIAS VALLE DEL CAUCA</t>
  </si>
  <si>
    <t> CAC: OFICIO NOTIFICA VINCULACIÃ“N ACCIÃ“N DE TUTELA 2021-00112</t>
  </si>
  <si>
    <t> 20213800095112</t>
  </si>
  <si>
    <t>20212050094671 </t>
  </si>
  <si>
    <t> ALCALDIA MUNICIPAL DE SIBATE</t>
  </si>
  <si>
    <t> CAC. CONTRATO ESENCIAL DE BOMBEROS SIBATÃ‰</t>
  </si>
  <si>
    <t> 20213800095322</t>
  </si>
  <si>
    <t>SE DIO RESPUESTA MEDIANTE CORREO ELECTRÓNICO EL DÍA 18/08/2021</t>
  </si>
  <si>
    <t> CUERPO DE BOMBEROS VOLUNTARIOS DE CHIQUIZA</t>
  </si>
  <si>
    <t> CAC. Solicitud</t>
  </si>
  <si>
    <t> 20213800095342</t>
  </si>
  <si>
    <t>20212100022341 </t>
  </si>
  <si>
    <t>Se da respuesta por correo con radicado No. 20212100022341 el día 18/08/2021</t>
  </si>
  <si>
    <t> SECRETARIA DE GOBIERNO DEL META</t>
  </si>
  <si>
    <t> CAC. Concepto Prorroga</t>
  </si>
  <si>
    <t> 20213800095372</t>
  </si>
  <si>
    <t>13-10-2021 16:22 PM Archivar Ronny Estiven Romero Velandia se envía correo el 22 de septiembre con número de salida 20212050095991</t>
  </si>
  <si>
    <t> CUERPO DE BOMBEROS VOLUNTARIOS DE SITIO NUEVO - MAGDALENA</t>
  </si>
  <si>
    <t> CAC. expediciÃ³n de certificaciÃ³n de unidades activas de cuerpo de bombero y de su actual comandante</t>
  </si>
  <si>
    <t> 20213800095392</t>
  </si>
  <si>
    <t>Se da respuesta por correo con radicado No. 20212100022471 el día 18/08/2021</t>
  </si>
  <si>
    <t> CONTRALORIA GENERAL DE LA REPUBLICA DIRECCION DE JURISDICCION COACTIVA</t>
  </si>
  <si>
    <t> CI. Solicitud InformaciÃ³n â€“ Proceso AtenciÃ³n Denuncia 2021-208386-82111-D, con Radicado 2021ER0046570 del 19/04/2021</t>
  </si>
  <si>
    <t> 20213800095462</t>
  </si>
  <si>
    <t>24-08-2021 09:33 AM Archivar Alvaro Perez se archiva el orfeo con numero de radicado 20213000022731</t>
  </si>
  <si>
    <t>Cerrado directamente por subdirecto administrativo y financiero</t>
  </si>
  <si>
    <t> ASISTENTE COMANDANTE BOMBEROS POPAYAN</t>
  </si>
  <si>
    <t> CAC. SOLICITUD DE INFORMACIÃ“N BONO SOLIDARIO FRESNO</t>
  </si>
  <si>
    <t> 20213800095482</t>
  </si>
  <si>
    <t xml:space="preserve">PDF </t>
  </si>
  <si>
    <t> CUERPO DE BOMBEROS VOLUNTARIOS DE AGRADO - HUILA</t>
  </si>
  <si>
    <t> CAC. Cese de Actividades</t>
  </si>
  <si>
    <t> 20213800095492</t>
  </si>
  <si>
    <t> ALCALDIA HATONUEVO LA GUAJIRA</t>
  </si>
  <si>
    <t> CAC. Saludos. IV ReiteraciÃ³n Compromisos del Cuerpo de Bombero de Hatonuevo (La Guajira) con Copia a DirecciÃ³n Nacional Bomberos de Colombia.</t>
  </si>
  <si>
    <t> 20213800095532</t>
  </si>
  <si>
    <t> JORGE RODRIGUEZ</t>
  </si>
  <si>
    <t> CAC. Derecho de PeticiÃ³n.</t>
  </si>
  <si>
    <t>Viviana Gonzalez Cano</t>
  </si>
  <si>
    <t xml:space="preserve">Gestión de asuntos disciplinarios </t>
  </si>
  <si>
    <t> 20213800095572</t>
  </si>
  <si>
    <t>02-09-2021 09:52 AM Archivar Viviana Gonzalez Cano se efectúa traslado a la UNP bajo radicado. 20213700023091</t>
  </si>
  <si>
    <t> CUERPO DE BOMBEROS VOLUNTARIOS DE GARAGOA</t>
  </si>
  <si>
    <t> CAC. SOLICITUD COPIA DE SOAT.</t>
  </si>
  <si>
    <t>Arley Coy</t>
  </si>
  <si>
    <t> 20213800095622</t>
  </si>
  <si>
    <t>27-12-2021 16:17 PM Archivar Jeison Andrés López Ruiz SE DA RESPUESTA AL CUERPO DE BOMBEROS DE GARAGAOA POR CORREO ELECTRONICO EL DIA 27 DE DICIEMBRE DE 2021.</t>
  </si>
  <si>
    <t> EDINSON SANGUINO PÃ¡EZ</t>
  </si>
  <si>
    <t> CI. Derecho de peticiÃ³n de informaciÃ³n</t>
  </si>
  <si>
    <t> 20213800095722</t>
  </si>
  <si>
    <t> NANCY CAMPOS</t>
  </si>
  <si>
    <t> CAC: REQUERIMIENTO INFORMACION</t>
  </si>
  <si>
    <t> 20213800095732</t>
  </si>
  <si>
    <t>22-09-2021 09:52 AM Archivar Edgar Alexander Maya Lopez Se da respuesta con radicado DNBC N° 20212050096061, se envía el 22/09/2021</t>
  </si>
  <si>
    <t> ALCALDIA MUNICIPAL PIVIJAY MAGDALENA</t>
  </si>
  <si>
    <t> CAC. SOLICITUD DE INFORMACIÃ“N, ORIENTACIÃ“N, ASESORÃA Y CONSULTA.</t>
  </si>
  <si>
    <t> 20213800095802</t>
  </si>
  <si>
    <t> UNGRD</t>
  </si>
  <si>
    <t> CAC. ReconstrucciÃ³n de San AndrÃ©s â€“ Solicitud de informaciÃ³n</t>
  </si>
  <si>
    <t> 20213800095822</t>
  </si>
  <si>
    <t>16-12-2021 12:07 PM Archivar EDWIN GONZALEZ MALAGON DOCUMENTO INFORMATIVO YA TRAMITADO</t>
  </si>
  <si>
    <t> CUERPO DE BOMBEROS VOLUNTARIOS DE COPACABANA</t>
  </si>
  <si>
    <t> CAC. SOLICITUD DE INFORMACION</t>
  </si>
  <si>
    <t> 20213800095832</t>
  </si>
  <si>
    <t xml:space="preserve">A  la fecha 08/09/2021, lo tiene  en proceso Andres Muñoz </t>
  </si>
  <si>
    <t> CUERPO DE BOMBEROS VOLUNTARIOS DE MUTATA</t>
  </si>
  <si>
    <t> CAC. CAMBIO DE USUARIO RUE</t>
  </si>
  <si>
    <t> 20213800095842</t>
  </si>
  <si>
    <t xml:space="preserve">Correo electrónico </t>
  </si>
  <si>
    <t> CUERPO DE BOMBEROS VOLUNTARIOS DE SAN ALBERTO</t>
  </si>
  <si>
    <t> CAC. oficio enviado a la alcaldÃ­a municipal</t>
  </si>
  <si>
    <t> 20213800095852</t>
  </si>
  <si>
    <t>01-12-2021 14:45 PM Archivar Camilo Portilla Quelal SE ARCHIVA POR ORDEN DE CT SOTO.</t>
  </si>
  <si>
    <t> CUERPO DE BOMBEROS VOLUNTARIOS DEL CASTILLO</t>
  </si>
  <si>
    <t> CAC: Respuesta oficio con Radicado No 20212050094291</t>
  </si>
  <si>
    <t> 20213800095872</t>
  </si>
  <si>
    <t> PRUEBAS - PROC. 2A. DELEGADA CONTRATACIÃ³N ESTATAL</t>
  </si>
  <si>
    <t> CAC: Solicitud E 2021-139625 D 2021-1802436 DIRECCIÃ“N NACIONAL DE BOMBEROS</t>
  </si>
  <si>
    <t> 20213800095922</t>
  </si>
  <si>
    <t xml:space="preserve">No se evidencia documento de salida en PDF, ni fecha de envió y de digitalización </t>
  </si>
  <si>
    <t> CUERPO DE BOMBEROS VOLUNTARIOS DE SANTA ROSA DEL SUR - BOLIVAR</t>
  </si>
  <si>
    <t> CAC: Solicitud de asesorÃ­a jurÃ­dica</t>
  </si>
  <si>
    <t> 20213800095982</t>
  </si>
  <si>
    <t xml:space="preserve">No se evidencia documento de salida en PDF ni  fecha de digitalización </t>
  </si>
  <si>
    <t> CONCEJO MUNICIPAL DE SUPATÃ¡</t>
  </si>
  <si>
    <t> CAC: Solicitud reactivaciÃ³n Cuerpo Bomberos SupatÃ¡ Cundinamarca</t>
  </si>
  <si>
    <t> 20213800095992</t>
  </si>
  <si>
    <t>20-10-2021 15:17 PM Archivar Melba Vidal Enviado el 15 de octubre con radicado No 20212050096541</t>
  </si>
  <si>
    <t> CUERPO DE BOMBEROS VOLUNTARIOS DE LABRANZAGRANDE</t>
  </si>
  <si>
    <t> CAC: Procedimiento chips vehÃ­culos</t>
  </si>
  <si>
    <t> 20213800096002</t>
  </si>
  <si>
    <t xml:space="preserve">No se evidencia documento de salida, ni  fecha de digitalización </t>
  </si>
  <si>
    <t> CAC. Cordial saludo. Mi Respetado CapitÃ¡n siendo conocedora de su espÃ­ritu altruista y colaborador en pro del fortalecimiento institucional de los Cuerpos de Bomberos Voluntario de Sitionuevo Magdalena por las razones que listo a continuaciÃ³n: 1. El Consejo...</t>
  </si>
  <si>
    <t> 20213800096102</t>
  </si>
  <si>
    <t>08-12-2021 20:06 PM Archivar Melba Vidal Respuesta enviada el 30 de noviembre con radicado No 20212110028981</t>
  </si>
  <si>
    <t> SERGIO VLADIMIR OSPINA COLMENARES</t>
  </si>
  <si>
    <t> FE. Concepto sobre la aplicaciÃ³n de la ResoluciÃ³n 256 de 2014</t>
  </si>
  <si>
    <t> 20219000096242</t>
  </si>
  <si>
    <t>30-08-2021 17:45 PM Archivar Mauricio Delgado Perdomo SE RESPONDE MEDIANTE RADICADO DNBC 20212000022971</t>
  </si>
  <si>
    <t> PROCURADURÃA GENERAL DE LA NACIÃ“N ALBERTO RIVERA BALAGUERA</t>
  </si>
  <si>
    <t> CAC: Radicado de salida S-2021-032232</t>
  </si>
  <si>
    <t>Juan Carlos Puerto Prieto</t>
  </si>
  <si>
    <t> 20213800096282</t>
  </si>
  <si>
    <t> ALCALDIA FLANDES SECRETARIA DE GOBIERNO</t>
  </si>
  <si>
    <t> CAC: InstituciÃ³n bomberil</t>
  </si>
  <si>
    <t> 20213800096292</t>
  </si>
  <si>
    <t>24-11-2021 13:04 PM Archivar Melba Vidal se envió respuesta el 2 de noviembre del 2021 con radicado No 20212110025761</t>
  </si>
  <si>
    <t> CAC. VEHICULO FUERA DE SERVICIO</t>
  </si>
  <si>
    <t> 20213800096522</t>
  </si>
  <si>
    <t> DEPARTAMENTO ADMINISTRATIVO DE GESTIÃ³N DEL RIESGO DE DESASTRES DAGRD</t>
  </si>
  <si>
    <t> CAC. SOLICITUD CAMBIO DE UNIFOMRES</t>
  </si>
  <si>
    <t> 20213800096592</t>
  </si>
  <si>
    <t xml:space="preserve">A la fecha 13/09/2021, lo tiene en proceso Andres Muñoz </t>
  </si>
  <si>
    <t> ALCALDIA BELEN BOYACA</t>
  </si>
  <si>
    <t> CAC. Listado Censal.</t>
  </si>
  <si>
    <t> 20213800096682</t>
  </si>
  <si>
    <t>20212100023181
20212100023171</t>
  </si>
  <si>
    <t xml:space="preserve">A la fecha 13/09/2021, no se evidencia documento PDF </t>
  </si>
  <si>
    <t> CAC. Solicitud de asesorÃ­a por el Grupo FANO.</t>
  </si>
  <si>
    <t> 20213800096712</t>
  </si>
  <si>
    <t xml:space="preserve">A la fecha 13/09/2021, no se evidencia documento de salida en PDF </t>
  </si>
  <si>
    <t> CUERPO DE BOMBEROS VOLUNTARIOS DE DUITAMA</t>
  </si>
  <si>
    <t> CAC. Solicitud.</t>
  </si>
  <si>
    <t> 20213800096752</t>
  </si>
  <si>
    <t>29-10-2021 19:32 PM Archivar Cristian Fernando Salcedo Rueda se dio respuesta el día Sáb 11/09/2021 15:54</t>
  </si>
  <si>
    <t> CUERPO DE BOMBEROS VOLUNTARIOS FLORIDABLANCA FORMACIÃ³N INTERNA</t>
  </si>
  <si>
    <t> RD: DERECHO DE PETICIÃ“N DE CONSULTA</t>
  </si>
  <si>
    <t> 20213800096812</t>
  </si>
  <si>
    <t> CUERPO DE BOMBEROS VOLUNTARIOS DE ALGECIRAS - HUILA</t>
  </si>
  <si>
    <t> CAC. Intervenciones y Mediciones Ante la Alcaldia.</t>
  </si>
  <si>
    <t> 20213800096882</t>
  </si>
  <si>
    <t>08-10-2021 09:47 AM Archivar Camilo Portilla Quelal se dió respuesta con Radicado No. 20212050095701 el 10/09/2021 ASUNTO: RESPONSABILIDADES LEY 1575 DE 2012</t>
  </si>
  <si>
    <t> ALCALDÃ­A DE MEDELLÃ­N</t>
  </si>
  <si>
    <t> CAC: Documento - 202130348629</t>
  </si>
  <si>
    <t> 20213800096902</t>
  </si>
  <si>
    <t>22-12-2021 15:11 PM Archivar Jorge Restrepo Sanguino SE DIO RESPUESTA MEDIANTE OFICIO N°20212110030901 EL 22/12/2021</t>
  </si>
  <si>
    <t> JUZGADO SEGUNDO CIVIL DEL CIRCUITO DE ORALIDAD DE TUNJA</t>
  </si>
  <si>
    <t> CAC. 2021-00098-01 TUTELA.- NOTIFICACION FALLO 2A INSTANCIA.- Seguido por OLGA LUCIA ALBA CANARIA y otros VS CUERPO DE BOMBEROS VOLUNTARIOS DE TUTA.</t>
  </si>
  <si>
    <t> 20213800096912</t>
  </si>
  <si>
    <t xml:space="preserve">A La fecha 13/09/2021, no se evidenia documento de salida en PDF </t>
  </si>
  <si>
    <t> CUERPO DE BOMBEROS VOLUNTARIOS AGUA DE DIOS CUERPO DE BOMBEROS VOLUNTARIOS AGUA DE DIOS</t>
  </si>
  <si>
    <t> CAC: SOLICITUD ASESORÃA SOBRE OBSERVACIONES</t>
  </si>
  <si>
    <t> 20213800097032</t>
  </si>
  <si>
    <t>08-10-2021 09:52 AM Archivar Camilo Portilla Quelal se dió respuesta con Radicado No. 20212050095801 el día 11/09/2021 ASUNTO:OSERVACIONES CONTRATO PRESTACION DE SERVICIOS –BOMBEROS</t>
  </si>
  <si>
    <t> CUERPO DE BOMBEROS VOLUNTARIOS DE MELGAR</t>
  </si>
  <si>
    <t> CAC: SOLICITUD DE APOYO PARA REALIZAR LAS TABLAS DE RETENCION DOCUMENTAL DEL CUERPO DE BOMBEROS DE MELGAR TOLIMA</t>
  </si>
  <si>
    <t>JHON WARNER PAZ MURCIA</t>
  </si>
  <si>
    <t xml:space="preserve">GESTIÓN DOCUMENTAL </t>
  </si>
  <si>
    <t> 20213800097372</t>
  </si>
  <si>
    <t>03-09-2021 17:09 PM Archivar JHON WARNER PAZ MURCIA Se da respuesta mediante radicado No. 20213320023211</t>
  </si>
  <si>
    <t> BIANOR RAFAEL PABÃ³N CANTILLO</t>
  </si>
  <si>
    <t> CAC: Derecho de PeticiÃ³n</t>
  </si>
  <si>
    <t> 20213800097402</t>
  </si>
  <si>
    <t>13-10-2021 16:49 PM Archivar Ronny Estiven Romero Velandia se envía correo el 10/09/2021, Radicado 20212050095621.</t>
  </si>
  <si>
    <t> CUERPO DE BOMBEROS VOLUNTARIOS DE PIVIJAY MAGDALENA</t>
  </si>
  <si>
    <t> CAC: DOCUMENTACIÃ“N SOLICITADA</t>
  </si>
  <si>
    <t> 20213800097412</t>
  </si>
  <si>
    <t>13-09-2021 14:30 PM Archivar Melba Vidal Información Recibida</t>
  </si>
  <si>
    <t>Sin informacion de respuesta</t>
  </si>
  <si>
    <t> CUERPOS DE BOMBEROS DE COLOMBIA - HUILA</t>
  </si>
  <si>
    <t> CAC: enviÃ³ de proyecto de bomberos Colombia Huila</t>
  </si>
  <si>
    <t> 20213800097472</t>
  </si>
  <si>
    <t>07-10-2021 12:44 PM Archivar Jiud Magnoly Gaviria Narvaez Se da respuesta con Radicado No.20212100024801</t>
  </si>
  <si>
    <t> CUERPO DE BOMBEROS OFICIALES DE DOSQUEBRADAS</t>
  </si>
  <si>
    <t> CAC: Respuesta automÃ¡tica: Oficio No. 108 Bomberos Dosquebradas</t>
  </si>
  <si>
    <t> 20213800097492</t>
  </si>
  <si>
    <t>06-10-2021 16:12 PM Archivar Jiud Magnoly Gaviria Narvaez Se da respuesta mediante email.</t>
  </si>
  <si>
    <t> Yeison Fernando Montoya Puerta</t>
  </si>
  <si>
    <t> Apostillar Diploma</t>
  </si>
  <si>
    <t> 20219000097532</t>
  </si>
  <si>
    <t>SE DIO RESPUESTA MEDIANTE CORREO ELECTRÓNICO EL 01/09/2021</t>
  </si>
  <si>
    <t>no se evidencia documento de respuesta.</t>
  </si>
  <si>
    <t> ALCALDIA MUNICIPAL EL PIÃ‘ON MAGDALENA</t>
  </si>
  <si>
    <t> CI: Traslado solicitud EXT_S21-00068591-PQRSD-066596-PQR.</t>
  </si>
  <si>
    <t> 20213800097542</t>
  </si>
  <si>
    <t> CUERPO DE BOMBEROS VOLUNTARIOS DE SANTAFE DE ANTIOQUIA</t>
  </si>
  <si>
    <t> CAC: Solicitud de grabaciÃ³n y acta de reuniÃ³n virtual 5/08/2021</t>
  </si>
  <si>
    <t> 20213800097592</t>
  </si>
  <si>
    <t>29-10-2021 19:26 PM Archivar Cristian Fernando Salcedo Rueda se dio respuesta el día Mié 22/09/2021 9:31</t>
  </si>
  <si>
    <t> CAC: SOLICITUD DE VISITA DE VERIFICACION CONDICIONES DE OPERATIVIDAD BOMBEROS SANTA FE DE ANTIOQUIA</t>
  </si>
  <si>
    <t> 20213800097612</t>
  </si>
  <si>
    <t>24-11-2021 13:12 PM Archivar Melba Vidal se envía respuesta el 2 de noviembre con radicado No 20212110025771</t>
  </si>
  <si>
    <t> ANDREA CUMBAL</t>
  </si>
  <si>
    <t> CAC: sin respuesta bomberos Cuspud- Carlosama</t>
  </si>
  <si>
    <t> 20213800097662</t>
  </si>
  <si>
    <t>22-12-2021 10:05 AM Archivar Melba Vidal Se envia respuesta el 16 de diciembre del 2021 con radicado No 20212050092911</t>
  </si>
  <si>
    <t> FRANCISCO JAVIER GAMBOA PEDRAZA</t>
  </si>
  <si>
    <t> CAC: Radicado peticiÃ³n</t>
  </si>
  <si>
    <t> 20213800097672</t>
  </si>
  <si>
    <t>08-10-2021 10:05 AM Archivar Camilo Portilla Quelal se dió respuesta con Radicado No. 20212050096161 el 07/10/2021 ASUNTO: CONSULTA SOBRES INSPECCIONES DE SEGURIDAD DE LOS C.B.V.</t>
  </si>
  <si>
    <t> CUERPO DE BOMBEROS VOLUNTARIOS DE SAN VICENTE DE CHUCURI</t>
  </si>
  <si>
    <t> CAC: SOLICITUD DE INFORMACIÃ“N</t>
  </si>
  <si>
    <t> 20213800097722</t>
  </si>
  <si>
    <t>06-10-2021 16:22 PM Archivar Jiud Magnoly Gaviria Narvaez Se brido respuesta mediante llamada telefónica.</t>
  </si>
  <si>
    <t>No se anexa evidencia de llamada telefonica ni correo del peticionario confirmando la llamada.</t>
  </si>
  <si>
    <t> GOBERNACIÃ“N DE CALDAS</t>
  </si>
  <si>
    <t> 20213800097762</t>
  </si>
  <si>
    <t>10-09-2021 09:45 AM Archivar Jorge Restrepo Sanguino SE DIO RESPUESTA MEDIANTE OFICIO N° 20212050095641 EL 10/09/2021</t>
  </si>
  <si>
    <t> CUERPO DE BOMBEROS VOLUNTARIOS DE SURATA - SANTANDER</t>
  </si>
  <si>
    <t> CAC: Concepto</t>
  </si>
  <si>
    <t> 20213800097772</t>
  </si>
  <si>
    <t>13-10-2021 16:40 PM Archivar Ronny Estiven Romero Velandia Se envía correo electrónico el día 01/09/2021, Radicado No. 20212050095561.</t>
  </si>
  <si>
    <t> GOBERNACION DE ANTIOQUIA SECRETARIA DE GOBIERNO PAZ Y NO VIOLENCIA</t>
  </si>
  <si>
    <t> CAC: Solicitud visita de inspecciÃ³n del CBV de Santa Fe de Antioquia.</t>
  </si>
  <si>
    <t> 20213800097832</t>
  </si>
  <si>
    <t>08-12-2021 20:29 PM Archivar Melba Vidal respuesta enviada el 30 de noviembre con radicado No 20212110028991</t>
  </si>
  <si>
    <t> CUERPO DE BOMBEROS VOLUNTARIOS DE VILLA DE LEYVA</t>
  </si>
  <si>
    <t> CAC: Denuncia por negligencia</t>
  </si>
  <si>
    <t> 20213800097842</t>
  </si>
  <si>
    <t>08-10-2021 09:58 AM Archivar Camilo Portilla Quelal se dió resuesta con Radicado No. 20212050095901 el día 22/09/2021 ASUNTO: Traslado de denuncia a Tribunal Disciplinario–Requerimiento</t>
  </si>
  <si>
    <t>No se adjunta evidencia de traslado</t>
  </si>
  <si>
    <t> MARCELA GAMBOA</t>
  </si>
  <si>
    <t> CAC: Queja para el subteniente Cristian Quiroga</t>
  </si>
  <si>
    <t> 20213800097872</t>
  </si>
  <si>
    <t>13-10-2021 16:37 PM Archivar Ronny Estiven Romero Velandia Se envía correo el 22/09/2021, radicado No. 20212050095911.</t>
  </si>
  <si>
    <t>Cauca</t>
  </si>
  <si>
    <t> CAC: SOLICITUD BOMBEROS POPAYÃN</t>
  </si>
  <si>
    <t> 20213800097962</t>
  </si>
  <si>
    <t>Se da respuesta a través de correo electrónico el día 03/09/2021</t>
  </si>
  <si>
    <t xml:space="preserve">no se evidencia imagen de salida </t>
  </si>
  <si>
    <t> CUERPO DE BOMBEROS VOLUNTARIOS DE SOACHA</t>
  </si>
  <si>
    <t> CAC: Solicitud acompaÃ±amiento jurÃ­dico</t>
  </si>
  <si>
    <t>Ronny Estiven Romero Velandia</t>
  </si>
  <si>
    <t> 20213800097972</t>
  </si>
  <si>
    <t>SE DIO RESPUESTA POR CORREO ELECTRÓNICO DESDE ATENCIÓN CIUDADANO</t>
  </si>
  <si>
    <t> CONTRALORIA DELEGADA PARA EL SECTOR DE INFRAESTRUTURA BETZAIDA CUERO PONCE.</t>
  </si>
  <si>
    <t> CAC: Segunda ReiteraciÃ³n Solicitud InformaciÃ³n - Proceso AtenciÃ³n Denuncia 2021-208386-82111-D, con Radicado 2021ER0046570 del 19/04/2021.</t>
  </si>
  <si>
    <t> 20213800097992</t>
  </si>
  <si>
    <t> CAC: Cargo administrativo</t>
  </si>
  <si>
    <t> 20213800098002</t>
  </si>
  <si>
    <t>13-10-2021 16:20 PM Archivar Ronny Estiven Romero Velandia Se envía correo electrónico el día 01/09/2021, radicado No. 20212050095591.</t>
  </si>
  <si>
    <t>San Andres y Providencia</t>
  </si>
  <si>
    <t> BOMBEROS SAN ANDRES</t>
  </si>
  <si>
    <t> CAC: CONTRATOS PARA REVISIÃ“N Y CORRECIÃ“N SI ES NECESARIO -BOMBEROS SAN ANDRES</t>
  </si>
  <si>
    <t> 20213800098132</t>
  </si>
  <si>
    <t>07-09-2021 16:04 PM Archivar Jorge Restrepo Sanguino SE DIO RESPUESTA VÍA TELEFÓNICA AL COMANDANTE EL DÍA 06/09/2021</t>
  </si>
  <si>
    <t>No se tiene evidencia de respuesta telefonica</t>
  </si>
  <si>
    <t> GOBERNACIÃ³N DE CALDAS</t>
  </si>
  <si>
    <t> 20213800098202</t>
  </si>
  <si>
    <t>09-12-2021 12:35 PM Archivar Camilo Portilla Quelal SE DIO RESPUESTA CON RADICADO 20212050096241 DEL 21/09/2021</t>
  </si>
  <si>
    <t> SECRETARÃA DE GOBIERNO CALDAS - ANTIOQUIA</t>
  </si>
  <si>
    <t> CAC. SOLICITUD DE AUTORIZACIÃ“N</t>
  </si>
  <si>
    <t> 20213800098262</t>
  </si>
  <si>
    <t>08-10-2021 10:03 AM Archivar Camilo Portilla Quelal Se dió respuesta con Radicado No.20212050096231 el 07/10/2021 Asunto: ELECCION DE DIGNATARIO CASO ESPECIAL -RES 1127 DE 2018</t>
  </si>
  <si>
    <t> BERTHA LUCÃ­A MURILLO CARDONA</t>
  </si>
  <si>
    <t> 20213800098382</t>
  </si>
  <si>
    <t>10-09-221</t>
  </si>
  <si>
    <t>13-10-2021 16:12 PM Archivar Ronny Estiven Romero Velandia se envía correo el 10/09/2021, respuesta: 20212050095641.</t>
  </si>
  <si>
    <t> DELEGACION DEPARTAMENTAL DE BOMBEROS DE BOLIVAR</t>
  </si>
  <si>
    <t> CAC: Solicitud de aclaraciÃ³n sobre aplicaciÃ³n de la norma bomberil.</t>
  </si>
  <si>
    <t> 20213800098412</t>
  </si>
  <si>
    <t>20-10-2021 11:50 AM Archivar Jorge Restrepo Sanguino SE DIO RESPUESTA MEDIANTE OFICIO N°20212110025221 EL 20/10/2021</t>
  </si>
  <si>
    <t> JUAN MANUEL ACOSTA AYA</t>
  </si>
  <si>
    <t> FE. Sr Comandante del Cuerpo de Bomberos: Por medio de la presente, le hago una solicitud formal para que considere permitirme tomar el CURSO DE PRIMEROS AUXILIOS.</t>
  </si>
  <si>
    <t> 20219000098432</t>
  </si>
  <si>
    <t xml:space="preserve">a la fecha 06/09/2021  lleva 8 dias </t>
  </si>
  <si>
    <t> VEEDURIA CENTRO NACIONAL DE INVESTIGACIÃ³N</t>
  </si>
  <si>
    <t> CAC: Derecho de peticiÃ³n</t>
  </si>
  <si>
    <t> 20213800098462</t>
  </si>
  <si>
    <t>17-11-2021 10:11 AM Archivar Alvaro Perez se archiva el orfeo</t>
  </si>
  <si>
    <t>No se tiene evidencia de respuesta o razon de archive</t>
  </si>
  <si>
    <t> CUERPO DE BOMBEROS VOLUNTARIOS DE SANTA ANA - MAGDALENA</t>
  </si>
  <si>
    <t> CAC: SOLICITUD DE ACOMPAÃ‘AMIENTO BOMBEROS SANTA ANA MADGALENA</t>
  </si>
  <si>
    <t> 20213800098482</t>
  </si>
  <si>
    <t>08-10-2021 10:00 AM Archivar Camilo Portilla Quelal se dio respuesta con Radicado No. 20212050096201 el 24/09/2021 Asunto: Requerimiento CBV</t>
  </si>
  <si>
    <t> JUZGADO 13 CIVIL MUNICIPAL - BOGOTÃ¡ - BOGOTÃ¡ D.C.</t>
  </si>
  <si>
    <t> CAC: ADMISION TUTELA 2021-0667 DE ÃNGELA MARIA TÃ‰LLEZ BAUTISTA en su condiciÃ³n de Directora del establecimiento de educaciÃ³n denominado TINY EXPLORERS KIKDER GARTEN</t>
  </si>
  <si>
    <t> 20213800098502</t>
  </si>
  <si>
    <t xml:space="preserve"> no se evidencia documento  de salida firmado  </t>
  </si>
  <si>
    <t> NELSON MARTIN MANRIQUE FLOREZ</t>
  </si>
  <si>
    <t> CAC. Inspecciones de seguridad</t>
  </si>
  <si>
    <t> 20213800098662</t>
  </si>
  <si>
    <t>13-10-2021 16:09 PM Archivar Ronny Estiven Romero Velandia SE ENVÍA CORREO EL 7/10/2021, respuesta: 20212050096221.</t>
  </si>
  <si>
    <t> Fabriani de JesÃºs AragÃ³n Cantillo</t>
  </si>
  <si>
    <t> FE. Maltratos y humillaciÃ³nes ah las unidades</t>
  </si>
  <si>
    <t> 20219000098682</t>
  </si>
  <si>
    <t>13-10-2021 16:06 PM Archivar Ronny Estiven Romero Velandia SE ENVIA CORREO EL 24/09/2021, respuesta 20212050096171.</t>
  </si>
  <si>
    <t> GOBERNACION DE CAQUETA SECRETARIA DE GOBIERNO</t>
  </si>
  <si>
    <t> CAC. DOCUMENTOS BOMB MORELIA.</t>
  </si>
  <si>
    <t>Maicol Villarreal Ospina</t>
  </si>
  <si>
    <t> 20213800098732</t>
  </si>
  <si>
    <t xml:space="preserve">no se encuentra ningun tipo de documento de salida </t>
  </si>
  <si>
    <t> ALCALDIA GOMEZ PLATA SECRETARIA GENERAL GOBIERNO Y POSTCONFLICTO ANTIOQUIA</t>
  </si>
  <si>
    <t> CAC. SOLICITUD ENTREGA DE VEHICULO DE PLACAS OKZ414.</t>
  </si>
  <si>
    <t> 20213800098772</t>
  </si>
  <si>
    <t>22-12-2021 08:33 AM Archivar Liz Margaret Álvarez calderon SOLICITUD GESTIONADA</t>
  </si>
  <si>
    <t> LUZ MERY GALEANO ENRIQUEZ</t>
  </si>
  <si>
    <t> CAC. Derecho de peticiÃ³n 53958 UNIDAD ADMINISTRATIVA ESPECIAL DIRECCIÃ“N NACIONAL DE BOMBEROS.</t>
  </si>
  <si>
    <t> 20213800098782</t>
  </si>
  <si>
    <t>09-09-2021 12:15 PM Archivar Alvaro Perez se da respuesta al derecho de peticion con radicado 2021300023431</t>
  </si>
  <si>
    <t>No se espcifica medio de envio de respuesta, documento sin firma</t>
  </si>
  <si>
    <t> ALCALDIA SANTA SOFIA BOYACA</t>
  </si>
  <si>
    <t> CI. CreaciÃ³n Cuerpo de Bomberos Municipal â€“ Ley 1575 de 2012.</t>
  </si>
  <si>
    <t> 20213800098802</t>
  </si>
  <si>
    <t>09-12-2021 12:40 PM Archivar Camilo Portilla Quelal RESPUESTA RADICADO DNBC 20212050095691 09/2021</t>
  </si>
  <si>
    <t> CONTRALORIA DELEGADA PARA RESPONSABILIDAD FISCAL</t>
  </si>
  <si>
    <t> CAC. 2021IE0069426 ReiteraciÃ³n registro SIRECI a entidades responsables.</t>
  </si>
  <si>
    <t> 20213800098862</t>
  </si>
  <si>
    <t> CUERPO DE BOMBEROS VOLUNTARIOS DE SAN ANDRES ISLA</t>
  </si>
  <si>
    <t> CAC. Solicitud de apoyo.</t>
  </si>
  <si>
    <t> 20213800099032</t>
  </si>
  <si>
    <t>07-09-2021 10:47 AM Archivar JAIRO SOTO GIL ARCHIVO 20212000023241</t>
  </si>
  <si>
    <t>Falta documento firmado, enviado directamente por el responsable a firmar.</t>
  </si>
  <si>
    <t> JUAN DE DIOS POVEDA</t>
  </si>
  <si>
    <t> FE. CONSULTA</t>
  </si>
  <si>
    <t> 20219000099052</t>
  </si>
  <si>
    <t>08-10-2021 10:02 AM Archivar Camilo Portilla Quelal se dio respuesta con Radicado No. 20212050096341 el 05/10/2021 ASUNTO: Asesoría para creación Cuerpo de Bomberos –Ley 1575 de 2012.</t>
  </si>
  <si>
    <t> PROCURADURIA REGIONAL CASANARE</t>
  </si>
  <si>
    <t> CAC. urgente solicitud.</t>
  </si>
  <si>
    <t> 20213800099072</t>
  </si>
  <si>
    <t>07-09-2021 10:53 AM Archivar Alvaro Perez se archiva el orfeo por envio</t>
  </si>
  <si>
    <t> MARIA LOURDES CASTILLEJO PADILLA</t>
  </si>
  <si>
    <t> CAC. TerminaciÃ³n contrato MarÃ­a Lourdes Castillejo</t>
  </si>
  <si>
    <t> 20213800099112</t>
  </si>
  <si>
    <t>se archiva el orfeo por la terminación anticipada del contrato</t>
  </si>
  <si>
    <t> CI. Traslado oficio EXT_S21-00069526-PQRSD-067480-PQR.</t>
  </si>
  <si>
    <t> 20213800099142</t>
  </si>
  <si>
    <t>10-09-2021 09:44 AM Archivar Jorge Restrepo Sanguino SE DIO RESPUESTA MEDIANTE OFICIO N° 20212050095651 EL 10/09/2021</t>
  </si>
  <si>
    <t> CUERPO DE BOMBEROS VOLUNTARIOS DE SANTA ROSA DE CABAL</t>
  </si>
  <si>
    <t> cac. Solicitud asesorÃ­a DNBC tema la Virginia agosto 27 de 2021.</t>
  </si>
  <si>
    <t> 20213800099242</t>
  </si>
  <si>
    <t>23-09-2021 15:47 PM Archivar Jorge Restrepo Sanguino SE DIO RESPUESTA MEDIANTE OFICIO N° 20212050095781 EL 11/09/2021</t>
  </si>
  <si>
    <t> ALCALDIA SABANETA ANTIOQUIA</t>
  </si>
  <si>
    <t> CAC. NotificaciÃ³n Oficio No. 2021043751 / Solicitud No. (EMAIL CERTIFICADO de comunicacioneselectronicas@sabaneta.gov.co).</t>
  </si>
  <si>
    <t> 20213800099252</t>
  </si>
  <si>
    <t>30-11-2021 10:17 AM Archivar Camilo Portilla Quelal RESPUESTA ENVIADA EL 15/10/2021 RADICADO 20212050096551</t>
  </si>
  <si>
    <t> ANTONIO IDARRAGA RIOS</t>
  </si>
  <si>
    <t> CAC: OFI21-00124022 / IDM: . Traslado por competencia.</t>
  </si>
  <si>
    <t> 20213800099352</t>
  </si>
  <si>
    <t>07-10-2021 15:20 PM Archivar Jiud Magnoly Gaviria Narvaez se da Rta con Radicado No.20212100024821</t>
  </si>
  <si>
    <t> CARLOS MORA</t>
  </si>
  <si>
    <t> CAC: asesorÃ­a legislaciÃ³n normativa bomberos</t>
  </si>
  <si>
    <t> 20213800099362</t>
  </si>
  <si>
    <t>22-09-2021 10:14 AM Archivar Jorge Restrepo Sanguino SE DIO RESPUESTA MEDIANTE N° 20212050095881 EL 22/09/2021</t>
  </si>
  <si>
    <t> CUERPO DE BOMBEROS VOLUNTARIOS DE LERIDA - TOLIMA</t>
  </si>
  <si>
    <t> CAC: ENVIO OFICIO CONCEPTO JURÃDICO URGENTE</t>
  </si>
  <si>
    <t> 20213800099392</t>
  </si>
  <si>
    <t>se dio respuesta con radicado Radicado No. 20212050095661 el día 03/09/2021 asunto: SOLICITUD DE CONCEPTO SOBRE CUMPLIMIENTO DE REQUISITOS RES. 1127 DE 2018</t>
  </si>
  <si>
    <t>Se envía correo electrónico el Vie 03/09/2021 13:02</t>
  </si>
  <si>
    <t> Elimar andrea NÃºÃ±ez arango</t>
  </si>
  <si>
    <t> FE. InterÃ©s a pertenecer a dicha instituciÃ³n</t>
  </si>
  <si>
    <t xml:space="preserve"> GAU</t>
  </si>
  <si>
    <t>GESTIÓN ATENCIÓN AL USUARIO</t>
  </si>
  <si>
    <t> 20219000099412</t>
  </si>
  <si>
    <t>Se da respuesta mediante correo electrónico, respuesta está en documentos.</t>
  </si>
  <si>
    <t>correo</t>
  </si>
  <si>
    <t> CONTRALORIA DELEGADA</t>
  </si>
  <si>
    <t> CAC: Remito oficio de solicitud informaciÃ³n -proceso atenciÃ³n denuncia 2021-208778-82111- D</t>
  </si>
  <si>
    <t> 20213800099422</t>
  </si>
  <si>
    <t>09-09-2021 10:12 AM Archivar Alvaro Perez se archiva el orfeo con numero de radicado 20213000023371</t>
  </si>
  <si>
    <t> ISELE TOSCANA</t>
  </si>
  <si>
    <t> CAC: Pregunta si me pueden aplicar una resoluciÃ³n no firmada</t>
  </si>
  <si>
    <t> 20213800099432</t>
  </si>
  <si>
    <t>30-11-2021 09:47 AM Archivar Camilo Portilla Quelal SE DIO RESPUESTA EL 15/10/2021 RADICADO DNBC 20212050096571</t>
  </si>
  <si>
    <t> DELEGACION DEPARTAMENTAL BOMBEROS DEL MAGDALENA</t>
  </si>
  <si>
    <t> CAC: Solicitud de AcompaÃ±amiento</t>
  </si>
  <si>
    <t> 20213800099512</t>
  </si>
  <si>
    <t>24-11-2021 13:38 PM Archivar Melba Vidal Respuesta enviada el 15 de octubre con radicado 20212050096531</t>
  </si>
  <si>
    <t> CAC. SOLICITUD DE INFORMACION.</t>
  </si>
  <si>
    <t> 20213800099522</t>
  </si>
  <si>
    <t>13-09-2021 18:16 PM Archivar Andrea Bibiana Castañeda Durán SE DIO TRÁMITE CON RADICADO 20212050095721 ENVIADO EL 11/09/21</t>
  </si>
  <si>
    <t> CUERPO DE BOMBEROS VOLUNTARIOS DE LA PRIMAVERA</t>
  </si>
  <si>
    <t> SOLICITUD DE INTERVENCIÃ“N DEPARTAMENTO DE INSPECCIÃ“N, VIGILANCIA Y CONTROL</t>
  </si>
  <si>
    <t> 20213800099562</t>
  </si>
  <si>
    <t xml:space="preserve"> 20212000023251-20212000023881</t>
  </si>
  <si>
    <t>29-10-2021 19:28 PM Archivar Cristian Fernando Salcedo Rueda se dio respuesta el día Mar 21/09/2021 16:16</t>
  </si>
  <si>
    <t> PROMOTORA LA VIDA ES BELLA</t>
  </si>
  <si>
    <t> CAC. DERECHO DE PETICIÃ“N</t>
  </si>
  <si>
    <t> 20213800099572</t>
  </si>
  <si>
    <t>27-10-2021 11:24 AM Archivar Camilo Portilla Quelal se dio respuesta con radicado 20212050096581 el día 15/10/2021</t>
  </si>
  <si>
    <t> CAC. DOCUMENTOS A LA RESPUESTA AL DOCUMENTO DE INTERVENCIÃ“N BOMBEROS EL CASTILLO - META</t>
  </si>
  <si>
    <t> 20213800099622</t>
  </si>
  <si>
    <t>06-10-2021 14:43 PM Archivar Camilo Portilla Quelal se archiva por ser respuesta al radicado 20212050094291, finalización de proceso, respuesta remitida por el cuerpo de bomberos.</t>
  </si>
  <si>
    <t> CONTRALORIA DELEGADA PARA EL SECTOR DE INFRAESTRUTURA CAROLINA SANCHEZ BRAVO</t>
  </si>
  <si>
    <t> CI. COMUNICACION DE OBSERVACION DNBC-DENUNCIA 208778-82111-DD.</t>
  </si>
  <si>
    <t> 20213800099722</t>
  </si>
  <si>
    <t> 20213000023371</t>
  </si>
  <si>
    <t> ALCALDIA MUNICIPAL SITIONUEVO PLANEACION</t>
  </si>
  <si>
    <t> CI. Solicitud de informaciÃ³n - Bomberos Sitionuevo.</t>
  </si>
  <si>
    <t> 20213800099732</t>
  </si>
  <si>
    <t> CUERPO DE BOMBEROS VOLUNTARIOS DE ANAPOIMA</t>
  </si>
  <si>
    <t> CAC. ASUNTO: Respuesta Radicado No. 02EE2020410600000099492 de 2021 â€“ RÃ©gimen Bomberos Voluntarios.</t>
  </si>
  <si>
    <t> 20213800099772</t>
  </si>
  <si>
    <t>09-12-2021 12:18 PM Archivar Camilo Portilla Quelal SE DIO RESPUESTA CON RADICADO DNBC 20212050096671 13/10/2021</t>
  </si>
  <si>
    <t> ALCALDIA PAJARITO BOYACA PERSONERIA MUNICIPAL</t>
  </si>
  <si>
    <t> CAC. RemisiÃ³n Derecho de PeticiÃ³n Ticket NÂ° GSC-2021-73846 - ATENCIÃ“N AL CIUDADANO UNGRD.</t>
  </si>
  <si>
    <t> 20213800099782</t>
  </si>
  <si>
    <t>22-11-2021 17:26 PM Archivar Jorge Restrepo Sanguino SE DIO RESPUESTA MEDIANTE OFICIO N°20212050095821 EL 22/11/2021</t>
  </si>
  <si>
    <t> CUERPO DE BOMBEROS VOLUNTARIOS DE TURBACO - BOLÃVAR</t>
  </si>
  <si>
    <t> CAC. SOLICITUD DE APOYO PARA EL FORTALECIMIENTO DE LA ACTIVIDAD BOMBERIL.</t>
  </si>
  <si>
    <t> 20213800099822</t>
  </si>
  <si>
    <t> CUERPO DE BOMBEROS OFICIALES BOGOTÃ¡ UAECOB D.C.</t>
  </si>
  <si>
    <t> CAC. SOLICITUD INFORMACION.</t>
  </si>
  <si>
    <t> 20213800099862</t>
  </si>
  <si>
    <t>7/10/201</t>
  </si>
  <si>
    <t> CUERPO DE BOMBEROS VOLUNTARIO DE HELICONIA ANTIOQUIA</t>
  </si>
  <si>
    <t> CI. solicitud formal.</t>
  </si>
  <si>
    <t> 20213800099892</t>
  </si>
  <si>
    <t>SE DIO RESPUESTA MEDIANTE LLAMADA TELEFÓNICA AL COMANDANTE DE BOMBEROS EL DÍA 07/09/2021</t>
  </si>
  <si>
    <t> Mala administraciÃ³n del Cuerpo de Bomberos de DUITAMA</t>
  </si>
  <si>
    <t> 20219000099942</t>
  </si>
  <si>
    <t> RD: RADICADO 20213800096712</t>
  </si>
  <si>
    <t> 20213800099962</t>
  </si>
  <si>
    <t>2/09/2021</t>
  </si>
  <si>
    <t>SE BRINDÓ ASESORÍA DE FORMA PRESENCIAL, EN REUNIÓN CON EL SR. FRANCISCO GAMBOA EL DÍA 2 DE SEPTIEMBRE DE 2021.</t>
  </si>
  <si>
    <t> CUERPO DE BOMBEROS VOLUNTARIOS DE SAN VICENTE DEL CAGUAN - CAQUETA</t>
  </si>
  <si>
    <t> CAC: SOLICITU DE CERTIFICADO</t>
  </si>
  <si>
    <t> 20213800100052</t>
  </si>
  <si>
    <t>Se da rta vía email, se hizo traslado, en espera de rta.</t>
  </si>
  <si>
    <t> PREBEL</t>
  </si>
  <si>
    <t>Jose Dario Martinez</t>
  </si>
  <si>
    <t> 20213800100062</t>
  </si>
  <si>
    <t>21/09/2021</t>
  </si>
  <si>
    <t>Se da traslado al documento a cuerpo oficial de Bomberos de Medellín con # de rad 20212050095871</t>
  </si>
  <si>
    <t> ALCALDIA REPELON ATLANTICO</t>
  </si>
  <si>
    <t> CAC: CreaciÃ³n Cuerpo de Bomberos Municipal - Ley 1575 de 2012</t>
  </si>
  <si>
    <t> 20213800100082</t>
  </si>
  <si>
    <t> CUERPO DE BOMBEROS VOLUNTARIOS DE GUAMO</t>
  </si>
  <si>
    <t> 20213800100092</t>
  </si>
  <si>
    <t> CUERPO DE BOMBEROS VOLUNTARIOS DE SOPO</t>
  </si>
  <si>
    <t> 20213800100142</t>
  </si>
  <si>
    <t> RICARDO SALAMANCA</t>
  </si>
  <si>
    <t> CAC: peticiÃ³n ciudadana</t>
  </si>
  <si>
    <t> 20213800100172</t>
  </si>
  <si>
    <t> JUZGADO CATORCE ADMINISTRATIVO ORAL DEL CIRCUITO JUDICIAL DE BUCARAMANGA</t>
  </si>
  <si>
    <t> CAC: 2021-105 AT DESACATO NOTIFICA AUTO DA APERTURA A INCIDENTE +TRASLADO</t>
  </si>
  <si>
    <t> 20213800100212</t>
  </si>
  <si>
    <t> JUZGADO SEGUNDO PENAL</t>
  </si>
  <si>
    <t> CAC: URGENTE - TUTELA</t>
  </si>
  <si>
    <t> 20213800100302</t>
  </si>
  <si>
    <t>20212050095741 </t>
  </si>
  <si>
    <t>7/09/2021</t>
  </si>
  <si>
    <t> RM INGENIEROS</t>
  </si>
  <si>
    <t> CAC:CSC CARIBE- Oficio CSC_CB-007 Solicitud de informaciÃ³n DNBC</t>
  </si>
  <si>
    <t> 20213800100322</t>
  </si>
  <si>
    <t>21-12-2021 18:44 PM Archivar Jonathan Prieto Se archiva ya que se dio respuesta vía correo electrónico al correo el día 21 de diciembre de 2021 con el anexo Radicado No. 20213000030731.</t>
  </si>
  <si>
    <t>21-12-2021</t>
  </si>
  <si>
    <t> GOBERNACION DE SANTANDER</t>
  </si>
  <si>
    <t> CAC. Solicitud visita especial por parte del Ã¡rea de infraestructura de la DNBC para revisiÃ³n de lotes y asesorÃ­a para construcciÃ³n de estaciones de bomberos.</t>
  </si>
  <si>
    <t>Yerky Sneider Garavito Cancelado</t>
  </si>
  <si>
    <t>Infraestructura</t>
  </si>
  <si>
    <t> 20213800100352</t>
  </si>
  <si>
    <t>21-12-2021 18:42 PM Archivar Jonathan Prieto Se archiva ya que se dio respuesta vía correo electrónico al correo el día 21 de diciembre de 2021 con el anexo Radicado No. 20213000030611</t>
  </si>
  <si>
    <t> CUERPO DE BOMBEROS VOLUNTARIOS DE RAMIRIQUI</t>
  </si>
  <si>
    <t> CAC. Solicitud certificaciÃ³n unidades activas bomberos RamiriquÃ­.</t>
  </si>
  <si>
    <t> 20213800100402</t>
  </si>
  <si>
    <t>Se da respuesta a través de correo electrónico con radicado No. 20212100023231 el día 13/09/2021</t>
  </si>
  <si>
    <t xml:space="preserve">no se evidencia documento de salida </t>
  </si>
  <si>
    <t> NO MAS CORRUPCION PRADO TOLIMA</t>
  </si>
  <si>
    <t> CAC. NO MAS CORRUPCION EN LA UNIDAD DE BOMBEROS DEL MUNICIPIO DE PRADO.</t>
  </si>
  <si>
    <t> 20213800100462</t>
  </si>
  <si>
    <t>20-12-2021 12:34 PM Archivar Cristian Fernando Salcedo Rueda se dio respuesta el día 16/11/2021</t>
  </si>
  <si>
    <t> JUZGADO TERCERO ADMINISTRATIVO</t>
  </si>
  <si>
    <t> CAC. OFICIO JTC-1400 EN RAD. NÂ° 7300133310032008003400 - CITAR ESTO AL CONTESTAR</t>
  </si>
  <si>
    <t> 20213800100482</t>
  </si>
  <si>
    <t> 20213800100532</t>
  </si>
  <si>
    <t>21-12-2021 18:40 PM Archivar Jonathan Prieto Se archiva ya que se dio respuesta vía correo electrónico al correo el día 21 de diciembre de 2021 con el anexo Radicado No. 20213000030721</t>
  </si>
  <si>
    <t> PERSONERIA MUNICIPAL DE CHIA</t>
  </si>
  <si>
    <t> CAC. Traslado por competencia, peticiÃ³n de informaiciÃ³n de la PersonerÃ­a de chia -</t>
  </si>
  <si>
    <t> 20213800100772</t>
  </si>
  <si>
    <t> IDALIA AMPARO GONZALEZ GIRALDO SECRETARIA DE GOBIERNO GOBERNACION DE ANTIOQUIA</t>
  </si>
  <si>
    <t> CAC. SOLICITUD DE VISITAS VERIFICACION CONDICIONES DE OPERATIVIDAD</t>
  </si>
  <si>
    <t> 20213800100832</t>
  </si>
  <si>
    <t>20-12-2021 12:39 PM Archivar Cristian Fernando Salcedo Rueda se dio respuesta 09/11/2021</t>
  </si>
  <si>
    <t> CUERPO DE BOMBEROS VOLUNTARIOS DE PORE</t>
  </si>
  <si>
    <t> CAC. CONCEPTO FAVORABLE DE COMPRA DE VEHICULOS Y HERRAMIENTAS CON LA SOBRE TASA BOMBERIL</t>
  </si>
  <si>
    <t> 20213800100862</t>
  </si>
  <si>
    <t> CUERPO DE BOMBEROS GUICAN DE LA SIERRA</t>
  </si>
  <si>
    <t> CAC. SOLICITUD CERTIFICACIÃ“N REGISTRO RUE - BOMBEROS GUICAN</t>
  </si>
  <si>
    <t> 20213800100892</t>
  </si>
  <si>
    <t> 20212100023491</t>
  </si>
  <si>
    <t> CUERPO DE BOMBEROS VOLUNTARIOS DE PLANADAS - TOLIMA</t>
  </si>
  <si>
    <t> CAC. APOYO AL CUERPO DE BOMBEROS PLANADAS</t>
  </si>
  <si>
    <t> 20213800101022</t>
  </si>
  <si>
    <t>09-12-2021 12:17 PM Archivar Camilo Portilla Quelal SE DIO RESPUESTA CON RADICADO DNBC 20212050096681</t>
  </si>
  <si>
    <t>Sin evidencia de envio de respuesta, documento sin firma</t>
  </si>
  <si>
    <t> CAC. SOLICITUD DE CONCEPTO JURIDICO</t>
  </si>
  <si>
    <t> 20213800101032</t>
  </si>
  <si>
    <t>09-12-2021 12:14 PM Archivar Camilo Portilla Quelal SE DIO RESPUESTA CON RADICADO 20212050096691 10/10/2021</t>
  </si>
  <si>
    <t>No se especifica medio de envio de resuesta, documento sin firma</t>
  </si>
  <si>
    <t> CUERPO DE BOMBEROS VOLUNTARIOS PRADERA</t>
  </si>
  <si>
    <t> CAC: Consulta jurÃ­dica</t>
  </si>
  <si>
    <t> 20213800101042</t>
  </si>
  <si>
    <t>30-11-2021 09:42 AM Archivar Camilo Portilla Quelal SE DIO RESPUESTA EL 02/11/2021 RADICADO 20212050096701</t>
  </si>
  <si>
    <t> CAC: ACTA ASAMBLEA REGULARIZACIÃ“N Y POSTULACION DE HOJAS DE VIDA CUERPO DE BOMBEROS VOLUNTARIOS DE AGUA DE DIOS</t>
  </si>
  <si>
    <t> 20213800101052</t>
  </si>
  <si>
    <t> EDGAR HERNAN PRADA</t>
  </si>
  <si>
    <t> CI: Denuncia DNBC</t>
  </si>
  <si>
    <t> 20213800101102</t>
  </si>
  <si>
    <t>se archiva el orfeo por no cumplir los requisitos de denuncia que trata el articulo 60 del código de procedimiento penal</t>
  </si>
  <si>
    <t> CAC: Discusiones internas</t>
  </si>
  <si>
    <t> 20213800101112</t>
  </si>
  <si>
    <t> CUERPO DE BOMBEROS VOLUNTARIOS DE BELLO</t>
  </si>
  <si>
    <t> CAC: Denuncia de cuerpo de bomberos</t>
  </si>
  <si>
    <t> 20213800101132</t>
  </si>
  <si>
    <t> CAC: Traslado EXT_S21-00073101-PQRSD-070852-PQR</t>
  </si>
  <si>
    <t> 20213800101202</t>
  </si>
  <si>
    <t>21-12-2021 17:06 PM Archivar Jorge Restrepo Sanguino SE DIO RESPUESTA MEDIANTE OFICIO N°20212110030531 EL 21/12/2021</t>
  </si>
  <si>
    <t> ALEJANDRA ARENAS</t>
  </si>
  <si>
    <t> CAC: Caso Teniente Bertha Betancur Betancourt- Ansermanuevo Valle del Cauca</t>
  </si>
  <si>
    <t> 20213800101262</t>
  </si>
  <si>
    <t>05-11-2021 16:15 PM Archivar Camilo Portilla Quelal se dió respuesta con el radicado 20212050096561 - correo el 15/10/2021</t>
  </si>
  <si>
    <t> CORTE CONSTITUCIONAL SALA CUARTA DE REVISION</t>
  </si>
  <si>
    <t> CAC: T-8135737 Auto 19-jul-21 Traslado</t>
  </si>
  <si>
    <t> 20213800101282</t>
  </si>
  <si>
    <t>pdf</t>
  </si>
  <si>
    <t> ALCALDIA MORELIA CAQUETA</t>
  </si>
  <si>
    <t> CAC: Apoyo del grupo jurÃ­dico asesor y el comitÃ© de inspecciÃ³n control y vigilancia de la DirecciÃ³n Nacional de Bomberos Colombia para el proceso de creaciÃ³n y formaciÃ³n del Cuerpo de Bomberos del Municipio de Morelia.</t>
  </si>
  <si>
    <t> 20213800101302</t>
  </si>
  <si>
    <t>16-12-2021 16:08 PM Archivar Jorge Restrepo Sanguino SE DIO RESPUESTA MEDIANTE OFICIO N° 20212110030301 EL 16/12/2021</t>
  </si>
  <si>
    <t> EBERT ANTONIO RINCON DEVIA</t>
  </si>
  <si>
    <t> CAC: CONCEPTO</t>
  </si>
  <si>
    <t> 20213800101322</t>
  </si>
  <si>
    <t>24-11-2021 13:43 PM Archivar Melba Vidal Se envió respuesta el 2 de noviembre del 2021 con radicado No 20212110025951</t>
  </si>
  <si>
    <t> PROCURADURÃ­A 1 DELEGADA CONTRATACIÃ³N ESTATAL MARIA CECILIA RUBIANO VARGAS SECRETARIO GRADO 11</t>
  </si>
  <si>
    <t> CAC: Solicitud ordenada en auto Expediente No. IUS-E-2021-205583 IUC-D-2021-1848553</t>
  </si>
  <si>
    <t> 20213800101372</t>
  </si>
  <si>
    <t>17-11-2021 10:14 AM Archivar Alvaro Perez se archiva el orfeo</t>
  </si>
  <si>
    <t> ASOCIACION DE BOMBEROS RESCATES Y SIMILARES DE BOLIVAR, ASDEBERBOL</t>
  </si>
  <si>
    <t> RD: INQUIETUDES A SER RESUELTAS</t>
  </si>
  <si>
    <t> 20213800101402</t>
  </si>
  <si>
    <t>22-10-2021 18:58 PM Archivar Edgar Alexander Maya Lopez Se da respuesta con radicado DNBC N 20212140025451 se envía el 22/10/21</t>
  </si>
  <si>
    <t> CUERPO DE BOMBEROS VOLUNTARIOS DE SAPUYES</t>
  </si>
  <si>
    <t> CAC: OFICIO SOLICITUD</t>
  </si>
  <si>
    <t> 20213800101422</t>
  </si>
  <si>
    <t>01-12-2021 16:17 PM Archivar Jiud Magnoly Gaviria Narvaez se archiva por rta ya brindada.</t>
  </si>
  <si>
    <t> CRISTIAN SUAREZ</t>
  </si>
  <si>
    <t> CI. Derecho de peticiÃ³n</t>
  </si>
  <si>
    <t> 20213800101472</t>
  </si>
  <si>
    <t>Se archiva por ser informativo, esta dirigido al Ministerio de Educación, se hará seguimiento por si es requerida información desde el MEN.</t>
  </si>
  <si>
    <t> CUERPO DE BOMBEROS VOLUNTARIOS DE LOS SANTOS</t>
  </si>
  <si>
    <t> CAC. DERECHO DE PETICION</t>
  </si>
  <si>
    <t> 20213800101482</t>
  </si>
  <si>
    <t>22-10-2021 19:01 PM Archivar Edgar Alexander Maya Lopez Se da respuesta con radicado DNBC 20212140025971 se envía el 22/10/21</t>
  </si>
  <si>
    <t> BOMBEROS CASTILLA</t>
  </si>
  <si>
    <t> 20213800101532</t>
  </si>
  <si>
    <t> CAC. Pregunta de convenio de sobretasa</t>
  </si>
  <si>
    <t> 20213800101542</t>
  </si>
  <si>
    <t> DELEGACIÃ³N DE BOMBEROS SANTANDER</t>
  </si>
  <si>
    <t> CAC: INVESTIGACIÃ“N</t>
  </si>
  <si>
    <t> 20213800101762</t>
  </si>
  <si>
    <t>02-11-2021 15:54 PM Archivar Luis Alberto Valencia Pulido Se da respuesta por correo con radicado No. 20212120025031 el día 02/11/2021</t>
  </si>
  <si>
    <t>Documento sin firma</t>
  </si>
  <si>
    <t> MINISTERIO DE HACIENDA</t>
  </si>
  <si>
    <t> CAC. Ministerio de Hacienda y CrÃ©dito PÃºblico: Radicado de salida 2-2021-047403</t>
  </si>
  <si>
    <t> 20213800101812</t>
  </si>
  <si>
    <t> ALCALDIA NILO CUNDINAMARCA</t>
  </si>
  <si>
    <t> CI: DERECHO DE PETICION POR CALIFICACION CBV DE NILO</t>
  </si>
  <si>
    <t> 20213800101982</t>
  </si>
  <si>
    <t>16-12-2021 13:58 PM Archivar Cristian Fernando Salcedo Rueda se dio respuesta 02/11/2021</t>
  </si>
  <si>
    <t> DELEGACION DEPARTAMENTAL DE ANTIOQUIA</t>
  </si>
  <si>
    <t> RD: solicitud concepto juridico</t>
  </si>
  <si>
    <t> 20213800102002</t>
  </si>
  <si>
    <t>25-10-2021 04:11 AM Archivar Andrea Bibiana Castañeda Durán SE DIO TRÁMITE CON RADICADO 20212110025351 ENVIADO EL 22/10/21</t>
  </si>
  <si>
    <t> CUERPO DE BOMBEROS DE SANTA MARIA</t>
  </si>
  <si>
    <t> CAC. Solicitud de acompaÃ±amiento, inspecciÃ³n, vigilancia y control</t>
  </si>
  <si>
    <t> 20213800102032</t>
  </si>
  <si>
    <t>30-11-2021 13:37 PM Archivar Liz Margaret Álvarez calderon GESTIONADA Y TRAMITADA</t>
  </si>
  <si>
    <t> CAC. Ministerio de Hacienda y CrÃ©dito PÃºblico: Radicado de salida 2-2021-047415</t>
  </si>
  <si>
    <t> 20213800102042</t>
  </si>
  <si>
    <t> PROCURÃDURIA GENERAL DE LA NACIÃ“N</t>
  </si>
  <si>
    <t> CAC: Radicado de salida S-2021-039677</t>
  </si>
  <si>
    <t> 20213800102052</t>
  </si>
  <si>
    <t> FE. cobros excesivos para renovar los permisos de bomberos, estÃ¡n cobrando $500.000 pesos</t>
  </si>
  <si>
    <t> 20219000102132</t>
  </si>
  <si>
    <t>30-11-2021 10:41 AM Archivar Camilo Portilla Quelal SE DIO RESPUESTA EL 20/10/2021 RADICADO 20212050096711</t>
  </si>
  <si>
    <t> Diego Andres Rodriguez</t>
  </si>
  <si>
    <t> FE. Cobros injustificados</t>
  </si>
  <si>
    <t> 20219000102142</t>
  </si>
  <si>
    <t>se archiva en razón a que no se especificó el Cuerpo de Bomberos al cual se denuncia, si bien se refirió "corregimiento palomino" no establece que C.B. ejerce su jurisdicción ahí, de igual manera se intentó realizar comunicación telefónica con el quejoso al 3212588878 el día 10/10/2021 a las 12:54 en repetidas ocasiones, fue infructuoso establecer comunicación.</t>
  </si>
  <si>
    <t> ismael valbuena granados</t>
  </si>
  <si>
    <t> FE. cobro exagerado de bombero de dibulla</t>
  </si>
  <si>
    <t> 20219000102172</t>
  </si>
  <si>
    <t>09-12-2021 11:59 AM Archivar Camilo Portilla Quelal se archiva por falta documentación que proporcione un sustento factico que amerite la eventual comisión de una conducta que atente contra las directrices sobre la gestión de los bomberos. - obligación de las pruebas para no realizar trámites engorrosos y congestionar los sistemas de respuesta de la DNBC. artículo 81 de la Ley 962 de 2005 C-832 de 2006</t>
  </si>
  <si>
    <t> Valentina Arteaga</t>
  </si>
  <si>
    <t> FE. RegulaciÃ³n de los precios en el certificado bomberil</t>
  </si>
  <si>
    <t> 20219000102202</t>
  </si>
  <si>
    <t>09-12-2021 11:58 AM Archivar Camilo Portilla Quelal respuesta con radicado 20212050096731 10/10/2021</t>
  </si>
  <si>
    <t> Jaime Alberto Vidales Dau</t>
  </si>
  <si>
    <t> FE. Derecho de peticiÃ³n ArtÃ­culo 23 de la ConstituciÃ³n Nacional</t>
  </si>
  <si>
    <t> 20219000102212</t>
  </si>
  <si>
    <t>09-12-2021 11:54 AM Archivar Camilo Portilla Quelal RESPUESTA CON RADICADO DNBC 20212050096741 10/10/2021</t>
  </si>
  <si>
    <t> Jorge Hernando Amaya IbaÃ±ez</t>
  </si>
  <si>
    <t> FE. Cobros Abusivos Bomberos de Dibulla</t>
  </si>
  <si>
    <t> 20219000102222</t>
  </si>
  <si>
    <t>09-12-2021 10:20 AM Archivar Camilo Portilla Quelal se dio respuesta con radicado DNBC 20212050096761 el 22-10-2021</t>
  </si>
  <si>
    <t> CUERPO DE BOMBEROS VOLUNTARIOS DE DIBULLA</t>
  </si>
  <si>
    <t> CAC. Oficio No. 40 Septiembre 14 de 2021.pdf.</t>
  </si>
  <si>
    <t> 20213800102262</t>
  </si>
  <si>
    <t>16-12-2021 13:55 PM Archivar Cristian Fernando Salcedo Rueda se dio respeusta 25/11/2021</t>
  </si>
  <si>
    <t> ACOTAPH</t>
  </si>
  <si>
    <t> CAC. Conducta Ã‰tica y Disciplinaria del Comandante de Bomberos de Toribio. VerificaciÃ³n de condiciones de HabilitaciÃ³n y calidad del servicio de Transporte Asistencial BÃ¡sico y AtenciÃ³n Prehospitalaria del Municipio de Toribio.</t>
  </si>
  <si>
    <t> 20213800102342</t>
  </si>
  <si>
    <t>07-11-2021 16:38 PM Archivar Juan Gabriel Parra se respondió con radicado **20212050096591** Bogotá D.C, 07-10-2021</t>
  </si>
  <si>
    <t> Ophelie Pain</t>
  </si>
  <si>
    <t> FE. Tarifa muy alta del certificado bomberil</t>
  </si>
  <si>
    <t> 20219000102352</t>
  </si>
  <si>
    <t>09-12-2021 10:18 AM Archivar Camilo Portilla Quelal se dio respuesta con radicado 20212050096771 10/2021</t>
  </si>
  <si>
    <t> DIEGO INSUASTY AMAGUAÃ‘A</t>
  </si>
  <si>
    <t> CAC. Oficio queja Bomberos Yacuanquer - NariÃ±o.</t>
  </si>
  <si>
    <t> 20213800102362</t>
  </si>
  <si>
    <t>09-11-2021 14:28 PM Archivar Jorge Restrepo Sanguino SE DIO RESPUESTA MEDIANTE OFICIO N°20212050096211 EL 09/11/2021</t>
  </si>
  <si>
    <t> CUERPO DE BOMBEROS VOLUNTARIOS INDIGENA EN CONFORMIDAD DE DE TURBANA</t>
  </si>
  <si>
    <t> CAC. ViolaciÃ³n a la norma por parte del Cuerpo de bomberos voluntarios de Juan de Acosta.</t>
  </si>
  <si>
    <t> 20213800102402</t>
  </si>
  <si>
    <t> carlos camacho</t>
  </si>
  <si>
    <t> FE. COBRO EXESIVO E INJUSTIFICADO</t>
  </si>
  <si>
    <t> 20219000102462</t>
  </si>
  <si>
    <t>09-12-2021 10:15 AM Archivar Camilo Portilla Quelal se dio respuesta con radicado 20212050096781</t>
  </si>
  <si>
    <t> FE. Cobro excesivo por parte de bomberos</t>
  </si>
  <si>
    <t> 20219000102492</t>
  </si>
  <si>
    <t>09-12-2021 10:12 AM Archivar Camilo Portilla Quelal se archiva por falta documentación que proporcione un sustento factico que amerite la eventual comisión de una conducta que atente contra las directrices sobre la gestión de los bomberos. - obligación de las pruebas para no realizar trámites engorrosos y congestionar los sistemas de respuesta de la DNBC. artículo 81 de la Ley 962 de 2005 C-832 de 2006</t>
  </si>
  <si>
    <t>Peticion incompleta, se sugiere hacer este tipo de archives en los primeros 10 dias habiles</t>
  </si>
  <si>
    <t> CAC: BOMBEROS OFICIALES DE ARJONA</t>
  </si>
  <si>
    <t> 20213800102552</t>
  </si>
  <si>
    <t>24-11-2021 13:44 PM Archivar Melba Vidal se envía respuesta el 22 de octubre del 2021 con radicado No 20212110025431</t>
  </si>
  <si>
    <t> CAC: envÃ­o notificaciÃ³n apertura investigaciÃ³n bomberos la Virginia Risaralda</t>
  </si>
  <si>
    <t> 20213800102742</t>
  </si>
  <si>
    <t>20-12-2021 12:42 PM Archivar Cristian Fernando Salcedo Rueda se dio respuesta 09/11/2021</t>
  </si>
  <si>
    <t> JUZGADO 02 PENAL DEL CIRCUITO PARA ADOLESCENTES MEDELLIN</t>
  </si>
  <si>
    <t> CI: URGENTE Fallo tutela 2021-00121</t>
  </si>
  <si>
    <t> 20213800102922</t>
  </si>
  <si>
    <t> PROCURADURIA GENERAL DE LA NACION</t>
  </si>
  <si>
    <t> CAC: SOLICITUD PROCURADURIA - Radicado de salida S-2021-040166</t>
  </si>
  <si>
    <t> 20213800102932</t>
  </si>
  <si>
    <t> PROCURADURIA GENERAL DE LA NACION - OFICINA JURIDICA</t>
  </si>
  <si>
    <t> CAC: SOLICITUD DE INFORMACIÓN (PRÁCTICA DE PRUEBAS) - AUTO DEL 8/9/2021 - INICIACIÓN DE INDAGACIÓN PRELIMINAR - Expediente No. IUS-E-2021-155279 (IUC-D-2021-1816300)</t>
  </si>
  <si>
    <t> 20213800103022</t>
  </si>
  <si>
    <t>12-10-2021 09:49 AM Archivar Alvaro Perez se archiva el orfeo dandole rerspuesta al correo electronico isanchez@procuraduria.gov.co</t>
  </si>
  <si>
    <t> GOBERNACION DE BOYACA</t>
  </si>
  <si>
    <t> CAC: S-2021-001774-GOBDPAC: Solictud CertificaciÃ³n</t>
  </si>
  <si>
    <t> 20213800103042</t>
  </si>
  <si>
    <t>16-12-2021 14:07 PM Archivar Cristian Fernando Salcedo Rueda se dio respuesta 16/11/2021</t>
  </si>
  <si>
    <t>sin evidencia de envio de respuesta</t>
  </si>
  <si>
    <t>FE: precios</t>
  </si>
  <si>
    <t> 20219000103232</t>
  </si>
  <si>
    <t>01-12-2021 10:03 AM Archivar Camilo Portilla Quelal SE DIO RESPUESTA CON RADICADO DNBC 20212110027561</t>
  </si>
  <si>
    <t>Publicado pagina DNBC</t>
  </si>
  <si>
    <t> CUERPO DE BOMBEROS VOLUNTARIOS ANOLAIMA</t>
  </si>
  <si>
    <t> CAC. SOLICITUD COMADATO MAQUINA EXTINTORA BOMBEROS ANOLAIMA.</t>
  </si>
  <si>
    <t> 20213800103282</t>
  </si>
  <si>
    <t>Fecha de vencimiento: 2/11/2021</t>
  </si>
  <si>
    <t> CUERPO DE BOMBEROS VOLUNTARIOS FLORIDABLANCA</t>
  </si>
  <si>
    <t> CAC. Solicitud de información de la donación realizada DNBC.</t>
  </si>
  <si>
    <t> 20213800103292</t>
  </si>
  <si>
    <t> CI. Tercera Reiteración Solicitud Información - Proceso Atención Denuncia 2021-208386-82111-D, con Radicado 2021ER0046570 del 19/04/2021.</t>
  </si>
  <si>
    <t> 20213800103312</t>
  </si>
  <si>
    <t>Anotación ORFEO: se archiva el orfeo enviado al correo electronico andres.fuentes@contraloria.gov.co se contesta orfeo sin numero debío al trasteo y urgencia del requerimiento.</t>
  </si>
  <si>
    <t>En documentos no se deja la prueba del envio.</t>
  </si>
  <si>
    <t> CI. Remito oficio de solicitud información -proceso atención denuncia 2021-208778-82111-D.</t>
  </si>
  <si>
    <t> 20213800103372</t>
  </si>
  <si>
    <t>Fecha de vencimiento:</t>
  </si>
  <si>
    <t> CUERPO DE BOMBEROS VOLUNTARIOS SANTA ROSA DE OSOS</t>
  </si>
  <si>
    <t> CAC. Solicitud de información.</t>
  </si>
  <si>
    <t> 20213800103412</t>
  </si>
  <si>
    <t>21-12-2021 18:28 PM Archivar Jonathan Prieto Se archiva ya que se dio respuesta vía correo electrónico al correo el día 21 de diciembre de 2021 con el anexo Radicado No. 20213000030701</t>
  </si>
  <si>
    <t> ALCALDIA IZA BOYACA</t>
  </si>
  <si>
    <t> CAC. SOLICITUD CERTICACION POBLACION EN CONDICION DE LISTADO CENSAL VIGENCIA 2021- MUNICIPIO DE IZA.</t>
  </si>
  <si>
    <t> 20213800103422</t>
  </si>
  <si>
    <t> CAC. solicitud de las emergencias atendidas del periodo 2020 hasta la fecha actual.</t>
  </si>
  <si>
    <t> 20213800103432</t>
  </si>
  <si>
    <t>Se envia copia de la respuesta al correo de atencion al ciudadano.</t>
  </si>
  <si>
    <t> ALCALDIA TUTAZA BOYACA</t>
  </si>
  <si>
    <t> CAC. Solicitud certificación listado censal Municipio de Tutazá - Bomberos.</t>
  </si>
  <si>
    <t> 20213800103632</t>
  </si>
  <si>
    <t> FE. Queja del comandante de San AgustÃ­n Huila</t>
  </si>
  <si>
    <t> 20219000103702</t>
  </si>
  <si>
    <t>no se genero radicado salida</t>
  </si>
  <si>
    <t> CUERPO OFICIAL DE BOMBEROS DE MANIZALES - CALDAS</t>
  </si>
  <si>
    <t> CAC. OFICIO 2021EE10987 Traslado — "Cofinanciación de vehículos para el parque automotor del Cuerpo oficial de Bomberos de Manizales.".</t>
  </si>
  <si>
    <t> 20213800103752</t>
  </si>
  <si>
    <t>25-11-2021 10:48 AM Archivar Jiud Magnoly Gaviria Narvaez Se brinda respuesta el día 25 de noviembre.</t>
  </si>
  <si>
    <t> LIZETH ALEXANDRA SABOGAL RODRÃ­GUEZ</t>
  </si>
  <si>
    <t> CAC. Queja</t>
  </si>
  <si>
    <t> 20213800103782</t>
  </si>
  <si>
    <t>07-11-2021 16:37 PM Archivar Juan Gabriel Parra se respondió con radicado **20212050096621** Bogotá D.C, 07-10-2021</t>
  </si>
  <si>
    <t> ALCALDIA MUNICIPAL DE NILO SECRETARIA DE GOBIERNO</t>
  </si>
  <si>
    <t> CAC. REMITE POR COMPETENCIA RADICADO 2021109073</t>
  </si>
  <si>
    <t> 20213800103842</t>
  </si>
  <si>
    <t>20-12-2021 15:07 PM Archivar Cristian Fernando Salcedo Rueda Ya se dio respuesta.</t>
  </si>
  <si>
    <t> SINDICATO NACIONAL DE BOMBEROS OFICIALES DE COLOMBIA</t>
  </si>
  <si>
    <t> 20213800103862</t>
  </si>
  <si>
    <t>17-11-2021 11:41 AM Archivar Camilo Portilla Quelal El día 20 de octubre se realizó reunión con el sindicato denominado "SIMBOCOLOMBIA", en las instalaciones de la DNBC Bogotá, en dicho encuentro se dió apreciación a las pretensiones expuestas por parte de la asociación sindical por tanto se dan por satisfechas dichas pretenciones. (se levantó acta de reunión).</t>
  </si>
  <si>
    <t>Sin evidencia de reunion en instalaciones de la DNBC</t>
  </si>
  <si>
    <t> CUERPO DE BOMBEROS VOLUNTARIOS DE JUAN DE ACOSTA</t>
  </si>
  <si>
    <t> CAC. Aportes de diploma</t>
  </si>
  <si>
    <t> 20213800104052</t>
  </si>
  <si>
    <t>24-11-2021 13:51 PM Archivar Melba Vidal Se contestó el 21 de septiembre con radicado No 20212050096071</t>
  </si>
  <si>
    <t> JORGE O HERNÃNDEZ LONDOÃ‘O</t>
  </si>
  <si>
    <t> CAC. Derecho de PeticiÃ³n</t>
  </si>
  <si>
    <t> 20213800104062</t>
  </si>
  <si>
    <t>22-12-2021 15:12 PM Archivar Jorge Restrepo Sanguino SE DIO RESPUESTA MEDIANTE OFICIO N° 21/12/2021</t>
  </si>
  <si>
    <t> CAC. Envío de oficio por correo electrónico del radicado No. 20214000032841.</t>
  </si>
  <si>
    <t> 20213800104122</t>
  </si>
  <si>
    <t>30-11-2021 09:38 AM Archivar Camilo Portilla Quelal SE ENVIÓ EL 16/11/2021 RADICADO 20212110028021</t>
  </si>
  <si>
    <t> ALCALDIA SANTANA BOYACA</t>
  </si>
  <si>
    <t> CAC. Respuesta radicado DNBC No.20212050089031</t>
  </si>
  <si>
    <t> 20213800104132</t>
  </si>
  <si>
    <t>ANOTACIÓN ORFEO: Respuesta del municipio de Santana en donde refieren no contar con recursos para la creación del cuerpo de Bomberos.</t>
  </si>
  <si>
    <t>No dan ninguna respuesta al respecto.</t>
  </si>
  <si>
    <t> CAC. Fallo tutela 2021-00121</t>
  </si>
  <si>
    <t> 20213800104192</t>
  </si>
  <si>
    <t>Anotación Orfeo: MISMO DOCUMENTO DEL 20213800102922.</t>
  </si>
  <si>
    <t> Omar Alejandro Agudelo Zuluaga</t>
  </si>
  <si>
    <t> FE. ACTUALIZACIÓN DE APELLIDO</t>
  </si>
  <si>
    <t> 20219000104372</t>
  </si>
  <si>
    <t>Anotación ORFEO:  SE DIO RESPUESTA MEDIANTE CORREO ELECTRONICO EL 15/10/2021.</t>
  </si>
  <si>
    <t>No dejan trazabilidad del correo electrónico</t>
  </si>
  <si>
    <t> ALCALDIA SANTANDER BOLIVAR</t>
  </si>
  <si>
    <t> CAC. SOLICITUD DE INFORMACIÃ“N</t>
  </si>
  <si>
    <t> 20213800104382</t>
  </si>
  <si>
    <t>30-11-2021 09:31 AM Archivar Camilo Portilla Quelal se envió respuesta el 24/11/2021 radicado DNBC 20212110028331</t>
  </si>
  <si>
    <t> CAC. PETICION CONSTITUCION EN RENUNCIA</t>
  </si>
  <si>
    <t> 20213800104392</t>
  </si>
  <si>
    <t>21-12-2021 17:07 PM Archivar Jorge Restrepo Sanguino SE DIO RESPUESTA MEDIANTE OFICIO N°20212110030951 EL 21/12/2021</t>
  </si>
  <si>
    <t> CAC. SOLICITUD DE CONCEPTO</t>
  </si>
  <si>
    <t> 20213800104402</t>
  </si>
  <si>
    <t>03-11-2021 12:11 PM Archivar Camilo Portilla Quelal Se dio respuesta de manera verbal via telefónica, en la cual el peticionario aclaró su consulta, la cual versaba en si el hecho de cumplir la edad de retiro forzoso (70 años) tenía injerencia en los contratos celebrados hasta el momento. Como respuesta se informó que los contratos celebrados no se vería afectados en razón de que la edad de retiro aplicaría para finalizado el periodo actual en el que ejerce la comandancia, igualmente los contratos celebrados no tienen relación directa con la edad de retiro.</t>
  </si>
  <si>
    <t>No se adjunta evidencia de llamada telefonica</t>
  </si>
  <si>
    <t> CUERPO DE BOMBEROS VOLUNTARIOS VILLAGARZON PUTUMAYO</t>
  </si>
  <si>
    <t> CAC. PETICION DE PARTE DE CUERPO DE BOMBEROS VOLUNTARIOS DE VILLAGARZON</t>
  </si>
  <si>
    <t> 20213800104512</t>
  </si>
  <si>
    <t>30-11-2021 09:39 AM Archivar Camilo Portilla Quelal SE DIO RESPUESTA EL 09/11/2021 RADICADO DNBC 20212110026831</t>
  </si>
  <si>
    <t> CUERPO DE BOMBEROS VOLUNTARIOS DE AGUAZUL - CASANARE</t>
  </si>
  <si>
    <t> 20213800104552</t>
  </si>
  <si>
    <t>03-11-2021 14:30 PM Archivar Jorge Restrepo Sanguino SE DIO RESPUESTA MEDIANTE OFICIO N° 20212110025981 EL 02/11/2021</t>
  </si>
  <si>
    <t> CAC. Solicitud Reporte de atencion de incidentes RUE</t>
  </si>
  <si>
    <t> 20213800104602</t>
  </si>
  <si>
    <t>21/10/201</t>
  </si>
  <si>
    <t>A hoy 25/10/2021 van  días</t>
  </si>
  <si>
    <t>La respuesta 20212100024861 no se encuentra digitalizada.</t>
  </si>
  <si>
    <t>Guaviare</t>
  </si>
  <si>
    <t> DELEGACION DEPARTAMENTAL BOMBEROS GUAVIARE</t>
  </si>
  <si>
    <t> CAC. Solicitud de certificaciÃ³n</t>
  </si>
  <si>
    <t> 20213800104702</t>
  </si>
  <si>
    <t>La respuesta 20212100024651 no se encuentra digitalizada.</t>
  </si>
  <si>
    <t> EDWIN HERNAN ABELLO GOMEZ</t>
  </si>
  <si>
    <t> CAC. Petición información Excepciones de IVA y otros impuestos.</t>
  </si>
  <si>
    <t> 20213800104722</t>
  </si>
  <si>
    <t>09-11-2021 14:32 PM Archivar Jorge Restrepo Sanguino SE DIO RESPUESTA MEDIANTE OFICIO N° 20212110027441 EL 09/11/2021</t>
  </si>
  <si>
    <t> CUERPO DE BOMBEROS VOLUNTARIOS DE LA UNION</t>
  </si>
  <si>
    <t> CAC. SOLICITUD</t>
  </si>
  <si>
    <t> 20213800104892</t>
  </si>
  <si>
    <t>Anotación Orfeo: 20213800104892 20212000024431 CBV La Unión Respuesta solicitud certificado de Cumplimiento, se envía respuesta el 7 de octubre</t>
  </si>
  <si>
    <t> PEDRO QUIROGA</t>
  </si>
  <si>
    <t> CAC. Solicitud informaciÃ³n</t>
  </si>
  <si>
    <t> 20213800104902</t>
  </si>
  <si>
    <t> ALVARO ANTONIO AGUIRRE RAMIREZ</t>
  </si>
  <si>
    <t> FE. SOLICITUD DE INFORMACION SEDE NUEVA BOMBEROS OFICIAL VALLEDUPAR</t>
  </si>
  <si>
    <t> 20219000104922</t>
  </si>
  <si>
    <t>01-12-2021 16:34 PM Archivar Yerky Sneider Garavito Cancelado SE ARCHIVA YA QUE AL PRESENTE SE LE DIO RESPUESTA MEDIANTE DERECHO DE PETICIÓN EL DIA 09-11-2021 BAJO EL RADICADO N. 2021300027931.</t>
  </si>
  <si>
    <t> NEISON DE JESUS ROJAS OCHOA</t>
  </si>
  <si>
    <t> CAC. Consulta.</t>
  </si>
  <si>
    <t> 20213800104932</t>
  </si>
  <si>
    <t>03-11-2021 17:38 PM Archivar Andrea Bibiana Castañeda Durán SE DIO TRÁMITE CON RADICADO 20212110025711 ENVIADO EL 2/11/21</t>
  </si>
  <si>
    <t>Sucre</t>
  </si>
  <si>
    <t> DELEGACION DEPARTAMENTAL DE BOMBEROS DE SUCRE</t>
  </si>
  <si>
    <t> CAC.Verificacion informacion cuerpo de bomberos galeras sucre</t>
  </si>
  <si>
    <t> 20213800104952</t>
  </si>
  <si>
    <t>A hoy 25/10/2021 van 17 días</t>
  </si>
  <si>
    <t>Fecha de vencimiento: 09/11/2021</t>
  </si>
  <si>
    <t> NATALIA ANDREA DURANGO HENAO</t>
  </si>
  <si>
    <t> CAC. Incidente.</t>
  </si>
  <si>
    <t> 20213800104972</t>
  </si>
  <si>
    <t>30-11-2021 09:33 AM Archivar Camilo Portilla Quelal se nevió respuesta el 24/11/2021 radicado DNBC 20212110028401</t>
  </si>
  <si>
    <t> CUERPO DE BOMBEROS VOLUNTARIOS DE SEVILLA</t>
  </si>
  <si>
    <t> CI. Traslado Oficio del Cuerpo de Bomberos Voluntarios de Sevilla - Valle</t>
  </si>
  <si>
    <t> 20213800104992</t>
  </si>
  <si>
    <t>A hoy 25/10/2021 van 20 días</t>
  </si>
  <si>
    <t> ANGELICA TAPIERO BARRERO</t>
  </si>
  <si>
    <t> 20213800105072</t>
  </si>
  <si>
    <t>Fecha de vencimiento: 10/11/2021.</t>
  </si>
  <si>
    <t> VEEDURIA CIUDADANA VIGIAS DEL CAFE</t>
  </si>
  <si>
    <t> CAC. SOLICITUD DE INFORMACIÃ“N CON CARÃCTER DE URGENCIA</t>
  </si>
  <si>
    <t> 20213800105092</t>
  </si>
  <si>
    <t>10-11-2021 11:18 AM Archivar Jorge Restrepo Sanguino SE DIO RESPUESTA MEDIANTE OFICIO N°20212110026701 EL 10/11/2021</t>
  </si>
  <si>
    <t> TRIBUNAL ADMINISTRATIVO DEL CESAR</t>
  </si>
  <si>
    <t> CAC. OFICIO GJ 2959 DEL 27 DE SEPTIEMBRE DE 2021 POR MEDIO DEL CUAL SE REITERA UN REQUERIMIENTO RAD 2018-00053-00 MP CARLOS ALFONSO GUECHÃ MEDINA.</t>
  </si>
  <si>
    <t> 20213800105182</t>
  </si>
  <si>
    <t> ANDRES MAURICIO BLANCO VILLERO</t>
  </si>
  <si>
    <t> CAC. INQUIETUDES BOMBERILES.</t>
  </si>
  <si>
    <t> 20213800105272</t>
  </si>
  <si>
    <t>11-11-2021 08:51 AM Archivar Jorge Restrepo Sanguino SE DIO RESPUESTA MEDIANTE OFICIO N° 20212110027401 EL 10/11/2021</t>
  </si>
  <si>
    <t> CUERPO DE BOMBEROS VOLUNTARIOS DE LA PAZ</t>
  </si>
  <si>
    <t> CAC. Inquietudes acerca de la entrega de uniformes de bomberos.</t>
  </si>
  <si>
    <t> 20213800105312</t>
  </si>
  <si>
    <t>17-11-2021 15:10 PM Archivar Jiud Magnoly Gaviria Narvaez Ya se brindo respuesta telefónica seguidos los días de recibido emial.</t>
  </si>
  <si>
    <t>Sin evidencia de llamada telefonica por parte del funcionario o peticionario</t>
  </si>
  <si>
    <t> CUERPO DE BOMBEROS VOLUNTARIOS DE SAN MARCOS</t>
  </si>
  <si>
    <t> CAC. solicitud afiliación ARL.</t>
  </si>
  <si>
    <t> 20213800105402</t>
  </si>
  <si>
    <t>Anotación ORFEO: Se dio respuesta a través del correo de Tatiana Herrera el día 21/10/2021.</t>
  </si>
  <si>
    <t> CUERPO DE BOMBEROS VOLUNTARIOS DE CAMPO DE LA CRUZ</t>
  </si>
  <si>
    <t> CAC. Solicitud Cuerpo de Bomberos Voluntarios de Campo de la Cruz</t>
  </si>
  <si>
    <t> 20213800105412</t>
  </si>
  <si>
    <t>A hoy 25/10/2021 van 18 días</t>
  </si>
  <si>
    <t> GOBERNACION DE CUNDINAMARCA</t>
  </si>
  <si>
    <t> CAC. SOLICITUD DESIGNACIÃ“N DE UN DELEGADO</t>
  </si>
  <si>
    <t> 20213800105432</t>
  </si>
  <si>
    <t>20212120025791 y 20212120025781</t>
  </si>
  <si>
    <t>08-11-2021 15:52 PM Archivar Luis Alberto Valencia Pulido Se da respuesta por correo con oficios No 20212120025791 y 20212120025781 el día 08/11/2021.</t>
  </si>
  <si>
    <t> CAC. OFICIO 2021EE10213 Traslado por competencia â€” DERECHO DE PETICIÃ“N PMP-GD-2021-013-002-009. RADICADO UNGRD 2021 ER09872</t>
  </si>
  <si>
    <t> 20213800105482</t>
  </si>
  <si>
    <t>29-11-2021 09:25 AM Archivar Andrea Bibiana Castañeda Durán SE DIO TRÁMITE CON RADICADO 20212110027631 ENVIADO EL 16/11/21</t>
  </si>
  <si>
    <t> MAURICIO PINO MARIN</t>
  </si>
  <si>
    <t> CAC. DEFENSORIA DEL PUEBLO : Remision de comunicacion numero 20210060363552131.</t>
  </si>
  <si>
    <t> 20213800105512</t>
  </si>
  <si>
    <t>21-12-2021 20:31 PM Archivar Liz Margaret Álvarez calderon SOLICITUD GESTIONADA</t>
  </si>
  <si>
    <t>Córdoba</t>
  </si>
  <si>
    <t> LUIS ERNESTO PORRAS</t>
  </si>
  <si>
    <t> CAC. ENVIO OFICIO INFORMANDO INRREGULARIDADES EN CONVENIO 005- DE 2021.</t>
  </si>
  <si>
    <t> 20213800105522</t>
  </si>
  <si>
    <t>04-11-2021 09:06 AM Archivar Jorge Restrepo Sanguino SE DIO RESPUESTA MEDIANTE CORREO ELECTRÓNICO EL 04/11/2021</t>
  </si>
  <si>
    <t>Sin evidencia de correo electronico</t>
  </si>
  <si>
    <t> DEMET NOTIFICACION</t>
  </si>
  <si>
    <t> CAC.Remito oficio No. J8AOV-2021-000207</t>
  </si>
  <si>
    <t> 20213800105582</t>
  </si>
  <si>
    <t> JHON FREDY SEGURA PINEDA</t>
  </si>
  <si>
    <t> CAC. DERECHO DE PETICIÓN</t>
  </si>
  <si>
    <t> 20213800105592</t>
  </si>
  <si>
    <t>A hoy 25/10/2021 van 19 días</t>
  </si>
  <si>
    <t> CUERPO DE BOMBEROS VOLUNTARIOS DE SOGAMOSO</t>
  </si>
  <si>
    <t> CAC. INFORMACION PARA AFILIACION ARL BOMBEROS VOLUNTARIOS</t>
  </si>
  <si>
    <t> 20213800105712</t>
  </si>
  <si>
    <t>ANOTACIÓN ORFEO:  Se da respuesta a través del correo de Tatiana Herrera el día 13/10/2021.</t>
  </si>
  <si>
    <t> ALCALDIA MUNICIPAL DE GALERAS SUCRE</t>
  </si>
  <si>
    <t> CAC. 20213800104952 CBV de Galeras Sucre PeticiÃ³n Delegado departamental</t>
  </si>
  <si>
    <t> 20213800105762</t>
  </si>
  <si>
    <t>A hoy 25/10/2021  van 18 días</t>
  </si>
  <si>
    <t> CUERPO DE BOMBEROS VOLUNTARIOS DE BOSCONIA</t>
  </si>
  <si>
    <t> CI. CERTIFICACION PERSONAL ACTIVO</t>
  </si>
  <si>
    <t> 20213800105842</t>
  </si>
  <si>
    <t>La respuesta no se encuentra digitalizada.</t>
  </si>
  <si>
    <t> CUERPO DE BOMBEROS DE CACHIPAY</t>
  </si>
  <si>
    <t> CAC. Donacion Lote</t>
  </si>
  <si>
    <t> 20213800105852</t>
  </si>
  <si>
    <t>03-11-2021 17:29 PM Archivar Andrea Bibiana Castañeda Durán SE DIO TRÁMITE CON RAD. 20212110026171 ENVIADO EL 02/11/21</t>
  </si>
  <si>
    <t> MINISTERIO DEL INTEROR VICEMINISTERIO DE RELACIONES POLÃTICAS</t>
  </si>
  <si>
    <t> CI. OFI2021-27662-DVR-3000 Cp Charles Benavides y OFI2021-14776 Cp Charles Benavides - Traslado OFI21-00068941 / IDM: Solicitud InclusiÃ³n en salario mÃ­nimo vital para bomberos voluntarios de Colombia.</t>
  </si>
  <si>
    <t> 20213800105952</t>
  </si>
  <si>
    <t>06-12-2021 11:10 AM Archivar Andrea Bibiana Castañeda Durán SE DIO TRÁMITE CON RADICADO 20212110025721 ENVIDO EL 3/12/21</t>
  </si>
  <si>
    <t>johana paola rincón mahecha  </t>
  </si>
  <si>
    <t>FE. yo quisiera saber si hay algún proceso que se este llevando en conta mía ya que el señor comande de bomberos de utica dice que a mi me tienen un proceso en la dirección nacional de bomberos por atentar en contra de la institución del cuerpo de bomberos voluntarios de utica.  </t>
  </si>
  <si>
    <t>20219000105992  </t>
  </si>
  <si>
    <t xml:space="preserve">se da respuesta el 25/11/2021 </t>
  </si>
  <si>
    <t>CDI RAYITOS DE LUZ  </t>
  </si>
  <si>
    <t>CAC. INCONFORMIDAD CON EL SERVICIO DE CUERPO DE BOMBEROS VOLUNTARIOS DE COLOMBIA HUILA </t>
  </si>
  <si>
    <t>20213800106012  </t>
  </si>
  <si>
    <t>SE DA RESPUESTA EL DIA 26/11/2021</t>
  </si>
  <si>
    <t>DELEGACION DEPARTAMENTAL DE HUILA  </t>
  </si>
  <si>
    <t>CAC. RECUPERACION DE BIENES PROPIEDAD CUERPOS DE BOMBEROS VOLUNTARIOS DE TARQUI, ELIAS Y SANTA MARIA </t>
  </si>
  <si>
    <t>20213800106062  </t>
  </si>
  <si>
    <t>SE REALIZO LLAMADA TELEFÓNICA AL DELEGADO DEPARTAMENTAL Y SE LE BRINDO LA ASESORÍA JURÍDICA CORRESPONDIENTES</t>
  </si>
  <si>
    <t>SE LE DA RESPUESTA EL DÍA 26/11/2021</t>
  </si>
  <si>
    <t>CAC. REUBICACION EQUIPO ESPECIAL DE RESCATE VEHICULAR </t>
  </si>
  <si>
    <t>20213800106072  </t>
  </si>
  <si>
    <t>vencido</t>
  </si>
  <si>
    <t>Al día 26/11/2021 tiene 37días.</t>
  </si>
  <si>
    <t>MINISTERIO DEL INTEROR VICEMINISTERIO DE RELACIONES POLÍTICAS  </t>
  </si>
  <si>
    <t>CI. Traslado EXT_S21-00082011-PQRSD-079644-PQR </t>
  </si>
  <si>
    <t>20213800106092  </t>
  </si>
  <si>
    <t>22-12-2021 10:38 AM Archivar Liz Margaret Álvarez calderon GESTIONADO</t>
  </si>
  <si>
    <t>No se especifica fecha de respuesta ni se adjunta documento con firma</t>
  </si>
  <si>
    <t>ALCALDIA MUNICIPAL DE GALERAS SUCRE  </t>
  </si>
  <si>
    <t>CI. Solicitud de copia del Proyecto “Construcción de la estación de bomberos del Municipio de Galeras- Sucre” Radicado número 2017-3320026082 </t>
  </si>
  <si>
    <t>20213800106102  </t>
  </si>
  <si>
    <t>22-12-2021 15:39 PM Archivar Yerky Sneider Garavito Cancelado Se archiva ya que se le dio respuesta desde el correo alcaldia@galerias-sucre.gov.co y se anexa la evidencia solicitada por ustedes.</t>
  </si>
  <si>
    <t>No se genero radicado de salida, no se adjunta respuesta formal por la DNBC y no se tiene evidencia de envio por correo.</t>
  </si>
  <si>
    <t>CAC. SOLICITUD DE RESPUESTA DE INTERVENCIÓN </t>
  </si>
  <si>
    <t>20213800106122  </t>
  </si>
  <si>
    <t>01-12-2021 09:59 AM Archivar Camilo Portilla Quelal SE DIO RESPUESTA CON RADICADO 20212110028621</t>
  </si>
  <si>
    <t>Al día 26/11/2021 tiene 37 días.</t>
  </si>
  <si>
    <t>CUERPO DE BOMBEROS VOLUNTARIOS DE LA MERCED - CALDAS  </t>
  </si>
  <si>
    <t>CAC. solicitud visita </t>
  </si>
  <si>
    <t>20213800106152  </t>
  </si>
  <si>
    <t>ASDEBER NEIVA  </t>
  </si>
  <si>
    <t>CAC. ASUNTO DERECHO DE PETICIÓN, PARA SOLICITAR LA INSPECCIÓN, VIGILANCIA Y CONTROL AL CUERPO DE BOMBEROS VOLUNTARIOS DE NEIVA, PARA QUE DEJE DE INTERFERIR EN EL SERVICIO PÚBLICO ESENCIAL DE BOMBEROS EN LA CIUDAD DE NEIVA. </t>
  </si>
  <si>
    <t>20213800106172  </t>
  </si>
  <si>
    <t>ALCALDIA MUNICIPAL DE NILO SECRETARIA DE GOBIERNO  </t>
  </si>
  <si>
    <t>CAC. REMISION POR COMPETENCIA RADICADO 2021114132 </t>
  </si>
  <si>
    <t>20213800106212  </t>
  </si>
  <si>
    <t xml:space="preserve">SE da respuesta el 24/11/2021 </t>
  </si>
  <si>
    <t>CAC. REMISION POR COMPENCIA RADICADO 2021115264 </t>
  </si>
  <si>
    <t>20213800106222  </t>
  </si>
  <si>
    <t>2/11/2021</t>
  </si>
  <si>
    <t>se da respuesta el 2/11/2021</t>
  </si>
  <si>
    <t>Catherine Benavides Guerrero  </t>
  </si>
  <si>
    <t>FE. Centralización de Concepto de Bomberos </t>
  </si>
  <si>
    <t>20219000106272  </t>
  </si>
  <si>
    <t>Se da respuesta por correo electrónico se deja evidencia en digital</t>
  </si>
  <si>
    <t>se da respuesta el 28/10/2021</t>
  </si>
  <si>
    <t>S.T.L  </t>
  </si>
  <si>
    <t>RD: SOLICITUD  </t>
  </si>
  <si>
    <t>20213800106302  </t>
  </si>
  <si>
    <t>22-12-2021 15:12 PM Archivar Jorge Restrepo Sanguino SE DIO RESPUESTA MEDIANTE OFICIO N°20212110030561 EL 21/12/2012</t>
  </si>
  <si>
    <t>Pdf</t>
  </si>
  <si>
    <t>DIEGO FERNANDO GUTIERREZ  </t>
  </si>
  <si>
    <t>RD: DERECHO DE PETICIÓN INVESTIGACIÓN DISCIPLINARIAS A UNIDAD CUERPO DE BOMBEROS  </t>
  </si>
  <si>
    <t>20213800106312  </t>
  </si>
  <si>
    <t>01-12-2021 09:49 AM Archivar Camilo Portilla Quelal se dio respuesta con el radicado DNBC 20212110029001. REITERACIÓN REQUERIMIENTO TRIBUNAL DISCIPLINARIO CHAPARRAL TOLIMA</t>
  </si>
  <si>
    <t>CUERPO DE BOMBEROS VOLUNTARIOS DE SAMPUES  </t>
  </si>
  <si>
    <t>CAC. VERIFICACIÓN DE DATOS PARA DOTACIÓN UNIFORMES EN PAGÍNA RUE. </t>
  </si>
  <si>
    <t>20213800106402  </t>
  </si>
  <si>
    <t>Se dio respuesta a través del correo de Tatiana Herrera el día 25/10/2021</t>
  </si>
  <si>
    <t>CAC. Respuesta Oficial  </t>
  </si>
  <si>
    <t>20213800106422  </t>
  </si>
  <si>
    <t xml:space="preserve">No se genera radicado </t>
  </si>
  <si>
    <t>CUERPO DE BOMBEROS VOLUNTARIOS LOS PATIOS </t>
  </si>
  <si>
    <t>CAC. petición de informacion </t>
  </si>
  <si>
    <t>20213800106452  </t>
  </si>
  <si>
    <t>24/11/2021</t>
  </si>
  <si>
    <t>SE DA RESPUESTA EL DIA 24/11/2021</t>
  </si>
  <si>
    <t>RD. Solicitud ejecución de proyecto para el fortalecimiento del Cuerpo de Bomberos Voluntarios de Sopó, mediante la ejecución de recursos del saldo del Superávit de la Sobretasa Bomberil de la vigencia 2019 </t>
  </si>
  <si>
    <t>20213800106462  </t>
  </si>
  <si>
    <t>Al día 26/11/2021 tiene 36 días.</t>
  </si>
  <si>
    <t>GRUPO COMERCIAL E INDUSTRIAL VALLEJO DUQUE S.A.S  </t>
  </si>
  <si>
    <t>CAC. Consulta </t>
  </si>
  <si>
    <t>20213800106492  </t>
  </si>
  <si>
    <t>16/11/2021</t>
  </si>
  <si>
    <t xml:space="preserve">SE DA RESPUEDSTA POR CORREO ELECTRONICO </t>
  </si>
  <si>
    <t>SE DA RESPUESTA EL DIA 16/11/2021</t>
  </si>
  <si>
    <t>CONTRALORIA DELEGADA PARA EL SECTOR DE INFRAESTRUTURA CAROLINA SANCHEZ BRAVO  </t>
  </si>
  <si>
    <t>CI. Solicitud Información – Proceso Atención Denuncia 2021-208386-82111-D, con Radicado 2021ER0046570 del 19/04/2021. </t>
  </si>
  <si>
    <t>20213800106522  </t>
  </si>
  <si>
    <t>27-12-2021 11:11 AM Archivar Alvaro Perez Se anexa respuesta enviada por el correo del director el día 21 de octubre de 2021.</t>
  </si>
  <si>
    <t>FRANCISCO JAVIER RINCONES MANJARREZ </t>
  </si>
  <si>
    <t>CAC. [Smartsupp] New message from javier00261@hotmail.com </t>
  </si>
  <si>
    <t>20213800106542  </t>
  </si>
  <si>
    <t>Se da respuesta vía email, soporte en el email de segurosdnbc@gmail.com</t>
  </si>
  <si>
    <t>SE DA RESPUESTA 17/11/2021</t>
  </si>
  <si>
    <t>PROCURADURIA 9 JUDICIAL II ASUNTOS CIVILES CARTAGENA  </t>
  </si>
  <si>
    <t>CAC. INFORME TUTELA 2021-00266-00 JGDO 2 C. CTO DE CARTAGENA </t>
  </si>
  <si>
    <t>20213800106612  </t>
  </si>
  <si>
    <t>SE DA RESPUESTA EL DIA 11/10/2021</t>
  </si>
  <si>
    <t>GOBERNACION DE BOYACA  </t>
  </si>
  <si>
    <t>CAC. S-2021-001951-GOBDPAC: Solicitud capacidad operativa Cuerpos de Bomberos Voluntarios de Boyacá. </t>
  </si>
  <si>
    <t>20213800106642  </t>
  </si>
  <si>
    <t>16-12-2021 14:08 PM Archivar Cristian Fernando Salcedo Rueda se dio respuesta 16/11/2021</t>
  </si>
  <si>
    <t>EDGAR DANIEL SAENZ MUNEVAR </t>
  </si>
  <si>
    <t>CAC. Comparto Carta Dirección Nacional de Bomberos Colombia con usted </t>
  </si>
  <si>
    <t>20213800106792  </t>
  </si>
  <si>
    <t>26-11-2021 17:00 PM Archivar Camilo Portilla Quelal solicitud no procedente, se dio respuesta con radicado 20202050068711 a la petición 20202000012372.</t>
  </si>
  <si>
    <t>LAURA MARIA CEBALLOS CASTAÑO </t>
  </si>
  <si>
    <t>CAC. Solicitud de revisión a violación de derechos en institución Bomberil </t>
  </si>
  <si>
    <t>Robinson mona</t>
  </si>
  <si>
    <t>20213800106962  </t>
  </si>
  <si>
    <t>SE LE DA RESPUESTA EL DÍA 2/11/2021</t>
  </si>
  <si>
    <t>JAVIER RAMIREZ FLOREZ </t>
  </si>
  <si>
    <t>CAC. SOLICITUD CONCEPTO </t>
  </si>
  <si>
    <t>20213800106982  </t>
  </si>
  <si>
    <t>SE DA RESPUESTA EL DÍA 24/11/2021</t>
  </si>
  <si>
    <t>CONCEJO RESTREPO META  </t>
  </si>
  <si>
    <t>CAC. CONSULTA CONCEJO MUNICIPAL DE RESTREPO META </t>
  </si>
  <si>
    <t>20213800106992  </t>
  </si>
  <si>
    <t>21-12-2021 18:27 PM Archivar Jonathan Prieto Se archiva ya que se dio respuesta vía correo electrónico al correo el día 21 de diciembre de 2021 con el anexo Radicado No.20213000027511.</t>
  </si>
  <si>
    <t>Amazonas</t>
  </si>
  <si>
    <t>BENEMERITO CUERPO DE BOMBEROS VOLUNTARIOS DE LETICIA  </t>
  </si>
  <si>
    <t>CAC. SOLICITUD INFORMACION </t>
  </si>
  <si>
    <t>20213800107042  </t>
  </si>
  <si>
    <t>SE DA RESPUESTA EL DIA 17/11/2021</t>
  </si>
  <si>
    <t>CUERPO DE BOMBEROS VOLUNTARIOS DE SAN ANDRES ISLA  </t>
  </si>
  <si>
    <t>CAC.SOLICITUD DE INFORMACION </t>
  </si>
  <si>
    <t>20213800107092  </t>
  </si>
  <si>
    <t>Al día 26/11/2021 tiene 34 días.</t>
  </si>
  <si>
    <t>COLMEDICOS S.A.S.  </t>
  </si>
  <si>
    <t>CAC. Derecho de petición Colmédicos S.A.S </t>
  </si>
  <si>
    <t>20213800107102  </t>
  </si>
  <si>
    <t xml:space="preserve">SE DA RESPUESTA POR CORREO ELECTRONICO </t>
  </si>
  <si>
    <t>ALCALDIA DE BARRANQUILLA  </t>
  </si>
  <si>
    <t>CAC. Consulta dotación básica de vestido y calzado para Bomberos (EMAIL CERTIFICADO de correocertificado@barranquilla.gov.co)  </t>
  </si>
  <si>
    <t>20213800107122  </t>
  </si>
  <si>
    <t>22-12-2021 15:13 PM Archivar Jorge Restrepo Sanguino SE DIO RESPUESTA MEDIANTE OFICIO N°20212110030911 EL 21/12/2021</t>
  </si>
  <si>
    <t>MARVIN RODRIGO PADILLA NIETO </t>
  </si>
  <si>
    <t>CAC. Denuncia en contra de la comandante yarledis perez y el presidente de la junta de dignatarios Carlos viloria, del Cuerpo de bomberos voluntarios de Galapa-Atlantico </t>
  </si>
  <si>
    <t>20213800107162  </t>
  </si>
  <si>
    <t>Al día 29/11/2021 tiene 35 días.</t>
  </si>
  <si>
    <t>ALCALDIA EBEJICO ANTIOQUIA </t>
  </si>
  <si>
    <t>CAC.SOLICITUD VISITA DE INSPECCIÓN, VIGILANCIA Y CONTROL </t>
  </si>
  <si>
    <t>20213800107172  </t>
  </si>
  <si>
    <t>ALCALDIA GOMEZ PLATA SECRETARIA GENERAL GOBIERNO Y POSTCONFLICTO ANTIOQUIA </t>
  </si>
  <si>
    <t>CAC. REMISIÓN OFICIO ENVIADO AL SEÑOR GABRIEL ORTEGA- BOMBEROS GOMEZ PLATA </t>
  </si>
  <si>
    <t>20213800107182  </t>
  </si>
  <si>
    <t>CAC. Oficio grupo de inspección, vigilancia y control  </t>
  </si>
  <si>
    <t>Javier Alberto Coral Meneses </t>
  </si>
  <si>
    <t>20213800107262  </t>
  </si>
  <si>
    <t>JUZGADO 02 PENAL CIRCUITO ADOLESCENTES FUNCION CONTROL CONOCIMIENTO  </t>
  </si>
  <si>
    <t>CAC. REQUERIMIENTO INCIDENTE DE DESACATO 2021-00121 </t>
  </si>
  <si>
    <t>20213800107282  </t>
  </si>
  <si>
    <t>SE DA RESPUESTA EL  DÍA 12/10/2021</t>
  </si>
  <si>
    <t>MIGUEL ANGEL AVILA DIAZ </t>
  </si>
  <si>
    <t>CAC.radicacion de proyectos corporacion Prodesarrollo Girardot </t>
  </si>
  <si>
    <t>20213800107332  </t>
  </si>
  <si>
    <t>16-12-2021 15:51 PM Archivar Jiud Magnoly Gaviria Narvaez Se brinda respuesta con radicado N: 20212120030291</t>
  </si>
  <si>
    <t>FERNANDO ARELLANO ARELLANO MOSOS </t>
  </si>
  <si>
    <t>CAC. solicitud de certificacion laboral </t>
  </si>
  <si>
    <t>20213800107342  </t>
  </si>
  <si>
    <t>17-12-2021 11:04 AM Archivar Alvaro Perez se archiva e l orfeo</t>
  </si>
  <si>
    <t>ALCALDIA MUNICIPAL PIVIJAY MAGDALENA </t>
  </si>
  <si>
    <t>CAC. SOLICITUD DE PETICIÓN E INFORMACIÓN. </t>
  </si>
  <si>
    <t>20213800107352  </t>
  </si>
  <si>
    <t> 20212150025521 </t>
  </si>
  <si>
    <t>SE DA RESPUESTA EL DÍA16 /11/2021</t>
  </si>
  <si>
    <t>GOBERNACION DEPARTAMENTAL DEL VALLE DEL CAUCA  </t>
  </si>
  <si>
    <t>CAC. Solicitud de información </t>
  </si>
  <si>
    <t>20213800107362  </t>
  </si>
  <si>
    <t>16-12-2021 15:52 PM Archivar Jiud Magnoly Gaviria Narvaez Se brinda respuesta mediante radicado N:20212120030311.</t>
  </si>
  <si>
    <t>MOVISTAR EMPRESAS  </t>
  </si>
  <si>
    <t>CAC. Proceso SIE N° 005-2021, radicación de observaciones en situación de indisponibilidad Secop </t>
  </si>
  <si>
    <t>20213800107372  </t>
  </si>
  <si>
    <t>20-12-2021 09:26 AM Archivar Alvaro Perez se archiva l orfeo por ser informtivo</t>
  </si>
  <si>
    <t>UNGRD  </t>
  </si>
  <si>
    <t>CAC. OFICIO 2021EE10848-Traslado por competencia – Solicitud de Ayuda Urgente. Radicado UNGRD No. 2021ER02553. (EMAIL CERTIFICADO de correspondencia@gestiondelriesgo.gov.co) </t>
  </si>
  <si>
    <t>20213800107412  </t>
  </si>
  <si>
    <t>06-12-2021 15:15 PM Archivar Jiud Magnoly Gaviria Narvaez Se brinda respuesta mediante oficio fecha 3 diciembre de 2021.</t>
  </si>
  <si>
    <t>ALCALDIA MUNICIPAL CUBARRAL META </t>
  </si>
  <si>
    <t>CI.SOLICITUD DE INFORMACION </t>
  </si>
  <si>
    <t>20213800107422  </t>
  </si>
  <si>
    <t>SE DIO RESPUESTA MEDIANTE LLAMADA TELEFÓNICA Y CORREO ELECTRÓNICO EL DÍA 10/11/2021</t>
  </si>
  <si>
    <t xml:space="preserve">NO SE EVIDENCIA NINGUN DOCUMENTO DE SALIDA </t>
  </si>
  <si>
    <t>TERRITORIO ANCESTRAL DEL PUEBLO ARHUACO  </t>
  </si>
  <si>
    <t>CAC. Acompañamiento </t>
  </si>
  <si>
    <t>20213800107432  </t>
  </si>
  <si>
    <t>21-12-2021 17:22 PM Archivar Jorge Restrepo Sanguino SE DIO RESPUESTA MEDIANTE OFICIO N°20212110027951 EL 21/12/2021</t>
  </si>
  <si>
    <t>VEEDURIA CIUDADANA LIDERES PARA LA TRANSPARENCIA  </t>
  </si>
  <si>
    <t>CAC.RADICACIÓN SOLICITUD DE INFORMACIÓN OFICIO_023_Direcciòn_General_De_Bomberos. </t>
  </si>
  <si>
    <t>20213800107492  </t>
  </si>
  <si>
    <t>SE DA RESPUESTA EL DÍA 25/11/2021</t>
  </si>
  <si>
    <t>CUERPO DE BOMBEROS DE PUERTO LLERAS - META  </t>
  </si>
  <si>
    <t>CAC. Solicitud y seguimiento </t>
  </si>
  <si>
    <t>20213800107552  </t>
  </si>
  <si>
    <t>21-10-2021 14:44 PM Archivar Luis Alberto Valencia Pulido Se da respuesta a través de correo electrónico con radicado No. 20212120025751, el día 21/10/2021</t>
  </si>
  <si>
    <t>NO SE EVIDENCIA DOCUMENTO DE SALIDA FIRMADO NI ENVIADO</t>
  </si>
  <si>
    <t>WILLIAM ROBAYO  </t>
  </si>
  <si>
    <t>CAC. solicitud por conciliación de alimentos de menores de edad </t>
  </si>
  <si>
    <t>20213800107582  </t>
  </si>
  <si>
    <t>SE DA RESPUESTA EL 2/11/2021</t>
  </si>
  <si>
    <t>JHON JAIRO PINZON EUGENIO </t>
  </si>
  <si>
    <t>CI.DERECHO DE PETICION </t>
  </si>
  <si>
    <t>20213800107592  </t>
  </si>
  <si>
    <t>30-11-2021 11:22 AM Archivar Camilo Portilla Quelal SE PROCEDIÓ A COMUNICARSE CON EL PETICIONARIO AL TELÉFONO 3125324071, SE INFORMA QUE PARA DAR RESPUESTA DE FONDO DEBERÁ ALLEGAR ANEXOS QUE RESPALDEN LA PETICIÓN. EL PETICIONARIO ACUERDA REMITIR SOLICITUD CON NUEVOS HECHOS AL CORREO DE ATENCIÓN AL CIUDADANO DE LA DNBC. SE INFORMA QUE SE ARCHIVARÁ LA PRESENTE ENTRADA.</t>
  </si>
  <si>
    <t>No se adjunta formato de llamadas como evidencia de llamada.</t>
  </si>
  <si>
    <t>RICARDO SALAMANCA  </t>
  </si>
  <si>
    <t>CAC. respuesta no argumentada </t>
  </si>
  <si>
    <t>20211140107612  </t>
  </si>
  <si>
    <t>09-12-2021 21:49 PM Archivar Camilo Portilla Quelal documento informativo.</t>
  </si>
  <si>
    <t>No es informativa, se solicita una respuesta nuevamente puesto que no se cumplio con lo solicitado por el peticionario</t>
  </si>
  <si>
    <t>CI. DNBC No. *20212050095621* -Derecho de Petición </t>
  </si>
  <si>
    <t>20211140107632  </t>
  </si>
  <si>
    <t>Al día 30/11/2021 tiene 33 días.</t>
  </si>
  <si>
    <t>BOMBEROS CHINU  </t>
  </si>
  <si>
    <t>CAC. SOLICITUD DE ACALRACION A LA ADMINISTRACION MUNICIPAL SOBRE RESOLUCION INTERNA DEL CUERPO DE BOMBEROS </t>
  </si>
  <si>
    <t>20211140107672  </t>
  </si>
  <si>
    <t>cumplido</t>
  </si>
  <si>
    <t>se realiza envio el 2-11-2021</t>
  </si>
  <si>
    <t>CUERPO DE BOMBEROS VOLUNTARIOS DE ARBELAEZ - CUNDINAMARCA  </t>
  </si>
  <si>
    <t>CAC. Solicitud de informacion documentos para presentacion de proyectos cuerpos de bomberos de colombia </t>
  </si>
  <si>
    <t>20211140107682  </t>
  </si>
  <si>
    <t>06-12-2021 15:17 PM Archivar Jiud Magnoly Gaviria Narvaez Se brindo respuesta el 3 de diciembre con radicado:20212120029431</t>
  </si>
  <si>
    <t>CI. Solicitud Información Contraloría General de la República – Atención Denuncia 2021-212026-82111-D </t>
  </si>
  <si>
    <t>20211140107692  </t>
  </si>
  <si>
    <t>28-12-2021 12:01 PM Archivar Alvaro Perez Se responde por el correo del director, el dia 02 de noviembre de 2021.</t>
  </si>
  <si>
    <t>No se anexa respuesta</t>
  </si>
  <si>
    <t>VEEDURIA CIUDADANA EN GESTION  </t>
  </si>
  <si>
    <t>CAC. SOLICITUD INFORMACION Y COPIAS </t>
  </si>
  <si>
    <t>20211140107732  </t>
  </si>
  <si>
    <t>se realiza envio el 17-11-2021</t>
  </si>
  <si>
    <t>ALCALDIA VALLEDUPAR CESAR </t>
  </si>
  <si>
    <t>RD: PROYECTO ESTACIÓN BOMBEROS  </t>
  </si>
  <si>
    <t>20211140107742  </t>
  </si>
  <si>
    <t>06-12-2021 10:25 AM Archivar Yerky Sneider Garavito Cancelado se Archiva por tratarse de un proyecto que ya fue aprobado por las áreas concernientes.</t>
  </si>
  <si>
    <t>No se evidencia de aprobacion de proyecto</t>
  </si>
  <si>
    <t>CUERPO DE BOMBEROS VOLUNTARIOS DE GALAPA - ATLANTICO  </t>
  </si>
  <si>
    <t>CAC. Solicitud de asesoría para el proceso de contratación con el municipio y resultado de averiguaciones de la procuraduría delegada </t>
  </si>
  <si>
    <t>20211140107862  </t>
  </si>
  <si>
    <t>CARLOS MORA  </t>
  </si>
  <si>
    <t>CAC. respuesta de la alcaldía Jambalo Cauca a la DNBC convenio bomberos Jambalo Cauca  </t>
  </si>
  <si>
    <t>20211140107872  </t>
  </si>
  <si>
    <t>se realizo envio 10/11/2021</t>
  </si>
  <si>
    <t>CUERPO DE BOMBEROS VOLUNTARIOS MAGANGUE - BOLIVAR  </t>
  </si>
  <si>
    <t>CAC. KIT BIOSEGURIDAD.pdf </t>
  </si>
  <si>
    <t>20211140107942  </t>
  </si>
  <si>
    <t>Se archiva sin evidencia de respuesta,</t>
  </si>
  <si>
    <t>CUERPO DE BOMBEROS VOLUNTARIOS DE ACACIAS  </t>
  </si>
  <si>
    <t>CAC. SOLICITUD SOAT MAQUINA DE INTERVENCION RAPIDA COMODATO NUMERO 147 DE 2018 </t>
  </si>
  <si>
    <t>GESTIÓN ADMININSTRATIVA </t>
  </si>
  <si>
    <t>20211140108022  </t>
  </si>
  <si>
    <t>Se responde via telefonica directamente con el comandante pero no se anexa evidencia para su archive real</t>
  </si>
  <si>
    <t>CUERPO DE BOMBEROS VOLUNTARIOS DE EL TAMBO - NARIÑO  </t>
  </si>
  <si>
    <t>CAC. RECLAMO UNIFORMES DE FATIGA FALTANTES A 11 BOMBEROS EL TAMBO NARIÑO </t>
  </si>
  <si>
    <t>20211140108032  </t>
  </si>
  <si>
    <t>27-12-2021 14:52 PM Archivar Jiud Magnoly Gaviria Narvaez Se brinda respuesta mediante email.</t>
  </si>
  <si>
    <t>No se genero radicado de salida ni oficio de respuesta.</t>
  </si>
  <si>
    <t>VEEDURIA DIGNIDAD EDUCATIVA  </t>
  </si>
  <si>
    <t>CAC. Solicitud  </t>
  </si>
  <si>
    <t>20211140108042  </t>
  </si>
  <si>
    <t>CUERPO DE BOMBEROS VOLUNTARIOS DE CHINAVITA  </t>
  </si>
  <si>
    <t>CAC. Solicitud apoyo fortalecimiento Cuerpo de Bomberos Voluntarios de Chinavita </t>
  </si>
  <si>
    <t>20211140108162  </t>
  </si>
  <si>
    <t>16-12-2021 15:57 PM Archivar Jiud Magnoly Gaviria Narvaez</t>
  </si>
  <si>
    <t>JUVENAL PEREZ VEGA </t>
  </si>
  <si>
    <t>CAC. Solicitud concepto destinación de recursos Sobretasa Bomberil </t>
  </si>
  <si>
    <t>20211140108192  </t>
  </si>
  <si>
    <t>se realiza envio el 9-11-2021</t>
  </si>
  <si>
    <t>CI. Reiteración Solicitud Información del Oficio 2021EE0165649 del 01/10/2021 - Proceso Atención Denuncia 2021-208386-82111-D. </t>
  </si>
  <si>
    <t>20211140108232  </t>
  </si>
  <si>
    <t>Al día 30/11/2021 tiene 31 días.</t>
  </si>
  <si>
    <t>BOMBEROS VIOTA CUNDINAMARCA </t>
  </si>
  <si>
    <t>CAC. petición </t>
  </si>
  <si>
    <t>20211140108252  </t>
  </si>
  <si>
    <t>27-12-2021 15:20 PM Archivar Jiud Magnoly Gaviria Narvaez Se brinda respuesta vía email.</t>
  </si>
  <si>
    <t>No se genera radicado de salida ni se adjunta oficio de respuesta.</t>
  </si>
  <si>
    <t>Arauca</t>
  </si>
  <si>
    <t>CUERPO DE BOMBEROS OFICIAL DE ARAUCA - ARAUCA  </t>
  </si>
  <si>
    <t>CAC. SOLICITUD COPIA SOAT </t>
  </si>
  <si>
    <t>20211140108322  </t>
  </si>
  <si>
    <t>PROMOTORA LA VIDA ES BELLA  </t>
  </si>
  <si>
    <t>CAC. REITERACIÓN DERECHO DE PETICIÓN - RADICADO 20213800099572 </t>
  </si>
  <si>
    <t>20211140108382  </t>
  </si>
  <si>
    <t>14-12-2021 04:23 AM Archivar Camilo Portilla Quelal se dio respuesta con radicado 20212050096581 el día 15/10/2021 - CASO ANTERIOR: 20213800099572 - MISMA PETICIÓN.</t>
  </si>
  <si>
    <t>LUZ INES ACEVEDO </t>
  </si>
  <si>
    <t>RD: SOLICITUD APOYO JURIDICO </t>
  </si>
  <si>
    <t>20211140108392  </t>
  </si>
  <si>
    <t>Al día 01/12/2021 tiene 31 días.</t>
  </si>
  <si>
    <t>CONTRALORIA DELAGA PARA INFRAESTRUCTORA  </t>
  </si>
  <si>
    <t>CAC. AG8-1-01-AC-DNBC-01 Solicitud Información Contratación, Contable y Presupuestal. </t>
  </si>
  <si>
    <t>Maria del Consuelo Arias Prieto</t>
  </si>
  <si>
    <t>Control Interno</t>
  </si>
  <si>
    <t>20211140108412  </t>
  </si>
  <si>
    <t> 22/10/2021</t>
  </si>
  <si>
    <t>se realiza envio el 22-10-2021</t>
  </si>
  <si>
    <t>GOBERNACION ATLANTICO SECRETARIA DEL INTERIOR  </t>
  </si>
  <si>
    <t>CAC. Apoyo Con El Despliegue De Actividades De Vigilancia Y Control Preven-tivo De Cara A La Distribución Y Ejecución De Los Recursos Del Fondo De Bomberos Del Atlántico (FONBOMA). </t>
  </si>
  <si>
    <t>20211140108452  </t>
  </si>
  <si>
    <t>No se especifica medio de envio de respuesta.</t>
  </si>
  <si>
    <t>20211140108462  </t>
  </si>
  <si>
    <t>CAC. Buenos días carta para Carlos López  </t>
  </si>
  <si>
    <t>20211140108472  </t>
  </si>
  <si>
    <t>CAC. CONCEPTO JURÍDICO </t>
  </si>
  <si>
    <t>20211140108482  </t>
  </si>
  <si>
    <t>30-11-2021 14:10 PM Archivar Jorge Restrepo Sanguino SE DIO RESPUESTA MEDIANTE OFICIO N° 20212110028921 EL 30/11/2021</t>
  </si>
  <si>
    <t>CUERPO DE BOMBEROS VOLUNTARIOS DE LERIDA - TOLIMA  </t>
  </si>
  <si>
    <t>CAC. AUTO DE TRAMITE </t>
  </si>
  <si>
    <t>20211140108522  </t>
  </si>
  <si>
    <t>Se archiva sin evidencia de respuesta.</t>
  </si>
  <si>
    <t>CUERPO DE BOMBEROS VOLUNTARIOS DE VILLA DE LEYVA  </t>
  </si>
  <si>
    <t>CI. Traslado de denuncia a Tribunal Disciplinario – Requerimiento </t>
  </si>
  <si>
    <t>20211140108542  </t>
  </si>
  <si>
    <t>01-12-2021 15:32 PM Archivar Camilo Portilla Quelal CIERRE DE REQUERIMIENTO DEL PROCESO 20213800097842.</t>
  </si>
  <si>
    <t>No se genera radicado de salida ni se especifica respuesta alguna.</t>
  </si>
  <si>
    <t>CAC. consulta </t>
  </si>
  <si>
    <t>20211140108552  </t>
  </si>
  <si>
    <t>ALCALDIA DE ARMENIA ANTIOQUIA  </t>
  </si>
  <si>
    <t>CAC. SOLICITUD DE INFORMACIÓN- DESTINACIÓN RECURSOS SOBRETASA BOMBERIL. </t>
  </si>
  <si>
    <t>20211140108592  </t>
  </si>
  <si>
    <t>22-12-2021 16:47 PM Archivar Camilo Portilla Quelal se dio respuesta con radicado 20212110030631</t>
  </si>
  <si>
    <t>CAC. APOYO JURÍDICO PROCURADURIA. </t>
  </si>
  <si>
    <t>20211140108612  </t>
  </si>
  <si>
    <t>FRANCISCO RINCONES MANJARRES </t>
  </si>
  <si>
    <t>CAC. Inquietud Seguros. </t>
  </si>
  <si>
    <t>20211140108622  </t>
  </si>
  <si>
    <t>Se brindo respuesta mediante email el día 3 de noviembre, soporte en email de segurosdnbc@gmail.com</t>
  </si>
  <si>
    <t>se realiza envio el 3-11-2021</t>
  </si>
  <si>
    <t>CAC. Suspensión del Servicio de Bomberos en el Municipio de Clemencia Bolívar. </t>
  </si>
  <si>
    <t>20211140108682  </t>
  </si>
  <si>
    <t>CUERPO DE BOMBEROS VOLUNTARIOS DE DUITAMA  </t>
  </si>
  <si>
    <t>CAC. Solicitud. </t>
  </si>
  <si>
    <t>20211140108702  </t>
  </si>
  <si>
    <t>CUERPO DE BOMBEROS VOLUNTARIOS DE NUEVA GRANADA - MAGDALENA  </t>
  </si>
  <si>
    <t>CAC. SOLICITUD ASESORIAS SOBRE INHABILIDADES. </t>
  </si>
  <si>
    <t>20211140108742  </t>
  </si>
  <si>
    <t>17-12-2021 06:26 AM Archivar Andrea Bibiana Castañeda Durán SE DIO TRÁMITE CON RADICADO 20212110026061 ENVIADO EL 6/12/21</t>
  </si>
  <si>
    <t>CAC. Queja. </t>
  </si>
  <si>
    <t>20211140108832  </t>
  </si>
  <si>
    <t>14-12-2021 07:55 AM Archivar Camilo Portilla Quelal radicado relacionado al orfeo 20213800107162 el cual tuvo trámite con 20212110029111, finalizado, tratamiento con IVC</t>
  </si>
  <si>
    <t>JOSE ANTONIO SABOGAL ZAMORA </t>
  </si>
  <si>
    <t>CAC. Renuncia por persecución y malos manejos en el Cuerpo de Bomberos Voluntarios Guamo. </t>
  </si>
  <si>
    <t>20211140108852  </t>
  </si>
  <si>
    <t>CAC. AG8-1-02-AC-DNBC-02 Solicitud Datos Personales. </t>
  </si>
  <si>
    <t>20211140108882  </t>
  </si>
  <si>
    <t>CUERPO DE BOMBEROS VOLUNTARIOS DE TUTA  </t>
  </si>
  <si>
    <t>CAC: derecho de peticion </t>
  </si>
  <si>
    <t>20211140108922  </t>
  </si>
  <si>
    <t>20212140027651 </t>
  </si>
  <si>
    <t>se realiza envio el 10-11-2021</t>
  </si>
  <si>
    <t>VEEDURIA CIUDADANA VIGIAS DEL CAFE  </t>
  </si>
  <si>
    <t>CAC. SOLICITUD INFORME VISITA BOMBEROS MONIQUIRA. </t>
  </si>
  <si>
    <t>20211140108972  </t>
  </si>
  <si>
    <t>16-12-2021 14:05 PM Archivar Cristian Fernando Salcedo Rueda se dio respuesta 09/11/2021</t>
  </si>
  <si>
    <t>SEMINARIO MAYOR TEOLOGICO SAN STEBAN  </t>
  </si>
  <si>
    <t>CAC. Tema Eclesiástico - Interreligioso. </t>
  </si>
  <si>
    <t>20211140108992  </t>
  </si>
  <si>
    <t>30-11-2021 10:09 AM Archivar Edgar Alexander Maya Lopez Se da respuesta por correo electrónico, se deja evidencia en digital</t>
  </si>
  <si>
    <t>20211140109012  </t>
  </si>
  <si>
    <t>20-12-2021 12:34 PM Archivar Jorge Restrepo Sanguino SE DIO RESPUESTA MEDIANTE OFICIO N°20212110025101 EL 02/11/2021</t>
  </si>
  <si>
    <t>CORPORACION MERITO PARA EL EMPLEO PUBLICO  </t>
  </si>
  <si>
    <t>CAC. DERECHO DE PETICIÓN (INSISTENCIA). </t>
  </si>
  <si>
    <t>20211140109102  </t>
  </si>
  <si>
    <t>09/11/2021.</t>
  </si>
  <si>
    <t>se realiza envio el 02-11-2021</t>
  </si>
  <si>
    <t>SUCRE</t>
  </si>
  <si>
    <t>YURANIS GOMEZ  </t>
  </si>
  <si>
    <t>CAC. Undeliverable: Queja. </t>
  </si>
  <si>
    <t>20211140109142  </t>
  </si>
  <si>
    <t xml:space="preserve"> 02/11/2021</t>
  </si>
  <si>
    <t>se realiza envio el 09-11-2022</t>
  </si>
  <si>
    <t>JUZGADO 01 PROMISCUO MUNICIPAL PUERTO COLOMBIA  </t>
  </si>
  <si>
    <t>CI. RAD 2021-00741 AUTO VINCULA EN ACCION DE TUTELA. </t>
  </si>
  <si>
    <t>20211140109202  </t>
  </si>
  <si>
    <t xml:space="preserve"> 21/10/2021</t>
  </si>
  <si>
    <t>se realiza envio e21-10-2021</t>
  </si>
  <si>
    <t>YORMAN SUAREZ HORMAZA CONCEJAL DE CHITAGA  </t>
  </si>
  <si>
    <t>RD. Solicitud creación Cuerpo de Bomberos. </t>
  </si>
  <si>
    <t>20211140109462  </t>
  </si>
  <si>
    <t>ALCALDIA MUNICIPAL CACOTA NORTE DE SANTANDER </t>
  </si>
  <si>
    <t>20211140109472  </t>
  </si>
  <si>
    <t>CAC. SOLICITUD INFORMACION. </t>
  </si>
  <si>
    <t>COORDINACIÓN OPERATIVA </t>
  </si>
  <si>
    <t>20211140109502  </t>
  </si>
  <si>
    <t>Al momento de archivar no especifican el número de radicado.</t>
  </si>
  <si>
    <t>CUERPO DE BOMBEROS VOLUNTARIOS DE SAN JUAN DE URABA  </t>
  </si>
  <si>
    <t>RD: solicitud de certificación - San Juan de Urabá / Antioquia </t>
  </si>
  <si>
    <t>20211140109592  </t>
  </si>
  <si>
    <t>16-12-2021 15:19 PM Archivar Luis Alberto Valencia Pulido se toma contacto con el cuerpo de bomberos para fines pertinentes</t>
  </si>
  <si>
    <t>No se tiene evidencia de respuesta.</t>
  </si>
  <si>
    <t>ALCALDIA SILVIA CAUCA </t>
  </si>
  <si>
    <t>CAC: Solicitud concepto Sobretasa Bomberil respecto al Impuesto de Industria y Comercio. </t>
  </si>
  <si>
    <t>20211140109612  </t>
  </si>
  <si>
    <t>Al día 19/11/2021 tiene  días.</t>
  </si>
  <si>
    <t>JUAN CARLOS CASTRO HERNANDEZ  </t>
  </si>
  <si>
    <t>20211140109672  </t>
  </si>
  <si>
    <t>Anotación ORFEO: Se dio respuesta por correo el día 09/11/2021.</t>
  </si>
  <si>
    <t>No se aclara el número de radicado de envio, no existe ninguna trazabilidad.</t>
  </si>
  <si>
    <t>ABOGADOSESPECIALIZADOS2001@GMAIL.COM ARGEMIRO HECHAVARRIA  </t>
  </si>
  <si>
    <t>CAC: RESPUESTA a la solicitud de investigación disciplinaria contra subcomandante del cuerpo de bomberos de Facatativá- Cundinamarca. </t>
  </si>
  <si>
    <t>20211140109712  </t>
  </si>
  <si>
    <t>CUMPLIDO</t>
  </si>
  <si>
    <t>SE DIO RESPUESTA MEDIANTE OFICIO N° 20212110027771 EL 17/11/2021</t>
  </si>
  <si>
    <t>Se envio 17/11/2021</t>
  </si>
  <si>
    <t>ALEXIS ESCOBAR  </t>
  </si>
  <si>
    <t>CAC:No expedición de resolución </t>
  </si>
  <si>
    <t>20211140109972  </t>
  </si>
  <si>
    <t>20-12-2021 15:51 PM Archivar Melba Vidal Se envía respuesta el 15 de diciembre del 2021 con radicado Np 20212110029161</t>
  </si>
  <si>
    <t>No especifica medio de envio de respuesta</t>
  </si>
  <si>
    <t>CUERPO DE BOMBEROS VOLUNTARIOS DE BARBOSA  </t>
  </si>
  <si>
    <t>CAC:PETICION AL DIRECTOR NACIONAL DE BOMBEROS DE COLOMBIA </t>
  </si>
  <si>
    <t>20211140109982  </t>
  </si>
  <si>
    <t xml:space="preserve"> 20212000029841- 20212000029881</t>
  </si>
  <si>
    <t>SURA  </t>
  </si>
  <si>
    <t>CAC: Validacion de directorio actualizado. </t>
  </si>
  <si>
    <t>20211140110002  </t>
  </si>
  <si>
    <t>se envia por correo 11-11-2021</t>
  </si>
  <si>
    <t>CONTRALORIA DIRECTORA DE CUENTAS Y ESTADíSTICAS FISCALES  </t>
  </si>
  <si>
    <t>CAC: Solicitud Información – Proceso Atención de Derecho de Petición Solicitud de Servició 2021-221950-82111-SE. </t>
  </si>
  <si>
    <t>20211140110092  </t>
  </si>
  <si>
    <t>04-01-2022 09:40 AM Archivar Alvaro Perez Se remite respuesta por el correo electrónico del ordenador del gasto el dia 14 de diciembre de 2021.</t>
  </si>
  <si>
    <t>FE. Quejas por comportamiento del personal del cuerpo de Bomberos estación centro histórico Bogotá D.C </t>
  </si>
  <si>
    <t>20219000110152  </t>
  </si>
  <si>
    <t>SE ENVIO 09-11-2021</t>
  </si>
  <si>
    <t>BIANOR RAFAEL PABóN CANTILLO </t>
  </si>
  <si>
    <t>CAC. DNBC No. *20212050095621* -Derecho de Petición </t>
  </si>
  <si>
    <t>20211140110172  </t>
  </si>
  <si>
    <t>ALCALDIA FLANDES SECRETARIA DE GOBIERNO </t>
  </si>
  <si>
    <t>CAC. Concepto. </t>
  </si>
  <si>
    <t>20211140110222  </t>
  </si>
  <si>
    <t>22-12-2021 09:47 AM Archivar Melba Vidal Se envío respuesta el 21 de diciembre del 2021 con radicado No 20212110029961</t>
  </si>
  <si>
    <t>ALCALDIA MARULANDA CALDAS </t>
  </si>
  <si>
    <t>CAC. Solicitud de información. </t>
  </si>
  <si>
    <t>20211140110232  </t>
  </si>
  <si>
    <t>CUERPO DE BOMBEROS VOLUNTARIOS CARTAGO VALLE  </t>
  </si>
  <si>
    <t>CAC. SOLICITUD DE INFORMACION. </t>
  </si>
  <si>
    <t>20211140110292  </t>
  </si>
  <si>
    <t xml:space="preserve">VENCIDO </t>
  </si>
  <si>
    <t>Al día  06/12/2021 tiene 28  días.</t>
  </si>
  <si>
    <t>CAC. DERECHO DE PETICION. </t>
  </si>
  <si>
    <t>20211140110302  </t>
  </si>
  <si>
    <t>08-12-2021 20:20 PM Archivar Melba Vidal Respuesta enviada el 25 de noviembre con radicado No 20212110028581</t>
  </si>
  <si>
    <t>FE. inconformidad </t>
  </si>
  <si>
    <t>20219000110512  </t>
  </si>
  <si>
    <t>NO CUMPLE CON LOS REQUSITOS DE LA DENUNCIA SEÑALADO EN LA LEY Ley 962 de 2005</t>
  </si>
  <si>
    <t>No se da respuesta, se archiva con una anotación.</t>
  </si>
  <si>
    <t>CONTRALORIA GERENCIA DEPARTAMENTAL DE ANTIOQUIA  </t>
  </si>
  <si>
    <t>CAC. Asunto: Traslado Queja ciudadana radicado N° 2021- 223593-80054-NC. </t>
  </si>
  <si>
    <t>20211140110522  </t>
  </si>
  <si>
    <t>Orfeo archivado sin evidencia de respuesta ni radicado de salida.</t>
  </si>
  <si>
    <t>ALVARO ANDREY GOMEZ MARTINEZ  </t>
  </si>
  <si>
    <t>CAC. Solicitud de concepto. </t>
  </si>
  <si>
    <t>20211140110562  </t>
  </si>
  <si>
    <t>15-11-2021 11:54 AM Archivar Andrea Bibiana Castañeda Durán SE DIOTRÁMITE CON RAD. 20212110027371 ENVIADO EL 09/11/21</t>
  </si>
  <si>
    <t>FERRETERIA  </t>
  </si>
  <si>
    <t>CAC. Tabla tarifas El Cerrito (Valle).  </t>
  </si>
  <si>
    <t>20211140110642  </t>
  </si>
  <si>
    <t>No se genera radicado de salida ni oficio de respuesta.</t>
  </si>
  <si>
    <t>FE. PREGUNTA </t>
  </si>
  <si>
    <t>20219000110652  </t>
  </si>
  <si>
    <t>25-12-2021 10:05 AM Archivar Jorge Restrepo Sanguino SE DIO RESPUESTA MEDIANTE OFICIO N°20212110027751 EL 22/12/2021</t>
  </si>
  <si>
    <t>Documento sin firma, no se especifica fecha de envio de respuesta.</t>
  </si>
  <si>
    <t>PROCURADURIA 1 DELEGADA CONTRATACIóN ESTATAL  </t>
  </si>
  <si>
    <t>CAC. REITERACIÓN : Solicitud ordenada en auto Expediente No. IUS-E-2021-205583 IUC-D-2021-1848553. </t>
  </si>
  <si>
    <t>20211140110662  </t>
  </si>
  <si>
    <t>27-12-2021 10:55 AM Archivar Alvaro Perez se da respuesta mediante el correo electronico del Ordenador del gasto el dia 11 de noviembre de 2021.</t>
  </si>
  <si>
    <t>BANCAMANIA  </t>
  </si>
  <si>
    <t>CAC. Derecho de Petición Dirección Nacional de Bomberos Certificado de Seguridad - Certificación de Brigadistas </t>
  </si>
  <si>
    <t>20211140110772  </t>
  </si>
  <si>
    <t>07-12-2021 15:46 PM Archivar Edgar Alexander Maya Lopez Se da respuesta con radicado DNBC N° 2012140026691 se envia el 07/12/21</t>
  </si>
  <si>
    <t>ANDRES FELIPE MUÑOZ VALENCIA  </t>
  </si>
  <si>
    <t>FE. Incorporación  </t>
  </si>
  <si>
    <t>20219000110802  </t>
  </si>
  <si>
    <t>FE. queja </t>
  </si>
  <si>
    <t>20219000110812  </t>
  </si>
  <si>
    <t>Se archiva como gestionado sin radicado de salida ni evidencia de respuesta.</t>
  </si>
  <si>
    <t>20219000110942  </t>
  </si>
  <si>
    <t>ALCALDIA CIENAGA DE ORO CORDOBA </t>
  </si>
  <si>
    <t>RD. Proyecto &amp;amp;quot;construcción sede Cuerpo de Bomberos&amp;amp;quot;.  </t>
  </si>
  <si>
    <t>20211140111052  </t>
  </si>
  <si>
    <t>22-12-2021 12:15 PM Archivar Yerky Sneider Garavito Cancelado Se archiva ya que se le dio respuesta desde el correo electrónico unicacienagadeoro@supernotariado.gov.co el día 22/12/2021</t>
  </si>
  <si>
    <t>No se adjunta respuesta, no se genera radicado de salida ara seguimiento</t>
  </si>
  <si>
    <t>ALVARO ANTONIO AGUIRRE RAMIREZ </t>
  </si>
  <si>
    <t>CAC. Respuesta Oficial, EXT_S21-00080483-PQRSD-078130-PQR, Capitán Cuerpo de Bomberos Valledupar. </t>
  </si>
  <si>
    <t>20211140111152  </t>
  </si>
  <si>
    <t>21-12-2021 17:58 PM Archivar Yerky Sneider Garavito Cancelado Se archiva ya que se le había dado respuesta con el número de radicado 20213000027931 se adjunto el documento con el que se le dio respuesta</t>
  </si>
  <si>
    <t>SE ENVIA CORREO 0-11-2021</t>
  </si>
  <si>
    <t>CAC. Copia de requerimiento Alcaldía de El Copey. </t>
  </si>
  <si>
    <t>20211140111232  </t>
  </si>
  <si>
    <t>29-11-2021 09:46 AM Archivar Andrea Bibiana Castañeda Durán SE DIO TRÁMITE CON RAD. 20212110028831 ENVIADO EL 24/11/21</t>
  </si>
  <si>
    <t>SE ENVIO CORREO 24-11-2021</t>
  </si>
  <si>
    <t>GERMAN DARIO VERGARA SERRATO </t>
  </si>
  <si>
    <t>CAC. Drones Colombia. </t>
  </si>
  <si>
    <t>Pedro Andrés Manosalva Rincón </t>
  </si>
  <si>
    <t>20211140111252  </t>
  </si>
  <si>
    <t>Al día 06/12/2021 tiene 28 días.</t>
  </si>
  <si>
    <t>AEROCIVIL  </t>
  </si>
  <si>
    <t>CAC. Solicitud de resolución. </t>
  </si>
  <si>
    <t>20211140111302  </t>
  </si>
  <si>
    <t>17-12-2021 16:49 PM Archivar Camilo Portilla Quelal Se dió respuesta por medio de correo electronico el 17/10/2021 hora 16:48:00</t>
  </si>
  <si>
    <t>No se adjunta evidencia de respuesta ni se genera radicado de salida.</t>
  </si>
  <si>
    <t>CAC. Radicado oficio Dotación CBVS. </t>
  </si>
  <si>
    <t>20211140111332  </t>
  </si>
  <si>
    <t>28-12-2021 16:30 PM Archivar Jiud Magnoly Gaviria Narvaez están en revisión, aprobación y firma, se brindara respuesta para enero 2022.</t>
  </si>
  <si>
    <t>No se ha actualizado estado desde su archive.</t>
  </si>
  <si>
    <t>BENEMéRITO CUERPO DE BOMBEROS VOLUNTARIOS BUGA  </t>
  </si>
  <si>
    <t>RD: CERTIFICADO </t>
  </si>
  <si>
    <t>20211140111462  </t>
  </si>
  <si>
    <t>28-12-2021 16:07 PM Archivar Jiud Magnoly Gaviria Narvaez están en revisión, aprobación y firma, se brindara respuesta para enero 2022.</t>
  </si>
  <si>
    <t>JENIFFER BURBANO  </t>
  </si>
  <si>
    <t>CHT. INQUIETUDES NORMATIVAS. </t>
  </si>
  <si>
    <t>20211140111482  </t>
  </si>
  <si>
    <t>CUMPLIDO  SE DIO RESPUESTA MEDIANTE LLAMADA TELEFONICA EL DIA 09/11/2021</t>
  </si>
  <si>
    <t>SE DIO RESUESTA 09-11-2021</t>
  </si>
  <si>
    <t>COMITE DEPARTAMENTAL BOLIVAR  </t>
  </si>
  <si>
    <t>CAC:SOLICITUD </t>
  </si>
  <si>
    <t>20211140111552  </t>
  </si>
  <si>
    <t>08-12-2021 20:01 PM Archivar Melba Vidal Respuesta enviada el 8 de diciembre del 2021 con radicado No 20212110028901</t>
  </si>
  <si>
    <t>GOBERNACIóN DEL META ANGELA MARITZA MORALES LOZADA  </t>
  </si>
  <si>
    <t>CHT. INQUIETUDES JURÍDICAS. </t>
  </si>
  <si>
    <t>20211140111582  </t>
  </si>
  <si>
    <t> 20212110028411</t>
  </si>
  <si>
    <t>29-11-2021 09:30 AM Archivar Andrea Bibiana Castañeda Durán SE DIO TRÁMITE CON RADICADO 20212110028411 ENVIADO EL 24/11/21</t>
  </si>
  <si>
    <t>CAC. RESPUESTA RAD 2021-00741 AUTO VINCULA EN ACCION DE TUTELA. </t>
  </si>
  <si>
    <t>20211140111682  </t>
  </si>
  <si>
    <t>SE ENVIO CORREEO 02-11-2021</t>
  </si>
  <si>
    <t>USUARIO ANONIMO  </t>
  </si>
  <si>
    <t>CAC. S.O.S. </t>
  </si>
  <si>
    <t>20211140111732  </t>
  </si>
  <si>
    <t>CUERPO DE BOMBEROS VOLUNTARIOS DE CALAMAR BOLIVAR  </t>
  </si>
  <si>
    <t>20211140111812  </t>
  </si>
  <si>
    <t>20-12-2021 12:20 PM Archivar Edgar Alexander Maya Lopez Se da respuesta con radicado DNBC N° 20212140029791 se envia el 20/12/2021</t>
  </si>
  <si>
    <t>No se adjunta documento confirma.</t>
  </si>
  <si>
    <t>CUERPO DE BOMBEROS VOLUNTARIOS DE MAICAO - LA GUAJIRA  </t>
  </si>
  <si>
    <t>CAC. Información pendiente por parte del cuerpo de bomberos voluntarios del Municipio de Maicao- La Guajira. </t>
  </si>
  <si>
    <t>20211140111892  </t>
  </si>
  <si>
    <t>GOBERNACION DE CAQUETA SECRETARIA DE GOBIERNO  </t>
  </si>
  <si>
    <t>CAC. OFICO DIRECTOR NAL. </t>
  </si>
  <si>
    <t>20211140111902  </t>
  </si>
  <si>
    <t xml:space="preserve">A LA FECHA 7/12/2021  TIENE 23 DIAS </t>
  </si>
  <si>
    <t>MANUEL JOSE BENITEZ LOPEZ </t>
  </si>
  <si>
    <t>CAC. derecho de petición. </t>
  </si>
  <si>
    <t>20211140111982  </t>
  </si>
  <si>
    <t>20-12-2021 15:41 PM Archivar Melba Vidal Se envía respuesta el 15 de diciembre del 2021 con radicado No 20212110029101</t>
  </si>
  <si>
    <t>CAC. SOLICITUD INFORMACIÓN. </t>
  </si>
  <si>
    <t>20211140112002  </t>
  </si>
  <si>
    <t>CONTRALORIA GENERAL DE BOYACA  </t>
  </si>
  <si>
    <t>CAC. Traslado por competencia. </t>
  </si>
  <si>
    <t>20211140112022  </t>
  </si>
  <si>
    <t>Se archiva sin evidencia de respuesta ni numero de radicado de salida.</t>
  </si>
  <si>
    <t>CUERPO DE BOMBEROS VOLUNTARIOS DE PUERTO COLOMBIA  </t>
  </si>
  <si>
    <t>CAC. Requerimiento de tala por emergencia. </t>
  </si>
  <si>
    <t>20211140112072  </t>
  </si>
  <si>
    <t>20212110029231 </t>
  </si>
  <si>
    <t>1/12/2021</t>
  </si>
  <si>
    <t>CUERPO DE BOMBEROS VOLUNTARIOS DE SAN PEDRO SUCRE  </t>
  </si>
  <si>
    <t>CAC. Solicitud de Reunión. </t>
  </si>
  <si>
    <t>20211140112082  </t>
  </si>
  <si>
    <t>22-12-2021 16:46 PM Archivar Camilo Portilla Quelal se dio respuesta con radicado 20212110030991 el 21/12/2021</t>
  </si>
  <si>
    <t>SARA TORRES ACEVEDO </t>
  </si>
  <si>
    <t>CAC. Derecho de petición. </t>
  </si>
  <si>
    <t>20211140112112  </t>
  </si>
  <si>
    <t>22-12-2021 16:45 PM Archivar Camilo Portilla Quelal se dio respuesta con radicado 20212110030921 el 21/10/2021</t>
  </si>
  <si>
    <t>CUERPO DE BOMBEROS VOLUNTARIOS DE VILLANUEVA - BOLIVAR  </t>
  </si>
  <si>
    <t>CAC. ACCIONES CORRECTIVAS DEL RADICADO 20212000015281-VISTA EN CUEPOR DE BOMBEROS VOLUNTARIOS DE VILLANUEVA BOLIVAR. </t>
  </si>
  <si>
    <t>20211140112142  </t>
  </si>
  <si>
    <t>16-12-2021 13:45 PM Archivar Cristian Fernando Salcedo Rueda se dio respuesta 15/12/2021</t>
  </si>
  <si>
    <t>Se digitaliza en radicado de etrada.</t>
  </si>
  <si>
    <t>DANIELA SOFIA GARZÓN MUÑOZ </t>
  </si>
  <si>
    <t>CAC. Solicitud certificaciones contractuales Daniela Sofia Garzón. </t>
  </si>
  <si>
    <t>20211140112192  </t>
  </si>
  <si>
    <t>14-12-2021 12:22 PM Archivar Alvaro Perez Se da respuesta por correo electrónico el día 14/12/2021 y se adjunta en documento.</t>
  </si>
  <si>
    <t xml:space="preserve">No se adjunto documento de respuesta, </t>
  </si>
  <si>
    <t>INVERTRAC  </t>
  </si>
  <si>
    <t>CAC. Formación Brigada Prevención y Control de Incendios Invertrac S.A. </t>
  </si>
  <si>
    <t>20211140112352  </t>
  </si>
  <si>
    <t>ISELE OAOLA TOSCANO RIVERO  </t>
  </si>
  <si>
    <t>CAC. Pregunta de permiso. </t>
  </si>
  <si>
    <t>20211140112392  </t>
  </si>
  <si>
    <t>CAC. Concepto Jurídico.  </t>
  </si>
  <si>
    <t>20211140112402  </t>
  </si>
  <si>
    <t>17/11/2021</t>
  </si>
  <si>
    <t>PROCURADURIA PROVINCIAL DE CHAPARRAL  </t>
  </si>
  <si>
    <t>CAC. Radicado de salida S-2021-056001. Acción Preventiva Rad. IUC P-2021-1826125 – IUS E-2021-182404 (Citar este radicado en su respuesta) </t>
  </si>
  <si>
    <t>20211140112432  </t>
  </si>
  <si>
    <t>DIANA MARCELA SUAREZ JIMENEZ </t>
  </si>
  <si>
    <t>20211140112472  </t>
  </si>
  <si>
    <t>01-12-221</t>
  </si>
  <si>
    <t>08-12-2021 20:08 PM Archivar Melba Vidal Respuesta enviada el 1 de diciembre con radicado No 20212110029091</t>
  </si>
  <si>
    <t>EDILSON A JARAMILLO G  </t>
  </si>
  <si>
    <t>20211140112522  </t>
  </si>
  <si>
    <t>11-01-2022 09:47 AM Archivar Edgar Alexander Maya Lopez Se da respuesta con radicado DNBC N° 20212140031051 el 21/12/2021</t>
  </si>
  <si>
    <t>ALCALDIA MUNICIPAL DE TUTA- BOYACA  </t>
  </si>
  <si>
    <t>20211140112552  </t>
  </si>
  <si>
    <t>CUERPO DE BOMBEROS VOLUNTARIOS FLORIDABLANCA FORMACIóN INTERNA  </t>
  </si>
  <si>
    <t>RD: SOLICITUD VISITA  </t>
  </si>
  <si>
    <t>20211140112572  </t>
  </si>
  <si>
    <t>PEDRO ALEJANDRO OTERO VILORIA </t>
  </si>
  <si>
    <t>CAC. Denuncia de Malos manejos del cuerpo de bombero Voluntario de Baranoa. </t>
  </si>
  <si>
    <t>20211140112612  </t>
  </si>
  <si>
    <t>ALCALDIA MUNICIPAL DE LOS ANDES NARIñO  </t>
  </si>
  <si>
    <t>CAC. Oficio Solicitud. </t>
  </si>
  <si>
    <t>20211140112632  </t>
  </si>
  <si>
    <t>28-12-2021 10:04 AM Archivar Jiud Magnoly Gaviria Narvaez Respuesta en revisión, aprobación y firma, se enviara en Enero 2022.</t>
  </si>
  <si>
    <t>GOBERNACIÓN DE SANTANDER  </t>
  </si>
  <si>
    <t>RD: SOLICITUD DE VISITA INFRAESTRUCTURA  </t>
  </si>
  <si>
    <t>20211140112722  </t>
  </si>
  <si>
    <t>21-12-2021 17:37 PM Archivar Jonathan Prieto Se archiva ya que se dio respuesta vía correo electrónico al correo info@santander.gov.co el día 21 de diciembre de 2021 con el anexo Radicado No.20213000030691.</t>
  </si>
  <si>
    <t>RD: SOLICITUD DE APOYO JURIDICO </t>
  </si>
  <si>
    <t>20211140112732  </t>
  </si>
  <si>
    <t>08-12-2021 20:05 PM Archivar Melba Vidal Respuesta enviada el 24 de noviembre con radicado No 20212110028891</t>
  </si>
  <si>
    <t>CONTRALORIA DE BOGOTÁ  </t>
  </si>
  <si>
    <t>CAC: AG8-1-04-AC-DNBC-04 Reiteración Solicitud Información Contractual </t>
  </si>
  <si>
    <t>EVALUACIÓN Y SEGUIMIENTO </t>
  </si>
  <si>
    <t>20211140112762  </t>
  </si>
  <si>
    <t>SECRETARIA DEL INTERIOR BOLIVAR  </t>
  </si>
  <si>
    <t>20211140112792  </t>
  </si>
  <si>
    <t>20-12-2021 16:10 PM Archivar Camilo Portilla Quelal se dio respuesta por medio de Correo electronico el día 20/12/2021 destinatarios: secretariadelinterior@bolivar.gov.co vcardenas@bolivar.gov.co</t>
  </si>
  <si>
    <t>No se adjunta radicado de salida ni evidencia de respuesta, se corrobora respuesta con correo de contratista</t>
  </si>
  <si>
    <t>CUERPO DE BOMBEROS VOLUNTARIOS DE CHAPARRAL - TOLIMA  </t>
  </si>
  <si>
    <t>20211140112842  </t>
  </si>
  <si>
    <t xml:space="preserve">A LA FECHA 7/12/2021 LLEVA 20 DIAS </t>
  </si>
  <si>
    <t>CAC: AG8-1- 03- AC-DNBC-03 Solicitud de información </t>
  </si>
  <si>
    <t>20211140112882  </t>
  </si>
  <si>
    <t>JHON GARCIA  </t>
  </si>
  <si>
    <t>CAC: Solicitud de concepto tecnico </t>
  </si>
  <si>
    <t>20211140112892  </t>
  </si>
  <si>
    <t>31-12-2021 11:00 AM Archivar Melba Vidal Respuesta con radicado 20212110032061</t>
  </si>
  <si>
    <t>Documento sin firma, sin envidencia de envio de respuesta</t>
  </si>
  <si>
    <t>CUERPO DE BOMBEROS VOLUNTARIOS CAICEDONIA  </t>
  </si>
  <si>
    <t>CAC: Documento Solicitud parámetros Aspirantes </t>
  </si>
  <si>
    <t>20211140112902  </t>
  </si>
  <si>
    <t>CAC. Reiteración Solicitud Información - Atención Derecho de Petición de Servició 2021-221950-82111-SE. </t>
  </si>
  <si>
    <t>20211140112942  </t>
  </si>
  <si>
    <t>14-12-2021 10:00 AM Archivar Alvaro Perez Se da repuesta con número de radicado 20213000029581.</t>
  </si>
  <si>
    <t>No se confirma si el envio fue el 2 de diciembre o el 16 según comentarios en radicado.</t>
  </si>
  <si>
    <t>PROCURADURIA PROVINCIAL DE GIRARDOT  </t>
  </si>
  <si>
    <t>CAC. Enviando por correo electrónico: OFICIO 3834 D-2021-2112150, Información proceso IUC-2021-2112150. </t>
  </si>
  <si>
    <t>20211140112952  </t>
  </si>
  <si>
    <t>08-12-2021 20:04 PM Archivar Melba Vidal Respuesta enviada el 16 de noviembre con radicado No 20212110028111</t>
  </si>
  <si>
    <t>CUERPO DE BOMBEROS VOLUNTARIOS DE LOS PATIOS  </t>
  </si>
  <si>
    <t>CAC. Reitero Derecho de petición. </t>
  </si>
  <si>
    <t>20211140113082  </t>
  </si>
  <si>
    <t>03-01-2022 11:15 AM Archivar Jorge Restrepo Sanguino SE DIO RESPUESTA MEDIANTE OFICIO N 20212110028871 EL 24/11/2021</t>
  </si>
  <si>
    <t>ISELE PAOLA TOSCANO RIVERO </t>
  </si>
  <si>
    <t>CAC. Pregunta de notificación.  </t>
  </si>
  <si>
    <t>20211140113102  </t>
  </si>
  <si>
    <t>17-12-2021 06:30 AM Archivar Andrea Bibiana Castañeda Durán SE DIO TRÁMITE CON RADICADO 20212110029671 ENVIADO EL 15/12/21</t>
  </si>
  <si>
    <t>20211140113152  </t>
  </si>
  <si>
    <t>21-12-2021 16:07 PM Archivar Yerky Sneider Garavito Cancelado Se archiva ya que se le dio respuesta al Radicado 20211140113152 desde el correo electrónico bomberossantarosadeosos@hotmail.com el día 21 de diciembre del 2021</t>
  </si>
  <si>
    <t>CAC. CONSULTA SOBRE REGIMEN DE CARRERA BOMBERIL. </t>
  </si>
  <si>
    <t>20211140113262  </t>
  </si>
  <si>
    <t>20-12-2021 16:15 PM Archivar Camilo Portilla Quelal al presente, ya se había dado respuesta sobre los mismos hechos,e incluso se tuvo conversación con funcionarios de bomberos Bucaramanga. radicados relacionados: 20213800071972 20212050091491 20213800091102 20212050094741</t>
  </si>
  <si>
    <t>DIEGO GUTIERREZ  </t>
  </si>
  <si>
    <t>CAC. Certificacion </t>
  </si>
  <si>
    <t>20211140113322  </t>
  </si>
  <si>
    <t>MARTIN ALONSO GARZON ZULUAGA </t>
  </si>
  <si>
    <t>CAC. Derecho de Peticion  </t>
  </si>
  <si>
    <t>20211140113342  </t>
  </si>
  <si>
    <t>Se cierra orfeo sin evidencia de respuesta</t>
  </si>
  <si>
    <t>ASISTENTE COMANDANTE BOMBEROS POPAYAN  </t>
  </si>
  <si>
    <t>CAC. SOLICITUD POSICIÓN LEGAL Y DE ORDEN </t>
  </si>
  <si>
    <t>20211140113442  </t>
  </si>
  <si>
    <t>01-01-2022 13:01 PM Archivar Andrea Bibiana Castañeda Durán SE DIO TRÁMITE CON RADICADO 20212110030481 ENVIADO EL 17/12/21</t>
  </si>
  <si>
    <t>PdF</t>
  </si>
  <si>
    <t>DIEGO FERNANDO ACEVEDO HERNANDEZ  </t>
  </si>
  <si>
    <t>CAC. Radicación Derecho de Petición de Información. </t>
  </si>
  <si>
    <t>20211140113472  </t>
  </si>
  <si>
    <t>11-01-2022 17:10 PM Archivar Edgar Alexander Maya Lopez Se da respuesta con radicado DNBC N° 20222140032481 el 11/01/2021</t>
  </si>
  <si>
    <t>Documento sin firma.</t>
  </si>
  <si>
    <t>CAC: OFI2021-31906-DVR-3000 traslado oficio EXT_S21-00092346-PQRSD-089915-PQR </t>
  </si>
  <si>
    <t>20211140113512  </t>
  </si>
  <si>
    <t xml:space="preserve">A LA FECHA 9/12/2021 LLEVA 19 DIAS </t>
  </si>
  <si>
    <t>CUERPO DE BOMBEROS DE MOCOA  </t>
  </si>
  <si>
    <t>CAC. Informe situación Bomberos Mocoa. </t>
  </si>
  <si>
    <t>20211140113562  </t>
  </si>
  <si>
    <t xml:space="preserve">A LA FECHA  9/12/2021 LLEVA 19 DIAS </t>
  </si>
  <si>
    <t>IRENE RAMIREZ PIRATEQUE </t>
  </si>
  <si>
    <t>CAC: ENVÍO DERECHO DE PETICIÓN SR. REINALDO PAIPILLA PIRATEQUE </t>
  </si>
  <si>
    <t>20211140113702  </t>
  </si>
  <si>
    <t>Orfeo cerrado sin evidencia de respuesta.</t>
  </si>
  <si>
    <t>ALCALDÍA MUNICIPAL DE SANTIAGO PUTUMAYO  </t>
  </si>
  <si>
    <t>CAC. EXT_S21-00094532-PQRSD-092076-PQR Traslado solicitud </t>
  </si>
  <si>
    <t>20211140113722  </t>
  </si>
  <si>
    <t>21-12-2021 18:33 PM Archivar Yerky Sneider Garavito Cancelado se archiva ya que se le dio respuesta al correo alcaldia@santiago-putumayo.gov.co</t>
  </si>
  <si>
    <t>No se genera radicado de salida.</t>
  </si>
  <si>
    <t>ALCALDIA NILO CUNDINAMARCA </t>
  </si>
  <si>
    <t>CAC. Recurso a calificacion dada al CVB </t>
  </si>
  <si>
    <t>20211140113752  </t>
  </si>
  <si>
    <t>27-12-2021 08:47 AM Archivar Melba Vidal Respuesta enviada al dr Ronny el 29 de noviembre del 2021 con radicado No 20212110029171</t>
  </si>
  <si>
    <t>VERDADERO VEEDOR  </t>
  </si>
  <si>
    <t>CAC: DENUNCIA AUSENCIA DE IDONEIDAD DE PERSONAL Y PARTICIPACIÓN EN 2 CUERPOS DE BOMBEROS </t>
  </si>
  <si>
    <t>20211140113762  </t>
  </si>
  <si>
    <t xml:space="preserve">A LA FECHA 9/12/2021 LLEVA 17 DIAS </t>
  </si>
  <si>
    <t>JUAN DAVID GOMEZ GONZALEZ  </t>
  </si>
  <si>
    <t>CAC: Sub comisión rescate acuático  </t>
  </si>
  <si>
    <t>20211140113772  </t>
  </si>
  <si>
    <t>20-12-2021 09:22 AM Archivar VIVIANA ANDRADE TOVAR Se dio respuesta mediante oficio No. 20211100029051</t>
  </si>
  <si>
    <t>CAC: Solicitud de intervención y acompañamiento - MARULANDA </t>
  </si>
  <si>
    <t>20211140113822  </t>
  </si>
  <si>
    <t>16-12-2021 13:48 PM Archivar Cristian Fernando Salcedo Rueda se dio respuesta 15/12/2021</t>
  </si>
  <si>
    <t>RD.Solicitud </t>
  </si>
  <si>
    <t>20211140113842  </t>
  </si>
  <si>
    <t>Julián Roberto Pinto Malaver </t>
  </si>
  <si>
    <t>FE: Solicitud certificación  </t>
  </si>
  <si>
    <t>20219000113922  </t>
  </si>
  <si>
    <t>16-12-2021 15:29 PM Archivar Alvaro Perez Se da respuesta mediante correo electrónico el día 16/12/2021, se anexa comprobante en documentos.</t>
  </si>
  <si>
    <t>No se genera numero de radicado</t>
  </si>
  <si>
    <t>ALCALDIA MUNICIPAL LA TEBAIDA QUINDIO </t>
  </si>
  <si>
    <t>CAC. TRASLADO QUEJA.  </t>
  </si>
  <si>
    <t>20211140113952  </t>
  </si>
  <si>
    <t>MARYURI ROCÍO GALEANO JIMENEZ  </t>
  </si>
  <si>
    <t>20211140113982  </t>
  </si>
  <si>
    <t> 20212150028791</t>
  </si>
  <si>
    <t>CAC. S-2021-002251-GOBDPAC: Certificado de Operatividad Cuerpos de Bomberos Inactivos en el Departamento </t>
  </si>
  <si>
    <t>20211140114102  </t>
  </si>
  <si>
    <t>08-12-2021 20:09 PM Archivar Melba Vidal Respuesta enviada el 3 de diciembre con radicado No 20212110029361</t>
  </si>
  <si>
    <t>JOSE ROLANDO FRESNEDA AVILA </t>
  </si>
  <si>
    <t>CAC. DERECHO DE PETICION </t>
  </si>
  <si>
    <t>20211140114112  </t>
  </si>
  <si>
    <t>27-12-2021 08:42 AM Archivar Melba Vidal Respuesta enviada al Dr Ronny Romero el 10 de diciembre del 2021 con radicado 20212110030031, él nos indica que esta para firma del capitan Soto</t>
  </si>
  <si>
    <t>Sin evidencia real de respuesta</t>
  </si>
  <si>
    <t>ANDRES FERNANDO RODRIGUEZ AGUDELO </t>
  </si>
  <si>
    <t>17-12-2021 06:31 AM Archivar Andrea Bibiana Castañeda Durán SE DIO TRÁMITE CON RADICADO 20212110029301 ENVIADO EL 15/12/21</t>
  </si>
  <si>
    <t>FE: QUEJA COMANDANTE DE BOMBEROS DE SALAMINA CALDAS </t>
  </si>
  <si>
    <t>20219000114382  </t>
  </si>
  <si>
    <t>22-12-2021 16:21 PM Archivar Camilo Portilla Quelal SE DIO RESPUESTA CON RADICADO No. 20212110031021 EL 21/12/2021</t>
  </si>
  <si>
    <t>CUERPO DE BOMBEROS VOLUNTARIOS BELALCAZAR CALDAS  </t>
  </si>
  <si>
    <t>CAC. Solicitud apoyo jurídico Cuerpo de Bomberos Voluntarios de Belalcázar Caldas. </t>
  </si>
  <si>
    <t>20211140114392  </t>
  </si>
  <si>
    <t>21-12-2021 12:57 PM Archivar Juan Gabriel Parra SE RESPONDIÓ CON RADICADO 20212110030341</t>
  </si>
  <si>
    <t>No se especifica medio de envio de respuesta, no se adjunta documento con firma</t>
  </si>
  <si>
    <t>CUERPO DE BOMBEROS VOLUNTARIOS DE VILLAGORGONA  </t>
  </si>
  <si>
    <t>CAC. CONSULTA. </t>
  </si>
  <si>
    <t>20211140114412  </t>
  </si>
  <si>
    <t>16-12-2021 12:35 PM Archivar Jorge Restrepo Sanguino SE DIO RESPUESTA MEDIANTE OFICIO N° 20212110030131 EL 16/11/2021</t>
  </si>
  <si>
    <t>GOBERNACIóN DEL META  </t>
  </si>
  <si>
    <t>CAC. Solicitud Urgente Sobre Concepto Elección de Dignatarios </t>
  </si>
  <si>
    <t>20211140114562  </t>
  </si>
  <si>
    <t>16-12-2021 12:33 PM Archivar Jorge Restrepo Sanguino SE DIO RESPUESTA MEDIANTE OFICIO N°20212110030171 EL 16/12/2021</t>
  </si>
  <si>
    <t>SHARON DAYANN VARGAS NIETO </t>
  </si>
  <si>
    <t>CAC. DERECHO DE PETICIÓN. </t>
  </si>
  <si>
    <t>20211140114702  </t>
  </si>
  <si>
    <t>12-01-2022 10:18 AM Archivar Edgar Alexander Maya Lopez Se da respuesta por correo electrónico se deja evidencia en digital</t>
  </si>
  <si>
    <t>CAC. Solicitud Reunión Virtual con asesores Jurídicos de la Alcaldía Municipal, en el Proceso de Contratación y Translado de la Sobretasa Bomberil </t>
  </si>
  <si>
    <t>20211140114902  </t>
  </si>
  <si>
    <t>13-12-2021 16:15 PM Archivar Jorge Restrepo Sanguino SE DIO RESPUESTA MEDIANTE CORREO ELECTRÓNICO EL 13/12/2021</t>
  </si>
  <si>
    <t>CLARA INES FLOREZ VALENZUELA </t>
  </si>
  <si>
    <t>CAC. queja de degradación </t>
  </si>
  <si>
    <t>20211140114962  </t>
  </si>
  <si>
    <t>Al día 09/12/2021 tiene 14días.</t>
  </si>
  <si>
    <t>CUERPO DE BOMBEROS VOLUNTARIOS DE CHINCHINA  </t>
  </si>
  <si>
    <t>20211140115172  </t>
  </si>
  <si>
    <t>NICOLAS CARVAJAL MARTINEZ </t>
  </si>
  <si>
    <t>CAC. Superintendencia de Industria y Comercio. Radicacion </t>
  </si>
  <si>
    <t>20211140115192  </t>
  </si>
  <si>
    <t>CAC.Respuesta Oficial </t>
  </si>
  <si>
    <t>20211140115232  </t>
  </si>
  <si>
    <t>22-12-2021 16:38 PM Archivar Camilo Portilla Quelal se dió respuesta con Radicado No. 20212110031001, el 21/12/2021</t>
  </si>
  <si>
    <t>ALCALDíA SAN PEDRO SUCRE </t>
  </si>
  <si>
    <t>CAC. Solicitud de desplazamiento de comisión. </t>
  </si>
  <si>
    <t>20211140115242  </t>
  </si>
  <si>
    <t>14-12-2021 13:02 PM Archivar Julio Alejandro Chamorro Cabrera Respuesta enviada el 3 de diciembre del 2021 con radicado No 20212000029381</t>
  </si>
  <si>
    <t>CUERPO DE BOMBEROS VOLUNTARIOS DE TUNJA  </t>
  </si>
  <si>
    <t>CAC. Solicitud Concepto </t>
  </si>
  <si>
    <t>20211140115262  </t>
  </si>
  <si>
    <t>17-12-2021 06:33 AM Archivar Andrea Bibiana Castañeda Durán SE DIO TRÁMITE CON RADICADO 20212050090001 ENVIADO EL 15/12/21</t>
  </si>
  <si>
    <t>LINDA VANESA CARVAJAL CASTILLO </t>
  </si>
  <si>
    <t>CAC. Radicacion de derecho petición de queja y denuncia </t>
  </si>
  <si>
    <t>20211140115322  </t>
  </si>
  <si>
    <t>CI. ADJUNTO DOCUMENTOS BRO LUIS CHICUE. </t>
  </si>
  <si>
    <t>20211140115432  </t>
  </si>
  <si>
    <t>21-12-2021 12:53 PM Archivar Juan Gabriel Parra SE ATENDIÓ CON RADICADO 20212110030361</t>
  </si>
  <si>
    <t>No se espcifica medio de envio de respuesta, documento sin firma.</t>
  </si>
  <si>
    <t>PROCURADURIA REGIONAL DE SANTANDER  </t>
  </si>
  <si>
    <t>CAC. of. 6268 PROCURADURIA REGIONAL DE SANTANDER - Reiteración de solicitud </t>
  </si>
  <si>
    <t>20211140115502  </t>
  </si>
  <si>
    <t>Al día 09/12/2021 tiene 12 días.</t>
  </si>
  <si>
    <t>DELEGACION DEPARTAMENTAL BOMBEROS DEL MAGDALENA  </t>
  </si>
  <si>
    <t>CAC.SOLICITUD COMITE VIGILANCIA Y CONTROL SITIO NUEVO MAGDALENA </t>
  </si>
  <si>
    <t>20211140115512  </t>
  </si>
  <si>
    <t>20-12-2021 16:15 PM Archivar Melba Vidal Se envía respuesta el 16 de diciembre con radicado 20212110030081</t>
  </si>
  <si>
    <t>CONSEJO MUNICIPAL PARA LA GESTIóN DEL RIESGO DE DESASTRES - CMGRD  </t>
  </si>
  <si>
    <t>CAC. Solicitud de informacion de control y extincion de abejas  </t>
  </si>
  <si>
    <t>20211140115542  </t>
  </si>
  <si>
    <t>21-12-2021 12:52 PM Archivar Juan Gabriel Parra SE ATENDIÓ CON RADICADO 20212110030381</t>
  </si>
  <si>
    <t>CUERPO DE BOMBEROS VOLUNTARIOS DE POPAYAN  </t>
  </si>
  <si>
    <t>CAC. Adjunto Documentos Bro Luis Chicue </t>
  </si>
  <si>
    <t>20211140115562  </t>
  </si>
  <si>
    <t>21-12-2021 12:52 PM Archivar Juan Gabriel Parra SE ATENDIÓ CON RADICADO 20212110030391</t>
  </si>
  <si>
    <t>ANDRES MACIAS  </t>
  </si>
  <si>
    <t>CAC. Buen día Dirección Nacional, por medio de la presente les pido me colaboren, hice mis cursos bombero I y Bombero II pero el personal administrativo de la estación Flandes donde pertenezco me persiguen laboralmente y le retuvieron certificados. Necesito.. </t>
  </si>
  <si>
    <t>20211140115622  </t>
  </si>
  <si>
    <t>VICTOR MANUEL ARCINIEGAS CARRERO </t>
  </si>
  <si>
    <t>RD. contrato de arrendamiento del vehiculo de bomberos del CBV EL ROSAL  </t>
  </si>
  <si>
    <t>20211140115762  </t>
  </si>
  <si>
    <t>16-12-2021 13:23 PM Archivar Jorge Restrepo Sanguino SE DIO RESPUESTA MEDIANTE OFICIO N°20212110030281 EL 16/12/2021</t>
  </si>
  <si>
    <t>GESTIÓN JURÍDICA </t>
  </si>
  <si>
    <t>20211140115812  </t>
  </si>
  <si>
    <t>18-01-2022 09:46 AM Archivar Carlos Armando López Barrera SE ARCHIVA POR CUANTO SE CONTESTO CON RADICADO 20223150001143</t>
  </si>
  <si>
    <t>No se especifica medio de envio de respuesta, documento sin firma.</t>
  </si>
  <si>
    <t>CUERPO DE BOMBEROS VOLUNTARIOS MUNICIPIO ZONA BANANERA  </t>
  </si>
  <si>
    <t>CAC. Remisión Solicitud Ticket N° GSC-2021-75737 - ATENCIÓN AL CIUDADANO UNGRD, Solicitud de información unidades registradas en la base única de datos de los voluntarios activos. </t>
  </si>
  <si>
    <t>20211140115822  </t>
  </si>
  <si>
    <t>CUERPO DE BOMBEROS VOLUNTARIOS DE SOATA  </t>
  </si>
  <si>
    <t>CAC. Derecho de petición </t>
  </si>
  <si>
    <t>20211140116012  </t>
  </si>
  <si>
    <t>BERTHA LUCIA MURILLO CARDONA </t>
  </si>
  <si>
    <t>CAC. SOLICITUD DE CONCEPTO CASO EN PARTICULAR </t>
  </si>
  <si>
    <t>20211140116072  </t>
  </si>
  <si>
    <t>21-12-2021 17:05 PM Archivar Jorge Restrepo Sanguino SE DIO RESPUESTA MEDIANTE OFICIO N° 20212110030551 EL 21/12/2021</t>
  </si>
  <si>
    <t>CAC. DERECHO DE PETICIÓN ART 23DE LA C.N LEY 1755 DE 2015 - SOLICITUD EXPLICACIÓN RESPUESTA A RADICADOS  </t>
  </si>
  <si>
    <t>20211140116102  </t>
  </si>
  <si>
    <t>CAC. Solicitud INTERVENCION </t>
  </si>
  <si>
    <t>20211140116162  </t>
  </si>
  <si>
    <t>27-12-2021 09:37 AM Archivar Melba Vidal Enviado al Dr. Ronny el 13 de diciembre del 2021 con radicado No 20212110030121, el nos indica que a la fecha esta para firma del capitán Soto</t>
  </si>
  <si>
    <t>Sin respuesta</t>
  </si>
  <si>
    <t>CUERPO DE BOMBEROS VOLUNTARIOS DE ARANZAZU - CALDAS  </t>
  </si>
  <si>
    <t>CAC. PROYECTO VEHICULO SISTERNA BOMBEROS ARANZAZU </t>
  </si>
  <si>
    <t>20211140116192  </t>
  </si>
  <si>
    <t>Al día 09/12/2021 tiene 11 días.</t>
  </si>
  <si>
    <t>CUERPO DE BOMBEROS VOLUNTARIOS DE CIRCASIA  </t>
  </si>
  <si>
    <t>CAC. OLICITUD CONCEPTO JURIDICO </t>
  </si>
  <si>
    <t>20211140116202  </t>
  </si>
  <si>
    <t>22-12-2021 15:14 PM Archivar Jorge Restrepo Sanguino SE DIO RESPUESTA MEDIANTE OFICIO N°20212110030881 EL 21/12/2021</t>
  </si>
  <si>
    <t>ADRIANA CASTANEDA  </t>
  </si>
  <si>
    <t>CAC. Información concepto Bomberos </t>
  </si>
  <si>
    <t>20211140116212  </t>
  </si>
  <si>
    <t>22-12-2021 08:23 AM Archivar Edgar Alexander Maya Lopez Se da respuesta por correo electrónico se deja evidencia en digital</t>
  </si>
  <si>
    <t>CUERPO DE BOMBEROS VOLUNTARIOS DE ROVIRA - TOLIMA  </t>
  </si>
  <si>
    <t>CAC. solicitar se nos de respuesta al pago de seguro de vida de Ester moya </t>
  </si>
  <si>
    <t>20211140116262  </t>
  </si>
  <si>
    <t>28-12-2021 12:21 PM Archivar Jiud Magnoly Gaviria Narvaez Se brinda rta mediante correo electrónico.</t>
  </si>
  <si>
    <t>COMITE DEPARTAMENTAL CAQUETA  </t>
  </si>
  <si>
    <t>CAC. OFICIO SOLICITUD </t>
  </si>
  <si>
    <t>20211140116342  </t>
  </si>
  <si>
    <t>27-12-2021 09:39 AM Archivar Melba Vidal Respuesta enviada el 15 de diciembre con radicado No 20212110030071</t>
  </si>
  <si>
    <t>CUERPO DE BOMBEROS VOLUNTARIOS DE PUERTO RICO - META  </t>
  </si>
  <si>
    <t>CAC. solicitud concepto.pdf </t>
  </si>
  <si>
    <t>20211140116512  </t>
  </si>
  <si>
    <t>21-12-2021 10:39 AM Archivar Jorge Restrepo Sanguino SE DIO RESPUESTA MEDIANTE OFICIO N° 20212110029211 EL 1/12/2021</t>
  </si>
  <si>
    <t>CUERPO DE BOMBEROS VOLUNTARIOS DE SABANETA CUERPO DE BOMBEROS VOLUNTARIOS DE SABANETA  </t>
  </si>
  <si>
    <t>CAC. INQUIETUD PROCESO CERTIFICACION SEGURIDAD HUMANA Y SISTEMAS DE PROTECCION CONTRA INCENDIOS. </t>
  </si>
  <si>
    <t>20211140116592  </t>
  </si>
  <si>
    <t>Al día 09/12/2021 tiene 9 días.</t>
  </si>
  <si>
    <t>CUERPO DE BOMBEROS VOLUNTARIOS DE NUEVO COLON BOYACA  </t>
  </si>
  <si>
    <t>CAC. SOLICITUD ASCESORIA PROYECTO ESTACION DE BOMBEROS </t>
  </si>
  <si>
    <t>20211140116622  </t>
  </si>
  <si>
    <t>1412/2021</t>
  </si>
  <si>
    <t>14-12-2021 20:10 PM Archivar Yerky Sneider Garavito Cancelado Se dio respuesta de esta solicitud al correo bomberosnuevocolon@gmail.com con el número 20211140119112</t>
  </si>
  <si>
    <t>No se genero radicado de salida, sin evidencia en Orfeo de respuesta enviada.</t>
  </si>
  <si>
    <t>FRANCY LORENA SUAREZ GASCA </t>
  </si>
  <si>
    <t>CAC. Presentación de Inconformidad </t>
  </si>
  <si>
    <t>20211140116682  </t>
  </si>
  <si>
    <t>01-01-2022 13:17 PM Archivar Andrea Bibiana Castañeda Durán SE DIO TRÁMITE CON RAD. 20212110031031 ENVIADO EL 27/12/21</t>
  </si>
  <si>
    <t>MINISTERIO DE CIENCIA TECNOLOGIA E INNOVACION  </t>
  </si>
  <si>
    <t>CAC. Respuesta a su solicitud radicado Ministerio de Ciencia, Tecnología e Innovación 20214020742462 </t>
  </si>
  <si>
    <t>20211140116832  </t>
  </si>
  <si>
    <t>Al día 09/12/2021 tiene 8 días.</t>
  </si>
  <si>
    <t>CAC. Solicitud al área jurídica </t>
  </si>
  <si>
    <t>20211140116892  </t>
  </si>
  <si>
    <t>CUERPO DE BOMBEROS VOLUNTARIOS DE SIBATE CONSEJO DE OFICIALES  </t>
  </si>
  <si>
    <t>CAC.RESPUESTA FUNCIÓN PÚBLICA RAD. 20212040422791 </t>
  </si>
  <si>
    <t>20211140116912  </t>
  </si>
  <si>
    <t>31-12-2021 10:50 AM Archivar Melba Vidal Respuesta enviada para revisión del Dr Ronny Romero el 31 de diciembre del 2021</t>
  </si>
  <si>
    <t>CAC.Traslado por Competencia Derecho de Petición código 2021-227072-82111-NC Radicado: 2021ER0167885 -C- Oficio 2021EE0204689 </t>
  </si>
  <si>
    <t>20211140116932  </t>
  </si>
  <si>
    <t>17-12-2021 08:44 AM Archivar Jose Dario Martinez se hace traslado al control disciplinario de Bogotá con numero de rad 20212110030571.</t>
  </si>
  <si>
    <t>Traslado</t>
  </si>
  <si>
    <t>GERMAN BARRERO TORRES </t>
  </si>
  <si>
    <t>CAC. RESPUESTA FUNCIÓN PÚBLICA RAD. 20212040423091 </t>
  </si>
  <si>
    <t>20211140116962  </t>
  </si>
  <si>
    <t>27-12-2021 09:42 AM Archivar Melba Vidal Respuesta enviada al Dr. Ronny Romero el 13 de diciembre del 2021 con radicado No 20212110030061, el nos indica que está para firma del capitán Soto</t>
  </si>
  <si>
    <t>franklin rolando cano valcarcel  </t>
  </si>
  <si>
    <t>FE: Vulneración por presuntas violaciones al principio de participación sindical equitativa Ministerio del interior ,Dirección Nacional de bomberos contra asociaciones sindicales Aeronáutica Civil (ASERPACI,SINTRAERONAUTICO,UNIBOMB); Transparencia en la información. </t>
  </si>
  <si>
    <t>20219000116982  </t>
  </si>
  <si>
    <t>CUERPO DE BOMBEROS VOLUNTARIOS DE GUAMAL  </t>
  </si>
  <si>
    <t>20211140117042  </t>
  </si>
  <si>
    <t>Al día 10/12/2021 tiene 8 días.</t>
  </si>
  <si>
    <t>CUERPO DE BOMBEROS VOLUNTARIOS DE SANTA ROSA DE CABAL  </t>
  </si>
  <si>
    <t>CAC. tema Cuerpo de Bomberos Voluntarios la Virginia Risaralda Inspección, Vigilancia y Control </t>
  </si>
  <si>
    <t>20211140117212  </t>
  </si>
  <si>
    <t>14-12-2021 13:00 PM Archivar Javier Alberto Coral Meneses Respuesta enviada el 3 de diciembre del 2021 con radicado No 20212150029371</t>
  </si>
  <si>
    <t>CAC. RESPUESTA FUNCIÓN PÚBLICA RAD. 20212040424741 </t>
  </si>
  <si>
    <t>20211140117242  </t>
  </si>
  <si>
    <t>MAURICIO HERNANDEZ TABARES </t>
  </si>
  <si>
    <t>CAC. Solicitud de Información Secretaría de Planeación-Bello Antioquia </t>
  </si>
  <si>
    <t>20211140117352  </t>
  </si>
  <si>
    <t>21-12-2021 17:04 PM Archivar Jorge Restrepo Sanguino SE DIO RESPUESTA MEDIANTE OFICIO N°20212110030331 EL 21/12/2021</t>
  </si>
  <si>
    <t>CORPORACION PRODESARROLLO Y SEGURIDAD DE GIRARDOT  </t>
  </si>
  <si>
    <t>CAC. solicitud de concepto </t>
  </si>
  <si>
    <t>20211140117362  </t>
  </si>
  <si>
    <t>21-12-2021 17:03 PM Archivar Jorge Restrepo Sanguino SE DIO RESPUESTA MEDIANTE OFICIO N° 20212110030651 EL 21/12/2021</t>
  </si>
  <si>
    <t>CAC. Derecho de peticion </t>
  </si>
  <si>
    <t>20211140117382  </t>
  </si>
  <si>
    <t>27-12-2021 09:43 AM Archivar Melba Vidal Respuesta enviada el 21 de diciembre con radicado No 20212110030961</t>
  </si>
  <si>
    <t>CAC. AG8-1-AC-DNBC-08 Solicitud Información </t>
  </si>
  <si>
    <t>20211140117912  </t>
  </si>
  <si>
    <t>Anotación Orfeo: SE RADICO EL 07-12-21 A LA CGR.</t>
  </si>
  <si>
    <t>No se adjunta la respuesta remitida ni el número de radicado.</t>
  </si>
  <si>
    <t>CUERPO DE BOMBEROS VOLUNTARIOS DE YARUMAL  </t>
  </si>
  <si>
    <t>CAC: Respuesta a comunicado con radicado 20213000018851 </t>
  </si>
  <si>
    <t>20211140118162  </t>
  </si>
  <si>
    <t>Anotación ORFEO:  Se archiva y se le da respuesta al correo electrónico proyectos@yarumal.gov.co.</t>
  </si>
  <si>
    <t>El correo que se adjunta es del CB de Yolombo - Antioquia no de Yarumal.</t>
  </si>
  <si>
    <t>CUERPO DE BOMBEROS DE SANTA MARIA  </t>
  </si>
  <si>
    <t>CAC. Solicitud orientación Cuerpo Bomberos Voluntarios Santa María Boyacá. </t>
  </si>
  <si>
    <t>20211140118472  </t>
  </si>
  <si>
    <t>Anotación ORFEO:  GESTIONADO.</t>
  </si>
  <si>
    <t>No informan el número de radicado de salida ni se deja trazabilidad de el envio.</t>
  </si>
  <si>
    <t>IDIGER  </t>
  </si>
  <si>
    <t>CAC. Aclaración informe ola invernal en la ciudad de Bogotá. </t>
  </si>
  <si>
    <t>20211140118552  </t>
  </si>
  <si>
    <t>Anotación ORFEO: se envía correo para fines pertinentes.</t>
  </si>
  <si>
    <t>CAC.queja irregularidades bomberos pital </t>
  </si>
  <si>
    <t>20211140120152  </t>
  </si>
  <si>
    <t>Anotación ORFEO: SOLICITUD GESTIONADA.</t>
  </si>
  <si>
    <t>No se deja trazabilidad de la respuesta ni del envio realizado.</t>
  </si>
  <si>
    <t>CUERPO DE BOMBEROS DE GIRARDOT  </t>
  </si>
  <si>
    <t>RD: PROYECTOS DE ADQUISICION VEHICULOS  </t>
  </si>
  <si>
    <t>20211140117442  </t>
  </si>
  <si>
    <t>Anotación ORFEO: Se brindo respuesta para el día 10 de diciembre, el orfeo se paso a revisión del Doctor Ronny Romero.</t>
  </si>
  <si>
    <t>El radicado de salida no se encuentra digitalizado, no se sabe el medio de envio.</t>
  </si>
  <si>
    <t>CONTRALORIA GENERAL DE LA NACION  </t>
  </si>
  <si>
    <t>CAC. 2021EE0206928 Seguimiento reportes SIRECI 2021 Dirección Nacional de Bomberos DNBC </t>
  </si>
  <si>
    <t>20211140117462  </t>
  </si>
  <si>
    <t>jose luis castaño </t>
  </si>
  <si>
    <t>FE. informacion </t>
  </si>
  <si>
    <t>20219000117492  </t>
  </si>
  <si>
    <t>JUAN PABLO FRANCO GóMEZ </t>
  </si>
  <si>
    <t>CAC. Solicitud de información - incendios forestales RUE de junio a noviembre en Antioquia </t>
  </si>
  <si>
    <t>20211140117502  </t>
  </si>
  <si>
    <t>Anotación ORFEo: se envía respuesta vía correo electrónico.</t>
  </si>
  <si>
    <t>No se deja trazabilidad del correo electrónico enviado.</t>
  </si>
  <si>
    <t>20211140117592  </t>
  </si>
  <si>
    <t>CUERPO DE BOMBEROS VOLUNTARIOS DE TOCAIMA - CUNDINAMARCA  </t>
  </si>
  <si>
    <t>RD. Asignación de presupuesto y competencia de las administraciones municipales sobre los manejos internos de recursos en la institucion bemberil </t>
  </si>
  <si>
    <t>20211140117612  </t>
  </si>
  <si>
    <t>CAC. Segunda Reiteración Solicitud Información – Proceso Atención Derecho de Petición de Servició 2021-221950-82111-SE con Radicado 2021ER0132061. </t>
  </si>
  <si>
    <t>20211140117652  </t>
  </si>
  <si>
    <t>Anotación ORFEO: Seda respuesta mediante correo electrónico el día 03 de diciembre con numero de radicado 20213000029581.</t>
  </si>
  <si>
    <t>RAFAEL HERNANDO LEGUIZAMON  </t>
  </si>
  <si>
    <t>CAC. RESPUESTA FUNCIÓN PÚBLICA RAD. 20212040428051 </t>
  </si>
  <si>
    <t>20211140117692  </t>
  </si>
  <si>
    <t>17/12/2021</t>
  </si>
  <si>
    <t>SILVIO JIMENEZ  </t>
  </si>
  <si>
    <t>CAC. PETICION </t>
  </si>
  <si>
    <t>20211140117712  </t>
  </si>
  <si>
    <t>JUAN GONZALO HENAO HENAO </t>
  </si>
  <si>
    <t>CAC. TRASLADO OFICIO POR COMPETENCIA </t>
  </si>
  <si>
    <t>20211140117812  </t>
  </si>
  <si>
    <t>ASOCIACION DE BOMBEROS RESCATES Y SIMILARES DE  </t>
  </si>
  <si>
    <t>CAC. derecho de peticion </t>
  </si>
  <si>
    <t>20211140117822  </t>
  </si>
  <si>
    <t>CAC. Información </t>
  </si>
  <si>
    <t>20211140117852  </t>
  </si>
  <si>
    <t>En Orfeo no se menciona el número de radicado de salida.</t>
  </si>
  <si>
    <t>ALVARO JOSE VELEZ JURADO </t>
  </si>
  <si>
    <t>CAC. Pregunta sobre Bombero 2. </t>
  </si>
  <si>
    <t>20211140117942  </t>
  </si>
  <si>
    <t>FEDERACION BOMBEROS DE COLOMBIA  </t>
  </si>
  <si>
    <t>CAC.OFI21-00167664 / IDM: Solicitud de salida del director nacional de bomberos </t>
  </si>
  <si>
    <t>20211140117952  </t>
  </si>
  <si>
    <t>18-01-2022 10:14 AM Archivar Carlos Armando López Barrera archivo radicado 20223150001153</t>
  </si>
  <si>
    <t>No se especifica medio de envio de respuesta</t>
  </si>
  <si>
    <t>CUERPO DE BOMBEROS VOLUNTARIOS DE GUAMO  </t>
  </si>
  <si>
    <t>CAC. SOLICITUD DE CONSULTA  </t>
  </si>
  <si>
    <t>20211140117982  </t>
  </si>
  <si>
    <t>SUPERTIENDAS Y DROGUERÍAS OLÍMPICA S.A.  </t>
  </si>
  <si>
    <t>CAC. ORIENTACION CERTIFICADOS BOMBERILES. </t>
  </si>
  <si>
    <t>20211140118022  </t>
  </si>
  <si>
    <t>OSCAR ANTONIO ESPINOSA DIAZ </t>
  </si>
  <si>
    <t>CAC: solicitud a los entes de control de bomberos </t>
  </si>
  <si>
    <t>20211140118032  </t>
  </si>
  <si>
    <t>Anotación ORFEO: Respuesta enviada al Dr Ronny Romero el 27 de diciembre del 2021.</t>
  </si>
  <si>
    <t>LUZ YAMILE HERNANDEZ OBANDO </t>
  </si>
  <si>
    <t>CAC. SOLICITUD CONCEPTO CONTABLE. </t>
  </si>
  <si>
    <t>20211140118152  </t>
  </si>
  <si>
    <t>Correo institucional</t>
  </si>
  <si>
    <t>FRANKLIN ROLANDO CANO VALCARCEL </t>
  </si>
  <si>
    <t>CI. OFI2021-34535 Traslado DNBC EXT_S21-00099847-PQRSD-097244-PQR, EXT_S21-00100148-PQRSD-097528-PQR y EXT_S21-00100054-PQR,  </t>
  </si>
  <si>
    <t>20211140118172  </t>
  </si>
  <si>
    <t>CAC. Llamado a audiencia a la comandante yarledis Milena perez. </t>
  </si>
  <si>
    <t>20211140118272  </t>
  </si>
  <si>
    <t xml:space="preserve"> 20/12/2021</t>
  </si>
  <si>
    <t>BIBIANA SANCHEZ RAMIREZ  </t>
  </si>
  <si>
    <t>CAC. Solicitud Información. </t>
  </si>
  <si>
    <t>20211140118282  </t>
  </si>
  <si>
    <t xml:space="preserve"> 21/12/21</t>
  </si>
  <si>
    <t>BENEMERITO CUERPO DE BOMBEROS VOLUNTARIOS DE SAN JUAN DE PASTO  </t>
  </si>
  <si>
    <t>20211140118292  </t>
  </si>
  <si>
    <t>Anotación ORFEO: Se brinda respuesta y se adjunta soporte por parte de la aseguradora de pago y caso cerrado.</t>
  </si>
  <si>
    <t>JUZGADO PRIMERO PROMISCUO DE FAMILIA  </t>
  </si>
  <si>
    <t>CAC. NOTIFICACIÒN AUTO ADMISORIO ACCIÒN DE TUTELA. </t>
  </si>
  <si>
    <t>20211140118342  </t>
  </si>
  <si>
    <t>20212000029931 y 20212000029911</t>
  </si>
  <si>
    <t>No se encuentra digitalizado la respuesta y no se aclara el medio de envio, al archivar tampoco se menciona el número de radicado de respuesta. Se cuenta a partir del  7/12/2021 por cuanto el juzgado no había enviado el texto o escrito de la tutela a efectos de verificar las pretenciones del accionante.</t>
  </si>
  <si>
    <t>GULIVER SILVINO VANEGAS ATENCIA </t>
  </si>
  <si>
    <t>CAC. Solicitud informacion. </t>
  </si>
  <si>
    <t>20211140118442  </t>
  </si>
  <si>
    <t>CAC. Traslado - Asociación de Bomberos de Neiva (ASDEBER). </t>
  </si>
  <si>
    <t>20211140118522  </t>
  </si>
  <si>
    <t>GOBERNACION DEL BOLIVAR SECRETARIA DEL INTERIOR  </t>
  </si>
  <si>
    <t>CAC. Fortalecimiento Sistema Bomberil del departamento de Bolívar. </t>
  </si>
  <si>
    <t>20211140118562  </t>
  </si>
  <si>
    <t>Anotación ORFEO:  Respuesta enviada al Dr. Ronny Romero el 27 de diciembre del 2021</t>
  </si>
  <si>
    <t>RD: SOLICITUD ACOMPAÑAMIENTO </t>
  </si>
  <si>
    <t>20211140118622  </t>
  </si>
  <si>
    <t>Anotación ORFEO: Respuestas enviadas al Dr. Ronny Romero el 31 de diciembre del 2021</t>
  </si>
  <si>
    <t>CARLOS ALBERTO FRIAS GUERRA </t>
  </si>
  <si>
    <t>CAC: Documento de Carlos Frías Guerra </t>
  </si>
  <si>
    <t xml:space="preserve"> Faubricio Sanchez Cortes</t>
  </si>
  <si>
    <t>20211140118632  </t>
  </si>
  <si>
    <t>Anotación ORFEO: Se envía correo electrónico a peticionario con lo informado, comprobante en documentos.</t>
  </si>
  <si>
    <t>GESTION DEL RIESGO GAMBITA  </t>
  </si>
  <si>
    <t>CAC:SOLICITUD APOYO PARA CONFORMACIÓN DE CUERPO DE BOMBEROS GÁMBITA </t>
  </si>
  <si>
    <t>20211140118782  </t>
  </si>
  <si>
    <t>20212110030591</t>
  </si>
  <si>
    <t>JUZGADO CIVIL MUNICIPAL SEVILLA JUZGADO CIVIL MUNICIPAL SEVILLA  </t>
  </si>
  <si>
    <t>CAC: IMPORTANTE: NOTIFICACIÓN AUTO INTERLOCUTORIO N°. 2054 DE DICIEMBRE 07 DE 2021 - ACCIÓN DE TUTELA - RADICADO 2021-00300-00 </t>
  </si>
  <si>
    <t>20211140118792  </t>
  </si>
  <si>
    <t>CAC: para su conocimiento </t>
  </si>
  <si>
    <t>20211140118832  </t>
  </si>
  <si>
    <t>En proceso</t>
  </si>
  <si>
    <t>RD: RADICACION REGLAMENTO COMITE EVALUACION </t>
  </si>
  <si>
    <t>20211140118882  </t>
  </si>
  <si>
    <t>RM INGENIEROS  </t>
  </si>
  <si>
    <t>CAC:CSC CARIBE- Oficio CSC_CB_134 Reiteración solicitudes financieras </t>
  </si>
  <si>
    <t>20211140118952  </t>
  </si>
  <si>
    <t>CUERPO DE BOMBEROS EL CARMEN CHUCURI  </t>
  </si>
  <si>
    <t>CAC: Solicitud apoyo jurídico ley de garantías </t>
  </si>
  <si>
    <t>20211140119012  </t>
  </si>
  <si>
    <t>CARLOS FERNANDO MEDINA </t>
  </si>
  <si>
    <t>CAC: Derecho de Petición </t>
  </si>
  <si>
    <t>20211140119072  </t>
  </si>
  <si>
    <t>Respuesta remitida por correo electrónico, se deja comprobante en documentos.</t>
  </si>
  <si>
    <t>SECRETARIA PLANEACION OSPINA NARIÑO </t>
  </si>
  <si>
    <t>CAC: SOLICITUD VISITA TÉCNICA PERSONAL ESPECIALIZADO DE BOMBEROS PROYECTO CUARTEL BOMBEROS OSPINA – NARIÑO. </t>
  </si>
  <si>
    <t>20211140119112  </t>
  </si>
  <si>
    <t>Anotación ORFEO: Se dio respuesta a través del correo electrónico infraestructura@dnbc.gov.co.</t>
  </si>
  <si>
    <t>No se adjunta copia del correo electrónico enviado.</t>
  </si>
  <si>
    <t>HERIBERTO CORREA ZULUAGA </t>
  </si>
  <si>
    <t>CAC.PETICIÓN DE INFORME QUE NO RESPONDE LA COMANDANTE DIANA BOMBEROS ANAPOIMA </t>
  </si>
  <si>
    <t>20211140119312  </t>
  </si>
  <si>
    <t>Anotación ORFEO: Se da traslado al Cb Anapoima, por ser de su competencia.</t>
  </si>
  <si>
    <t>EBERT RICON DEVIA </t>
  </si>
  <si>
    <t>CAC. Solicitud Efectos Silencio Administrativo Positivo </t>
  </si>
  <si>
    <t>20211140119322  </t>
  </si>
  <si>
    <t>20211140031121</t>
  </si>
  <si>
    <t>CUERPO DE BOMBEROS VOLUNTARIOS DE BARBOSA - SANTANDER  </t>
  </si>
  <si>
    <t>CAC.SOLICITUD DERECHO DE PETICION </t>
  </si>
  <si>
    <t>20211140119332  </t>
  </si>
  <si>
    <t>Anotación ORFEO: Respuesta enviada al Dr Ronny Romero el 28 de diciembre.</t>
  </si>
  <si>
    <t>20211140119342  </t>
  </si>
  <si>
    <t>Anotación ORFEO: Se archiva por cuanto se entregaron en documento físico al funcionario de la Fiscalía General de la Nación el día 12/01/2022.</t>
  </si>
  <si>
    <t>Hasta el día 12/01/2021 son 21 días.</t>
  </si>
  <si>
    <t>CUERPO DE BOMBEROS DE OVEJAS  </t>
  </si>
  <si>
    <t>CAC. OFICIO TRASLADO JOEL VASQUEZ </t>
  </si>
  <si>
    <t>20211140119372  </t>
  </si>
  <si>
    <t>ALCALDIA MUNICIPAL DE RIONEGRO  </t>
  </si>
  <si>
    <t>CAC.Oficio 2021EE13372- Traslado por competencia - “Radicación Proyecto Cuerpo de Bomberos Rionegro - Antioquia, con Radicado UNGRD No. 2021ER05143. </t>
  </si>
  <si>
    <t>20211140119392  </t>
  </si>
  <si>
    <t>Anotación ORFEO: Se brinda respuesta bajo 2021114019402- 20212120032141- Secretario Gobierno Alcaldía Rionegro, hace referencia a la misma consulta y traslado por parte de la UNGRD.</t>
  </si>
  <si>
    <t>ALCALDIA RIONEGRO ANTIOQUIA </t>
  </si>
  <si>
    <t>CAC.Oficio 2021EE13372- Traslado por competencia - “Radicación Proyecto Cuerpo de Bomberos Rionegro - Antioquia, con Radicado UNGRD No. 2021ER05143. (EMAIL CERTIFICADO de correspondencia@gestiondelriesgo.gov.co) </t>
  </si>
  <si>
    <t>20211140119402  </t>
  </si>
  <si>
    <t>Anotación ORFEO: están en revisión, aprobación y firma, se brindara respuesta para enero 2022.</t>
  </si>
  <si>
    <t>CAC. solicitud información </t>
  </si>
  <si>
    <t>20211140119512  </t>
  </si>
  <si>
    <t>Hasta el día 12/01/2021 son 20 días.</t>
  </si>
  <si>
    <t>JUZGADO 44 ADMINISTRATIVO DE ORALIDAD DE BOGOTA  </t>
  </si>
  <si>
    <t>CI. NOTIFICACION FALLO TUTELA 110013337044202100308. </t>
  </si>
  <si>
    <t>20211140119802  </t>
  </si>
  <si>
    <t>CAC. DENUNCIA INSPECCIONES y otros 3 documentos.pdf.  </t>
  </si>
  <si>
    <t>20211140119892  </t>
  </si>
  <si>
    <t>ALCALDIA ALBAN CUNDINAMARCA </t>
  </si>
  <si>
    <t>CAC. SOLICITUD CONCEPTO. </t>
  </si>
  <si>
    <t>20211140119932  </t>
  </si>
  <si>
    <t>CUERPO DE BOMBEROS VOLUNTARIOS SABANAGRANDE  </t>
  </si>
  <si>
    <t>CAC. SOLICITUD DE COMODATO KIT VEHICULAR. </t>
  </si>
  <si>
    <t>CAROLINA ESCARRAGA </t>
  </si>
  <si>
    <t>20211140119952  </t>
  </si>
  <si>
    <t>CAC. OF. 6759 Procuraduría Regional de Santander. </t>
  </si>
  <si>
    <t>20211140119982  </t>
  </si>
  <si>
    <t>Irregularidades  </t>
  </si>
  <si>
    <t>20219000120132  </t>
  </si>
  <si>
    <t>IACONSULTING  </t>
  </si>
  <si>
    <t>RD. DOCUMENTOS Y CD DE LA CONSTRUCION DE ESTACION DE BOMBEROS MUNICIPIO EL MOLINO LA GUAJIRA  </t>
  </si>
  <si>
    <t>20211140120242  </t>
  </si>
  <si>
    <t>CHISTIAN RAMIREZ  </t>
  </si>
  <si>
    <t>CAC. DERECHO DE PETICION  </t>
  </si>
  <si>
    <t>20211140120322  </t>
  </si>
  <si>
    <t>JUZGADO SEGUNDO PROMISCUO DE FAMILIA DEL CIRCUITO DEL ESPINAL  </t>
  </si>
  <si>
    <t>CAC. OFICIO 1246 Y TRASLADO DE TUTELA 2021-306-00. </t>
  </si>
  <si>
    <t>20211140120342  </t>
  </si>
  <si>
    <t>CUERPO DE BOMBEROS VOLUNTARIOS DE BUCARAMANGA  </t>
  </si>
  <si>
    <t>CAC.solicitud de revicion </t>
  </si>
  <si>
    <t>20211140120402  </t>
  </si>
  <si>
    <t>CARMEN AMELIA  </t>
  </si>
  <si>
    <t>CAC. solicitud paz y salvo </t>
  </si>
  <si>
    <t>20211140120692  </t>
  </si>
  <si>
    <t>KILDERMAN BUSTAMANTE NN </t>
  </si>
  <si>
    <t>CAC: DERECHO DE PETICION. </t>
  </si>
  <si>
    <t>20211140120962  </t>
  </si>
  <si>
    <t>DELEGACION BOMBEROS SANTANDER </t>
  </si>
  <si>
    <t>CAC:Solicitud </t>
  </si>
  <si>
    <t>20211140120992  </t>
  </si>
  <si>
    <t>CUERPO DE BOMBEROS VOLUNTARIOS DE LIBANO  </t>
  </si>
  <si>
    <t>CAC: Solicitud copia de Resolución </t>
  </si>
  <si>
    <t>20211140121162  </t>
  </si>
  <si>
    <t>CAC:REMITO DERECHO DE PETICION BOMBEROS SOATÁ BOYACÁ </t>
  </si>
  <si>
    <t>20211140121182  </t>
  </si>
  <si>
    <t>FE. Certificación de cumplimiento </t>
  </si>
  <si>
    <t>20219000121462  </t>
  </si>
  <si>
    <t>RD: REQUERIMIENTO  </t>
  </si>
  <si>
    <t>20211140121692  </t>
  </si>
  <si>
    <t>20211140121822  </t>
  </si>
  <si>
    <t>Anotación ORFEO: Se brindo rta mediante email de segurosdnbc@gmail.com.</t>
  </si>
  <si>
    <t>CAC: DERECHO DE PETICIÓN #2 </t>
  </si>
  <si>
    <t>20211140122192  </t>
  </si>
  <si>
    <t>CUERPO DE BOMBEROS VOLUNTARIOS CORDOBA QUINDÍO  </t>
  </si>
  <si>
    <t>CAC: solicitud información </t>
  </si>
  <si>
    <t>20211140122222  </t>
  </si>
  <si>
    <t>PROCURADURIA  </t>
  </si>
  <si>
    <t>CAC: Apertura de Indagación Preliminar E-2018-503073/ IUC D-2019-1254375 </t>
  </si>
  <si>
    <t>20211140122262  </t>
  </si>
  <si>
    <t>05/01/2022 </t>
  </si>
  <si>
    <t>CUERPO DE BOMBEROS VOLUNTARIOS DE VENECIA  </t>
  </si>
  <si>
    <t>CAC: COMUNICADO </t>
  </si>
  <si>
    <t>20211140122362  </t>
  </si>
  <si>
    <t>PROCURADURíA 1 DELEGADA CONTRATACIóN ESTATAL MARIA CECILIA RUBIANO VARGAS SECRETARIO GRADO 11 </t>
  </si>
  <si>
    <t>CAC:Requerimiento Oficio P1DCE-4467 - Expediente No. IUS-E-2020-198540 - IUC D-2021-1707307 </t>
  </si>
  <si>
    <t>20211140122382  </t>
  </si>
  <si>
    <t>SUPERINTENDENCIA DE INDUSTRIA Y COMERCIO  </t>
  </si>
  <si>
    <t>CAC: Superintendencia de Industria y Comercio. Radicacion </t>
  </si>
  <si>
    <t>20211140122482  </t>
  </si>
  <si>
    <t>CONTRALORIA GENERAL DE LA NACIÓN ATENCIÓN CIUDADANIA  </t>
  </si>
  <si>
    <t>CAC: Comunicación Observaciones – Proceso Atención Denuncias </t>
  </si>
  <si>
    <t>20211140122652  </t>
  </si>
  <si>
    <t>PSI</t>
  </si>
  <si>
    <t>Hasta el día 12/01/2021 son 12 días.</t>
  </si>
  <si>
    <t>NICOLáS ANDRéS LASTRE  </t>
  </si>
  <si>
    <t>CAC: Consulta aplicación resolución 66 de 2019 y Res 04 de 2021 </t>
  </si>
  <si>
    <t>20211140122842  </t>
  </si>
  <si>
    <t>CUERPO DE BOMBEROS VOLUNTARIOS DE ZIPAQUIRA  </t>
  </si>
  <si>
    <t>CAC: SOLICITUD ASESORÍA JURIDICA </t>
  </si>
  <si>
    <t>20211140122852  </t>
  </si>
  <si>
    <t>CUERPO DE BOMBEROS VOLUNTARIOS DE TRUJILLO - VALLE DEL CAUCA  </t>
  </si>
  <si>
    <t>CAC: CERTIFICADO DE CUMPLIMIENTO </t>
  </si>
  <si>
    <t>20211140122862  </t>
  </si>
  <si>
    <t>MAURICIO MOLINA  </t>
  </si>
  <si>
    <t>CAC: Consulta </t>
  </si>
  <si>
    <t>20211140122872  </t>
  </si>
  <si>
    <t>CUERPO DE BOMBEROS VOLUNTARIOS DE PANDI  </t>
  </si>
  <si>
    <t>CAC: PROPUESTA DE PRESTACION DE SERVICIOS CBV PANDI PARA EL AÑO 2022 Y CARTA DE TERMINACION DE CONTRATO </t>
  </si>
  <si>
    <t>20211140122952  </t>
  </si>
  <si>
    <t>14-01-2022 10:07 AM Archivar Ronny Estiven Romero Velandia TRAMITADO MEDIANTE REMISION DE PROPUESTA REVISADA POR PARTE DE FANO, ENVIADA AL SEÑOR COMANDANTE DEL CBV DE PANDI EL DIA 20/12/2021, MEDIANTE CORREO ELECTRONICO: ronny.romero@dnbc.gov.co</t>
  </si>
  <si>
    <t>No se genero radicado de salida  ni evidencia de respuesta.</t>
  </si>
  <si>
    <t>CUERPO OFICIAL DE BOMBEROS MEDELLIN CCFEED DAGRD  </t>
  </si>
  <si>
    <t>CAC. AMPLIACION CONTRATO 161 DE 2021. </t>
  </si>
  <si>
    <t>20211140123012  </t>
  </si>
  <si>
    <t>CUERPO DE BOMBEROS VOLUNTARIOS DE BETEITIVA  </t>
  </si>
  <si>
    <t>CAC: BETEITIVA_SOLICITUD </t>
  </si>
  <si>
    <t>20211140123072  </t>
  </si>
  <si>
    <t xml:space="preserve">Helferson JIMENEZ SOGAMOSO 
</t>
  </si>
  <si>
    <t>CAC: QUEJA, IRREGULARIDADES E ILEGALIDAD BOMBEROS PAZ DE ARIPORO </t>
  </si>
  <si>
    <t>20211140123562  </t>
  </si>
  <si>
    <t>JUAN SEBASTIÁN GIRALDO BERMÚDEZ</t>
  </si>
  <si>
    <t>CAC: Respondiendo a: DESCRIPCION O ASUNTO: Fwd: DENUNCIA BOMBEROS SANTA ROSA DECABAL. Radicado No.34953 </t>
  </si>
  <si>
    <t>20211140123102  </t>
  </si>
  <si>
    <t>Etiquetas de fila</t>
  </si>
  <si>
    <t>Total general</t>
  </si>
  <si>
    <t>Cuenta de Dependencia</t>
  </si>
  <si>
    <t>Cuenta de Estado</t>
  </si>
  <si>
    <t>Cuenta de Tipo de petición</t>
  </si>
  <si>
    <t>Cuenta de Canal Oficial de Entrada</t>
  </si>
  <si>
    <t>Cuenta de Naturaleza jurídica del peticionario</t>
  </si>
  <si>
    <t>Cuenta de Departamento</t>
  </si>
  <si>
    <t>Cuenta de Tema de Consulta</t>
  </si>
  <si>
    <t>Promedio de Tiempo de atención</t>
  </si>
  <si>
    <t>Cuenta de Canal de Atención</t>
  </si>
  <si>
    <t>MESES</t>
  </si>
  <si>
    <t>Promedio</t>
  </si>
  <si>
    <t>Julio</t>
  </si>
  <si>
    <t>Agosto</t>
  </si>
  <si>
    <t>Septiembre</t>
  </si>
  <si>
    <t>Octubre</t>
  </si>
  <si>
    <t>Noviembre</t>
  </si>
  <si>
    <t>Diciembre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</si>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</sst>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C0A]dd\-mmm\-yy;@"/>
    <numFmt numFmtId="165" formatCode="d\-m\-yy;@"/>
    <numFmt numFmtId="166" formatCode="[$-C0A]d\-mmm\-yy;@"/>
  </numFmts>
  <fonts count="11" x14ac:knownFonts="1">
    <font>
      <sz val="11"/>
      <color theme="1"/>
      <name val="Calibri"/>
      <family val="2"/>
      <scheme val="minor"/>
    </font>
    <font>
      <b/>
      <sz val="10"/>
      <name val="Calibri"/>
      <family val="2"/>
      <scheme val="minor"/>
    </font>
    <font>
      <sz val="10"/>
      <name val="Calibri"/>
      <family val="2"/>
      <scheme val="minor"/>
    </font>
    <font>
      <sz val="10"/>
      <color theme="1"/>
      <name val="Calibri"/>
      <family val="2"/>
      <scheme val="minor"/>
    </font>
    <font>
      <sz val="11"/>
      <name val="Calibri"/>
      <family val="2"/>
      <scheme val="minor"/>
    </font>
    <font>
      <sz val="8"/>
      <color rgb="FF000000"/>
      <name val="Arial"/>
      <family val="2"/>
    </font>
    <font>
      <sz val="8"/>
      <name val="Arial"/>
      <family val="2"/>
    </font>
    <font>
      <sz val="11"/>
      <color rgb="FF000000"/>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C00000"/>
        <bgColor indexed="64"/>
      </patternFill>
    </fill>
    <fill>
      <patternFill patternType="solid">
        <fgColor rgb="FF0070C0"/>
        <bgColor indexed="64"/>
      </patternFill>
    </fill>
    <fill>
      <patternFill patternType="solid">
        <fgColor theme="0" tint="-0.249977111117893"/>
        <bgColor indexed="64"/>
      </patternFill>
    </fill>
    <fill>
      <patternFill patternType="solid">
        <fgColor theme="4" tint="0.79998168889431442"/>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377584"/>
      </left>
      <right style="thin">
        <color rgb="FF377584"/>
      </right>
      <top style="thin">
        <color rgb="FF377584"/>
      </top>
      <bottom style="thin">
        <color rgb="FF37758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s>
  <cellStyleXfs count="3">
    <xf numFmtId="0" fontId="0" fillId="0" borderId="0"/>
    <xf numFmtId="0" fontId="8" fillId="0" borderId="0" applyNumberFormat="0" applyFill="0" applyBorder="0" applyAlignment="0" applyProtection="0"/>
    <xf numFmtId="9" fontId="9" fillId="0" borderId="0" applyFont="0" applyFill="0" applyBorder="0" applyAlignment="0" applyProtection="0"/>
  </cellStyleXfs>
  <cellXfs count="194">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0" xfId="0" applyFill="1" applyAlignment="1">
      <alignment horizontal="center" vertical="center" wrapText="1"/>
    </xf>
    <xf numFmtId="165"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16" fontId="2" fillId="2" borderId="1"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wrapText="1"/>
    </xf>
    <xf numFmtId="165" fontId="0"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1" fontId="0" fillId="4" borderId="1"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4" borderId="4"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165" fontId="4" fillId="2" borderId="6" xfId="0" applyNumberFormat="1" applyFont="1" applyFill="1" applyBorder="1" applyAlignment="1">
      <alignment horizontal="center" vertical="center" wrapText="1"/>
    </xf>
    <xf numFmtId="0" fontId="0"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14" fontId="0" fillId="2" borderId="6" xfId="0" applyNumberFormat="1" applyFont="1" applyFill="1" applyBorder="1" applyAlignment="1">
      <alignment horizontal="center" vertical="center" wrapText="1"/>
    </xf>
    <xf numFmtId="1" fontId="4" fillId="2" borderId="6"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165" fontId="0" fillId="3" borderId="1" xfId="0"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1" fontId="7" fillId="4"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2" borderId="0" xfId="0" applyFont="1" applyFill="1" applyAlignment="1">
      <alignment horizontal="center" vertical="center" wrapText="1"/>
    </xf>
    <xf numFmtId="1" fontId="7" fillId="2" borderId="1" xfId="0"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 xfId="1"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NumberFormat="1" applyFont="1" applyFill="1" applyBorder="1" applyAlignment="1">
      <alignment horizontal="center" vertical="center" wrapText="1"/>
    </xf>
    <xf numFmtId="0" fontId="4" fillId="5" borderId="4" xfId="0"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 fontId="0" fillId="5" borderId="1"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1" applyFont="1" applyFill="1" applyBorder="1" applyAlignment="1">
      <alignment horizontal="center" vertical="center" wrapText="1"/>
    </xf>
    <xf numFmtId="1" fontId="7" fillId="5" borderId="6" xfId="0" applyNumberFormat="1" applyFont="1" applyFill="1" applyBorder="1" applyAlignment="1">
      <alignment horizontal="center" vertical="center" wrapText="1"/>
    </xf>
    <xf numFmtId="0" fontId="4" fillId="5" borderId="6" xfId="0" applyFont="1" applyFill="1" applyBorder="1" applyAlignment="1">
      <alignment horizontal="center" vertical="center" wrapText="1"/>
    </xf>
    <xf numFmtId="14" fontId="4" fillId="5" borderId="6" xfId="0" applyNumberFormat="1" applyFont="1" applyFill="1" applyBorder="1" applyAlignment="1">
      <alignment horizontal="center" vertical="center" wrapText="1"/>
    </xf>
    <xf numFmtId="0" fontId="4" fillId="5" borderId="6" xfId="0" applyNumberFormat="1" applyFont="1" applyFill="1" applyBorder="1" applyAlignment="1">
      <alignment horizontal="center" vertical="center" wrapText="1"/>
    </xf>
    <xf numFmtId="0" fontId="4" fillId="5" borderId="7" xfId="0" applyFont="1" applyFill="1" applyBorder="1" applyAlignment="1">
      <alignment horizontal="center" vertical="center" wrapText="1"/>
    </xf>
    <xf numFmtId="0" fontId="0" fillId="0" borderId="0" xfId="0" applyAlignment="1">
      <alignment wrapText="1"/>
    </xf>
    <xf numFmtId="1" fontId="7" fillId="3" borderId="1" xfId="0" applyNumberFormat="1" applyFont="1" applyFill="1" applyBorder="1" applyAlignment="1">
      <alignment horizontal="center" vertical="center" wrapText="1"/>
    </xf>
    <xf numFmtId="1" fontId="7" fillId="2" borderId="0" xfId="0" applyNumberFormat="1" applyFont="1" applyFill="1" applyAlignment="1">
      <alignment horizontal="center" vertical="center" wrapText="1"/>
    </xf>
    <xf numFmtId="1" fontId="7" fillId="3" borderId="0" xfId="0" applyNumberFormat="1" applyFont="1" applyFill="1" applyAlignment="1">
      <alignment horizontal="center" vertical="center" wrapText="1"/>
    </xf>
    <xf numFmtId="1" fontId="0" fillId="2" borderId="0" xfId="0" applyNumberFormat="1" applyFont="1" applyFill="1" applyAlignment="1">
      <alignment horizontal="center" vertical="center" wrapText="1"/>
    </xf>
    <xf numFmtId="0" fontId="1" fillId="6" borderId="1" xfId="0"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0" fontId="0" fillId="6" borderId="0" xfId="0" applyFill="1" applyAlignment="1">
      <alignment horizontal="center" vertical="center" wrapText="1"/>
    </xf>
    <xf numFmtId="1" fontId="4" fillId="5" borderId="6" xfId="0" applyNumberFormat="1" applyFont="1" applyFill="1" applyBorder="1" applyAlignment="1">
      <alignment horizontal="center" vertical="center" wrapText="1"/>
    </xf>
    <xf numFmtId="1" fontId="0" fillId="0" borderId="0" xfId="0" applyNumberFormat="1"/>
    <xf numFmtId="1" fontId="0" fillId="2" borderId="6" xfId="0" applyNumberFormat="1" applyFont="1" applyFill="1" applyBorder="1" applyAlignment="1">
      <alignment horizontal="center" vertical="center" wrapText="1"/>
    </xf>
    <xf numFmtId="1" fontId="0" fillId="2" borderId="1" xfId="0" applyNumberFormat="1" applyFill="1" applyBorder="1" applyAlignment="1">
      <alignment horizontal="center" vertical="center" wrapText="1"/>
    </xf>
    <xf numFmtId="1" fontId="0" fillId="3" borderId="1" xfId="0" applyNumberFormat="1" applyFill="1" applyBorder="1" applyAlignment="1">
      <alignment horizontal="center" vertical="center" wrapText="1"/>
    </xf>
    <xf numFmtId="1" fontId="0" fillId="4" borderId="1" xfId="0" applyNumberFormat="1" applyFill="1" applyBorder="1" applyAlignment="1">
      <alignment horizontal="center" vertical="center" wrapText="1"/>
    </xf>
    <xf numFmtId="14" fontId="0" fillId="0" borderId="0" xfId="0" applyNumberFormat="1"/>
    <xf numFmtId="1" fontId="4" fillId="2" borderId="1" xfId="1" applyNumberFormat="1" applyFont="1" applyFill="1" applyBorder="1" applyAlignment="1">
      <alignment horizontal="center" vertical="center" wrapText="1"/>
    </xf>
    <xf numFmtId="166" fontId="1" fillId="6" borderId="1" xfId="0" applyNumberFormat="1"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166" fontId="3" fillId="3" borderId="1" xfId="0" applyNumberFormat="1" applyFont="1" applyFill="1" applyBorder="1" applyAlignment="1">
      <alignment horizontal="center" vertical="center" wrapText="1"/>
    </xf>
    <xf numFmtId="166" fontId="3" fillId="4"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6" fontId="2" fillId="3" borderId="1" xfId="0" applyNumberFormat="1" applyFont="1" applyFill="1" applyBorder="1" applyAlignment="1">
      <alignment horizontal="center" vertical="center" wrapText="1"/>
    </xf>
    <xf numFmtId="166" fontId="2" fillId="4" borderId="1" xfId="0" applyNumberFormat="1" applyFont="1" applyFill="1" applyBorder="1" applyAlignment="1">
      <alignment horizontal="center" vertical="center" wrapText="1"/>
    </xf>
    <xf numFmtId="166" fontId="0" fillId="2" borderId="1" xfId="0" applyNumberFormat="1" applyFont="1" applyFill="1" applyBorder="1" applyAlignment="1">
      <alignment horizontal="center" vertical="center" wrapText="1"/>
    </xf>
    <xf numFmtId="166" fontId="0" fillId="3" borderId="1" xfId="0" applyNumberFormat="1" applyFont="1" applyFill="1" applyBorder="1" applyAlignment="1">
      <alignment horizontal="center" vertical="center" wrapText="1"/>
    </xf>
    <xf numFmtId="166" fontId="0" fillId="4" borderId="1" xfId="0" applyNumberFormat="1" applyFont="1" applyFill="1" applyBorder="1" applyAlignment="1">
      <alignment horizontal="center" vertical="center" wrapText="1"/>
    </xf>
    <xf numFmtId="166" fontId="4" fillId="3"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66" fontId="4" fillId="4" borderId="1" xfId="0" applyNumberFormat="1" applyFont="1" applyFill="1" applyBorder="1" applyAlignment="1">
      <alignment horizontal="center" vertical="center" wrapText="1"/>
    </xf>
    <xf numFmtId="166" fontId="4" fillId="2" borderId="6" xfId="0"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6" fontId="4" fillId="5" borderId="1" xfId="0" applyNumberFormat="1" applyFont="1" applyFill="1" applyBorder="1" applyAlignment="1">
      <alignment horizontal="center" vertical="center" wrapText="1"/>
    </xf>
    <xf numFmtId="166" fontId="7" fillId="4" borderId="1" xfId="0" applyNumberFormat="1" applyFont="1" applyFill="1" applyBorder="1" applyAlignment="1">
      <alignment horizontal="center" vertical="center" wrapText="1"/>
    </xf>
    <xf numFmtId="166" fontId="0" fillId="5" borderId="1" xfId="0" applyNumberFormat="1" applyFont="1" applyFill="1" applyBorder="1" applyAlignment="1">
      <alignment horizontal="center" vertical="center" wrapText="1"/>
    </xf>
    <xf numFmtId="166" fontId="7" fillId="5" borderId="1" xfId="0" applyNumberFormat="1" applyFont="1" applyFill="1" applyBorder="1" applyAlignment="1">
      <alignment horizontal="center" vertical="center" wrapText="1"/>
    </xf>
    <xf numFmtId="166" fontId="4" fillId="5" borderId="6" xfId="0" applyNumberFormat="1" applyFont="1" applyFill="1" applyBorder="1" applyAlignment="1">
      <alignment horizontal="center" vertical="center" wrapText="1"/>
    </xf>
    <xf numFmtId="166" fontId="0" fillId="0" borderId="0" xfId="0" applyNumberFormat="1"/>
    <xf numFmtId="0" fontId="0" fillId="5" borderId="0" xfId="0" applyFill="1" applyAlignment="1">
      <alignment wrapText="1"/>
    </xf>
    <xf numFmtId="0" fontId="0" fillId="0" borderId="1" xfId="0" pivotButton="1" applyBorder="1" applyAlignment="1">
      <alignment vertical="center"/>
    </xf>
    <xf numFmtId="0" fontId="0" fillId="0" borderId="1" xfId="0" applyBorder="1" applyAlignment="1">
      <alignment horizontal="left" vertical="center"/>
    </xf>
    <xf numFmtId="0" fontId="0" fillId="0" borderId="1" xfId="0" pivotButton="1" applyBorder="1" applyAlignment="1">
      <alignment horizontal="center" vertical="center"/>
    </xf>
    <xf numFmtId="0" fontId="0" fillId="0" borderId="1" xfId="0" applyBorder="1" applyAlignment="1">
      <alignment horizontal="center" vertical="center"/>
    </xf>
    <xf numFmtId="0" fontId="0" fillId="0" borderId="1" xfId="0" pivotButton="1" applyBorder="1" applyAlignment="1">
      <alignment horizontal="center" vertical="center" wrapText="1"/>
    </xf>
    <xf numFmtId="0" fontId="0" fillId="0" borderId="1" xfId="0" applyBorder="1" applyAlignment="1">
      <alignment horizontal="center" vertical="center" wrapText="1"/>
    </xf>
    <xf numFmtId="0" fontId="10" fillId="7" borderId="1" xfId="0" applyFont="1" applyFill="1" applyBorder="1" applyAlignment="1">
      <alignment horizontal="center" vertical="center" wrapText="1"/>
    </xf>
    <xf numFmtId="0" fontId="0" fillId="0" borderId="1" xfId="0" applyNumberFormat="1" applyBorder="1" applyAlignment="1">
      <alignment horizontal="center" vertical="center"/>
    </xf>
    <xf numFmtId="0" fontId="0" fillId="0" borderId="1" xfId="0" applyNumberFormat="1" applyBorder="1" applyAlignment="1">
      <alignment horizontal="center" vertical="center" wrapText="1"/>
    </xf>
    <xf numFmtId="10" fontId="0" fillId="0" borderId="1" xfId="2" applyNumberFormat="1" applyFont="1" applyBorder="1" applyAlignment="1">
      <alignment horizontal="center" vertical="center" wrapText="1"/>
    </xf>
    <xf numFmtId="10" fontId="10" fillId="7" borderId="1" xfId="2" applyNumberFormat="1" applyFont="1" applyFill="1" applyBorder="1" applyAlignment="1">
      <alignment horizontal="center" vertical="center" wrapText="1"/>
    </xf>
    <xf numFmtId="10" fontId="0" fillId="0" borderId="1" xfId="2" applyNumberFormat="1" applyFont="1" applyBorder="1" applyAlignment="1">
      <alignment horizontal="center" vertical="center"/>
    </xf>
    <xf numFmtId="9" fontId="0" fillId="0" borderId="1" xfId="2" applyNumberFormat="1" applyFont="1" applyBorder="1" applyAlignment="1">
      <alignment horizontal="center" vertical="center" wrapText="1"/>
    </xf>
    <xf numFmtId="9" fontId="0" fillId="0" borderId="1" xfId="2" applyNumberFormat="1" applyFont="1" applyBorder="1" applyAlignment="1">
      <alignment horizontal="center"/>
    </xf>
    <xf numFmtId="10" fontId="0" fillId="0" borderId="0" xfId="2" applyNumberFormat="1" applyFont="1" applyAlignment="1">
      <alignment horizontal="center"/>
    </xf>
    <xf numFmtId="9" fontId="0" fillId="0" borderId="1" xfId="2" applyNumberFormat="1" applyFont="1" applyBorder="1" applyAlignment="1">
      <alignment horizontal="center" vertical="center"/>
    </xf>
    <xf numFmtId="10" fontId="0" fillId="0" borderId="8" xfId="2" applyNumberFormat="1" applyFont="1" applyBorder="1" applyAlignment="1">
      <alignment horizontal="center" vertical="center" wrapText="1"/>
    </xf>
    <xf numFmtId="10" fontId="0" fillId="0" borderId="8" xfId="2" applyNumberFormat="1" applyFont="1" applyBorder="1" applyAlignment="1">
      <alignment horizontal="center" vertical="center"/>
    </xf>
    <xf numFmtId="0" fontId="0" fillId="0" borderId="8" xfId="0" applyBorder="1"/>
    <xf numFmtId="10" fontId="0" fillId="0" borderId="1" xfId="2" applyNumberFormat="1" applyFont="1" applyBorder="1" applyAlignment="1">
      <alignment horizontal="center"/>
    </xf>
    <xf numFmtId="0" fontId="0" fillId="0" borderId="1" xfId="0" applyBorder="1" applyAlignment="1">
      <alignment vertical="center"/>
    </xf>
    <xf numFmtId="1" fontId="0" fillId="0" borderId="1" xfId="0" applyNumberFormat="1" applyBorder="1" applyAlignment="1">
      <alignment vertical="center"/>
    </xf>
    <xf numFmtId="1" fontId="0" fillId="0" borderId="1" xfId="0" applyNumberFormat="1" applyBorder="1" applyAlignment="1">
      <alignment horizontal="center" vertical="center" wrapText="1"/>
    </xf>
    <xf numFmtId="0" fontId="0" fillId="0" borderId="0" xfId="0" applyBorder="1"/>
    <xf numFmtId="10" fontId="0" fillId="0" borderId="0" xfId="2" applyNumberFormat="1" applyFont="1" applyBorder="1" applyAlignment="1">
      <alignment horizontal="center" vertical="center" wrapText="1"/>
    </xf>
    <xf numFmtId="9" fontId="0" fillId="0" borderId="0" xfId="2" applyNumberFormat="1" applyFont="1" applyBorder="1" applyAlignment="1">
      <alignment horizontal="center" vertical="center" wrapText="1"/>
    </xf>
    <xf numFmtId="10" fontId="0" fillId="0" borderId="1" xfId="2" applyNumberFormat="1" applyFont="1" applyBorder="1" applyAlignment="1">
      <alignment horizontal="center" wrapText="1"/>
    </xf>
  </cellXfs>
  <cellStyles count="3">
    <cellStyle name="Hipervínculo" xfId="1" builtinId="8"/>
    <cellStyle name="Normal" xfId="0" builtinId="0"/>
    <cellStyle name="Porcentaje" xfId="2" builtinId="5"/>
  </cellStyles>
  <dxfs count="277">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alignment wrapText="0" readingOrder="0"/>
    </dxf>
    <dxf>
      <alignment wrapText="0" readingOrder="0"/>
    </dxf>
    <dxf>
      <alignment wrapText="0" readingOrder="0"/>
    </dxf>
    <dxf>
      <alignment wrapText="0" readingOrder="0"/>
    </dxf>
    <dxf>
      <alignment wrapText="0" readingOrder="0"/>
    </dxf>
    <dxf>
      <alignment wrapText="0"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pivotCacheDefinition" Target="pivotCache/pivotCacheDefinition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PQRSD Semestre2-2021.xlsx]Dinamicas!Tabla dinámica1</c:name>
    <c:fmtId val="0"/>
  </c:pivotSource>
  <c:chart>
    <c:title>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layout/>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Dinamicas!$B$3</c:f>
              <c:strCache>
                <c:ptCount val="1"/>
                <c:pt idx="0">
                  <c:v>Total</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Dinamicas!$A$4:$A$7</c:f>
              <c:strCache>
                <c:ptCount val="3"/>
                <c:pt idx="0">
                  <c:v>DIRECCIÓN GENERAL </c:v>
                </c:pt>
                <c:pt idx="1">
                  <c:v>SUBDIRECCIÓN ADMINISTRATIVA Y FINANCIERA</c:v>
                </c:pt>
                <c:pt idx="2">
                  <c:v>SUBDIRECCIÓN ESTRATÉGICA Y DE COORDINACIÓN BOMBERIL</c:v>
                </c:pt>
              </c:strCache>
            </c:strRef>
          </c:cat>
          <c:val>
            <c:numRef>
              <c:f>Dinamicas!$B$4:$B$7</c:f>
              <c:numCache>
                <c:formatCode>General</c:formatCode>
                <c:ptCount val="3"/>
                <c:pt idx="0">
                  <c:v>29</c:v>
                </c:pt>
                <c:pt idx="1">
                  <c:v>56</c:v>
                </c:pt>
                <c:pt idx="2">
                  <c:v>609</c:v>
                </c:pt>
              </c:numCache>
            </c:numRef>
          </c:val>
          <c:extLst>
            <c:ext xmlns:c16="http://schemas.microsoft.com/office/drawing/2014/chart" uri="{C3380CC4-5D6E-409C-BE32-E72D297353CC}">
              <c16:uniqueId val="{00000000-0734-411E-81C2-3A6E2FB7B11E}"/>
            </c:ext>
          </c:extLst>
        </c:ser>
        <c:dLbls>
          <c:dLblPos val="outEnd"/>
          <c:showLegendKey val="0"/>
          <c:showVal val="1"/>
          <c:showCatName val="0"/>
          <c:showSerName val="0"/>
          <c:showPercent val="0"/>
          <c:showBubbleSize val="0"/>
        </c:dLbls>
        <c:gapWidth val="444"/>
        <c:overlap val="-90"/>
        <c:axId val="1372851360"/>
        <c:axId val="1372849184"/>
      </c:barChart>
      <c:catAx>
        <c:axId val="137285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72849184"/>
        <c:crosses val="autoZero"/>
        <c:auto val="1"/>
        <c:lblAlgn val="ctr"/>
        <c:lblOffset val="100"/>
        <c:noMultiLvlLbl val="0"/>
      </c:catAx>
      <c:valAx>
        <c:axId val="1372849184"/>
        <c:scaling>
          <c:orientation val="minMax"/>
        </c:scaling>
        <c:delete val="1"/>
        <c:axPos val="l"/>
        <c:numFmt formatCode="General" sourceLinked="1"/>
        <c:majorTickMark val="none"/>
        <c:minorTickMark val="none"/>
        <c:tickLblPos val="nextTo"/>
        <c:crossAx val="137285136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PQRSD Semestre2-2021.xlsx]Dinamicas!Tabla dinámica2</c:name>
    <c:fmtId val="0"/>
  </c:pivotSource>
  <c:chart>
    <c:title>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ivotFmts>
      <c:pivotFmt>
        <c:idx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marker>
          <c:symbol val="none"/>
        </c:marker>
      </c:pivotFmt>
      <c:pivotFmt>
        <c:idx val="1"/>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2"/>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3"/>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4"/>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s>
    <c:plotArea>
      <c:layout/>
      <c:pieChart>
        <c:varyColors val="1"/>
        <c:ser>
          <c:idx val="0"/>
          <c:order val="0"/>
          <c:tx>
            <c:strRef>
              <c:f>Dinamicas!$B$14</c:f>
              <c:strCache>
                <c:ptCount val="1"/>
                <c:pt idx="0">
                  <c:v>Total</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73B6-4A89-AFD5-B7D53EF68749}"/>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73B6-4A89-AFD5-B7D53EF68749}"/>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73B6-4A89-AFD5-B7D53EF68749}"/>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73B6-4A89-AFD5-B7D53EF68749}"/>
              </c:ext>
            </c:extLst>
          </c:dPt>
          <c:cat>
            <c:strRef>
              <c:f>Dinamicas!$A$15:$A$19</c:f>
              <c:strCache>
                <c:ptCount val="4"/>
                <c:pt idx="0">
                  <c:v>Cumplido</c:v>
                </c:pt>
                <c:pt idx="1">
                  <c:v>En proceso</c:v>
                </c:pt>
                <c:pt idx="2">
                  <c:v>Extemporaneo</c:v>
                </c:pt>
                <c:pt idx="3">
                  <c:v>Vencido</c:v>
                </c:pt>
              </c:strCache>
            </c:strRef>
          </c:cat>
          <c:val>
            <c:numRef>
              <c:f>Dinamicas!$B$15:$B$19</c:f>
              <c:numCache>
                <c:formatCode>General</c:formatCode>
                <c:ptCount val="4"/>
                <c:pt idx="0">
                  <c:v>416</c:v>
                </c:pt>
                <c:pt idx="1">
                  <c:v>19</c:v>
                </c:pt>
                <c:pt idx="2">
                  <c:v>146</c:v>
                </c:pt>
                <c:pt idx="3">
                  <c:v>113</c:v>
                </c:pt>
              </c:numCache>
            </c:numRef>
          </c:val>
          <c:extLst>
            <c:ext xmlns:c16="http://schemas.microsoft.com/office/drawing/2014/chart" uri="{C3380CC4-5D6E-409C-BE32-E72D297353CC}">
              <c16:uniqueId val="{00000008-73B6-4A89-AFD5-B7D53EF6874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Dinamicas!$B$25</c:f>
              <c:strCache>
                <c:ptCount val="1"/>
                <c:pt idx="0">
                  <c:v>Cuenta de Estado</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Dinamicas!$A$26:$A$32</c:f>
              <c:strCache>
                <c:ptCount val="7"/>
                <c:pt idx="0">
                  <c:v>Julio</c:v>
                </c:pt>
                <c:pt idx="1">
                  <c:v>Agosto</c:v>
                </c:pt>
                <c:pt idx="2">
                  <c:v>Septiembre</c:v>
                </c:pt>
                <c:pt idx="3">
                  <c:v>Octubre</c:v>
                </c:pt>
                <c:pt idx="4">
                  <c:v>Noviembre</c:v>
                </c:pt>
                <c:pt idx="5">
                  <c:v>Diciembre</c:v>
                </c:pt>
                <c:pt idx="6">
                  <c:v>Total general</c:v>
                </c:pt>
              </c:strCache>
            </c:strRef>
          </c:cat>
          <c:val>
            <c:numRef>
              <c:f>Dinamicas!$B$26:$B$32</c:f>
              <c:numCache>
                <c:formatCode>General</c:formatCode>
                <c:ptCount val="7"/>
                <c:pt idx="0">
                  <c:v>128</c:v>
                </c:pt>
                <c:pt idx="1">
                  <c:v>126</c:v>
                </c:pt>
                <c:pt idx="2">
                  <c:v>125</c:v>
                </c:pt>
                <c:pt idx="3">
                  <c:v>130</c:v>
                </c:pt>
                <c:pt idx="4">
                  <c:v>102</c:v>
                </c:pt>
                <c:pt idx="5">
                  <c:v>83</c:v>
                </c:pt>
                <c:pt idx="6">
                  <c:v>694</c:v>
                </c:pt>
              </c:numCache>
            </c:numRef>
          </c:val>
          <c:extLst>
            <c:ext xmlns:c16="http://schemas.microsoft.com/office/drawing/2014/chart" uri="{C3380CC4-5D6E-409C-BE32-E72D297353CC}">
              <c16:uniqueId val="{00000000-6729-452B-AEF3-CD6A471C2296}"/>
            </c:ext>
          </c:extLst>
        </c:ser>
        <c:ser>
          <c:idx val="1"/>
          <c:order val="1"/>
          <c:tx>
            <c:strRef>
              <c:f>Dinamicas!$C$25</c:f>
              <c:strCache>
                <c:ptCount val="1"/>
                <c:pt idx="0">
                  <c:v>Promedio</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Dinamicas!$A$26:$A$32</c:f>
              <c:strCache>
                <c:ptCount val="7"/>
                <c:pt idx="0">
                  <c:v>Julio</c:v>
                </c:pt>
                <c:pt idx="1">
                  <c:v>Agosto</c:v>
                </c:pt>
                <c:pt idx="2">
                  <c:v>Septiembre</c:v>
                </c:pt>
                <c:pt idx="3">
                  <c:v>Octubre</c:v>
                </c:pt>
                <c:pt idx="4">
                  <c:v>Noviembre</c:v>
                </c:pt>
                <c:pt idx="5">
                  <c:v>Diciembre</c:v>
                </c:pt>
                <c:pt idx="6">
                  <c:v>Total general</c:v>
                </c:pt>
              </c:strCache>
            </c:strRef>
          </c:cat>
          <c:val>
            <c:numRef>
              <c:f>Dinamicas!$C$26:$C$32</c:f>
              <c:numCache>
                <c:formatCode>0.00%</c:formatCode>
                <c:ptCount val="7"/>
                <c:pt idx="0">
                  <c:v>0.18443804034582131</c:v>
                </c:pt>
                <c:pt idx="1">
                  <c:v>0.18155619596541786</c:v>
                </c:pt>
                <c:pt idx="2">
                  <c:v>0.18011527377521613</c:v>
                </c:pt>
                <c:pt idx="3">
                  <c:v>0.18731988472622479</c:v>
                </c:pt>
                <c:pt idx="4">
                  <c:v>0.14697406340057637</c:v>
                </c:pt>
                <c:pt idx="5">
                  <c:v>0.11959654178674352</c:v>
                </c:pt>
                <c:pt idx="6" formatCode="0%">
                  <c:v>0.99999999999999989</c:v>
                </c:pt>
              </c:numCache>
            </c:numRef>
          </c:val>
          <c:extLst>
            <c:ext xmlns:c16="http://schemas.microsoft.com/office/drawing/2014/chart" uri="{C3380CC4-5D6E-409C-BE32-E72D297353CC}">
              <c16:uniqueId val="{00000001-6729-452B-AEF3-CD6A471C2296}"/>
            </c:ext>
          </c:extLst>
        </c:ser>
        <c:dLbls>
          <c:dLblPos val="outEnd"/>
          <c:showLegendKey val="0"/>
          <c:showVal val="1"/>
          <c:showCatName val="0"/>
          <c:showSerName val="0"/>
          <c:showPercent val="0"/>
          <c:showBubbleSize val="0"/>
        </c:dLbls>
        <c:gapWidth val="444"/>
        <c:overlap val="-90"/>
        <c:axId val="1372843744"/>
        <c:axId val="1372851904"/>
      </c:barChart>
      <c:catAx>
        <c:axId val="13728437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72851904"/>
        <c:crosses val="autoZero"/>
        <c:auto val="1"/>
        <c:lblAlgn val="ctr"/>
        <c:lblOffset val="100"/>
        <c:noMultiLvlLbl val="0"/>
      </c:catAx>
      <c:valAx>
        <c:axId val="1372851904"/>
        <c:scaling>
          <c:orientation val="minMax"/>
        </c:scaling>
        <c:delete val="1"/>
        <c:axPos val="l"/>
        <c:numFmt formatCode="General" sourceLinked="1"/>
        <c:majorTickMark val="none"/>
        <c:minorTickMark val="none"/>
        <c:tickLblPos val="nextTo"/>
        <c:crossAx val="137284374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PQRSD Semestre2-2021.xlsx]Dinamicas!Tabla dinámica3</c:name>
    <c:fmtId val="0"/>
  </c:pivotSource>
  <c:chart>
    <c:title>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ivotFmts>
      <c:pivotFmt>
        <c:idx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marker>
          <c:symbol val="none"/>
        </c:marker>
      </c:pivotFmt>
      <c:pivotFmt>
        <c:idx val="1"/>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2"/>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3"/>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4"/>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5"/>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6"/>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7"/>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s>
    <c:plotArea>
      <c:layout/>
      <c:pieChart>
        <c:varyColors val="1"/>
        <c:ser>
          <c:idx val="0"/>
          <c:order val="0"/>
          <c:tx>
            <c:strRef>
              <c:f>Dinamicas!$B$36</c:f>
              <c:strCache>
                <c:ptCount val="1"/>
                <c:pt idx="0">
                  <c:v>Total</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3E92-4EC4-BE9A-1316B7DD3EC7}"/>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3E92-4EC4-BE9A-1316B7DD3EC7}"/>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3E92-4EC4-BE9A-1316B7DD3EC7}"/>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3E92-4EC4-BE9A-1316B7DD3EC7}"/>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9-3E92-4EC4-BE9A-1316B7DD3EC7}"/>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B-3E92-4EC4-BE9A-1316B7DD3EC7}"/>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c:ext xmlns:c16="http://schemas.microsoft.com/office/drawing/2014/chart" uri="{C3380CC4-5D6E-409C-BE32-E72D297353CC}">
                <c16:uniqueId val="{0000000D-3E92-4EC4-BE9A-1316B7DD3EC7}"/>
              </c:ext>
            </c:extLst>
          </c:dPt>
          <c:cat>
            <c:strRef>
              <c:f>Dinamicas!$A$37:$A$44</c:f>
              <c:strCache>
                <c:ptCount val="7"/>
                <c:pt idx="0">
                  <c:v>CONSULTA </c:v>
                </c:pt>
                <c:pt idx="1">
                  <c:v>DENUNCIA </c:v>
                </c:pt>
                <c:pt idx="2">
                  <c:v>INFORME POR CONGRESISTAS</c:v>
                </c:pt>
                <c:pt idx="3">
                  <c:v>PETICIÓN DE DOCUMENTOS E INFORMACIÓN </c:v>
                </c:pt>
                <c:pt idx="4">
                  <c:v>PETICIÓN DE INTERÉS GENERAL</c:v>
                </c:pt>
                <c:pt idx="5">
                  <c:v>PETICIÓN DE INTERES PARTICULAR</c:v>
                </c:pt>
                <c:pt idx="6">
                  <c:v>PETICIÓN ENTRE AUTORIDADES</c:v>
                </c:pt>
              </c:strCache>
            </c:strRef>
          </c:cat>
          <c:val>
            <c:numRef>
              <c:f>Dinamicas!$B$37:$B$44</c:f>
              <c:numCache>
                <c:formatCode>General</c:formatCode>
                <c:ptCount val="7"/>
                <c:pt idx="0">
                  <c:v>15</c:v>
                </c:pt>
                <c:pt idx="1">
                  <c:v>3</c:v>
                </c:pt>
                <c:pt idx="2">
                  <c:v>7</c:v>
                </c:pt>
                <c:pt idx="3">
                  <c:v>121</c:v>
                </c:pt>
                <c:pt idx="4">
                  <c:v>399</c:v>
                </c:pt>
                <c:pt idx="5">
                  <c:v>91</c:v>
                </c:pt>
                <c:pt idx="6">
                  <c:v>58</c:v>
                </c:pt>
              </c:numCache>
            </c:numRef>
          </c:val>
          <c:extLst>
            <c:ext xmlns:c16="http://schemas.microsoft.com/office/drawing/2014/chart" uri="{C3380CC4-5D6E-409C-BE32-E72D297353CC}">
              <c16:uniqueId val="{0000000E-3E92-4EC4-BE9A-1316B7DD3EC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PQRSD Semestre2-2021.xlsx]Dinamicas!Tabla dinámica4</c:name>
    <c:fmtId val="0"/>
  </c:pivotSource>
  <c:chart>
    <c:title>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Dinamicas!$B$58</c:f>
              <c:strCache>
                <c:ptCount val="1"/>
                <c:pt idx="0">
                  <c:v>Total</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Dinamicas!$A$59:$A$62</c:f>
              <c:strCache>
                <c:ptCount val="3"/>
                <c:pt idx="0">
                  <c:v>Canal Escrito</c:v>
                </c:pt>
                <c:pt idx="1">
                  <c:v>Canal Presencial</c:v>
                </c:pt>
                <c:pt idx="2">
                  <c:v>Canal Virtual</c:v>
                </c:pt>
              </c:strCache>
            </c:strRef>
          </c:cat>
          <c:val>
            <c:numRef>
              <c:f>Dinamicas!$B$59:$B$62</c:f>
              <c:numCache>
                <c:formatCode>General</c:formatCode>
                <c:ptCount val="3"/>
                <c:pt idx="0">
                  <c:v>661</c:v>
                </c:pt>
                <c:pt idx="1">
                  <c:v>30</c:v>
                </c:pt>
                <c:pt idx="2">
                  <c:v>3</c:v>
                </c:pt>
              </c:numCache>
            </c:numRef>
          </c:val>
          <c:extLst>
            <c:ext xmlns:c16="http://schemas.microsoft.com/office/drawing/2014/chart" uri="{C3380CC4-5D6E-409C-BE32-E72D297353CC}">
              <c16:uniqueId val="{00000000-43CF-4BFB-913B-9AD2FA117AD4}"/>
            </c:ext>
          </c:extLst>
        </c:ser>
        <c:dLbls>
          <c:dLblPos val="outEnd"/>
          <c:showLegendKey val="0"/>
          <c:showVal val="1"/>
          <c:showCatName val="0"/>
          <c:showSerName val="0"/>
          <c:showPercent val="0"/>
          <c:showBubbleSize val="0"/>
        </c:dLbls>
        <c:gapWidth val="444"/>
        <c:overlap val="-90"/>
        <c:axId val="1372844288"/>
        <c:axId val="1372845376"/>
      </c:barChart>
      <c:catAx>
        <c:axId val="13728442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72845376"/>
        <c:crosses val="autoZero"/>
        <c:auto val="1"/>
        <c:lblAlgn val="ctr"/>
        <c:lblOffset val="100"/>
        <c:noMultiLvlLbl val="0"/>
      </c:catAx>
      <c:valAx>
        <c:axId val="1372845376"/>
        <c:scaling>
          <c:orientation val="minMax"/>
        </c:scaling>
        <c:delete val="1"/>
        <c:axPos val="l"/>
        <c:numFmt formatCode="General" sourceLinked="1"/>
        <c:majorTickMark val="none"/>
        <c:minorTickMark val="none"/>
        <c:tickLblPos val="nextTo"/>
        <c:crossAx val="13728442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PQRSD Semestre2-2021.xlsx]Dinamicas!Tabla dinámica5</c:name>
    <c:fmtId val="0"/>
  </c:pivotSource>
  <c:chart>
    <c:title>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ivotFmts>
      <c:pivotFmt>
        <c:idx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marker>
          <c:symbol val="none"/>
        </c:marker>
      </c:pivotFmt>
      <c:pivotFmt>
        <c:idx val="1"/>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2"/>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3"/>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4"/>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5"/>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6"/>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s>
    <c:plotArea>
      <c:layout/>
      <c:pieChart>
        <c:varyColors val="1"/>
        <c:ser>
          <c:idx val="0"/>
          <c:order val="0"/>
          <c:tx>
            <c:strRef>
              <c:f>Dinamicas!$B$75</c:f>
              <c:strCache>
                <c:ptCount val="1"/>
                <c:pt idx="0">
                  <c:v>Total</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A7F3-499D-9813-914057F961FD}"/>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A7F3-499D-9813-914057F961FD}"/>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A7F3-499D-9813-914057F961FD}"/>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A7F3-499D-9813-914057F961FD}"/>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9-A7F3-499D-9813-914057F961FD}"/>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B-A7F3-499D-9813-914057F961FD}"/>
              </c:ext>
            </c:extLst>
          </c:dPt>
          <c:cat>
            <c:strRef>
              <c:f>Dinamicas!$A$76:$A$82</c:f>
              <c:strCache>
                <c:ptCount val="6"/>
                <c:pt idx="0">
                  <c:v>Anonima</c:v>
                </c:pt>
                <c:pt idx="1">
                  <c:v>Entidad Bomberil</c:v>
                </c:pt>
                <c:pt idx="2">
                  <c:v>Entidad Publica</c:v>
                </c:pt>
                <c:pt idx="3">
                  <c:v>Entidad territorial</c:v>
                </c:pt>
                <c:pt idx="4">
                  <c:v>Persona Juridica</c:v>
                </c:pt>
                <c:pt idx="5">
                  <c:v>Persona Natural</c:v>
                </c:pt>
              </c:strCache>
            </c:strRef>
          </c:cat>
          <c:val>
            <c:numRef>
              <c:f>Dinamicas!$B$76:$B$82</c:f>
              <c:numCache>
                <c:formatCode>General</c:formatCode>
                <c:ptCount val="6"/>
                <c:pt idx="0">
                  <c:v>6</c:v>
                </c:pt>
                <c:pt idx="1">
                  <c:v>270</c:v>
                </c:pt>
                <c:pt idx="2">
                  <c:v>90</c:v>
                </c:pt>
                <c:pt idx="3">
                  <c:v>126</c:v>
                </c:pt>
                <c:pt idx="4">
                  <c:v>28</c:v>
                </c:pt>
                <c:pt idx="5">
                  <c:v>174</c:v>
                </c:pt>
              </c:numCache>
            </c:numRef>
          </c:val>
          <c:extLst>
            <c:ext xmlns:c16="http://schemas.microsoft.com/office/drawing/2014/chart" uri="{C3380CC4-5D6E-409C-BE32-E72D297353CC}">
              <c16:uniqueId val="{0000000C-A7F3-499D-9813-914057F961FD}"/>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PQRSD Semestre2-2021.xlsx]Dinamicas!Tabla dinámica6</c:name>
    <c:fmtId val="0"/>
  </c:pivotSource>
  <c:chart>
    <c:title>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Dinamicas!$B$94</c:f>
              <c:strCache>
                <c:ptCount val="1"/>
                <c:pt idx="0">
                  <c:v>Total</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Dinamicas!$A$95:$A$126</c:f>
              <c:strCache>
                <c:ptCount val="31"/>
                <c:pt idx="0">
                  <c:v>Amazonas</c:v>
                </c:pt>
                <c:pt idx="1">
                  <c:v>Antioquia</c:v>
                </c:pt>
                <c:pt idx="2">
                  <c:v>Arauca</c:v>
                </c:pt>
                <c:pt idx="3">
                  <c:v>Atlántico</c:v>
                </c:pt>
                <c:pt idx="4">
                  <c:v>Bogotá</c:v>
                </c:pt>
                <c:pt idx="5">
                  <c:v>Bolivar</c:v>
                </c:pt>
                <c:pt idx="6">
                  <c:v>Boyacá</c:v>
                </c:pt>
                <c:pt idx="7">
                  <c:v>Caldas</c:v>
                </c:pt>
                <c:pt idx="8">
                  <c:v>Caquetá</c:v>
                </c:pt>
                <c:pt idx="9">
                  <c:v>Casanare </c:v>
                </c:pt>
                <c:pt idx="10">
                  <c:v>Cauca</c:v>
                </c:pt>
                <c:pt idx="11">
                  <c:v>Cesar</c:v>
                </c:pt>
                <c:pt idx="12">
                  <c:v>Córdoba</c:v>
                </c:pt>
                <c:pt idx="13">
                  <c:v>Cundinamarca</c:v>
                </c:pt>
                <c:pt idx="14">
                  <c:v>Guaviare</c:v>
                </c:pt>
                <c:pt idx="15">
                  <c:v>Huila</c:v>
                </c:pt>
                <c:pt idx="16">
                  <c:v>La Guajira</c:v>
                </c:pt>
                <c:pt idx="17">
                  <c:v>Magdalena</c:v>
                </c:pt>
                <c:pt idx="18">
                  <c:v>Meta</c:v>
                </c:pt>
                <c:pt idx="19">
                  <c:v>Nariño</c:v>
                </c:pt>
                <c:pt idx="20">
                  <c:v>No designa</c:v>
                </c:pt>
                <c:pt idx="21">
                  <c:v>Norte de Santander</c:v>
                </c:pt>
                <c:pt idx="22">
                  <c:v>Putumayo</c:v>
                </c:pt>
                <c:pt idx="23">
                  <c:v>Quindio </c:v>
                </c:pt>
                <c:pt idx="24">
                  <c:v>Risaralda</c:v>
                </c:pt>
                <c:pt idx="25">
                  <c:v>San Andres y Providencia</c:v>
                </c:pt>
                <c:pt idx="26">
                  <c:v>Santander</c:v>
                </c:pt>
                <c:pt idx="27">
                  <c:v>Sucre</c:v>
                </c:pt>
                <c:pt idx="28">
                  <c:v>Tolima</c:v>
                </c:pt>
                <c:pt idx="29">
                  <c:v>Valle del Cauca</c:v>
                </c:pt>
                <c:pt idx="30">
                  <c:v>Vichada</c:v>
                </c:pt>
              </c:strCache>
            </c:strRef>
          </c:cat>
          <c:val>
            <c:numRef>
              <c:f>Dinamicas!$B$95:$B$126</c:f>
              <c:numCache>
                <c:formatCode>General</c:formatCode>
                <c:ptCount val="31"/>
                <c:pt idx="0">
                  <c:v>1</c:v>
                </c:pt>
                <c:pt idx="1">
                  <c:v>63</c:v>
                </c:pt>
                <c:pt idx="2">
                  <c:v>2</c:v>
                </c:pt>
                <c:pt idx="3">
                  <c:v>24</c:v>
                </c:pt>
                <c:pt idx="4">
                  <c:v>81</c:v>
                </c:pt>
                <c:pt idx="5">
                  <c:v>34</c:v>
                </c:pt>
                <c:pt idx="6">
                  <c:v>50</c:v>
                </c:pt>
                <c:pt idx="7">
                  <c:v>21</c:v>
                </c:pt>
                <c:pt idx="8">
                  <c:v>10</c:v>
                </c:pt>
                <c:pt idx="9">
                  <c:v>7</c:v>
                </c:pt>
                <c:pt idx="10">
                  <c:v>19</c:v>
                </c:pt>
                <c:pt idx="11">
                  <c:v>8</c:v>
                </c:pt>
                <c:pt idx="12">
                  <c:v>2</c:v>
                </c:pt>
                <c:pt idx="13">
                  <c:v>101</c:v>
                </c:pt>
                <c:pt idx="14">
                  <c:v>2</c:v>
                </c:pt>
                <c:pt idx="15">
                  <c:v>15</c:v>
                </c:pt>
                <c:pt idx="16">
                  <c:v>18</c:v>
                </c:pt>
                <c:pt idx="17">
                  <c:v>24</c:v>
                </c:pt>
                <c:pt idx="18">
                  <c:v>20</c:v>
                </c:pt>
                <c:pt idx="19">
                  <c:v>13</c:v>
                </c:pt>
                <c:pt idx="20">
                  <c:v>33</c:v>
                </c:pt>
                <c:pt idx="21">
                  <c:v>9</c:v>
                </c:pt>
                <c:pt idx="22">
                  <c:v>5</c:v>
                </c:pt>
                <c:pt idx="23">
                  <c:v>11</c:v>
                </c:pt>
                <c:pt idx="24">
                  <c:v>10</c:v>
                </c:pt>
                <c:pt idx="25">
                  <c:v>3</c:v>
                </c:pt>
                <c:pt idx="26">
                  <c:v>35</c:v>
                </c:pt>
                <c:pt idx="27">
                  <c:v>12</c:v>
                </c:pt>
                <c:pt idx="28">
                  <c:v>27</c:v>
                </c:pt>
                <c:pt idx="29">
                  <c:v>28</c:v>
                </c:pt>
                <c:pt idx="30">
                  <c:v>6</c:v>
                </c:pt>
              </c:numCache>
            </c:numRef>
          </c:val>
          <c:extLst>
            <c:ext xmlns:c16="http://schemas.microsoft.com/office/drawing/2014/chart" uri="{C3380CC4-5D6E-409C-BE32-E72D297353CC}">
              <c16:uniqueId val="{00000000-5826-40A1-9873-E93F8B0F3C8D}"/>
            </c:ext>
          </c:extLst>
        </c:ser>
        <c:dLbls>
          <c:dLblPos val="outEnd"/>
          <c:showLegendKey val="0"/>
          <c:showVal val="1"/>
          <c:showCatName val="0"/>
          <c:showSerName val="0"/>
          <c:showPercent val="0"/>
          <c:showBubbleSize val="0"/>
        </c:dLbls>
        <c:gapWidth val="444"/>
        <c:overlap val="-90"/>
        <c:axId val="1372854080"/>
        <c:axId val="1372854624"/>
      </c:barChart>
      <c:catAx>
        <c:axId val="13728540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72854624"/>
        <c:crosses val="autoZero"/>
        <c:auto val="1"/>
        <c:lblAlgn val="ctr"/>
        <c:lblOffset val="100"/>
        <c:noMultiLvlLbl val="0"/>
      </c:catAx>
      <c:valAx>
        <c:axId val="1372854624"/>
        <c:scaling>
          <c:orientation val="minMax"/>
        </c:scaling>
        <c:delete val="1"/>
        <c:axPos val="l"/>
        <c:numFmt formatCode="General" sourceLinked="1"/>
        <c:majorTickMark val="none"/>
        <c:minorTickMark val="none"/>
        <c:tickLblPos val="nextTo"/>
        <c:crossAx val="13728540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PQRSD Semestre2-2021.xlsx]Dinamicas!Tabla dinámica7</c:name>
    <c:fmtId val="0"/>
  </c:pivotSource>
  <c:chart>
    <c:title>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Dinamicas!$B$146</c:f>
              <c:strCache>
                <c:ptCount val="1"/>
                <c:pt idx="0">
                  <c:v>Total</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Dinamicas!$A$147:$A$153</c:f>
              <c:strCache>
                <c:ptCount val="6"/>
                <c:pt idx="0">
                  <c:v>Acompañamiento Juridico</c:v>
                </c:pt>
                <c:pt idx="1">
                  <c:v>Fortalecimiento Bomberil</c:v>
                </c:pt>
                <c:pt idx="2">
                  <c:v>Legislacion Bomberil</c:v>
                </c:pt>
                <c:pt idx="3">
                  <c:v>Otros</c:v>
                </c:pt>
                <c:pt idx="4">
                  <c:v>Queja contra Cuerpo de Bomberos</c:v>
                </c:pt>
                <c:pt idx="5">
                  <c:v>Solicitud de Informacion</c:v>
                </c:pt>
              </c:strCache>
            </c:strRef>
          </c:cat>
          <c:val>
            <c:numRef>
              <c:f>Dinamicas!$B$147:$B$153</c:f>
              <c:numCache>
                <c:formatCode>General</c:formatCode>
                <c:ptCount val="6"/>
                <c:pt idx="0">
                  <c:v>115</c:v>
                </c:pt>
                <c:pt idx="1">
                  <c:v>91</c:v>
                </c:pt>
                <c:pt idx="2">
                  <c:v>111</c:v>
                </c:pt>
                <c:pt idx="3">
                  <c:v>69</c:v>
                </c:pt>
                <c:pt idx="4">
                  <c:v>33</c:v>
                </c:pt>
                <c:pt idx="5">
                  <c:v>275</c:v>
                </c:pt>
              </c:numCache>
            </c:numRef>
          </c:val>
          <c:extLst>
            <c:ext xmlns:c16="http://schemas.microsoft.com/office/drawing/2014/chart" uri="{C3380CC4-5D6E-409C-BE32-E72D297353CC}">
              <c16:uniqueId val="{00000000-6201-474E-A036-5B8D5F7DAD57}"/>
            </c:ext>
          </c:extLst>
        </c:ser>
        <c:dLbls>
          <c:dLblPos val="outEnd"/>
          <c:showLegendKey val="0"/>
          <c:showVal val="1"/>
          <c:showCatName val="0"/>
          <c:showSerName val="0"/>
          <c:showPercent val="0"/>
          <c:showBubbleSize val="0"/>
        </c:dLbls>
        <c:gapWidth val="444"/>
        <c:overlap val="-90"/>
        <c:axId val="1372845920"/>
        <c:axId val="1159637760"/>
      </c:barChart>
      <c:catAx>
        <c:axId val="1372845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159637760"/>
        <c:crosses val="autoZero"/>
        <c:auto val="1"/>
        <c:lblAlgn val="ctr"/>
        <c:lblOffset val="100"/>
        <c:noMultiLvlLbl val="0"/>
      </c:catAx>
      <c:valAx>
        <c:axId val="1159637760"/>
        <c:scaling>
          <c:orientation val="minMax"/>
        </c:scaling>
        <c:delete val="1"/>
        <c:axPos val="l"/>
        <c:numFmt formatCode="General" sourceLinked="1"/>
        <c:majorTickMark val="none"/>
        <c:minorTickMark val="none"/>
        <c:tickLblPos val="nextTo"/>
        <c:crossAx val="13728459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PQRSD Semestre2-2021.xlsx]Dinamicas!Tabla dinámica9</c:name>
    <c:fmtId val="0"/>
  </c:pivotSource>
  <c:chart>
    <c:title>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Dinamicas!$B$185</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Dinamicas!$A$186:$A$193</c:f>
              <c:strCache>
                <c:ptCount val="7"/>
                <c:pt idx="0">
                  <c:v>Chat Institucional</c:v>
                </c:pt>
                <c:pt idx="1">
                  <c:v>Correo Atención Ciudadano</c:v>
                </c:pt>
                <c:pt idx="2">
                  <c:v>Correo Atención Ciudadano </c:v>
                </c:pt>
                <c:pt idx="3">
                  <c:v>Correo Institucional</c:v>
                </c:pt>
                <c:pt idx="4">
                  <c:v>Formulario Electronico </c:v>
                </c:pt>
                <c:pt idx="5">
                  <c:v>Radicación Directa</c:v>
                </c:pt>
                <c:pt idx="6">
                  <c:v>Servicio Mensajeria</c:v>
                </c:pt>
              </c:strCache>
            </c:strRef>
          </c:cat>
          <c:val>
            <c:numRef>
              <c:f>Dinamicas!$B$186:$B$193</c:f>
              <c:numCache>
                <c:formatCode>General</c:formatCode>
                <c:ptCount val="7"/>
                <c:pt idx="0">
                  <c:v>3</c:v>
                </c:pt>
                <c:pt idx="1">
                  <c:v>578</c:v>
                </c:pt>
                <c:pt idx="2">
                  <c:v>23</c:v>
                </c:pt>
                <c:pt idx="3">
                  <c:v>20</c:v>
                </c:pt>
                <c:pt idx="4">
                  <c:v>39</c:v>
                </c:pt>
                <c:pt idx="5">
                  <c:v>30</c:v>
                </c:pt>
                <c:pt idx="6">
                  <c:v>1</c:v>
                </c:pt>
              </c:numCache>
            </c:numRef>
          </c:val>
          <c:extLst>
            <c:ext xmlns:c16="http://schemas.microsoft.com/office/drawing/2014/chart" uri="{C3380CC4-5D6E-409C-BE32-E72D297353CC}">
              <c16:uniqueId val="{00000000-FDD5-4DEF-ACDC-EACFE15EF33F}"/>
            </c:ext>
          </c:extLst>
        </c:ser>
        <c:dLbls>
          <c:dLblPos val="ctr"/>
          <c:showLegendKey val="0"/>
          <c:showVal val="1"/>
          <c:showCatName val="0"/>
          <c:showSerName val="0"/>
          <c:showPercent val="0"/>
          <c:showBubbleSize val="0"/>
        </c:dLbls>
        <c:gapWidth val="79"/>
        <c:overlap val="100"/>
        <c:axId val="1159642112"/>
        <c:axId val="1159636672"/>
      </c:barChart>
      <c:catAx>
        <c:axId val="1159642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159636672"/>
        <c:crosses val="autoZero"/>
        <c:auto val="1"/>
        <c:lblAlgn val="ctr"/>
        <c:lblOffset val="100"/>
        <c:noMultiLvlLbl val="0"/>
      </c:catAx>
      <c:valAx>
        <c:axId val="1159636672"/>
        <c:scaling>
          <c:orientation val="minMax"/>
        </c:scaling>
        <c:delete val="1"/>
        <c:axPos val="b"/>
        <c:numFmt formatCode="General" sourceLinked="1"/>
        <c:majorTickMark val="none"/>
        <c:minorTickMark val="none"/>
        <c:tickLblPos val="nextTo"/>
        <c:crossAx val="11596421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333375</xdr:colOff>
      <xdr:row>0</xdr:row>
      <xdr:rowOff>27383</xdr:rowOff>
    </xdr:from>
    <xdr:to>
      <xdr:col>5</xdr:col>
      <xdr:colOff>881062</xdr:colOff>
      <xdr:row>11</xdr:row>
      <xdr:rowOff>71437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345281</xdr:colOff>
      <xdr:row>11</xdr:row>
      <xdr:rowOff>146447</xdr:rowOff>
    </xdr:from>
    <xdr:to>
      <xdr:col>5</xdr:col>
      <xdr:colOff>904875</xdr:colOff>
      <xdr:row>23</xdr:row>
      <xdr:rowOff>11906</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369093</xdr:colOff>
      <xdr:row>23</xdr:row>
      <xdr:rowOff>95249</xdr:rowOff>
    </xdr:from>
    <xdr:to>
      <xdr:col>5</xdr:col>
      <xdr:colOff>904874</xdr:colOff>
      <xdr:row>33</xdr:row>
      <xdr:rowOff>32146</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440532</xdr:colOff>
      <xdr:row>34</xdr:row>
      <xdr:rowOff>110728</xdr:rowOff>
    </xdr:from>
    <xdr:to>
      <xdr:col>5</xdr:col>
      <xdr:colOff>1035844</xdr:colOff>
      <xdr:row>45</xdr:row>
      <xdr:rowOff>119062</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250032</xdr:colOff>
      <xdr:row>50</xdr:row>
      <xdr:rowOff>134540</xdr:rowOff>
    </xdr:from>
    <xdr:to>
      <xdr:col>5</xdr:col>
      <xdr:colOff>345282</xdr:colOff>
      <xdr:row>64</xdr:row>
      <xdr:rowOff>20240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238125</xdr:colOff>
      <xdr:row>69</xdr:row>
      <xdr:rowOff>146447</xdr:rowOff>
    </xdr:from>
    <xdr:to>
      <xdr:col>5</xdr:col>
      <xdr:colOff>333375</xdr:colOff>
      <xdr:row>83</xdr:row>
      <xdr:rowOff>32147</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35719</xdr:colOff>
      <xdr:row>106</xdr:row>
      <xdr:rowOff>182165</xdr:rowOff>
    </xdr:from>
    <xdr:to>
      <xdr:col>8</xdr:col>
      <xdr:colOff>11905</xdr:colOff>
      <xdr:row>121</xdr:row>
      <xdr:rowOff>67865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726282</xdr:colOff>
      <xdr:row>141</xdr:row>
      <xdr:rowOff>170259</xdr:rowOff>
    </xdr:from>
    <xdr:to>
      <xdr:col>5</xdr:col>
      <xdr:colOff>821532</xdr:colOff>
      <xdr:row>156</xdr:row>
      <xdr:rowOff>55959</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440532</xdr:colOff>
      <xdr:row>180</xdr:row>
      <xdr:rowOff>86915</xdr:rowOff>
    </xdr:from>
    <xdr:to>
      <xdr:col>5</xdr:col>
      <xdr:colOff>535782</xdr:colOff>
      <xdr:row>194</xdr:row>
      <xdr:rowOff>163115</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tenci&#243;n%20al%20ciudadano/INFORMES%20PQRSD/a&#241;o%202021/semestral/2%20SEMESTRE/PQRSD%20DICIEMBRE%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QRSD%20OCTUBRE%202021%20LEI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tenci&#243;n%20al%20ciudadano/INFORMES%20PQRSD/a&#241;o%202021/semestral/2%20SEMESTRE/PQRSD%20NOVIEMBRE%202021%20FInal%20fina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tenci&#243;n%20al%20ciudadano/INFORMES%20PQRSD/a&#241;o%202021/semestral/2%20SEMESTRE/PQRSD%20SEPTIEMBRE%202021%20FInal%20(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QRSD%20SEPTIEMBRE%202021%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QRSD%20AGOSTO%202021%20ALEJANDR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QRSD%20JULIO%202021%20FINAL%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QRSD%20NOVIEMBRE%202021-2%20Final%20para%20trabajar%20(3)%20%20leid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tenci&#243;n%20al%20ciudadano/INFORMES%20PQRSD/a&#241;o%202021/semestral/2%20SEMESTRE/PQRSD%20OCTUBRE%202021%20(4).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Cuadro%20PQRSD%20MES%20DE%20OCTUB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FINAL (5)"/>
      <sheetName val="Hoja3"/>
      <sheetName val="DICIEMBRE FINAL (3)"/>
      <sheetName val="Dinámica Diciembre"/>
      <sheetName val="Hoja4"/>
      <sheetName val="Hoja1"/>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FINAL (5)"/>
      <sheetName val="PQRSD"/>
      <sheetName val="Hoja2"/>
      <sheetName val="Hoja4"/>
      <sheetName val="Hoja1"/>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námica SEPTIEMBRE"/>
      <sheetName val="Hoja4"/>
      <sheetName val="SEPTIEMBRE FINAL (2)"/>
      <sheetName val="Hoja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4"/>
      <sheetName val="SEPTIEMBRE"/>
      <sheetName val="DIANA"/>
      <sheetName val="ANGELICA"/>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QRSD ABRIL"/>
      <sheetName val="Hoja1"/>
      <sheetName val="ALEJANDRA"/>
      <sheetName val="Dinámic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EFINITIVO JULIO"/>
      <sheetName val="Dinámicas"/>
      <sheetName val="TOTAL (2)"/>
      <sheetName val="PARA TRABAJ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FINAL (5)"/>
      <sheetName val="PQRSD"/>
      <sheetName val="Dinámica NOVIEMBRE"/>
      <sheetName val="Hoja4"/>
      <sheetName val="Hoja1"/>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4596.505015856485" createdVersion="5" refreshedVersion="5" minRefreshableVersion="3" recordCount="694">
  <cacheSource type="worksheet">
    <worksheetSource ref="A1:X695" sheet="PQRSD SEMESTRE2"/>
  </cacheSource>
  <cacheFields count="24">
    <cacheField name="Canal Oficial de Entrada" numFmtId="0">
      <sharedItems count="3">
        <s v="Canal Escrito"/>
        <s v="Canal Presencial"/>
        <s v="Canal Virtual"/>
      </sharedItems>
    </cacheField>
    <cacheField name="Canal de Atención" numFmtId="0">
      <sharedItems count="7">
        <s v="Correo Atención Ciudadano"/>
        <s v="Correo Institucional"/>
        <s v="Radicación Directa"/>
        <s v="Formulario Electronico "/>
        <s v="Servicio Mensajeria"/>
        <s v="Correo Atención Ciudadano "/>
        <s v="Chat Institucional"/>
      </sharedItems>
    </cacheField>
    <cacheField name="Departamento" numFmtId="0">
      <sharedItems count="37">
        <s v="Meta"/>
        <s v="Bolivar"/>
        <s v="Cundinamarca"/>
        <s v="Atlántico"/>
        <s v="Boyacá"/>
        <s v="Valle del Cauca"/>
        <s v="Putumayo"/>
        <s v="Antioquia"/>
        <s v="Bogotá"/>
        <s v="Nariño"/>
        <s v="Risaralda"/>
        <s v="La Guajira"/>
        <s v="Caquetá"/>
        <s v="Caldas"/>
        <s v="Santander"/>
        <s v="Vichada"/>
        <s v="Norte de Santander"/>
        <s v="Quindio "/>
        <s v="Tolima"/>
        <s v="Cesar"/>
        <s v="No designa"/>
        <s v="Magdalena"/>
        <s v="Casanare "/>
        <s v="Cauca"/>
        <s v="Huila"/>
        <s v="San Andres y Providencia"/>
        <s v="Guaviare"/>
        <s v="Sucre"/>
        <s v="Córdoba"/>
        <s v="Amazonas"/>
        <s v="Arauca"/>
        <s v="Magdalena " u="1"/>
        <s v="Tolima " u="1"/>
        <s v="Cauca " u="1"/>
        <s v="Nariño " u="1"/>
        <s v="Casanare" u="1"/>
        <s v="Norte de santander " u="1"/>
      </sharedItems>
    </cacheField>
    <cacheField name="Peticionario" numFmtId="0">
      <sharedItems/>
    </cacheField>
    <cacheField name="Naturaleza jurídica del peticionario" numFmtId="0">
      <sharedItems count="6">
        <s v="Persona Natural"/>
        <s v="Entidad Bomberil"/>
        <s v="Entidad Publica"/>
        <s v="Persona Juridica"/>
        <s v="Entidad territorial"/>
        <s v="Anonima"/>
      </sharedItems>
    </cacheField>
    <cacheField name="Tema de Consulta" numFmtId="0">
      <sharedItems count="6">
        <s v="Legislacion Bomberil"/>
        <s v="Fortalecimiento Bomberil"/>
        <s v="Otros"/>
        <s v="Solicitud de Informacion"/>
        <s v="Queja contra Cuerpo de Bomberos"/>
        <s v="Acompañamiento Juridico"/>
      </sharedItems>
    </cacheField>
    <cacheField name="Asunto" numFmtId="0">
      <sharedItems longText="1"/>
    </cacheField>
    <cacheField name="Responsable" numFmtId="0">
      <sharedItems/>
    </cacheField>
    <cacheField name="Área" numFmtId="0">
      <sharedItems count="22">
        <s v="FORMULACIÓN Y ACTUALIZACIÓN NORMATIVA Y OPERATIVA"/>
        <s v="INSPECCIÓN VIGILANCIA  Y CONTROL "/>
        <s v="Proceso Educación Nacional para Bomberos"/>
        <s v="Área Central de Referencia Bomberil"/>
        <s v="SUBDIRECCIÓN ADMINISTRATIVA Y FINANCIERA"/>
        <s v="DIRECCIÓN GENERAL "/>
        <s v="PLANEACIÓN ESTRATEGICA"/>
        <s v="GESTIÓN CONTRACTUAL "/>
        <s v="Fortalecimiento Bomberil para la Respuesta"/>
        <s v="SUBDIRECCIÓN ESTRATÉGICA Y DE COORDINACIÓN BOMBERIL"/>
        <s v="Tecnologías"/>
        <s v="OFICINA ASESORA JURIDICA "/>
        <s v="GESTIÓN TALENTO HUMANO "/>
        <s v="Gestión de asuntos disciplinarios "/>
        <s v="GESTIÓN DOCUMENTAL "/>
        <s v="GESTIÓN ATENCIÓN AL USUARIO"/>
        <s v="Infraestructura"/>
        <s v="GESTIÓN ADMININSTRATIVA "/>
        <s v="Control Interno"/>
        <s v="COORDINACIÓN OPERATIVA "/>
        <s v="EVALUACIÓN Y SEGUIMIENTO "/>
        <s v="GESTIÓN JURÍDICA "/>
      </sharedItems>
    </cacheField>
    <cacheField name="Dependencia" numFmtId="0">
      <sharedItems count="3">
        <s v="SUBDIRECCIÓN ESTRATÉGICA Y DE COORDINACIÓN BOMBERIL"/>
        <s v="SUBDIRECCIÓN ADMINISTRATIVA Y FINANCIERA"/>
        <s v="DIRECCIÓN GENERAL "/>
      </sharedItems>
    </cacheField>
    <cacheField name="Tipo de petición" numFmtId="0">
      <sharedItems count="7">
        <s v="PETICIÓN DE INTERES PARTICULAR"/>
        <s v="PETICIÓN DE INTERÉS GENERAL"/>
        <s v="PETICIÓN DE DOCUMENTOS E INFORMACIÓN "/>
        <s v="INFORME POR CONGRESISTAS"/>
        <s v="PETICIÓN ENTRE AUTORIDADES"/>
        <s v="CONSULTA "/>
        <s v="DENUNCIA "/>
      </sharedItems>
    </cacheField>
    <cacheField name="Tiempo de respuesta legal" numFmtId="1">
      <sharedItems containsSemiMixedTypes="0" containsString="0" containsNumber="1" containsInteger="1" minValue="1" maxValue="35"/>
    </cacheField>
    <cacheField name="RADICADO" numFmtId="1">
      <sharedItems containsMixedTypes="1" containsNumber="1" containsInteger="1" minValue="20211140114302" maxValue="20211140114302"/>
    </cacheField>
    <cacheField name="Fecha Radicación" numFmtId="14">
      <sharedItems containsSemiMixedTypes="0" containsNonDate="0" containsDate="1" containsString="0" minDate="2021-07-01T00:00:00" maxDate="2021-12-30T00:00:00"/>
    </cacheField>
    <cacheField name="Número de salida" numFmtId="1">
      <sharedItems containsBlank="1" containsMixedTypes="1" containsNumber="1" containsInteger="1" minValue="2021210025021" maxValue="20223150001153"/>
    </cacheField>
    <cacheField name="Fecha de salida" numFmtId="166">
      <sharedItems containsDate="1" containsBlank="1" containsMixedTypes="1" minDate="2012-12-21T00:00:00" maxDate="2022-01-19T00:00:00"/>
    </cacheField>
    <cacheField name="Tiempo de atención" numFmtId="1">
      <sharedItems containsString="0" containsBlank="1" containsNumber="1" containsInteger="1" minValue="0" maxValue="114"/>
    </cacheField>
    <cacheField name="Estado" numFmtId="0">
      <sharedItems count="4">
        <s v="Cumplido"/>
        <s v="Extemporaneo"/>
        <s v="Vencido"/>
        <s v="En proceso"/>
      </sharedItems>
    </cacheField>
    <cacheField name="Observaciones" numFmtId="0">
      <sharedItems containsBlank="1" longText="1"/>
    </cacheField>
    <cacheField name="FECHA DIGITALIZACIÓN DOCUMENTO DE RESPUESTA" numFmtId="0">
      <sharedItems containsDate="1" containsBlank="1" containsMixedTypes="1" minDate="2021-01-11T00:00:00" maxDate="2022-01-15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94">
  <r>
    <x v="0"/>
    <x v="0"/>
    <x v="0"/>
    <s v="JHONATTAN PINZON  "/>
    <x v="0"/>
    <x v="0"/>
    <s v="CAC- DOCUMENTO BOMBEROS EL CASTILLO META"/>
    <s v="Camilo Portilla Quelal"/>
    <x v="0"/>
    <x v="0"/>
    <x v="0"/>
    <n v="30"/>
    <s v="20213800085792  "/>
    <d v="2021-07-01T00:00:00"/>
    <n v="20212050094291"/>
    <d v="2021-07-29T00:00:00"/>
    <n v="19"/>
    <x v="0"/>
    <m/>
    <s v="2021-29-07"/>
    <s v="PDF"/>
    <s v="SÍ"/>
    <s v="N/A"/>
    <m/>
  </r>
  <r>
    <x v="0"/>
    <x v="0"/>
    <x v="1"/>
    <s v="CUERPO DE BOMBEROS VOLUNTARIOS DE SANTA CRUZ DE MOMPOX  "/>
    <x v="1"/>
    <x v="1"/>
    <s v="CAC: Queja "/>
    <s v="Melba Vidal "/>
    <x v="0"/>
    <x v="0"/>
    <x v="0"/>
    <n v="30"/>
    <s v="20213800085942  "/>
    <d v="2021-07-01T00:00:00"/>
    <n v="20212050093951"/>
    <d v="2021-07-21T00:00:00"/>
    <n v="12"/>
    <x v="0"/>
    <s v="14-10-2021 11:11 AM Archivar Ronny Estiven Romero Velandia se envía correo el 21/07/2021, número de radicado: 20212050093951."/>
    <d v="2021-07-21T00:00:00"/>
    <s v="PDF"/>
    <s v="SÍ"/>
    <s v="N/A"/>
    <m/>
  </r>
  <r>
    <x v="0"/>
    <x v="0"/>
    <x v="2"/>
    <s v="FRANCISCO JAVIER GAMBOA PEDRAZA "/>
    <x v="1"/>
    <x v="2"/>
    <s v="CAC: Denuncia de suplantación  "/>
    <s v="Jorge Restrepo Sanguino"/>
    <x v="0"/>
    <x v="0"/>
    <x v="1"/>
    <n v="30"/>
    <s v="20213800086052  "/>
    <d v="2021-07-02T00:00:00"/>
    <n v="20212050093991"/>
    <d v="2021-07-21T00:00:00"/>
    <n v="11"/>
    <x v="0"/>
    <m/>
    <s v="2021-26-07"/>
    <s v="PDF"/>
    <s v="SÍ"/>
    <m/>
    <m/>
  </r>
  <r>
    <x v="0"/>
    <x v="0"/>
    <x v="3"/>
    <s v="ALCALDÍA GALAPA ATLANTICO "/>
    <x v="2"/>
    <x v="1"/>
    <s v="CAC: SOLICITUD INVITACION.  "/>
    <s v="Liz Margaret Álvarez calderon "/>
    <x v="1"/>
    <x v="0"/>
    <x v="1"/>
    <n v="30"/>
    <s v="20213800086122  "/>
    <d v="2021-07-02T00:00:00"/>
    <n v="20212000021181"/>
    <d v="2021-08-18T00:00:00"/>
    <n v="30"/>
    <x v="0"/>
    <s v="22-12-2021 10:43 AM Archivar Liz Margaret Álvarez calderon GESTIONADO"/>
    <d v="2021-08-18T00:00:00"/>
    <s v="PDF"/>
    <s v="SÍ"/>
    <s v="N/A"/>
    <m/>
  </r>
  <r>
    <x v="0"/>
    <x v="0"/>
    <x v="4"/>
    <s v="DEPARTAMENTO NACIONAL DE PLANEACION BOGOTA  "/>
    <x v="2"/>
    <x v="3"/>
    <s v="CAC: 20215460679631_701) Envío de notificación radicado 20215460679631 (EMAIL CERTIFICADO de notificaciones_sgdorfeo@dnp.gov.co) "/>
    <s v="Camilo Portilla Quelal"/>
    <x v="0"/>
    <x v="0"/>
    <x v="1"/>
    <n v="30"/>
    <s v="20213800086142  "/>
    <d v="2021-07-02T00:00:00"/>
    <n v="20212050094171"/>
    <d v="2021-07-28T00:00:00"/>
    <n v="16"/>
    <x v="0"/>
    <s v="LA MISMA PETICION SE REALIZÓ CON RADICADO DNBC N° 20213800083282 Y SE RESPONDIÓ CON RADICADO 20212050094171"/>
    <s v="2021-28-07"/>
    <s v="PDF"/>
    <s v="SÍ"/>
    <s v="N/A"/>
    <s v="Hoy 10-08 lleva 23 días de gestión."/>
  </r>
  <r>
    <x v="0"/>
    <x v="0"/>
    <x v="2"/>
    <s v="CUERPO DE BOMBEROS VOLUNTARIOS DE SIBATE  "/>
    <x v="1"/>
    <x v="0"/>
    <s v="CAC: INFORME- SOBRE UTILIZACIÓN DE EMBLEMAS, ESCUDOS ESLOGAN DE ENTIDADES PÚBLICAS SIN AUTORIZACIÓN  "/>
    <s v="Jorge Restrepo Sanguino"/>
    <x v="0"/>
    <x v="0"/>
    <x v="2"/>
    <n v="20"/>
    <s v="20213800086232  "/>
    <d v="2021-07-06T00:00:00"/>
    <n v="20212050093991"/>
    <d v="2021-07-21T00:00:00"/>
    <n v="11"/>
    <x v="0"/>
    <m/>
    <s v="2021-21-07"/>
    <s v="PDF"/>
    <s v="SÍ"/>
    <s v="N/A"/>
    <s v="Hoy 10-08 lleva 22 días de gestión."/>
  </r>
  <r>
    <x v="0"/>
    <x v="0"/>
    <x v="5"/>
    <s v="DIANA PATRICIA CORREA BALCAZAR "/>
    <x v="0"/>
    <x v="3"/>
    <s v="CAC: DERECHO DE PETICIÓN  "/>
    <s v=" Edgar Alexander Maya Lopez"/>
    <x v="2"/>
    <x v="0"/>
    <x v="0"/>
    <n v="30"/>
    <s v="20213800086252  "/>
    <d v="2021-07-06T00:00:00"/>
    <n v="20212050094201"/>
    <d v="2021-07-27T00:00:00"/>
    <n v="14"/>
    <x v="0"/>
    <m/>
    <s v="2021-27-07"/>
    <s v="PDF"/>
    <s v="SÍ"/>
    <s v="N/A"/>
    <s v="Hoy 10-08 lleva 23 días de gestión."/>
  </r>
  <r>
    <x v="0"/>
    <x v="0"/>
    <x v="6"/>
    <s v="MINISTERIO DEL INTERIOR"/>
    <x v="2"/>
    <x v="2"/>
    <s v="CAC: OFI2021-18101-DAI-2200: Persiste emergencia humanitaria por inundaciones del territorio ancestral transfronterizo, desatención y falta de respuesta estatal a las Comunidades del Resguardo Buenavista y San José de Wisuyá.  "/>
    <s v="EDWIN GONZALEZ MALAGON  "/>
    <x v="3"/>
    <x v="0"/>
    <x v="1"/>
    <n v="30"/>
    <s v="20213800086312  "/>
    <d v="2021-07-06T00:00:00"/>
    <n v="20212100021721"/>
    <d v="2021-07-28T00:00:00"/>
    <n v="15"/>
    <x v="0"/>
    <s v="21-10-2021 16:42 PM Archivar Luis Alberto Valencia Pulido Agradecemos verificar estos casos ya que en el mes de julio se dio respuesta a esta solicitud con el Oficio No. 20212100021721"/>
    <s v="N/A"/>
    <s v="N/A"/>
    <s v="N/A"/>
    <s v="N/A"/>
    <s v="No se tiene evidencia de medio de envio de respuesta, documento sin firma"/>
  </r>
  <r>
    <x v="0"/>
    <x v="0"/>
    <x v="7"/>
    <s v="CUERPO DE BOMBEROS VOLUNTARIOS SANTA ROSA DE OSOS  "/>
    <x v="1"/>
    <x v="0"/>
    <s v="CAC: Solicitud  "/>
    <s v="Lina Maria Rojas Gallego"/>
    <x v="2"/>
    <x v="0"/>
    <x v="0"/>
    <n v="30"/>
    <s v="20213800086362  "/>
    <d v="2021-07-06T00:00:00"/>
    <n v="20212000021221"/>
    <d v="2021-07-21T00:00:00"/>
    <n v="10"/>
    <x v="0"/>
    <m/>
    <s v="2021-21-07"/>
    <s v="PDF"/>
    <s v="SÍ"/>
    <s v="N/A"/>
    <s v="Hoy 10-08 lleva 22 días de gestión."/>
  </r>
  <r>
    <x v="0"/>
    <x v="0"/>
    <x v="8"/>
    <s v="H.I. SAN IGNACIO SEDE LUCERNA  "/>
    <x v="3"/>
    <x v="3"/>
    <s v="CAC: SAN IGNACIO_OPERADOR ICBF_SALUD ORAL_GESTIÒN INTERINSTITUCIONAL_LOCALIDAD KENNEDY  "/>
    <s v=" Edgar Alexander Maya Lopez"/>
    <x v="2"/>
    <x v="0"/>
    <x v="0"/>
    <n v="30"/>
    <s v="20213800086412  "/>
    <d v="2021-07-06T00:00:00"/>
    <n v="20212050093971"/>
    <d v="2021-07-21T00:00:00"/>
    <n v="10"/>
    <x v="0"/>
    <m/>
    <s v="2021-21-07"/>
    <s v="PDF"/>
    <s v="SÍ"/>
    <s v="N/A"/>
    <s v="Hoy 10-08 lleva 21 días de gestión."/>
  </r>
  <r>
    <x v="0"/>
    <x v="0"/>
    <x v="9"/>
    <s v="SECRETARIA DE GOBIERNO CORDOBA  "/>
    <x v="2"/>
    <x v="1"/>
    <s v="CAC: Solicitud de Información  "/>
    <s v="Jonathan Prieto "/>
    <x v="4"/>
    <x v="1"/>
    <x v="0"/>
    <n v="30"/>
    <s v="20213800086422  "/>
    <d v="2021-07-06T00:00:00"/>
    <n v="20213000030781"/>
    <d v="2021-12-21T00:00:00"/>
    <n v="114"/>
    <x v="1"/>
    <s v="21-12-2021 18:57 PM Archivar Jonathan Prieto Se archiva ya que se dio respuesta vía correo electrónico al correo el día 21 de diciembre de 2021 con el anexo Radicado No. 20213000030781."/>
    <d v="2021-12-21T00:00:00"/>
    <s v="PDF"/>
    <s v="SÍ"/>
    <s v="N/A"/>
    <m/>
  </r>
  <r>
    <x v="0"/>
    <x v="1"/>
    <x v="8"/>
    <s v="CONGRESO DE LA REPUBLICA DE COLOMBIA JAIME ENRIQUE DURAN BARRERA  "/>
    <x v="2"/>
    <x v="0"/>
    <s v="CI: Traslado  "/>
    <s v="Camilo Portilla Quelal"/>
    <x v="0"/>
    <x v="0"/>
    <x v="3"/>
    <n v="5"/>
    <s v="20213800086492  "/>
    <d v="2021-07-07T00:00:00"/>
    <n v="20212050093801"/>
    <d v="2021-07-12T00:00:00"/>
    <n v="4"/>
    <x v="0"/>
    <m/>
    <s v="2021-12-07"/>
    <s v="PDF"/>
    <s v="SÍ"/>
    <s v="N/A"/>
    <s v="Hoy 10-08 lleva 21 días de gestión."/>
  </r>
  <r>
    <x v="0"/>
    <x v="0"/>
    <x v="10"/>
    <s v="CUERPO DE BOMBEROS VOLUNTARIOS DE LA CELIA - RISARALDA  "/>
    <x v="1"/>
    <x v="1"/>
    <s v="CAC: SOLICITUD LINTERNAS PENDIENTES - BOMBEROS LA CELIA RISARALDA. "/>
    <s v="Andrés Fernando Muñoz Cabrera "/>
    <x v="3"/>
    <x v="0"/>
    <x v="0"/>
    <n v="30"/>
    <s v="20213800086512  "/>
    <d v="2021-07-07T00:00:00"/>
    <m/>
    <m/>
    <m/>
    <x v="2"/>
    <m/>
    <m/>
    <m/>
    <m/>
    <m/>
    <s v="Al día 02/09/2021 lleva 39 días de vencimiento"/>
  </r>
  <r>
    <x v="0"/>
    <x v="0"/>
    <x v="11"/>
    <s v="ROBINSON TABORDA  "/>
    <x v="0"/>
    <x v="4"/>
    <s v="CAC: Queja desde urumita la guajira "/>
    <s v="Jorge Restrepo Sanguino"/>
    <x v="0"/>
    <x v="0"/>
    <x v="1"/>
    <n v="30"/>
    <s v="20213800086602  "/>
    <d v="2021-07-07T00:00:00"/>
    <n v="20212050093921"/>
    <d v="2021-08-03T00:00:00"/>
    <n v="18"/>
    <x v="0"/>
    <m/>
    <m/>
    <s v="Word"/>
    <s v="SÍ"/>
    <m/>
    <s v="Hoy 10-08 lleva 21 días de gestión."/>
  </r>
  <r>
    <x v="0"/>
    <x v="0"/>
    <x v="12"/>
    <s v="CUERPO DE BOMBEROS VOLUNTARIOS DE FLORENCIA  "/>
    <x v="1"/>
    <x v="0"/>
    <s v="CAC: SOLICITUD ESTUDIOS PROYECTO ESCUELA PEI  "/>
    <s v="Jonathan Prieto "/>
    <x v="4"/>
    <x v="1"/>
    <x v="1"/>
    <n v="30"/>
    <s v="20213800086642  "/>
    <d v="2021-07-08T00:00:00"/>
    <s v="N/A"/>
    <d v="2021-10-08T00:00:00"/>
    <n v="64"/>
    <x v="1"/>
    <s v="08-10-2021 13:06 PM Archivar Lina Maria Rojas Gallego Se respondió por correo electrónico el 08-10-2021. El cuerpo de bomberos enviara de nuevo los documentos ya que varios de ellos no descargaron del link enviado."/>
    <s v="N/A"/>
    <s v="N/A"/>
    <s v="SÍ"/>
    <s v="N/A"/>
    <s v="No se genero radicado de salida"/>
  </r>
  <r>
    <x v="1"/>
    <x v="2"/>
    <x v="7"/>
    <s v="PROCURADURIA PROVINCIAL VALLE DE ABURRA  "/>
    <x v="2"/>
    <x v="0"/>
    <s v="RD: FRANQUICIA  "/>
    <s v="Liz Margaret Álvarez calderon "/>
    <x v="1"/>
    <x v="0"/>
    <x v="4"/>
    <n v="10"/>
    <s v="20213800086662  "/>
    <d v="2021-07-08T00:00:00"/>
    <n v="20212000022201"/>
    <d v="2021-08-13T00:00:00"/>
    <n v="15"/>
    <x v="0"/>
    <s v="13-10-2021 10:49 AM Archivar Faubricio Sanchez Cortes Se envía correo electrónico el día: 13/08/2021 con número de radicado: 20212000022201."/>
    <d v="2021-08-13T00:00:00"/>
    <s v="PDF"/>
    <s v="SÍ"/>
    <s v="N/A"/>
    <m/>
  </r>
  <r>
    <x v="0"/>
    <x v="0"/>
    <x v="13"/>
    <s v="CUERPO DE BOMBEROS VOLUNTARIOS DE VITERBO - CALDAS  "/>
    <x v="1"/>
    <x v="0"/>
    <s v="CAC: Solicitud resolución 004 de 2020  "/>
    <s v="Lina Maria Rojas Gallego"/>
    <x v="2"/>
    <x v="0"/>
    <x v="2"/>
    <n v="20"/>
    <s v="20213800086692  "/>
    <d v="2021-07-09T00:00:00"/>
    <m/>
    <s v="2021-14-07"/>
    <n v="3"/>
    <x v="0"/>
    <s v="Se responde radicado por correo electrónico el 14-07-2021, se envía la resolución solicitada."/>
    <m/>
    <m/>
    <s v="SÍ"/>
    <s v="N/A"/>
    <s v="Hoy 10-08 lleva 21 días de gestión."/>
  </r>
  <r>
    <x v="0"/>
    <x v="0"/>
    <x v="14"/>
    <s v="ALCALDIA DEL MUNICIPIO DE MALAGA SANTANDER "/>
    <x v="2"/>
    <x v="1"/>
    <s v="CAC: SOLICITUD AUDIENCIA ALCALDE MALAGA SANTANDER "/>
    <s v="Andrea González Sarmiento"/>
    <x v="5"/>
    <x v="2"/>
    <x v="1"/>
    <n v="30"/>
    <s v="20213800086712  "/>
    <d v="2021-07-09T00:00:00"/>
    <n v="20213000021431"/>
    <d v="2021-07-30T00:00:00"/>
    <n v="14"/>
    <x v="0"/>
    <m/>
    <m/>
    <s v="Word"/>
    <m/>
    <m/>
    <s v="Hoy 10-08 lleva 21 días de gestión."/>
  </r>
  <r>
    <x v="0"/>
    <x v="0"/>
    <x v="4"/>
    <s v="CUERPO DE BOMBEROS VOLUNTARIOS DE MONIQUIRA  "/>
    <x v="1"/>
    <x v="0"/>
    <s v="CAC: SOLICITUD CONCEPTO.  "/>
    <s v="Andrea Bibiana Castañeda Durán"/>
    <x v="0"/>
    <x v="0"/>
    <x v="5"/>
    <n v="35"/>
    <s v="20213800086762  "/>
    <d v="2021-07-09T00:00:00"/>
    <n v="20212050094561"/>
    <d v="2021-08-06T00:00:00"/>
    <n v="20"/>
    <x v="0"/>
    <m/>
    <m/>
    <s v="Word"/>
    <s v="SÍ"/>
    <m/>
    <s v="Al día 02/09/2021 no se a digitalizado la respuesta."/>
  </r>
  <r>
    <x v="0"/>
    <x v="0"/>
    <x v="2"/>
    <s v="CUERPO DE BOMBEROS VOLUNTARIOS DE SOPO  "/>
    <x v="1"/>
    <x v="0"/>
    <s v="CAC: Radicado de salida S-2021-025334. TRASLADO PGN.  "/>
    <s v="Andrea Bibiana Castañeda Durán"/>
    <x v="0"/>
    <x v="0"/>
    <x v="1"/>
    <n v="30"/>
    <s v="20213800086792  "/>
    <d v="2021-07-09T00:00:00"/>
    <n v="20212050094471"/>
    <d v="2021-08-06T00:00:00"/>
    <n v="20"/>
    <x v="0"/>
    <m/>
    <d v="2021-08-06T00:00:00"/>
    <s v="PDF"/>
    <s v="SÍ"/>
    <m/>
    <m/>
  </r>
  <r>
    <x v="0"/>
    <x v="0"/>
    <x v="5"/>
    <s v="ALCALDIA MUNICIPAL DE BOLIVAR VALLE  "/>
    <x v="2"/>
    <x v="1"/>
    <s v="CAC: SOLICITUD INFRMACION MAQUINARIA BOLIVAR VALLE  "/>
    <s v="Andrés Fernando Muñoz Cabrera "/>
    <x v="3"/>
    <x v="0"/>
    <x v="0"/>
    <n v="30"/>
    <s v="20213800086802  "/>
    <d v="2021-07-09T00:00:00"/>
    <m/>
    <m/>
    <m/>
    <x v="2"/>
    <m/>
    <m/>
    <m/>
    <m/>
    <m/>
    <s v="Al día 02/09/2021 lleva 38 días de vencimiento"/>
  </r>
  <r>
    <x v="0"/>
    <x v="0"/>
    <x v="15"/>
    <s v="CARLOS ACOSTA  "/>
    <x v="0"/>
    <x v="0"/>
    <s v="CAC: DERECHO DE PETICIÓN  "/>
    <s v="Camilo Portilla Quelal"/>
    <x v="0"/>
    <x v="0"/>
    <x v="1"/>
    <n v="30"/>
    <s v="20213800086922  "/>
    <d v="2021-07-09T00:00:00"/>
    <n v="20212050094411"/>
    <d v="2021-08-02T00:00:00"/>
    <n v="16"/>
    <x v="0"/>
    <m/>
    <m/>
    <s v="Word"/>
    <m/>
    <m/>
    <s v="Al día 02/09/2021 no se a digitalizado la respuesta."/>
  </r>
  <r>
    <x v="0"/>
    <x v="0"/>
    <x v="2"/>
    <s v="CUERPO DE BOMBEROS VOLUNTARIOS DE FACATATIVA  "/>
    <x v="1"/>
    <x v="0"/>
    <s v="CAC: SOLICITUD "/>
    <s v=" Juan Gabriel Parra"/>
    <x v="0"/>
    <x v="0"/>
    <x v="1"/>
    <n v="30"/>
    <s v="20213800086932  "/>
    <d v="2021-07-09T00:00:00"/>
    <n v="20212050094031"/>
    <d v="2021-07-28T00:00:00"/>
    <n v="12"/>
    <x v="0"/>
    <s v="14-10-2021 11:09 AM Archivar Ronny Estiven Romero Velandia Se envía correo electrónico el día Mié 28/07/2021, número de radicado: 20212050094031."/>
    <d v="2021-07-28T00:00:00"/>
    <s v="PDF"/>
    <s v="SÍ"/>
    <s v="N/A"/>
    <m/>
  </r>
  <r>
    <x v="0"/>
    <x v="0"/>
    <x v="16"/>
    <s v="CUERPO DE BOMBEROS VOLUNTARIOS DE CUCUTA  "/>
    <x v="1"/>
    <x v="5"/>
    <s v="CAC: SOLICITUD APOYO JURÍDICO  "/>
    <s v="Andrea Bibiana Castañeda Durán"/>
    <x v="0"/>
    <x v="0"/>
    <x v="0"/>
    <n v="30"/>
    <s v="20213800086942  "/>
    <d v="2021-07-09T00:00:00"/>
    <n v="20212050093941"/>
    <d v="2021-07-21T00:00:00"/>
    <n v="8"/>
    <x v="0"/>
    <m/>
    <s v="2021-21-07"/>
    <s v="PDF"/>
    <s v="SÍ"/>
    <s v="N/A"/>
    <m/>
  </r>
  <r>
    <x v="0"/>
    <x v="0"/>
    <x v="8"/>
    <s v="MICHEL JOAO ARIAS MURILLO  "/>
    <x v="0"/>
    <x v="2"/>
    <s v="CAC: Novedad Acoso Laboral  "/>
    <s v="Camilo Portilla Quelal"/>
    <x v="0"/>
    <x v="0"/>
    <x v="0"/>
    <n v="30"/>
    <s v="20213800087022  "/>
    <d v="2021-07-09T00:00:00"/>
    <n v="20212050094421"/>
    <d v="2021-08-06T00:00:00"/>
    <n v="20"/>
    <x v="0"/>
    <m/>
    <d v="2021-08-06T00:00:00"/>
    <s v="PDF"/>
    <s v="SÍ"/>
    <m/>
    <m/>
  </r>
  <r>
    <x v="0"/>
    <x v="0"/>
    <x v="17"/>
    <s v="CUERPO DE BOMBEROS VOLUNTARIOS DE GENOVA - QUINDIO  "/>
    <x v="1"/>
    <x v="1"/>
    <s v="CAC: Información Instructor Bomberos Nivel 1 y 2. "/>
    <s v="Jose Alexander Teuta Gomez"/>
    <x v="2"/>
    <x v="0"/>
    <x v="1"/>
    <n v="30"/>
    <s v="20213800087062  "/>
    <d v="2021-07-09T00:00:00"/>
    <n v="20212000021361"/>
    <d v="2021-07-27T00:00:00"/>
    <n v="11"/>
    <x v="0"/>
    <m/>
    <s v="2021-27-07"/>
    <s v="PDF"/>
    <s v="SÍ"/>
    <m/>
    <m/>
  </r>
  <r>
    <x v="0"/>
    <x v="0"/>
    <x v="1"/>
    <s v="CUERPO DE BOMBEROS VOLUNTARIOS DE SANTA CRUZ DE MOMPOX  "/>
    <x v="1"/>
    <x v="1"/>
    <s v="CAC: ENTREGA IRREGULAR DE EQUIPOS DE PROTECCIÓN PERSONAL - EPP "/>
    <s v="EDWIN GONZALEZ MALAGON  "/>
    <x v="3"/>
    <x v="0"/>
    <x v="0"/>
    <n v="30"/>
    <s v="20213800087102  "/>
    <d v="2021-07-09T00:00:00"/>
    <m/>
    <m/>
    <m/>
    <x v="2"/>
    <m/>
    <m/>
    <m/>
    <m/>
    <m/>
    <m/>
  </r>
  <r>
    <x v="0"/>
    <x v="0"/>
    <x v="2"/>
    <s v="ALCALDIA AGUA DE DIOS CUNDINAMARCA "/>
    <x v="2"/>
    <x v="0"/>
    <s v="CAC: SOLICITUD INFORMACIÓN  "/>
    <s v="Melba Vidal "/>
    <x v="0"/>
    <x v="0"/>
    <x v="0"/>
    <n v="30"/>
    <s v="20213800087112  "/>
    <d v="2021-07-09T00:00:00"/>
    <n v="20212050094231"/>
    <d v="2021-07-27T00:00:00"/>
    <n v="11"/>
    <x v="0"/>
    <s v="14-10-2021 11:07 AM Archivar Ronny Estiven Romero Velandia Oficio remitido por correo electrónico el día 27/07/2021 número de radicado: 20212050094231."/>
    <d v="2021-07-27T00:00:00"/>
    <s v="PDF"/>
    <s v="SÍ"/>
    <s v="N/A"/>
    <m/>
  </r>
  <r>
    <x v="0"/>
    <x v="0"/>
    <x v="7"/>
    <s v="FISCALIA GENERAL DE LA NACION  "/>
    <x v="2"/>
    <x v="3"/>
    <s v="CAC: SOLICITUD DE INFORMACIÓN RADICADO SPOA 050016000718200900146 "/>
    <s v="Jorge Restrepo Sanguino"/>
    <x v="0"/>
    <x v="0"/>
    <x v="4"/>
    <n v="10"/>
    <s v="20213800087122  "/>
    <d v="2021-07-09T00:00:00"/>
    <n v="20212050093911"/>
    <d v="2021-07-21T00:00:00"/>
    <n v="7"/>
    <x v="1"/>
    <m/>
    <s v="2021-21-07"/>
    <s v="PDF"/>
    <s v="SÍ"/>
    <m/>
    <m/>
  </r>
  <r>
    <x v="0"/>
    <x v="0"/>
    <x v="5"/>
    <s v="JUZGADO 01 CIVIL CIRCUITO - TULUA - SECCIONAL CALI  "/>
    <x v="2"/>
    <x v="0"/>
    <s v="CAC: NOTIFICACIÓN AUTO No. 982 DEL 9 DE JULIO DE 2021 - ADMISIÓN TUTELA 2021-00192-00 "/>
    <s v="Camilo Portilla Quelal"/>
    <x v="0"/>
    <x v="0"/>
    <x v="4"/>
    <n v="10"/>
    <s v="20213800087132  "/>
    <d v="2021-07-12T00:00:00"/>
    <n v="20212050093831"/>
    <d v="2021-07-12T00:00:00"/>
    <n v="1"/>
    <x v="0"/>
    <m/>
    <s v="2021-12-07"/>
    <s v="PDF"/>
    <s v="SÍ"/>
    <m/>
    <m/>
  </r>
  <r>
    <x v="0"/>
    <x v="0"/>
    <x v="15"/>
    <s v="GOBERNACION DE VICHADA  "/>
    <x v="1"/>
    <x v="3"/>
    <s v="CAC: Solicitud concepto jurídico respecto al cumplimiento de los requisitos para ser designado como Coordinador Ejecutivo de Bomberos "/>
    <s v="Jorge Restrepo Sanguino"/>
    <x v="0"/>
    <x v="0"/>
    <x v="1"/>
    <n v="30"/>
    <s v="20213800087142  "/>
    <d v="2021-07-12T00:00:00"/>
    <n v="20212050094281"/>
    <d v="2021-07-29T00:00:00"/>
    <n v="13"/>
    <x v="0"/>
    <m/>
    <d v="2021-07-29T00:00:00"/>
    <s v="PDF"/>
    <s v="SÍ"/>
    <m/>
    <m/>
  </r>
  <r>
    <x v="0"/>
    <x v="0"/>
    <x v="8"/>
    <s v="VEEDOR BOMBERIL  "/>
    <x v="1"/>
    <x v="3"/>
    <s v="CAC : Solicitud de información mediante derecho de petición "/>
    <s v="Jorge Edwin Amarillo Alvarado"/>
    <x v="4"/>
    <x v="1"/>
    <x v="2"/>
    <n v="20"/>
    <s v="20213800087212  "/>
    <d v="2021-07-12T00:00:00"/>
    <m/>
    <d v="2021-08-04T00:00:00"/>
    <n v="18"/>
    <x v="0"/>
    <s v="En atención a la falta de requisitos mínimos del derecho de petición, como identificación de ciudadano y notificación se archiva la solicitud."/>
    <m/>
    <m/>
    <m/>
    <m/>
    <m/>
  </r>
  <r>
    <x v="0"/>
    <x v="1"/>
    <x v="10"/>
    <s v="CUERPO DE BOMBEROS OFICIALES DE DOSQUEBRADAS  "/>
    <x v="1"/>
    <x v="1"/>
    <s v="CI: EXT_S21-00053112-PQRSD-051941-PQR  "/>
    <s v="Jonathan Prieto "/>
    <x v="4"/>
    <x v="1"/>
    <x v="1"/>
    <n v="30"/>
    <s v="20213800087222  "/>
    <d v="2021-07-12T00:00:00"/>
    <n v="20213000030771"/>
    <d v="2021-12-21T00:00:00"/>
    <n v="110"/>
    <x v="1"/>
    <s v="21-12-2021 18:55 PM Archivar Jonathan Prieto Se archiva ya que se dio respuesta vía correo electrónico al correo el día 21 de diciembre de 2021 con el anexo Radicado No. 20213000030771."/>
    <d v="2021-12-21T00:00:00"/>
    <s v="PDF"/>
    <s v="SÍ"/>
    <s v="N/A"/>
    <m/>
  </r>
  <r>
    <x v="0"/>
    <x v="0"/>
    <x v="13"/>
    <s v="CUERPO DE BOMBEROS VOLUNTARIOS LA DORADA - CALDAS  "/>
    <x v="1"/>
    <x v="5"/>
    <s v="CAC: TUTELA "/>
    <s v="Jorge Restrepo Sanguino"/>
    <x v="0"/>
    <x v="0"/>
    <x v="4"/>
    <n v="10"/>
    <s v="20213800087242  "/>
    <d v="2021-07-12T00:00:00"/>
    <n v="20212050093881"/>
    <d v="2021-07-13T00:00:00"/>
    <n v="1"/>
    <x v="0"/>
    <m/>
    <d v="2021-07-13T00:00:00"/>
    <s v="PDF"/>
    <s v="SÍ"/>
    <m/>
    <m/>
  </r>
  <r>
    <x v="0"/>
    <x v="0"/>
    <x v="4"/>
    <s v="CUERPO DE BOMBEROS VOLUNTARIOS DE ARCABUCO  "/>
    <x v="1"/>
    <x v="3"/>
    <s v="CAC: SOLICITUD  "/>
    <s v="Camilo Portilla Quelal"/>
    <x v="0"/>
    <x v="0"/>
    <x v="1"/>
    <n v="30"/>
    <s v="20213800087262  "/>
    <d v="2021-07-12T00:00:00"/>
    <n v="20212050094441"/>
    <d v="2021-07-30T00:00:00"/>
    <n v="13"/>
    <x v="0"/>
    <s v="01-12-2021 14:52 PM Archivar Camilo Portilla Quelal SE DIO RESPUESTA CON RADICADO DNBC 20212050094441"/>
    <s v="N/A"/>
    <s v="Word"/>
    <s v="N/A"/>
    <s v="N/A"/>
    <s v="No se especifica medio de envio de respuesta, documento sin firma"/>
  </r>
  <r>
    <x v="0"/>
    <x v="0"/>
    <x v="5"/>
    <s v="JOSE PERDOMO  "/>
    <x v="3"/>
    <x v="3"/>
    <s v="CAC: INFORMACIÓN MARCO NORMATIVO PROCESO DE CERTIFICACIÓN Y EVALUACIÓN RIESGOS BOMBEROS "/>
    <s v=" Edgar Alexander Maya Lopez"/>
    <x v="2"/>
    <x v="0"/>
    <x v="2"/>
    <n v="20"/>
    <s v="20213800087302  "/>
    <d v="2021-07-12T00:00:00"/>
    <n v="20212050094241"/>
    <d v="2021-07-27T00:00:00"/>
    <n v="12"/>
    <x v="0"/>
    <m/>
    <d v="2021-07-27T00:00:00"/>
    <s v="PDF"/>
    <s v="SÍ"/>
    <m/>
    <m/>
  </r>
  <r>
    <x v="0"/>
    <x v="0"/>
    <x v="5"/>
    <s v="ARBEY RODRIGUEZ  "/>
    <x v="0"/>
    <x v="5"/>
    <s v="CAC: Queja, petición y investigación. Cartago Valle. "/>
    <s v="Jorge Restrepo Sanguino"/>
    <x v="0"/>
    <x v="0"/>
    <x v="1"/>
    <n v="30"/>
    <s v="20213800087312  "/>
    <d v="2021-07-12T00:00:00"/>
    <n v="20212050094011"/>
    <d v="2021-07-21T00:00:00"/>
    <n v="6"/>
    <x v="0"/>
    <m/>
    <d v="2021-07-21T00:00:00"/>
    <s v="PDF"/>
    <s v="SÍ"/>
    <m/>
    <m/>
  </r>
  <r>
    <x v="0"/>
    <x v="0"/>
    <x v="8"/>
    <s v="PRESIDENCIA DE LA REPUBLICA  "/>
    <x v="4"/>
    <x v="3"/>
    <s v="CAC: EXT_S21-00039083-PQRSD-038465-PQR  "/>
    <s v="Andrés Fernando Muñoz Cabrera "/>
    <x v="3"/>
    <x v="0"/>
    <x v="1"/>
    <n v="30"/>
    <s v="20213800087332  "/>
    <d v="2021-07-12T00:00:00"/>
    <n v="20212110027421"/>
    <d v="2021-11-09T00:00:00"/>
    <n v="82"/>
    <x v="1"/>
    <s v="15-11-2021 11:58 AM Archivar Andrea Bibiana Castañeda Durán SE DIO TRAMITE CON RAD. 20212110027421 ENVIADO EL 09/11/21"/>
    <d v="2021-11-09T00:00:00"/>
    <s v="PDF"/>
    <s v="SÍ"/>
    <s v="N/A"/>
    <m/>
  </r>
  <r>
    <x v="0"/>
    <x v="0"/>
    <x v="8"/>
    <s v="MINISTERIO DE INTERIOR  "/>
    <x v="4"/>
    <x v="3"/>
    <s v="CAC: Remisión por competencia EXT_S21-00052098-PQRSD-051020-PQR "/>
    <s v=" Juan Gabriel Parra"/>
    <x v="0"/>
    <x v="0"/>
    <x v="1"/>
    <n v="30"/>
    <s v="20213800087372  "/>
    <d v="2021-07-12T00:00:00"/>
    <n v="20212050094021"/>
    <d v="2021-07-28T00:00:00"/>
    <n v="11"/>
    <x v="0"/>
    <m/>
    <d v="2021-07-28T00:00:00"/>
    <s v="PDF"/>
    <s v="SÍ"/>
    <m/>
    <m/>
  </r>
  <r>
    <x v="0"/>
    <x v="0"/>
    <x v="8"/>
    <s v="ISELE TOSCANA  "/>
    <x v="0"/>
    <x v="3"/>
    <s v="CAC: Cargo de Comandancia "/>
    <s v="Camilo Portilla Quelal"/>
    <x v="0"/>
    <x v="0"/>
    <x v="2"/>
    <n v="20"/>
    <s v="20213800087452  "/>
    <d v="2021-07-12T00:00:00"/>
    <s v="20212050094401 "/>
    <d v="2021-08-02T00:00:00"/>
    <n v="14"/>
    <x v="0"/>
    <m/>
    <m/>
    <s v="Word"/>
    <s v="SÍ"/>
    <m/>
    <m/>
  </r>
  <r>
    <x v="0"/>
    <x v="0"/>
    <x v="8"/>
    <s v="PROCURADURIA GENERAL DE LA NACION  "/>
    <x v="4"/>
    <x v="3"/>
    <s v="CAC: REMISION POR COMPETENCIA E-2020-029376  "/>
    <s v="Andrea Bibiana Castañeda Durán"/>
    <x v="0"/>
    <x v="0"/>
    <x v="4"/>
    <n v="10"/>
    <s v="20213800087492  "/>
    <d v="2021-07-13T00:00:00"/>
    <n v="20212050094101"/>
    <d v="2021-07-21T00:00:00"/>
    <n v="4"/>
    <x v="0"/>
    <m/>
    <d v="2021-07-21T00:00:00"/>
    <s v="PDF"/>
    <s v="SÍ"/>
    <m/>
    <m/>
  </r>
  <r>
    <x v="0"/>
    <x v="0"/>
    <x v="8"/>
    <s v="CONGRESO DE LA REPúBLICA DE COLOMBIA COMISIÓN CUARTA CONSTINUCIONAL PERMANENTE  "/>
    <x v="4"/>
    <x v="3"/>
    <s v="CAC: Solicitud Informe Ejecución Presupuesto de Inversión 2021  "/>
    <s v=" Adriana Moreno Roncancio"/>
    <x v="6"/>
    <x v="2"/>
    <x v="3"/>
    <n v="5"/>
    <s v="20213800087502  "/>
    <d v="2021-07-13T00:00:00"/>
    <n v="20211100021611"/>
    <d v="2021-07-28T00:00:00"/>
    <n v="10"/>
    <x v="1"/>
    <m/>
    <d v="2021-07-28T00:00:00"/>
    <s v="PDF"/>
    <s v="SÍ"/>
    <s v="N/A"/>
    <m/>
  </r>
  <r>
    <x v="0"/>
    <x v="0"/>
    <x v="16"/>
    <s v="CESAR AUGUSTO RIVEROS AVENDAÑO "/>
    <x v="0"/>
    <x v="5"/>
    <s v="CAC: Homologación Cursos para Ascenso  "/>
    <s v="Lina Maria Rojas Gallego"/>
    <x v="2"/>
    <x v="0"/>
    <x v="0"/>
    <n v="30"/>
    <s v="20213800087682  "/>
    <d v="2021-07-13T00:00:00"/>
    <n v="20212000021211"/>
    <d v="2021-07-21T00:00:00"/>
    <n v="5"/>
    <x v="0"/>
    <m/>
    <d v="2021-07-21T00:00:00"/>
    <s v="PDF"/>
    <s v="SÍ"/>
    <m/>
    <m/>
  </r>
  <r>
    <x v="0"/>
    <x v="3"/>
    <x v="2"/>
    <s v="SANDRA AGUIRRE "/>
    <x v="0"/>
    <x v="3"/>
    <s v="FE: SOLICITUD DE INFORMACIÓN CON RESPECTO A QUE TIPO DE ESTABLECIMIENTO COMERCIAL LE APLICAN LAS BOCAS DE INCENDIOS EQUIPADAS  "/>
    <s v=" Edgar Alexander Maya Lopez"/>
    <x v="2"/>
    <x v="0"/>
    <x v="0"/>
    <n v="30"/>
    <s v="20219000087692  "/>
    <d v="2021-07-13T00:00:00"/>
    <n v="20212050094541"/>
    <d v="2021-08-10T00:00:00"/>
    <n v="19"/>
    <x v="0"/>
    <m/>
    <d v="2021-08-11T00:00:00"/>
    <s v="PDF"/>
    <s v="SÍ"/>
    <m/>
    <m/>
  </r>
  <r>
    <x v="0"/>
    <x v="0"/>
    <x v="4"/>
    <s v="JUAN DE DIOS POVEDA CASTELLANOS  "/>
    <x v="0"/>
    <x v="3"/>
    <s v="CAC: DERECHO DE PETICIÓN  "/>
    <s v="Camilo Portilla Quelal"/>
    <x v="0"/>
    <x v="0"/>
    <x v="0"/>
    <n v="30"/>
    <s v="20213800087722  "/>
    <d v="2021-07-13T00:00:00"/>
    <n v="20212050094171"/>
    <d v="2021-07-28T00:00:00"/>
    <n v="10"/>
    <x v="0"/>
    <s v="LA MISMA SOLICITUD SE REALIZO CON EL RADICADO 20213800083282, EL CUAL SE RESPONDIÓ CON LA SALIDA 20212050094171, POR TANTO NO PROCEDE RESPUESTA."/>
    <d v="2021-07-28T00:00:00"/>
    <s v="PDF"/>
    <s v="SÍ"/>
    <m/>
    <m/>
  </r>
  <r>
    <x v="0"/>
    <x v="4"/>
    <x v="2"/>
    <s v="DANIEL FELIE YANQUEN GIL "/>
    <x v="0"/>
    <x v="5"/>
    <s v="SM: Rad. 001 de 2020/CBVT "/>
    <s v="Camilo Portilla Quelal"/>
    <x v="0"/>
    <x v="0"/>
    <x v="1"/>
    <n v="30"/>
    <s v="20213800087822  "/>
    <d v="2021-07-14T00:00:00"/>
    <n v="20212050094481"/>
    <d v="2021-08-06T00:00:00"/>
    <n v="16"/>
    <x v="0"/>
    <s v="12-08-2021 09:39 AM Archivar Camilo Portilla Quelal se dio respùesta con Radicado DNBC No. 20212050094481 el día 06/08/2021 Asunto: Denuncia funcionamiento de C.B.V. de Tocancipá. –I.V.C. DNBC"/>
    <d v="2022-01-13T00:00:00"/>
    <s v="PDF"/>
    <s v="SÍ"/>
    <s v="N/A"/>
    <m/>
  </r>
  <r>
    <x v="0"/>
    <x v="0"/>
    <x v="3"/>
    <s v="CUERPO DE BOMBEROS VOLUNTARIOS DE BARANOA - ATLANTICO  "/>
    <x v="1"/>
    <x v="1"/>
    <s v="CAC: SOLICITUD ACLARCION DE LA CONFORMACION DEL CONSEJO DE DIGNATARIOS EN LOS CUERPOS DE BOMBEROS VOLUNTARIOS.  "/>
    <s v="Jorge Restrepo Sanguino"/>
    <x v="0"/>
    <x v="0"/>
    <x v="1"/>
    <n v="30"/>
    <s v="20213800087842  "/>
    <d v="2021-07-14T00:00:00"/>
    <n v="20212050094251"/>
    <d v="2021-07-28T00:00:00"/>
    <n v="19"/>
    <x v="0"/>
    <m/>
    <d v="2021-07-28T00:00:00"/>
    <s v="PDF"/>
    <s v="SÍ"/>
    <m/>
    <m/>
  </r>
  <r>
    <x v="0"/>
    <x v="0"/>
    <x v="2"/>
    <s v="LUIS HERNAN RODRIGUEZ TORRES "/>
    <x v="0"/>
    <x v="1"/>
    <s v="CAC: DERECHO DE PETICIÓN  "/>
    <s v=" Edgar Alexander Maya Lopez"/>
    <x v="2"/>
    <x v="0"/>
    <x v="2"/>
    <n v="20"/>
    <s v="20213800087852  "/>
    <d v="2021-07-14T00:00:00"/>
    <m/>
    <d v="2021-08-10T00:00:00"/>
    <n v="18"/>
    <x v="0"/>
    <s v="Se da respuesta por correo electrónico se deja evidencia en digital."/>
    <d v="2021-08-10T00:00:00"/>
    <m/>
    <s v="SÍ"/>
    <m/>
    <m/>
  </r>
  <r>
    <x v="0"/>
    <x v="0"/>
    <x v="8"/>
    <s v="MARIA CLEMENCIA PROCURADURIA "/>
    <x v="4"/>
    <x v="3"/>
    <s v="CAC: OFICIO 3723 DEL 13 DE JULIO 2021 SOLICITUD DE DOCUMENTACIÓN RAD, IUS E-2021-260699 IUC D-2021-1902597 "/>
    <s v="Alvaro Perez"/>
    <x v="7"/>
    <x v="1"/>
    <x v="4"/>
    <n v="10"/>
    <s v="20213800087942  "/>
    <d v="2021-07-14T00:00:00"/>
    <n v="20213000023381"/>
    <d v="2021-09-07T00:00:00"/>
    <n v="37"/>
    <x v="1"/>
    <s v="07-09-2021 17:19 PM Archivar Alvaro Perez se da respuesta al orfeo con radicado 20213000023381"/>
    <s v="N/A"/>
    <s v="Word"/>
    <s v="N/A"/>
    <s v="N/A"/>
    <s v="No se especifica medio de envio de respuesta, documento sin firma"/>
  </r>
  <r>
    <x v="0"/>
    <x v="0"/>
    <x v="18"/>
    <s v="ALCALDÍA DE PURIFICACIÓN TOLIMA  "/>
    <x v="4"/>
    <x v="3"/>
    <s v="CAC: Solicitud Información de Estado Máquina Extintora Municipio de Purificación-Tolima "/>
    <s v="Andrés Fernando Muñoz Cabrera "/>
    <x v="3"/>
    <x v="0"/>
    <x v="1"/>
    <n v="30"/>
    <s v="20213800087952  "/>
    <d v="2021-07-14T00:00:00"/>
    <m/>
    <m/>
    <m/>
    <x v="2"/>
    <m/>
    <m/>
    <m/>
    <m/>
    <m/>
    <m/>
  </r>
  <r>
    <x v="0"/>
    <x v="0"/>
    <x v="7"/>
    <s v="CUERPO DE BOMBEROS VOLUNTARIOS DE CHIGORODO  "/>
    <x v="4"/>
    <x v="5"/>
    <s v="CAC: solicitud de concepto jurídico de la sobre tasa bomberil "/>
    <s v="Jorge Restrepo Sanguino"/>
    <x v="0"/>
    <x v="0"/>
    <x v="1"/>
    <n v="30"/>
    <s v="20213800087962  "/>
    <d v="2021-07-14T00:00:00"/>
    <n v="20212050094331"/>
    <d v="2021-07-29T00:00:00"/>
    <n v="10"/>
    <x v="0"/>
    <m/>
    <d v="2021-07-29T00:00:00"/>
    <s v="PDF"/>
    <s v="SÍ"/>
    <m/>
    <m/>
  </r>
  <r>
    <x v="0"/>
    <x v="0"/>
    <x v="1"/>
    <s v="YESID SANCHEZ CARRASCAL "/>
    <x v="0"/>
    <x v="5"/>
    <s v="CAC: Encerramiento estación Bomberos Mompox  "/>
    <s v="Jorge Restrepo Sanguino"/>
    <x v="0"/>
    <x v="0"/>
    <x v="1"/>
    <n v="30"/>
    <s v="20213800088062  "/>
    <d v="2021-07-15T00:00:00"/>
    <n v="20212050094271"/>
    <d v="2021-07-29T00:00:00"/>
    <n v="9"/>
    <x v="0"/>
    <m/>
    <d v="2021-07-29T00:00:00"/>
    <s v="PDF"/>
    <s v="SÍ"/>
    <m/>
    <m/>
  </r>
  <r>
    <x v="0"/>
    <x v="0"/>
    <x v="14"/>
    <s v="JUZGADO 02 PROMISCUO FAMILIA CIRCUITO SANTANDER - SOCORRO  "/>
    <x v="4"/>
    <x v="5"/>
    <s v="CAC: NOTIFICACIÓN ADMISIÓN DE TUTELA  "/>
    <s v="Camilo Portilla Quelal"/>
    <x v="0"/>
    <x v="0"/>
    <x v="4"/>
    <n v="10"/>
    <s v="20213800088142  "/>
    <d v="2021-07-15T00:00:00"/>
    <s v=" 20212050094111"/>
    <d v="2021-07-19T00:00:00"/>
    <n v="2"/>
    <x v="0"/>
    <m/>
    <d v="2021-07-19T00:00:00"/>
    <s v="PDF"/>
    <s v="SÍ"/>
    <m/>
    <m/>
  </r>
  <r>
    <x v="0"/>
    <x v="0"/>
    <x v="1"/>
    <s v="YESID SANCHEZ CARRASCAL "/>
    <x v="0"/>
    <x v="5"/>
    <s v="CAC: Negación de prestación de servicio  "/>
    <s v="Jorge Restrepo Sanguino"/>
    <x v="0"/>
    <x v="0"/>
    <x v="1"/>
    <n v="30"/>
    <s v="20213800088182  "/>
    <d v="2021-07-15T00:00:00"/>
    <n v="20212050094271"/>
    <d v="2021-07-29T00:00:00"/>
    <n v="9"/>
    <x v="0"/>
    <m/>
    <d v="2021-07-29T00:00:00"/>
    <s v="PDF"/>
    <s v="SÍ"/>
    <m/>
    <m/>
  </r>
  <r>
    <x v="0"/>
    <x v="0"/>
    <x v="8"/>
    <s v="PAOLA GOMEZ  "/>
    <x v="0"/>
    <x v="5"/>
    <s v="CAC: Derecho de petición- Solicitud de concepto  "/>
    <s v=" Edgar Alexander Maya Lopez"/>
    <x v="2"/>
    <x v="0"/>
    <x v="0"/>
    <n v="30"/>
    <s v="20213800088212  "/>
    <d v="2021-07-15T00:00:00"/>
    <n v="20212050094451"/>
    <d v="2021-08-06T00:00:00"/>
    <n v="15"/>
    <x v="0"/>
    <m/>
    <d v="2021-08-06T00:00:00"/>
    <s v="PDF"/>
    <s v="SÍ"/>
    <m/>
    <m/>
  </r>
  <r>
    <x v="0"/>
    <x v="0"/>
    <x v="4"/>
    <s v="SISBEN CERINZA BOYACÁ  "/>
    <x v="4"/>
    <x v="3"/>
    <s v="CAC: SOLICITUD INFORMACION LISTADO CENSAL - CERINZA  "/>
    <s v=" Luis Alberto Valencia Pulido"/>
    <x v="3"/>
    <x v="0"/>
    <x v="2"/>
    <n v="20"/>
    <s v="20213800088252  "/>
    <d v="2021-07-15T00:00:00"/>
    <s v="20212100021901 "/>
    <d v="2021-08-04T00:00:00"/>
    <n v="13"/>
    <x v="0"/>
    <s v="Anotación ORFEO: Se da respuesta por correo electrónico con radicado No. 20212100021901 el día 04/08/2021"/>
    <m/>
    <s v="Word"/>
    <m/>
    <m/>
    <s v="No se aclara el medio de envío y hasta el día 02/09/2021 no se a digitalizado la respuesta."/>
  </r>
  <r>
    <x v="0"/>
    <x v="0"/>
    <x v="6"/>
    <s v="JESUS RODRIGUEZ  "/>
    <x v="1"/>
    <x v="3"/>
    <s v="CAC: INTERROGANTES REUNION VIRTUAL 16 DE JULIO DE 2021  "/>
    <s v="Andrea Bibiana Castañeda Durán"/>
    <x v="0"/>
    <x v="0"/>
    <x v="5"/>
    <n v="35"/>
    <s v="20213800088272  "/>
    <d v="2021-07-15T00:00:00"/>
    <n v="20212050094461"/>
    <d v="2021-08-06T00:00:00"/>
    <n v="15"/>
    <x v="0"/>
    <s v="12-08-2021 13:58 PM Archivar Andrea Bibiana Castañeda Durán SE DIO TRÁMITE CON RAD. 20212050094461 ENVIADO EL DÍA 06/08/2021"/>
    <d v="2021-08-06T00:00:00"/>
    <s v="PDF"/>
    <s v="SÍ"/>
    <s v="N/A"/>
    <m/>
  </r>
  <r>
    <x v="0"/>
    <x v="0"/>
    <x v="13"/>
    <s v="GLORIA ESPERANZA TORO TORO "/>
    <x v="0"/>
    <x v="5"/>
    <s v="CAC: Manizales, derecho de petición  "/>
    <s v="Jiud Magnoly Gaviria Narvaez"/>
    <x v="8"/>
    <x v="0"/>
    <x v="2"/>
    <n v="20"/>
    <s v="20213800088302  "/>
    <d v="2021-07-15T00:00:00"/>
    <m/>
    <d v="2021-08-04T00:00:00"/>
    <n v="13"/>
    <x v="0"/>
    <s v="Anotación ORFEO: Se da Rta vía email segurosdnbc@gmail.com el día 4 de agosto de 2021."/>
    <m/>
    <m/>
    <s v="SÍ"/>
    <m/>
    <s v="NO SE EVIDENCIA DOCUMENTO DE SALIDA "/>
  </r>
  <r>
    <x v="0"/>
    <x v="0"/>
    <x v="3"/>
    <s v="CUERPO DE BOMBEROS VOLUNTARIOS SOLEDAD ATLANTICO  "/>
    <x v="1"/>
    <x v="1"/>
    <s v="CAC. solicitar como equitativa y que no se vea en abandono a las regiones, departamentos o provincias como se percibe actualmente "/>
    <s v="Mauricio Delgado Perdomo"/>
    <x v="2"/>
    <x v="0"/>
    <x v="0"/>
    <n v="30"/>
    <s v="20213800088552  "/>
    <d v="2021-07-16T00:00:00"/>
    <n v="20212000021321"/>
    <d v="2021-07-28T00:00:00"/>
    <n v="7"/>
    <x v="0"/>
    <m/>
    <d v="2021-07-28T00:00:00"/>
    <s v="PDF"/>
    <s v="SÍ"/>
    <m/>
    <s v="NO SE EVIDENCIA DOCUMENTO DE SALIDA "/>
  </r>
  <r>
    <x v="0"/>
    <x v="0"/>
    <x v="18"/>
    <s v="CUERPO OFICIAL DE BOMBEROS DE IBAGUE - TOLIMA  "/>
    <x v="1"/>
    <x v="3"/>
    <s v="CAC. SOLICITUD DE INFORMACION (CERTIFICADO DE CUMPLIMIENTO)  "/>
    <s v="Cristian Fernando Salcedo Rueda "/>
    <x v="1"/>
    <x v="0"/>
    <x v="2"/>
    <n v="20"/>
    <s v="20213800088572  "/>
    <d v="2021-07-16T00:00:00"/>
    <n v="20212000023891"/>
    <d v="2021-09-22T00:00:00"/>
    <n v="46"/>
    <x v="1"/>
    <s v="29-10-2021 19:23 PM Archivar Cristian Fernando Salcedo Rueda se dio respuesta el día Mié 22/09/2021 9:54"/>
    <d v="2021-09-22T00:00:00"/>
    <s v="PDF"/>
    <s v="SÍ"/>
    <s v="N/A"/>
    <m/>
  </r>
  <r>
    <x v="0"/>
    <x v="0"/>
    <x v="8"/>
    <s v="VEEDURíA REDPA WILLIAM DARíO RODRíGUEZ PRESIDENTE "/>
    <x v="4"/>
    <x v="1"/>
    <s v="CAC: Respuesta Oficial  "/>
    <s v="Lina Maria Rojas Gallego"/>
    <x v="2"/>
    <x v="0"/>
    <x v="1"/>
    <n v="30"/>
    <s v="20213800088842  "/>
    <d v="2021-07-16T00:00:00"/>
    <m/>
    <d v="2021-07-21T00:00:00"/>
    <n v="3"/>
    <x v="0"/>
    <s v="Se respondió por correo electrónico el 21-07-2021, corresponde a traslado de derecho de petición el cual ya había sido respondido por la DNBC mediante radicado 20212000020691 y enviado al peticionario el 07-07-2021."/>
    <m/>
    <m/>
    <s v="SÍ"/>
    <s v="N/A"/>
    <m/>
  </r>
  <r>
    <x v="0"/>
    <x v="0"/>
    <x v="8"/>
    <s v="JOHANN STEVEN ROJAS RAMIREZ  "/>
    <x v="0"/>
    <x v="1"/>
    <s v="CAC: Solicitud concepto brigadas contraincendios Resolución 256 de 2014  "/>
    <s v=" Edgar Alexander Maya Lopez"/>
    <x v="2"/>
    <x v="0"/>
    <x v="1"/>
    <n v="30"/>
    <s v="20213800088862  "/>
    <d v="2021-07-16T00:00:00"/>
    <n v="20212050094611"/>
    <d v="2021-08-11T00:00:00"/>
    <n v="18"/>
    <x v="0"/>
    <m/>
    <d v="2021-08-11T00:00:00"/>
    <s v="PDF"/>
    <s v="SÍ"/>
    <m/>
    <m/>
  </r>
  <r>
    <x v="0"/>
    <x v="0"/>
    <x v="8"/>
    <s v="FERNANDO RIVERA COY "/>
    <x v="0"/>
    <x v="1"/>
    <s v="CAC: Petición de certificación  "/>
    <s v=" Luis Alberto Valencia Pulido"/>
    <x v="3"/>
    <x v="0"/>
    <x v="2"/>
    <n v="20"/>
    <s v="20213800088932  "/>
    <d v="2021-07-20T00:00:00"/>
    <n v="20212100022131"/>
    <d v="2021-08-10T00:00:00"/>
    <n v="15"/>
    <x v="0"/>
    <s v="Se da respuesta por correo electrónico con radicado No.20212100022131 el día 10/08/2021"/>
    <m/>
    <m/>
    <m/>
    <m/>
    <s v="NO SE EVIDENCIA DOCUMENTO DE SALIDA "/>
  </r>
  <r>
    <x v="0"/>
    <x v="0"/>
    <x v="1"/>
    <s v="DELEGACIÓN DEPARTAMENTAL BOMBEROS BOLIVAR  "/>
    <x v="4"/>
    <x v="1"/>
    <s v="CAC: Solicitud de aclaración sobre aplicación de la norma bomberil  "/>
    <s v="Andrea Bibiana Castañeda Durán"/>
    <x v="0"/>
    <x v="0"/>
    <x v="1"/>
    <n v="30"/>
    <s v="20213800088942  "/>
    <d v="2021-07-20T00:00:00"/>
    <n v="20212050094641"/>
    <d v="2021-08-11T00:00:00"/>
    <n v="15"/>
    <x v="0"/>
    <s v="12-08-2021 13:59 PM Archivar Andrea Bibiana Castañeda Durán SE DIO TRÁMITE CON RADICADO 20212050094641 ENVIADO EL 11/08/2021"/>
    <d v="2021-08-11T00:00:00"/>
    <s v="PDF"/>
    <s v="SÍ"/>
    <s v="N/A"/>
    <m/>
  </r>
  <r>
    <x v="0"/>
    <x v="5"/>
    <x v="10"/>
    <s v="CESAR VARGAS JARAMILLO "/>
    <x v="0"/>
    <x v="2"/>
    <s v="CAC: Seguro de vida  "/>
    <s v="Jiud Magnoly Gaviria Narvaez"/>
    <x v="8"/>
    <x v="0"/>
    <x v="2"/>
    <n v="20"/>
    <s v="20213800088952  "/>
    <d v="2021-07-20T00:00:00"/>
    <m/>
    <d v="2021-08-04T00:00:00"/>
    <n v="11"/>
    <x v="0"/>
    <m/>
    <m/>
    <m/>
    <s v="SÍ"/>
    <m/>
    <s v="No se evidencia fecha de digitalización, ni documento de salida  "/>
  </r>
  <r>
    <x v="0"/>
    <x v="5"/>
    <x v="1"/>
    <s v="CUERPO DE BOMBEROS VOLUNTARIOS DE CLEMENCIA BOLIVAR  "/>
    <x v="1"/>
    <x v="0"/>
    <s v="CAC: Falta de Contratación o Convenio del CBV Clemencia Bolívar  "/>
    <s v="Jorge Restrepo Sanguino"/>
    <x v="0"/>
    <x v="0"/>
    <x v="1"/>
    <n v="30"/>
    <s v="20213800088962  "/>
    <d v="2021-07-20T00:00:00"/>
    <n v="20212050094331"/>
    <d v="2021-07-29T00:00:00"/>
    <n v="7"/>
    <x v="0"/>
    <m/>
    <d v="2021-07-29T00:00:00"/>
    <s v="PDF"/>
    <s v="SÍ"/>
    <m/>
    <m/>
  </r>
  <r>
    <x v="0"/>
    <x v="5"/>
    <x v="2"/>
    <s v="PERSONERÍA MUNICIPAL DE COTA  "/>
    <x v="4"/>
    <x v="0"/>
    <s v="CAC: EXPEDIENTE 013-2019  "/>
    <s v="Juan Guillermo Valencia Álvarez "/>
    <x v="0"/>
    <x v="0"/>
    <x v="0"/>
    <n v="30"/>
    <s v="20213800089052  "/>
    <d v="2021-07-20T00:00:00"/>
    <m/>
    <m/>
    <m/>
    <x v="2"/>
    <s v="23-12-2021 11:08 AM Archivar Juan Guillermo Valencia Álvarez NOTIFICACION ENVIADA"/>
    <m/>
    <m/>
    <m/>
    <m/>
    <s v="Se archiva sin evidencia de respuesta, peticion reiterativa"/>
  </r>
  <r>
    <x v="0"/>
    <x v="5"/>
    <x v="7"/>
    <s v="CUERPO DE BOMBEROS VOLUNTARIOS DE ARMENIA - ANTIOQUIA  "/>
    <x v="1"/>
    <x v="0"/>
    <s v="CAC: Derecho de petición "/>
    <s v="Andrés Fernando Muñoz Cabrera "/>
    <x v="3"/>
    <x v="0"/>
    <x v="2"/>
    <n v="20"/>
    <s v="20213800089092  "/>
    <d v="2021-07-20T00:00:00"/>
    <m/>
    <m/>
    <m/>
    <x v="2"/>
    <s v="A la fecha 12/08/2021, lleva 17 días en gestión "/>
    <m/>
    <m/>
    <m/>
    <m/>
    <m/>
  </r>
  <r>
    <x v="0"/>
    <x v="5"/>
    <x v="19"/>
    <s v="CUERPO DE BOMBEROS VOLUNTARIOS DE EL COPEY - CESAR  "/>
    <x v="1"/>
    <x v="0"/>
    <s v="CAC: Derecho de Petición  "/>
    <s v="Andrés Fernando Muñoz Cabrera "/>
    <x v="3"/>
    <x v="0"/>
    <x v="1"/>
    <n v="30"/>
    <s v="20213800089122  "/>
    <d v="2021-07-21T00:00:00"/>
    <m/>
    <m/>
    <m/>
    <x v="2"/>
    <s v="A la fecha 12/08/2021, lleva 17 días en gestión "/>
    <m/>
    <m/>
    <m/>
    <m/>
    <m/>
  </r>
  <r>
    <x v="0"/>
    <x v="3"/>
    <x v="20"/>
    <s v="ANONIMO_PQRSD "/>
    <x v="5"/>
    <x v="0"/>
    <s v="FE: Irregularidades Cuerpo de Bomberos Sitionuevo Magdalena "/>
    <s v="Juan Guillermo Valencia Álvarez "/>
    <x v="0"/>
    <x v="0"/>
    <x v="0"/>
    <n v="30"/>
    <s v="20219000089262  "/>
    <d v="2021-07-21T00:00:00"/>
    <m/>
    <m/>
    <m/>
    <x v="2"/>
    <s v="23-12-2021 11:08 AM Archivar Juan Guillermo Valencia Álvarez NOTIFICACION ENVIADA"/>
    <m/>
    <m/>
    <m/>
    <m/>
    <s v="Se archiva sin evidencia de respuesta, peticion reiterativa"/>
  </r>
  <r>
    <x v="0"/>
    <x v="3"/>
    <x v="21"/>
    <s v="Alan Roger Bocanegra Barraza  "/>
    <x v="0"/>
    <x v="0"/>
    <s v="FE: Irregularidades  "/>
    <s v="Juan Guillermo Valencia Álvarez "/>
    <x v="0"/>
    <x v="0"/>
    <x v="1"/>
    <n v="30"/>
    <s v="20219000089272  "/>
    <d v="2021-07-21T00:00:00"/>
    <m/>
    <m/>
    <m/>
    <x v="2"/>
    <s v="23-12-2021 11:13 AM Archivar Juan Guillermo Valencia Álvarez SOLICITUD GESTIONADA"/>
    <m/>
    <m/>
    <m/>
    <m/>
    <s v="Se archiva sin evidencia de respuesta, peticion reiterativa"/>
  </r>
  <r>
    <x v="0"/>
    <x v="5"/>
    <x v="7"/>
    <s v="CUERPO DE BOMBEROS VOLUNTARIOS DE ARMENIA - ANTIOQUIA  "/>
    <x v="1"/>
    <x v="0"/>
    <s v="CAC. derecho de petición de parte de la comandante encargada del cuerpo de bomberos armenia "/>
    <s v="Andrés Fernando Muñoz Cabrera "/>
    <x v="3"/>
    <x v="0"/>
    <x v="1"/>
    <n v="30"/>
    <s v="20213800089312  "/>
    <d v="2021-07-21T00:00:00"/>
    <m/>
    <m/>
    <m/>
    <x v="2"/>
    <s v="A la fecha 12/08/2021, lleva 17 días en gestión "/>
    <m/>
    <m/>
    <m/>
    <m/>
    <m/>
  </r>
  <r>
    <x v="0"/>
    <x v="5"/>
    <x v="2"/>
    <s v="CUERPO DE BOMBEROS VOLUNTARIOS DE SIBATE  "/>
    <x v="1"/>
    <x v="3"/>
    <s v="CAC. ENVIO INFORMACION RECONOCIMIENTO PERSONAL. REF: SOLICITUD INFORMACION DE INVENTARIO Y RECURSOS ENTREGADOS AL CUERPO DE BOMBEROS VOLUNTARIOS DE SIBATE PARA INCLUIRLOS EN PLAN DE MEJORAMIENTO  "/>
    <s v="Jonathan Prieto "/>
    <x v="4"/>
    <x v="1"/>
    <x v="2"/>
    <n v="20"/>
    <s v="20213800089502  "/>
    <d v="2021-07-21T00:00:00"/>
    <m/>
    <m/>
    <m/>
    <x v="2"/>
    <s v="A la fecha 12/08/2021, lleva 17 días en gestión "/>
    <m/>
    <m/>
    <m/>
    <m/>
    <m/>
  </r>
  <r>
    <x v="0"/>
    <x v="5"/>
    <x v="2"/>
    <s v="CUERPO DE BOMBEROS VOLUNTARIOS DE SIBATE  "/>
    <x v="1"/>
    <x v="3"/>
    <s v="CAC. PARA EFECTOS DE CONTINUAR Y DAR CUMPLIMIENTO AL PLAN DE MEJORAMIENTO, SOLICITAMOS SE NOS EXPIDA CONSTANCIA DE IDONEIDAD DEL PERSONAL INSCRITO EN LA D.N..C.B "/>
    <s v="Melba Vidal "/>
    <x v="0"/>
    <x v="0"/>
    <x v="2"/>
    <n v="20"/>
    <s v="20213800089512  "/>
    <d v="2021-07-21T00:00:00"/>
    <n v="20212050095301"/>
    <d v="2021-08-25T00:00:00"/>
    <n v="24"/>
    <x v="0"/>
    <s v="20-10-2021 16:44 PM Archivar Ronny Estiven Romero Velandia Oficio remitido por correo electrónico el día: 25/08/2021, número de radicado: 20212050095301."/>
    <d v="2021-10-20T00:00:00"/>
    <s v="PDF"/>
    <s v="SÍ"/>
    <s v="N/A"/>
    <m/>
  </r>
  <r>
    <x v="0"/>
    <x v="5"/>
    <x v="1"/>
    <s v="JUNTA DEPARTAMENTAL DE BOMBEROS DE BOLIVAR  "/>
    <x v="4"/>
    <x v="3"/>
    <s v="CAC. Solicitud de información  "/>
    <s v="Cristian Fernando Salcedo Rueda "/>
    <x v="1"/>
    <x v="0"/>
    <x v="2"/>
    <n v="20"/>
    <s v="20213800089532  "/>
    <d v="2021-07-21T00:00:00"/>
    <n v="20212000022251"/>
    <d v="2021-12-17T00:00:00"/>
    <n v="102"/>
    <x v="1"/>
    <s v="17-12-2021 12:24 PM Archivar Cristian Fernando Salcedo Rueda se dio respuesta 17/12/2021"/>
    <d v="2022-01-13T00:00:00"/>
    <s v="PDF"/>
    <s v="SÍ"/>
    <s v="N/A"/>
    <m/>
  </r>
  <r>
    <x v="0"/>
    <x v="5"/>
    <x v="9"/>
    <s v="ALCALDIA MUNICIPAL LOS ANDES (SOTOMAYOR) NARIÑO "/>
    <x v="2"/>
    <x v="3"/>
    <s v="CAC: CONVENIO DE ASOCIACIÓN Y APOYO INTERINSTITUCIONAL ENTRE EL CUERPO DE BOMBEROS VOLUNTARIOS DEL MUNICIPIO DE LOS ANDES Y EL MUNICIPIO DE LOS ANDES DEPARTAMENTO DE NARIÑO "/>
    <s v="Camilo Portilla Quelal"/>
    <x v="0"/>
    <x v="0"/>
    <x v="1"/>
    <n v="30"/>
    <s v="20213800089582  "/>
    <d v="2021-07-22T00:00:00"/>
    <n v="20212050094601"/>
    <d v="2021-08-11T00:00:00"/>
    <n v="14"/>
    <x v="0"/>
    <m/>
    <d v="2021-08-11T00:00:00"/>
    <s v="PDF"/>
    <s v="SÍ"/>
    <m/>
    <m/>
  </r>
  <r>
    <x v="0"/>
    <x v="5"/>
    <x v="5"/>
    <s v="CUERPO DE BOMBEROS VOLUNTARIOS DE FLORIDA - VALLE  "/>
    <x v="1"/>
    <x v="0"/>
    <s v="CAC. SOLICITUD ASESORIA  "/>
    <s v=" Juan Gabriel Parra"/>
    <x v="0"/>
    <x v="0"/>
    <x v="2"/>
    <n v="20"/>
    <s v="20213800089632  "/>
    <d v="2021-07-22T00:00:00"/>
    <n v="20212050095571"/>
    <d v="2021-09-02T00:00:00"/>
    <n v="11"/>
    <x v="0"/>
    <s v="20-10-2021 16:48 PM Archivar Ronny Estiven Romero Velandia Se envía correo electrónico el día 02/09/2021, número de radicado: 20212050095571."/>
    <d v="2021-09-02T00:00:00"/>
    <s v="PDF"/>
    <s v="SÍ"/>
    <s v="N/A"/>
    <m/>
  </r>
  <r>
    <x v="0"/>
    <x v="5"/>
    <x v="22"/>
    <s v="CUERPO DE BOMBEROS VOLUNTARIOS DE OROCUE - CASANARE  "/>
    <x v="1"/>
    <x v="3"/>
    <s v="CAC: SOLICITUD "/>
    <s v="Andrés Fernando Muñoz Cabrera "/>
    <x v="3"/>
    <x v="0"/>
    <x v="1"/>
    <n v="30"/>
    <s v="20213800089662  "/>
    <d v="2021-07-22T00:00:00"/>
    <m/>
    <m/>
    <m/>
    <x v="2"/>
    <s v="A la fecha 12/08/2021, lleva 16 días en gestión "/>
    <m/>
    <m/>
    <m/>
    <m/>
    <m/>
  </r>
  <r>
    <x v="0"/>
    <x v="5"/>
    <x v="7"/>
    <s v="CUERPO DE BOMBEROS VOLUNTARIOS DE GIRARDOTA  "/>
    <x v="1"/>
    <x v="3"/>
    <s v="CAC. DERECHO DE PETICION ( INDEBIDA NOTIFICACIO O REMISION DE DOCUMENTOS  "/>
    <s v="Melba Vidal "/>
    <x v="0"/>
    <x v="0"/>
    <x v="1"/>
    <n v="30"/>
    <s v="20213800089712  "/>
    <d v="2021-07-22T00:00:00"/>
    <n v="20212050094821"/>
    <d v="2021-08-18T00:00:00"/>
    <n v="18"/>
    <x v="0"/>
    <s v="20-10-2021 16:54 PM Archivar Ronny Estiven Romero Velandia Oficio remitido por correo electrónico el día: 18/08/2021, número de radicado: 20212050094821"/>
    <d v="2021-10-20T00:00:00"/>
    <s v="PDF"/>
    <s v="SÍ"/>
    <s v="N/A"/>
    <m/>
  </r>
  <r>
    <x v="0"/>
    <x v="5"/>
    <x v="20"/>
    <s v="VEEDORES  "/>
    <x v="0"/>
    <x v="2"/>
    <s v="CAC: DENUNCIA POR DIRECCIONAMIENTO DE COMPRAS DE EQUIPOS "/>
    <s v="Jorge Edwin Amarillo Alvarado"/>
    <x v="4"/>
    <x v="1"/>
    <x v="6"/>
    <n v="30"/>
    <s v="20213800089792  "/>
    <d v="2021-07-22T00:00:00"/>
    <n v="20213000021821"/>
    <d v="2021-07-29T00:00:00"/>
    <n v="5"/>
    <x v="0"/>
    <m/>
    <m/>
    <s v="Word"/>
    <m/>
    <m/>
    <s v="No se evidencia fecha de digitalizacion ni documento de salida "/>
  </r>
  <r>
    <x v="0"/>
    <x v="5"/>
    <x v="22"/>
    <s v="ALEXIS CLAVIJO  "/>
    <x v="0"/>
    <x v="3"/>
    <s v="CAC: SOLICITUD DE PRONUNCIAMIENTO POR DESVINCULACION Y VIOLACION AL DEBIDO PROCESO "/>
    <s v="Camilo Portilla Quelal"/>
    <x v="0"/>
    <x v="0"/>
    <x v="0"/>
    <n v="30"/>
    <s v="20213800089892  "/>
    <d v="2021-07-22T00:00:00"/>
    <n v="20212050094711"/>
    <d v="2021-08-12T00:00:00"/>
    <n v="15"/>
    <x v="0"/>
    <s v="05-09-2021 18:41 PM Archivar Camilo Portilla Quelal se dio respuesta con radicado 20212050094711 el 12/08/2021 ASUNTO: SOLICITUD NO PROCEDENTE"/>
    <d v="2021-08-12T00:00:00"/>
    <s v="PDF"/>
    <s v="SÍ"/>
    <s v="N/A"/>
    <m/>
  </r>
  <r>
    <x v="0"/>
    <x v="5"/>
    <x v="8"/>
    <s v="FEDERACION NACIONAL DE BOMBEROS DE COLOMBIA  "/>
    <x v="2"/>
    <x v="1"/>
    <s v="CAC: OFI21-00105620 / IDM: Radicado N°  "/>
    <s v="Jairo Soto Gil "/>
    <x v="9"/>
    <x v="0"/>
    <x v="1"/>
    <n v="30"/>
    <s v="20213800089942  "/>
    <d v="2021-07-22T00:00:00"/>
    <n v="20212000021811"/>
    <d v="2021-07-29T00:00:00"/>
    <n v="5"/>
    <x v="0"/>
    <m/>
    <s v="No se evidencia fecha de digitalizacion ni documento de salida "/>
    <m/>
    <s v="SÍ"/>
    <m/>
    <m/>
  </r>
  <r>
    <x v="0"/>
    <x v="5"/>
    <x v="15"/>
    <s v="GOBERNACION DE VICHADA  "/>
    <x v="2"/>
    <x v="0"/>
    <s v="CAC: Reiteración de Solicitud concepto jurídico respecto a inhabilidades e incompatibilidades entre los cargos de delegado Departamental de Bomberos y Coordinador Ejecutivo de Bomberos y el cumplimiento de los requisitos para ser designado  "/>
    <s v="Jorge Restrepo Sanguino"/>
    <x v="0"/>
    <x v="0"/>
    <x v="1"/>
    <n v="30"/>
    <s v="20213800089972  "/>
    <d v="2021-07-22T00:00:00"/>
    <s v="20212050094141, 20212050094281 "/>
    <s v="21/07/2021, 29/07/2021"/>
    <n v="5"/>
    <x v="0"/>
    <s v="Anotación ORFEO: SE DIERON RESPUESTA MEDIANTE OFICIOS N° 20212050094141- 20213800083232 EL 21/07/2021 Y N°20212050094281 - 20213800087142 RESPECTIVAMENTE"/>
    <s v="21/07/2021, 29/07/2021"/>
    <s v="PDF"/>
    <s v="SÍ"/>
    <s v="N/A"/>
    <s v="Respuestas: 20212050094281 se envió el día 29/07/2021,  20212050094141  se envió el día se 21/07/2021"/>
  </r>
  <r>
    <x v="0"/>
    <x v="5"/>
    <x v="23"/>
    <s v="WILLIAN PITTO FERNANDEZ "/>
    <x v="0"/>
    <x v="0"/>
    <s v="CAC: VACUNA "/>
    <s v=" Juan Gabriel Parra"/>
    <x v="0"/>
    <x v="0"/>
    <x v="2"/>
    <n v="20"/>
    <s v="20213800089992  "/>
    <d v="2021-07-22T00:00:00"/>
    <n v="20212050095551"/>
    <d v="2021-09-02T00:00:00"/>
    <n v="29"/>
    <x v="0"/>
    <s v="20-10-2021 16:56 PM Archivar Ronny Estiven Romero Velandia Se envia por correo electrónico el día: 02/09/2021, número de radicado: 20212050095551"/>
    <d v="2021-09-02T00:00:00"/>
    <s v="PDF"/>
    <s v="SÍ"/>
    <s v="N/A"/>
    <m/>
  </r>
  <r>
    <x v="0"/>
    <x v="5"/>
    <x v="17"/>
    <s v="ABERLAIN VIDALES  "/>
    <x v="0"/>
    <x v="0"/>
    <s v="CAC: Solicitud "/>
    <s v="Camilo Portilla Quelal"/>
    <x v="0"/>
    <x v="0"/>
    <x v="2"/>
    <n v="20"/>
    <s v="20213800090002  "/>
    <d v="2021-07-22T00:00:00"/>
    <n v="20212050094441"/>
    <d v="2021-07-30T00:00:00"/>
    <n v="6"/>
    <x v="0"/>
    <s v="01-12-2021 14:49 PM Archivar Camilo Portilla Quelal SE DIO RESPUESTA CON RADICADO DNBC 20212050094441"/>
    <s v="N/A"/>
    <s v="Word"/>
    <s v="N/A"/>
    <s v="N/A"/>
    <s v="No se especifica medio de envio de respuesta, documento sin firma"/>
  </r>
  <r>
    <x v="0"/>
    <x v="5"/>
    <x v="20"/>
    <s v="YURANI PAZ CHAVES "/>
    <x v="0"/>
    <x v="0"/>
    <s v="CAC: Solicitud de información  "/>
    <s v="Jorge Restrepo Sanguino"/>
    <x v="0"/>
    <x v="0"/>
    <x v="2"/>
    <n v="20"/>
    <s v="20213800090062  "/>
    <d v="2021-07-23T00:00:00"/>
    <n v="20212050094351"/>
    <d v="2021-07-29T00:00:00"/>
    <n v="4"/>
    <x v="0"/>
    <m/>
    <d v="2021-07-29T00:00:00"/>
    <s v="PDF"/>
    <s v="SÍ"/>
    <m/>
    <m/>
  </r>
  <r>
    <x v="0"/>
    <x v="5"/>
    <x v="23"/>
    <s v="CUERPO DE BOMBEROS DE SILVIA  "/>
    <x v="1"/>
    <x v="2"/>
    <s v="CAC: SUSPENSIÓN DEL SERVICIO DEL CBV DE SILVIA CAUCA  "/>
    <s v="Jorge Restrepo Sanguino"/>
    <x v="0"/>
    <x v="0"/>
    <x v="1"/>
    <n v="30"/>
    <s v="20213800090092  "/>
    <d v="2021-07-23T00:00:00"/>
    <n v="20212050094371"/>
    <d v="2021-08-02T00:00:00"/>
    <n v="7"/>
    <x v="0"/>
    <m/>
    <m/>
    <m/>
    <m/>
    <m/>
    <s v="No se evidencia fecha de digitalización ni documento de salida "/>
  </r>
  <r>
    <x v="0"/>
    <x v="5"/>
    <x v="5"/>
    <s v="CUERPO DE BOMBEROS VOLUNTARIOS PRADERA  "/>
    <x v="1"/>
    <x v="3"/>
    <s v="CAC: Consultas "/>
    <s v=" Edgar Alexander Maya Lopez"/>
    <x v="2"/>
    <x v="0"/>
    <x v="2"/>
    <n v="30"/>
    <s v="20213800090442  "/>
    <d v="2021-07-23T00:00:00"/>
    <n v="20212050094551"/>
    <d v="2021-08-11T00:00:00"/>
    <n v="13"/>
    <x v="0"/>
    <m/>
    <d v="2021-08-11T00:00:00"/>
    <s v="PDF"/>
    <s v="SÍ"/>
    <m/>
    <m/>
  </r>
  <r>
    <x v="0"/>
    <x v="5"/>
    <x v="16"/>
    <s v="CUERPO DE BOMBEROS VOLUNTARIOS DE CUCUTA  "/>
    <x v="1"/>
    <x v="2"/>
    <s v="CAC: RESPUESTA RDO 20213800086942  "/>
    <s v="Andrea Bibiana Castañeda Durán"/>
    <x v="0"/>
    <x v="0"/>
    <x v="1"/>
    <n v="30"/>
    <s v="20213800090502  "/>
    <d v="2021-07-23T00:00:00"/>
    <n v="20212050094761"/>
    <d v="2021-08-19T00:00:00"/>
    <n v="18"/>
    <x v="0"/>
    <s v="31-08-2021 11:57 AM Archivar Andrea Bibiana Castañeda Durán SE DIO TRÁMITE CON RADICADO 20212050094761 ENVIADO EL 19/8/2021"/>
    <d v="2021-08-19T00:00:00"/>
    <s v="PDF"/>
    <s v="SÍ"/>
    <s v="N/A"/>
    <m/>
  </r>
  <r>
    <x v="0"/>
    <x v="3"/>
    <x v="21"/>
    <s v="ANONIMO_PQRSD  "/>
    <x v="5"/>
    <x v="0"/>
    <s v="FE. Queja "/>
    <s v="Juan Guillermo Valencia Álvarez "/>
    <x v="0"/>
    <x v="0"/>
    <x v="1"/>
    <n v="30"/>
    <s v="20219000090532  "/>
    <d v="2021-07-25T00:00:00"/>
    <m/>
    <m/>
    <m/>
    <x v="2"/>
    <s v="23-12-2021 11:13 AM Archivar Juan Guillermo Valencia Álvarez SOLICITUD GESTIONADA"/>
    <m/>
    <m/>
    <m/>
    <m/>
    <s v="Se archiva sin evidencia"/>
  </r>
  <r>
    <x v="0"/>
    <x v="3"/>
    <x v="21"/>
    <s v="ANONIMO_PQRSD  "/>
    <x v="5"/>
    <x v="0"/>
    <s v="FE. Queja "/>
    <s v="Juan Guillermo Valencia Álvarez "/>
    <x v="0"/>
    <x v="0"/>
    <x v="1"/>
    <n v="30"/>
    <s v="20219000090542  "/>
    <d v="2021-07-26T00:00:00"/>
    <m/>
    <m/>
    <m/>
    <x v="2"/>
    <s v="23-12-2021 11:13 AM Archivar Juan Guillermo Valencia Álvarez SOLICITUD GESTIONADA"/>
    <m/>
    <m/>
    <m/>
    <m/>
    <s v="Se archiva sin evidencia"/>
  </r>
  <r>
    <x v="0"/>
    <x v="3"/>
    <x v="8"/>
    <s v="Harold Chavez "/>
    <x v="2"/>
    <x v="3"/>
    <s v="FE. Prueba de recorrido - Contraloría "/>
    <s v="Alvaro Perez"/>
    <x v="7"/>
    <x v="1"/>
    <x v="0"/>
    <n v="30"/>
    <s v="20219000090592  "/>
    <d v="2021-07-26T00:00:00"/>
    <n v="20213000021461"/>
    <d v="2021-07-26T00:00:00"/>
    <n v="1"/>
    <x v="0"/>
    <m/>
    <m/>
    <s v="Word"/>
    <m/>
    <m/>
    <s v="No se aclara el medio de respuesta."/>
  </r>
  <r>
    <x v="0"/>
    <x v="0"/>
    <x v="9"/>
    <s v="CUERPO BOMBEROS VOLUNTARIOS LOS ANDES NARIÑO  "/>
    <x v="1"/>
    <x v="0"/>
    <s v="CAC: SOLICITUD INSPECCIÓN CUERPO DE BOMBEROS VOLUNTARIOS LOS ANDES NARIÑO  "/>
    <s v=" Edgar Alexander Maya Lopez"/>
    <x v="2"/>
    <x v="0"/>
    <x v="1"/>
    <n v="30"/>
    <s v="20213800090602  "/>
    <d v="2021-07-26T00:00:00"/>
    <m/>
    <m/>
    <m/>
    <x v="2"/>
    <m/>
    <m/>
    <m/>
    <m/>
    <m/>
    <m/>
  </r>
  <r>
    <x v="0"/>
    <x v="0"/>
    <x v="21"/>
    <s v="CUERPO DE BOMBEROS VOLUNTARIOS DE PIVIJAY MAGDALENA  "/>
    <x v="1"/>
    <x v="0"/>
    <s v="CAC. Respuesta a la solicitud de certificación de las horas de voluntariado del presidente y vicepresidente del cuerpo de bomberos voluntarios de pivijay Magdalena "/>
    <s v="Melba Vidal "/>
    <x v="0"/>
    <x v="0"/>
    <x v="1"/>
    <n v="30"/>
    <s v="20213800090612  "/>
    <d v="2021-07-26T00:00:00"/>
    <n v="20212050095151"/>
    <d v="2021-08-25T00:00:00"/>
    <n v="22"/>
    <x v="0"/>
    <m/>
    <d v="2021-08-25T00:00:00"/>
    <s v="PDF"/>
    <s v="SÍ"/>
    <s v="N/A"/>
    <m/>
  </r>
  <r>
    <x v="0"/>
    <x v="0"/>
    <x v="21"/>
    <s v="ALAN ROGER BOCANEGRA BARRAZA "/>
    <x v="1"/>
    <x v="0"/>
    <s v="CAC. Denuncia comandante cuerpo de Bomberos Voluntarios de Sitonuevo Magdalena "/>
    <s v="Juan Guillermo Valencia Álvarez "/>
    <x v="0"/>
    <x v="0"/>
    <x v="1"/>
    <n v="30"/>
    <s v="20213800090722  "/>
    <d v="2021-07-26T00:00:00"/>
    <m/>
    <m/>
    <m/>
    <x v="2"/>
    <s v="23-12-2021 11:13 AM Archivar Juan Guillermo Valencia Álvarez SOLICITUD GESTIONADA"/>
    <m/>
    <m/>
    <m/>
    <m/>
    <s v="Se archiva sin evidencia"/>
  </r>
  <r>
    <x v="0"/>
    <x v="0"/>
    <x v="7"/>
    <s v="SECRETARIA DE GOBIERNO Y DERECHOS HUMANOS GIRARDOTA  "/>
    <x v="4"/>
    <x v="0"/>
    <s v="CAC. Consulta para la suscripción de contrato de prestación de servicios para la actividad bomberil en el Municipio de Girardota.  "/>
    <s v="Melba Vidal "/>
    <x v="0"/>
    <x v="0"/>
    <x v="1"/>
    <n v="30"/>
    <s v="20213800090752  "/>
    <d v="2021-07-26T00:00:00"/>
    <n v="20212050095291"/>
    <d v="2021-08-25T00:00:00"/>
    <n v="21"/>
    <x v="0"/>
    <m/>
    <m/>
    <s v="Word"/>
    <s v="SÍ"/>
    <s v="N/A"/>
    <m/>
  </r>
  <r>
    <x v="0"/>
    <x v="0"/>
    <x v="13"/>
    <s v="ALCALDIA PALESTINA CALDAS "/>
    <x v="4"/>
    <x v="1"/>
    <s v="CAC. Solicitud Apoyo Unidades de Bomberos Náuticos Cuerpo de Bomberos del Corregimiento de Arauca (municipio de Palestina Caldas  "/>
    <s v=" Luis Alberto Valencia Pulido"/>
    <x v="3"/>
    <x v="0"/>
    <x v="1"/>
    <n v="30"/>
    <s v="20213800090762  "/>
    <d v="2021-07-26T00:00:00"/>
    <n v="20212000022611"/>
    <d v="2021-08-30T00:00:00"/>
    <n v="24"/>
    <x v="0"/>
    <s v="19-08-2021 16:01 PM Archivar JAIRO SOTO GIL archivo 20212000022611"/>
    <s v="N/A"/>
    <s v="Word"/>
    <s v="N/A"/>
    <s v="N/A"/>
    <s v="20212000022611: no se tiene trazabilidad del envio."/>
  </r>
  <r>
    <x v="0"/>
    <x v="0"/>
    <x v="14"/>
    <s v="PROCURADURIA REGIONAL SANTANDER  "/>
    <x v="2"/>
    <x v="3"/>
    <s v="CAC. IUC-D-2021-1893831 "/>
    <s v="Alvaro Perez"/>
    <x v="7"/>
    <x v="1"/>
    <x v="4"/>
    <n v="10"/>
    <s v="20213800090782  "/>
    <d v="2021-07-26T00:00:00"/>
    <n v="20213000022591"/>
    <d v="2021-08-24T00:00:00"/>
    <n v="20"/>
    <x v="0"/>
    <m/>
    <m/>
    <s v="Word"/>
    <m/>
    <s v="N/A"/>
    <s v="20212000022611: no se tiene trazabilidad del envio. Se tuvo en cuenta la fecha en la que se archivó el Orfeo."/>
  </r>
  <r>
    <x v="0"/>
    <x v="0"/>
    <x v="13"/>
    <s v="JUNTA DIRECTIVA DE BOMBEROS DEL DEPARTAMENTO DE CALDAS  "/>
    <x v="1"/>
    <x v="5"/>
    <s v="CAC. Solicitud de Asesoria Jurica y Tecnica  "/>
    <s v="Jorge Restrepo Sanguino"/>
    <x v="0"/>
    <x v="0"/>
    <x v="1"/>
    <n v="30"/>
    <s v="20213800090852  "/>
    <d v="2021-07-26T00:00:00"/>
    <m/>
    <d v="2021-07-29T00:00:00"/>
    <n v="3"/>
    <x v="0"/>
    <s v="Anotación ORFEO: SE DIO RESPUESTA MEDIANTE CORREO ELECTRÓNICO ENVIADO EL 29/07/2021."/>
    <m/>
    <m/>
    <m/>
    <m/>
    <s v="No se aclara el medio de respuesta ni el número de radicado de salida."/>
  </r>
  <r>
    <x v="0"/>
    <x v="0"/>
    <x v="17"/>
    <s v="ROBERTO JAIRO JARAMILLO CARDENAS  "/>
    <x v="4"/>
    <x v="1"/>
    <s v="CAC. Remisión Proyecto de Inversión y Fortalecimiento de los Cuerpos de Bomberos Voluntarios en el Departamento del Quindío  "/>
    <s v="Jiud Magnoly Gaviria Narvaez"/>
    <x v="8"/>
    <x v="0"/>
    <x v="1"/>
    <n v="30"/>
    <s v="20213800090982  "/>
    <d v="2021-07-26T00:00:00"/>
    <n v="20212100024791"/>
    <d v="2021-10-15T00:00:00"/>
    <n v="58"/>
    <x v="1"/>
    <s v="07-10-2021 12:43 PM Archivar Jiud Magnoly Gaviria Narvaez Se da respuesta con radicado No.20212100024791"/>
    <d v="2021-10-15T00:00:00"/>
    <s v="PDF"/>
    <s v="SÍ"/>
    <s v="N/A"/>
    <m/>
  </r>
  <r>
    <x v="0"/>
    <x v="0"/>
    <x v="7"/>
    <s v="JOHN FREDDY REINA ESTRADA  "/>
    <x v="0"/>
    <x v="3"/>
    <s v="CAC. Solicitud "/>
    <s v="Jose Alexander Teuta Gomez"/>
    <x v="2"/>
    <x v="0"/>
    <x v="0"/>
    <n v="30"/>
    <s v="20213800091062  "/>
    <d v="2021-07-26T00:00:00"/>
    <n v="20212000022101"/>
    <d v="2021-08-06T00:00:00"/>
    <n v="7"/>
    <x v="0"/>
    <m/>
    <m/>
    <s v="Word"/>
    <s v="SÍ"/>
    <s v="N/A"/>
    <m/>
  </r>
  <r>
    <x v="0"/>
    <x v="0"/>
    <x v="21"/>
    <s v="CUERPO DE BOMBEROS VOLUNTARIOS DE PIVIJAY MAGDALENA  "/>
    <x v="1"/>
    <x v="0"/>
    <s v="CAC: Documento de Ronald Perea  "/>
    <s v="Melba Vidal "/>
    <x v="0"/>
    <x v="0"/>
    <x v="1"/>
    <n v="30"/>
    <s v="20213800091082  "/>
    <d v="2021-07-27T00:00:00"/>
    <n v="20212050095141"/>
    <d v="2021-08-25T00:00:00"/>
    <n v="21"/>
    <x v="0"/>
    <m/>
    <d v="2021-08-25T00:00:00"/>
    <s v="PDF"/>
    <s v="SÍ"/>
    <s v="N/A"/>
    <m/>
  </r>
  <r>
    <x v="0"/>
    <x v="0"/>
    <x v="14"/>
    <s v="DIRECTOR  "/>
    <x v="4"/>
    <x v="0"/>
    <s v="CAC: Respuesta con radicado 20212000021291 "/>
    <s v="Cristian Fernando Salcedo Rueda "/>
    <x v="1"/>
    <x v="0"/>
    <x v="2"/>
    <n v="20"/>
    <s v="20213800091092  "/>
    <d v="2021-07-27T00:00:00"/>
    <n v="20212000022021"/>
    <d v="2021-08-06T00:00:00"/>
    <n v="9"/>
    <x v="0"/>
    <m/>
    <s v=" 6/08/2021"/>
    <s v="PDF"/>
    <s v="SÍ"/>
    <s v="N/A"/>
    <m/>
  </r>
  <r>
    <x v="0"/>
    <x v="0"/>
    <x v="14"/>
    <s v="BOMBEROS BUCARAMANGA  "/>
    <x v="1"/>
    <x v="0"/>
    <s v="CAC: Consulta sobre experiencia como Bomberos Voluntarios  "/>
    <s v="Camilo Portilla Quelal"/>
    <x v="0"/>
    <x v="0"/>
    <x v="1"/>
    <n v="30"/>
    <s v="20213800091102  "/>
    <d v="2021-07-27T00:00:00"/>
    <n v="20212050094741"/>
    <d v="2021-08-19T00:00:00"/>
    <n v="17"/>
    <x v="0"/>
    <m/>
    <d v="2021-08-19T00:00:00"/>
    <s v="PDF"/>
    <s v="SÍ"/>
    <s v="N/A"/>
    <m/>
  </r>
  <r>
    <x v="1"/>
    <x v="2"/>
    <x v="7"/>
    <s v="CUERPO DE BOMBEROS VOLUNTARIOS DE GIRARDOTA  "/>
    <x v="1"/>
    <x v="0"/>
    <s v="RD:DERECHO DE PETICIÓN "/>
    <s v="Melba Vidal "/>
    <x v="0"/>
    <x v="0"/>
    <x v="1"/>
    <n v="30"/>
    <s v="20213800091162  "/>
    <d v="2021-07-21T00:00:00"/>
    <n v="20212050094821"/>
    <d v="2021-08-18T00:00:00"/>
    <n v="19"/>
    <x v="0"/>
    <s v="21-10-2021 10:10 AM Archivar Ronny Estiven Romero Velandia Oficio remitido por correo electrónico el día: 18/08/2021, número de radicado: 20212050094821."/>
    <d v="2021-10-20T00:00:00"/>
    <s v="PDF"/>
    <s v="SÍ"/>
    <s v="N/A"/>
    <m/>
  </r>
  <r>
    <x v="0"/>
    <x v="0"/>
    <x v="1"/>
    <s v="ALVARO TEHERAN TORRES "/>
    <x v="4"/>
    <x v="0"/>
    <s v="CAC: Inscripción dignatarios dnb - Página 1.pdf  "/>
    <s v="Andrea Bibiana Castañeda Durán"/>
    <x v="0"/>
    <x v="0"/>
    <x v="2"/>
    <n v="20"/>
    <s v="20213800091362  "/>
    <d v="2021-07-27T00:00:00"/>
    <n v="20212050094511"/>
    <s v=" 6/08/2021"/>
    <n v="8"/>
    <x v="0"/>
    <s v="Anotación ORFEO: SE LE DIO TRÁMITE CONJUNTO CON EL RADICADO 20213800092072."/>
    <s v=" 6/08/2021"/>
    <s v="PDF"/>
    <s v="SÍ"/>
    <s v="N/A"/>
    <m/>
  </r>
  <r>
    <x v="0"/>
    <x v="0"/>
    <x v="7"/>
    <s v="CUERPO DE BOMBEROS VOLUNTARIOS DE GIRARDOTA  "/>
    <x v="1"/>
    <x v="0"/>
    <s v="CAC: SOLICITUD DE VISITA  "/>
    <s v="Melba Vidal "/>
    <x v="0"/>
    <x v="0"/>
    <x v="1"/>
    <n v="30"/>
    <s v="20213800091392  "/>
    <d v="2021-07-27T00:00:00"/>
    <n v="20212050094811"/>
    <d v="2021-08-20T00:00:00"/>
    <n v="17"/>
    <x v="0"/>
    <m/>
    <d v="2021-08-20T00:00:00"/>
    <s v="PDF"/>
    <s v="SÍ"/>
    <s v="N/A"/>
    <m/>
  </r>
  <r>
    <x v="0"/>
    <x v="0"/>
    <x v="7"/>
    <s v="CUERPO DE BOMBEROS VOLUNTARIOS DE CHIGORODO  "/>
    <x v="1"/>
    <x v="3"/>
    <s v="CAC: Solicitud de información  "/>
    <s v="Jiud Magnoly Gaviria Narvaez"/>
    <x v="8"/>
    <x v="0"/>
    <x v="1"/>
    <n v="30"/>
    <s v="20213800091402  "/>
    <d v="2021-07-27T00:00:00"/>
    <n v="20212100024781"/>
    <d v="2021-10-15T00:00:00"/>
    <n v="57"/>
    <x v="1"/>
    <s v="07-10-2021 12:42 PM Archivar Jiud Magnoly Gaviria Narvaez Se da Respuesta con radicado No.20212100024781."/>
    <d v="2021-10-15T00:00:00"/>
    <s v="PDF"/>
    <s v="SÍ"/>
    <s v="N/A"/>
    <m/>
  </r>
  <r>
    <x v="0"/>
    <x v="0"/>
    <x v="2"/>
    <s v="CUERPO DE BOMBEROS VOLUNTARIOS CAQUEZA  "/>
    <x v="1"/>
    <x v="0"/>
    <s v="CAC. INFORMACION SOBRE CESE DE ACTIVIDADES PARCIAL DEL CUERPO DE BOMBEROS DE CAQUEZA, POR LA NO CELEBRACION DE CONVENIO PARA EL SEGUNDO SEMESTRE DEL 2021 Y EL NO PAGO DE 1 MES Y MEDIO DEL CONVENIO ANTERIOR. "/>
    <s v="Jorge Restrepo Sanguino"/>
    <x v="0"/>
    <x v="0"/>
    <x v="1"/>
    <n v="30"/>
    <s v="20213800091522  "/>
    <d v="2021-07-28T00:00:00"/>
    <n v="20212050094381"/>
    <d v="2021-08-02T00:00:00"/>
    <n v="4"/>
    <x v="0"/>
    <m/>
    <m/>
    <s v="Word"/>
    <s v="SÍ"/>
    <s v="N/A"/>
    <m/>
  </r>
  <r>
    <x v="0"/>
    <x v="0"/>
    <x v="4"/>
    <s v="CUERPO DE BOMBEROS VOLUNTARIOS DE ARCABUCO  "/>
    <x v="1"/>
    <x v="3"/>
    <s v="CAC. SOLICITUD PRUEBAS "/>
    <s v="Camilo Portilla Quelal"/>
    <x v="0"/>
    <x v="0"/>
    <x v="2"/>
    <n v="20"/>
    <s v="20213800091882  "/>
    <d v="2021-07-28T00:00:00"/>
    <n v="20212050094581"/>
    <d v="2021-08-11T00:00:00"/>
    <n v="10"/>
    <x v="0"/>
    <m/>
    <d v="2021-08-11T00:00:00"/>
    <s v="PDF"/>
    <s v="SÍ"/>
    <s v="N/A"/>
    <m/>
  </r>
  <r>
    <x v="0"/>
    <x v="0"/>
    <x v="8"/>
    <s v="CONTRALORIA GENERAL DE LA NACION VIGILANCIA FISCAL SECTOR INFRAESTRUCTURA  "/>
    <x v="2"/>
    <x v="3"/>
    <s v="CAC. Solicitud Información – Atención Denuncias Contraloría General de la República. "/>
    <s v="Edwin Alfonso Zamora Oyola "/>
    <x v="10"/>
    <x v="1"/>
    <x v="4"/>
    <n v="10"/>
    <s v="20213800091932  "/>
    <d v="2021-07-28T00:00:00"/>
    <m/>
    <m/>
    <n v="13"/>
    <x v="1"/>
    <s v="Anotación ORFEO: Documento repetido con igual solicitud, la misma se dio respuesta por el área contractual."/>
    <m/>
    <m/>
    <m/>
    <m/>
    <s v="No se especifica el radicado de la solicitud repetida para ejercer control."/>
  </r>
  <r>
    <x v="0"/>
    <x v="0"/>
    <x v="7"/>
    <s v="AL PUNTO COLOMBIA NINGUNO "/>
    <x v="0"/>
    <x v="3"/>
    <s v="CAC: RADICACIÓN DERECHO DE PETICIÓN  "/>
    <s v="Jiud Magnoly Gaviria Narvaez"/>
    <x v="8"/>
    <x v="0"/>
    <x v="2"/>
    <n v="20"/>
    <s v="20213800091992  "/>
    <d v="2021-07-29T00:00:00"/>
    <m/>
    <d v="2021-08-17T00:00:00"/>
    <n v="13"/>
    <x v="0"/>
    <s v="Anotación ORFEO: Se brinda respuesta vía email el día 17 de agosto."/>
    <m/>
    <s v="Correo electrónico"/>
    <s v="SÍ"/>
    <s v="N/A"/>
    <m/>
  </r>
  <r>
    <x v="0"/>
    <x v="0"/>
    <x v="1"/>
    <s v="CUERPO DE BOMBEROS VOLUNTARIOS DE SANTA ROSA DEL SUR - BOLIVAR  "/>
    <x v="1"/>
    <x v="0"/>
    <s v="CAC: asesoría jurídica urgente inscripción de dignatarios  "/>
    <s v="Andrea Bibiana Castañeda Durán"/>
    <x v="0"/>
    <x v="0"/>
    <x v="1"/>
    <n v="30"/>
    <s v="20213800092072  "/>
    <d v="2021-07-29T00:00:00"/>
    <n v="20212050094511"/>
    <d v="2021-08-06T00:00:00"/>
    <n v="6"/>
    <x v="0"/>
    <m/>
    <d v="2021-08-06T00:00:00"/>
    <s v="PDF"/>
    <s v="SÍ"/>
    <s v="N/A"/>
    <m/>
  </r>
  <r>
    <x v="0"/>
    <x v="0"/>
    <x v="8"/>
    <s v="FISCALIA GENERAL DE LA NACIóN  "/>
    <x v="2"/>
    <x v="3"/>
    <s v="CAC: Requerimiento de información emitido por la Fiscalía 212, agradecemos dar respuesta en el término de 15 días.  "/>
    <s v="Carlos Armando López Barrera "/>
    <x v="11"/>
    <x v="2"/>
    <x v="4"/>
    <n v="10"/>
    <s v="20213800092132  "/>
    <d v="2021-07-29T00:00:00"/>
    <n v="20211200000923"/>
    <d v="2021-08-19T00:00:00"/>
    <n v="14"/>
    <x v="1"/>
    <m/>
    <d v="2021-08-19T00:00:00"/>
    <s v="PDF"/>
    <s v="SÍ"/>
    <s v="N/A"/>
    <m/>
  </r>
  <r>
    <x v="0"/>
    <x v="0"/>
    <x v="18"/>
    <s v="CUERPO DE BOMBEROS VOLUNTARIOS DE PLANADAS - TOLIMA  "/>
    <x v="1"/>
    <x v="2"/>
    <s v="CAC: Apoyo de genero a los cuerpo de bomberos del Tolima "/>
    <s v="Andrea Bibiana Castañeda Durán"/>
    <x v="0"/>
    <x v="0"/>
    <x v="0"/>
    <n v="30"/>
    <s v="20213800092142  "/>
    <d v="2021-07-29T00:00:00"/>
    <n v="20212050094801"/>
    <d v="2021-08-17T00:00:00"/>
    <n v="12"/>
    <x v="0"/>
    <m/>
    <d v="2021-08-17T00:00:00"/>
    <s v="PDF"/>
    <s v="SÍ"/>
    <s v="N/A"/>
    <m/>
  </r>
  <r>
    <x v="0"/>
    <x v="0"/>
    <x v="7"/>
    <s v="CUERPO DE BOMBEROS VOLUNTARIOS DE SANTAFE DE ANTIOQUIA  "/>
    <x v="1"/>
    <x v="5"/>
    <s v="CAC: SOLICITUD DE REUNIÓN  "/>
    <s v="Melba Vidal "/>
    <x v="0"/>
    <x v="0"/>
    <x v="1"/>
    <n v="30"/>
    <s v="20213800092192  "/>
    <d v="2021-07-29T00:00:00"/>
    <n v="20212050095791"/>
    <d v="2021-11-15T00:00:00"/>
    <n v="74"/>
    <x v="1"/>
    <s v="20-12-2021 15:47 PM Archivar Melba Vidal Respuesta enviada el 15 de noviembre con radicado No 20212050095791"/>
    <d v="2021-11-22T00:00:00"/>
    <s v="PDF"/>
    <s v="SÍ"/>
    <s v="N/A"/>
    <m/>
  </r>
  <r>
    <x v="0"/>
    <x v="0"/>
    <x v="10"/>
    <s v="RUBER TORO  "/>
    <x v="3"/>
    <x v="3"/>
    <s v="CAC: Ampliación información certificados bomberiles "/>
    <s v=" Edgar Alexander Maya Lopez"/>
    <x v="2"/>
    <x v="0"/>
    <x v="1"/>
    <n v="30"/>
    <s v="20213800092352  "/>
    <d v="2021-07-30T00:00:00"/>
    <n v="20212050094751"/>
    <d v="2021-08-20T00:00:00"/>
    <n v="15"/>
    <x v="0"/>
    <m/>
    <d v="2021-08-20T00:00:00"/>
    <s v="PDF"/>
    <s v="SÍ"/>
    <s v="N/A"/>
    <m/>
  </r>
  <r>
    <x v="1"/>
    <x v="2"/>
    <x v="11"/>
    <s v="CUERPO DE BOMBEROS VOLUNTARIOS DE URIBIA - LA GUAJIRA  "/>
    <x v="1"/>
    <x v="3"/>
    <s v="RD. Solicitud de información y de procedimiento para la creación de las brigadas indígenas. "/>
    <s v="VIVIANA ANDRADE TOVAR "/>
    <x v="6"/>
    <x v="2"/>
    <x v="1"/>
    <n v="30"/>
    <s v="20213800092362  "/>
    <d v="2021-07-30T00:00:00"/>
    <n v="20211100023081"/>
    <d v="2021-09-01T00:00:00"/>
    <n v="24"/>
    <x v="0"/>
    <s v="01-09-2021 16:02 PM Archivar VIVIANA ANDRADE TOVAR Se dio respuesta mediante Radicado DNBC No. *20211100023081*"/>
    <s v="N/A"/>
    <s v="Word"/>
    <s v="N/A"/>
    <s v="N/A"/>
    <s v="No se especifica medio de envio de respuesta, documento sin firma"/>
  </r>
  <r>
    <x v="2"/>
    <x v="6"/>
    <x v="3"/>
    <s v="DIANA LOPEZ SANDOVAL "/>
    <x v="0"/>
    <x v="3"/>
    <s v="CHT. Inquietudes Cuerpos de bomberos voluntarios. "/>
    <s v=" Juan Gabriel Parra"/>
    <x v="0"/>
    <x v="0"/>
    <x v="1"/>
    <n v="30"/>
    <s v="20213800092422  "/>
    <d v="2021-07-30T00:00:00"/>
    <n v="20212050095521"/>
    <d v="2021-09-02T00:00:00"/>
    <n v="23"/>
    <x v="0"/>
    <s v="20-10-2021 15:40 PM Archivar Ronny Estiven Romero Velandia Se envía correo electronico el día 02/09/2021, número de radicado: 20212050095521."/>
    <d v="2021-09-02T00:00:00"/>
    <s v="PDF"/>
    <s v="SÍ"/>
    <s v="N/A"/>
    <m/>
  </r>
  <r>
    <x v="1"/>
    <x v="2"/>
    <x v="2"/>
    <s v="CUERPO DE BOMBEROS VOLUNTARIOS DE CHIPAQUE - CUNDINAMARCA  "/>
    <x v="1"/>
    <x v="0"/>
    <s v="RD: SOLICITUD DE INTERVENCIÓN  "/>
    <s v=" Edgar Alexander Maya Lopez"/>
    <x v="2"/>
    <x v="0"/>
    <x v="1"/>
    <n v="30"/>
    <s v="20213800092432  "/>
    <d v="2021-07-30T00:00:00"/>
    <m/>
    <m/>
    <m/>
    <x v="2"/>
    <s v="22-12-2021 10:39 AM Archivar Liz Margaret Álvarez calderon GESTIONADO"/>
    <m/>
    <m/>
    <m/>
    <m/>
    <m/>
  </r>
  <r>
    <x v="0"/>
    <x v="0"/>
    <x v="14"/>
    <s v="CIRO ROJAS OJEDA "/>
    <x v="0"/>
    <x v="3"/>
    <s v="CAC. Información. "/>
    <s v="Jorge Restrepo Sanguino"/>
    <x v="0"/>
    <x v="0"/>
    <x v="2"/>
    <n v="20"/>
    <s v="20213800092442  "/>
    <d v="2021-07-30T00:00:00"/>
    <n v="20212050094521"/>
    <d v="2021-08-06T00:00:00"/>
    <n v="6"/>
    <x v="0"/>
    <m/>
    <m/>
    <s v="Word"/>
    <m/>
    <m/>
    <m/>
  </r>
  <r>
    <x v="0"/>
    <x v="0"/>
    <x v="7"/>
    <s v="OFICINA ASESORA JURÍDICA ANTIOQUIA  "/>
    <x v="4"/>
    <x v="5"/>
    <s v="CAC. VISITA TÉCNICA – CONDICIONES DE OPERATIVIDAD "/>
    <s v=" Edgar Alexander Maya Lopez"/>
    <x v="2"/>
    <x v="0"/>
    <x v="1"/>
    <n v="30"/>
    <s v="20213800092532  "/>
    <d v="2021-07-30T00:00:00"/>
    <n v="20212050095281"/>
    <d v="2021-08-25T00:00:00"/>
    <n v="18"/>
    <x v="0"/>
    <m/>
    <d v="2021-08-25T00:00:00"/>
    <s v="PDF"/>
    <s v="SÍ"/>
    <s v="N/A"/>
    <m/>
  </r>
  <r>
    <x v="0"/>
    <x v="0"/>
    <x v="1"/>
    <s v="CUERPO DE BOMBEROS VOLUNTARIOS DE SANTA CRUZ DE MOMPOX  "/>
    <x v="1"/>
    <x v="0"/>
    <s v="CAC. INFORMACIÓN PARA SU CONOCIMIENTO.  "/>
    <s v=" Edgar Alexander Maya Lopez"/>
    <x v="2"/>
    <x v="0"/>
    <x v="1"/>
    <n v="30"/>
    <s v="20213800092602  "/>
    <d v="2021-07-30T00:00:00"/>
    <n v="20212050095771"/>
    <d v="2021-11-22T00:00:00"/>
    <n v="79"/>
    <x v="1"/>
    <s v="24-11-2021 12:29 PM Archivar Melba Vidal Enviada respuesta el 22 de noviembre con radicado No 20212050095771"/>
    <d v="2021-11-22T00:00:00"/>
    <s v="PDF"/>
    <s v="SÍ"/>
    <s v="N/A"/>
    <m/>
  </r>
  <r>
    <x v="0"/>
    <x v="1"/>
    <x v="8"/>
    <s v="CONTRALORIA GENERAL DE LA REPUBLICA DIRECCION DE JURISDICCION COACTIVA  "/>
    <x v="2"/>
    <x v="3"/>
    <s v="CI. Asunto: Solicitud Información – Proceso Atención Denuncia 2021-208386-82111-D, con Radicado 2021ER0046570 del 19/04/2021 "/>
    <s v="Alvaro Perez"/>
    <x v="7"/>
    <x v="1"/>
    <x v="4"/>
    <n v="10"/>
    <s v="20213800092652  "/>
    <d v="2021-07-30T00:00:00"/>
    <n v="20213000022731"/>
    <d v="2021-08-24T00:00:00"/>
    <n v="16"/>
    <x v="1"/>
    <m/>
    <m/>
    <s v="Word"/>
    <m/>
    <m/>
    <s v="No se aclara el medio de envío."/>
  </r>
  <r>
    <x v="0"/>
    <x v="0"/>
    <x v="2"/>
    <s v="CUERPO DE BOMBEROS VOLUNTARIOS DE NILO  "/>
    <x v="1"/>
    <x v="0"/>
    <s v="CAC. Limitación de servicio  "/>
    <s v="Andrea Bibiana Castañeda Durán"/>
    <x v="0"/>
    <x v="0"/>
    <x v="1"/>
    <n v="30"/>
    <s v="20213800092802  "/>
    <d v="2021-07-30T00:00:00"/>
    <m/>
    <d v="2021-07-30T00:00:00"/>
    <n v="1"/>
    <x v="0"/>
    <s v="Anotación ORFEO: SE DIO RESPUESTA POR CORREO ELECTRÓNICO EL DÍA 30/7/2021 DADO QUE SE HABÍA RECIBIDO LO CORRESPONDIENTE POR MAIL DESDE EL 28/7/2021."/>
    <m/>
    <m/>
    <s v="SÍ"/>
    <s v="N/A"/>
    <s v="No se anexa correo electrónico de la respuesta."/>
  </r>
  <r>
    <x v="0"/>
    <x v="0"/>
    <x v="8"/>
    <s v="SECRETARIA CORTE CONSTITUCIONAL  "/>
    <x v="2"/>
    <x v="0"/>
    <s v="CAC: Oficio No 1859 del 30 de julio de 2021.  "/>
    <s v="Carlos Armando López Barrera "/>
    <x v="11"/>
    <x v="2"/>
    <x v="5"/>
    <n v="35"/>
    <s v="20213800093092  "/>
    <d v="2021-07-31T00:00:00"/>
    <m/>
    <d v="2021-08-13T00:00:00"/>
    <n v="10"/>
    <x v="0"/>
    <s v="Anotación ORFEO: Se archiva por cuanto se remitió el concepto a la Corte Constitucional mediante correo electrónico del día viernes 13 de agosto de 2021"/>
    <m/>
    <m/>
    <s v="SÍ"/>
    <m/>
    <s v="No se anexa correo electrónico de la respuesta."/>
  </r>
  <r>
    <x v="0"/>
    <x v="0"/>
    <x v="18"/>
    <s v="CUERPO DE BOMBEROS VOLUNTARIOS DE FLANDES - TOLIMA  "/>
    <x v="1"/>
    <x v="0"/>
    <s v="CAC: Concepto  "/>
    <s v="Melba Vidal "/>
    <x v="0"/>
    <x v="0"/>
    <x v="1"/>
    <n v="30"/>
    <s v="20213800093132  "/>
    <d v="2021-07-31T00:00:00"/>
    <n v="20212050094731"/>
    <d v="2021-08-11T00:00:00"/>
    <n v="8"/>
    <x v="0"/>
    <m/>
    <d v="2021-08-11T00:00:00"/>
    <s v="PDF"/>
    <s v="SÍ"/>
    <s v="N/A"/>
    <m/>
  </r>
  <r>
    <x v="0"/>
    <x v="1"/>
    <x v="8"/>
    <s v="COLEGIO COLOMBIANO DEL ADMINISTRADOR PúBLICO  "/>
    <x v="3"/>
    <x v="3"/>
    <s v="CI: DERECHO DE PETICIÓN Art. 9 Ley 1006 de 2006 "/>
    <s v="MARYOLY DIAZ "/>
    <x v="12"/>
    <x v="1"/>
    <x v="1"/>
    <n v="30"/>
    <s v="20213800093192  "/>
    <d v="2021-07-31T00:00:00"/>
    <m/>
    <d v="2021-08-20T00:00:00"/>
    <n v="14"/>
    <x v="0"/>
    <s v="Anotación ORFEO: se archiva pro respuesta pro correo"/>
    <m/>
    <m/>
    <s v="SÍ"/>
    <s v="N/A"/>
    <s v="No se adjnta respuesta del correo electrónico."/>
  </r>
  <r>
    <x v="0"/>
    <x v="0"/>
    <x v="20"/>
    <s v=" ISELE PAOLA TOSCANO RIVERO"/>
    <x v="0"/>
    <x v="3"/>
    <s v=" CAC: Bombero"/>
    <s v=" Edgar Alexander Maya Lopez"/>
    <x v="2"/>
    <x v="0"/>
    <x v="2"/>
    <n v="20"/>
    <s v=" 20213800093542"/>
    <d v="2021-08-02T00:00:00"/>
    <m/>
    <d v="2021-08-10T00:00:00"/>
    <n v="6"/>
    <x v="0"/>
    <s v="Se da respuesta por correo electrónico se deja evidencia en digital 10/08/2021"/>
    <m/>
    <m/>
    <s v="SÍ"/>
    <m/>
    <m/>
  </r>
  <r>
    <x v="1"/>
    <x v="2"/>
    <x v="14"/>
    <s v=" DELEGACION DEPARTAMENTAL DE SANTANDER"/>
    <x v="4"/>
    <x v="4"/>
    <s v=" RD. InvestigaciÃ³n comandante de bomberos de Barbosa"/>
    <s v="Melba Vidal "/>
    <x v="1"/>
    <x v="0"/>
    <x v="0"/>
    <n v="30"/>
    <s v=" 20213800093672"/>
    <d v="2021-08-02T00:00:00"/>
    <n v="20212050096661"/>
    <d v="2021-10-15T00:00:00"/>
    <n v="54"/>
    <x v="1"/>
    <s v="20-10-2021 15:10 PM Archivar Melba Vidal Respuesta enviada el 15 de octubre con radicado No 20212050096661"/>
    <d v="2021-10-15T00:00:00"/>
    <s v="PDF"/>
    <s v="SÍ"/>
    <s v="N/A"/>
    <m/>
  </r>
  <r>
    <x v="0"/>
    <x v="0"/>
    <x v="2"/>
    <s v=" CUERPO DE BOMBEROS VOLUNTARIOS DE NILO"/>
    <x v="1"/>
    <x v="0"/>
    <s v=" CAC. AUTO QUE AVOCA CONOCIMIENTO DE UNA ACTUACIÃ“N ADMINISTRATIVA CONVENIO 001-2021"/>
    <s v="Andrea Bibiana Castañeda Durán"/>
    <x v="0"/>
    <x v="0"/>
    <x v="1"/>
    <n v="30"/>
    <s v=" 20213800093792"/>
    <d v="2021-08-02T00:00:00"/>
    <m/>
    <d v="2021-07-30T00:00:00"/>
    <n v="1"/>
    <x v="0"/>
    <s v="SE DIO RESPUESTA POR CORREO ELECTRÓNICO EL DÍA 30/7/2021 YA HABIA LLEGADO ANTES AL CORREO POR ESO LA RESPUESTA ANTICIPADA"/>
    <m/>
    <m/>
    <s v="SÍ"/>
    <m/>
    <m/>
  </r>
  <r>
    <x v="0"/>
    <x v="0"/>
    <x v="13"/>
    <s v=" CUERPO DE BOMBEROS VOLUNTARIOS DE SAN JOSE - CALDAS"/>
    <x v="1"/>
    <x v="1"/>
    <s v=" CAC. Solicitud de inscripciÃ³n ante la DNBVC"/>
    <s v="Juan Guillermo Valencia Álvarez "/>
    <x v="3"/>
    <x v="0"/>
    <x v="2"/>
    <n v="20"/>
    <s v=" 20213800093802"/>
    <d v="2021-08-02T00:00:00"/>
    <m/>
    <m/>
    <m/>
    <x v="2"/>
    <s v="23-12-2021 11:13 AM Archivar Juan Guillermo Valencia Álvarez SOLICITUD GESTIONADA"/>
    <m/>
    <m/>
    <m/>
    <m/>
    <s v="Se archiva sin evidencia"/>
  </r>
  <r>
    <x v="0"/>
    <x v="0"/>
    <x v="14"/>
    <s v="CONCEJO MUNICIPAL SOCORRO SANTANDER"/>
    <x v="4"/>
    <x v="0"/>
    <s v=" FE. Exigencia de factura electrÃ³nica por parte de la AlcaldÃ­a al cuerpo de bomberos voluntarios del municipio"/>
    <s v=" Juan Gabriel Parra"/>
    <x v="0"/>
    <x v="0"/>
    <x v="2"/>
    <n v="20"/>
    <s v=" 20219000093882"/>
    <d v="2021-08-03T00:00:00"/>
    <n v="20212050095541"/>
    <d v="2021-08-31T00:00:00"/>
    <n v="19"/>
    <x v="0"/>
    <s v="07-11-2021 16:35 PM Archivar Juan Gabriel Parra SE RESPONDIÓ CON Radicado DNBC No. *20212050095541* **20212050095541** Bogotá D.C, 31-08-2021"/>
    <d v="2021-09-02T00:00:00"/>
    <s v="PDF"/>
    <s v="SÍ"/>
    <s v="N/A"/>
    <m/>
  </r>
  <r>
    <x v="0"/>
    <x v="0"/>
    <x v="7"/>
    <s v=" ADEM CTC FEDERACION BOMBEROS MEDELLIN"/>
    <x v="1"/>
    <x v="1"/>
    <s v=" CAC. Oficio Uniformes Bomberos."/>
    <s v="Camilo Portilla Quelal"/>
    <x v="0"/>
    <x v="0"/>
    <x v="2"/>
    <n v="20"/>
    <s v=" 20213800093942"/>
    <d v="2021-08-03T00:00:00"/>
    <s v="20212050095351 "/>
    <d v="2021-09-01T00:00:00"/>
    <n v="20"/>
    <x v="0"/>
    <m/>
    <d v="2021-09-01T00:00:00"/>
    <s v="PDF"/>
    <s v="SÍ"/>
    <m/>
    <m/>
  </r>
  <r>
    <x v="0"/>
    <x v="0"/>
    <x v="24"/>
    <s v="ALCALDÍA DE NEIVA"/>
    <x v="2"/>
    <x v="1"/>
    <s v=" CAC: INCONVENIENTE EN LA PLATA FORMA DEL RUE"/>
    <s v=" Luis Alberto Valencia Pulido"/>
    <x v="3"/>
    <x v="0"/>
    <x v="2"/>
    <n v="20"/>
    <s v=" 20213800094002"/>
    <d v="2021-08-03T00:00:00"/>
    <n v="20212100022141"/>
    <d v="2021-08-10T00:00:00"/>
    <n v="5"/>
    <x v="0"/>
    <m/>
    <d v="2021-09-10T00:00:00"/>
    <s v="PDF"/>
    <s v="SÍ"/>
    <m/>
    <m/>
  </r>
  <r>
    <x v="0"/>
    <x v="0"/>
    <x v="4"/>
    <s v=" WILSON CASTELLANOS MUÃ‘OZ"/>
    <x v="0"/>
    <x v="4"/>
    <s v=" CAC: QUEJA FUNCIONARIO"/>
    <s v="Camilo Portilla Quelal"/>
    <x v="0"/>
    <x v="0"/>
    <x v="0"/>
    <n v="30"/>
    <s v=" 20213800094142"/>
    <d v="2021-08-04T00:00:00"/>
    <s v=" 20212050094871"/>
    <d v="2021-08-18T00:00:00"/>
    <n v="9"/>
    <x v="0"/>
    <m/>
    <d v="2021-09-10T00:00:00"/>
    <s v="PDF"/>
    <s v="SÍ"/>
    <m/>
    <m/>
  </r>
  <r>
    <x v="0"/>
    <x v="0"/>
    <x v="2"/>
    <s v=" CUERPO DE BOMBEROS VOLUNTARIOS DE NILO"/>
    <x v="1"/>
    <x v="0"/>
    <s v=" CAC: Apoyo JurÃ­dico"/>
    <s v="Andrea Bibiana Castañeda Durán"/>
    <x v="0"/>
    <x v="0"/>
    <x v="1"/>
    <n v="30"/>
    <s v=" 20213800094152"/>
    <d v="2021-08-04T00:00:00"/>
    <m/>
    <d v="2021-08-06T00:00:00"/>
    <n v="2"/>
    <x v="0"/>
    <s v="SE DIO RESPUESTA POR CORREO ELECTRÓNICO EL DÍA 30/7/2021 DADO QUE SE HABÍA RECIBIDO LO CORRESPONDIENTE POR MAIL DESDE EL 28/7/2021."/>
    <m/>
    <m/>
    <m/>
    <m/>
    <m/>
  </r>
  <r>
    <x v="1"/>
    <x v="2"/>
    <x v="2"/>
    <s v=" CUERPO DE BOMBEROS VOLUNTARIOS DE SIBATE"/>
    <x v="1"/>
    <x v="1"/>
    <s v=" RD. Reporte del personal del Cuerpo de Bomberos Voluntarios de SibatÃ© para el RUE - CITEL."/>
    <s v=" Luis Alberto Valencia Pulido"/>
    <x v="3"/>
    <x v="0"/>
    <x v="2"/>
    <n v="20"/>
    <s v=" 20213800094162"/>
    <d v="2021-08-04T00:00:00"/>
    <n v="20212100022181"/>
    <d v="2021-08-10T00:00:00"/>
    <n v="4"/>
    <x v="0"/>
    <s v="Se da respuesta a través del correo de Tatiana Herrera el día 10/08/2021"/>
    <d v="2021-09-10T00:00:00"/>
    <s v="PDF"/>
    <s v="SÍ"/>
    <m/>
    <m/>
  </r>
  <r>
    <x v="1"/>
    <x v="2"/>
    <x v="5"/>
    <s v=" CUERPO DE BOMBEROS VOLUNTARIOS DE EL DOVIO"/>
    <x v="1"/>
    <x v="1"/>
    <s v=" RD. SOLICITUD DE RECURSOS PROYECTO DE INVERSIÃ“N &amp;quot; ADQUISICION DE UN VEHÃCULO CISTERNA (CARRO TANQUE) PARA EOL CUERPO DE BOMBEROS VOLUNTARIOS DEL MUNICIPIO DEL DOVIO EN EL DEPARTAMENTO DEL VALLE DEL CAUCA &amp;quot;"/>
    <s v="Jiud Magnoly Gaviria Narvaez"/>
    <x v="8"/>
    <x v="0"/>
    <x v="1"/>
    <n v="30"/>
    <s v=" 20213800094182"/>
    <d v="2021-08-04T00:00:00"/>
    <s v="N/A"/>
    <d v="2021-10-06T00:00:00"/>
    <n v="44"/>
    <x v="1"/>
    <s v="06-10-2021 11:36 AM Archivar Jiud Magnoly Gaviria Narvaez Se brinda respuesta por email."/>
    <s v="N/A"/>
    <s v="N/A"/>
    <s v="SÍ"/>
    <s v="N/A"/>
    <s v="No se genero radiado de salida"/>
  </r>
  <r>
    <x v="0"/>
    <x v="0"/>
    <x v="1"/>
    <s v="FUNDACIÓN CENTRO HISTÓRICO"/>
    <x v="3"/>
    <x v="0"/>
    <s v=" CAC: Solicitud de informaciÃ³n"/>
    <s v=" Edgar Alexander Maya Lopez"/>
    <x v="2"/>
    <x v="0"/>
    <x v="1"/>
    <n v="30"/>
    <s v=" 20213800094202"/>
    <d v="2021-08-04T00:00:00"/>
    <n v="20212050094791"/>
    <d v="2021-08-20T00:00:00"/>
    <n v="11"/>
    <x v="0"/>
    <m/>
    <d v="2021-08-20T00:00:00"/>
    <s v="PDF"/>
    <s v="SÍ"/>
    <m/>
    <m/>
  </r>
  <r>
    <x v="0"/>
    <x v="0"/>
    <x v="1"/>
    <s v=" CUERPO BOMBEROS VOLUNTARIOS CICUCO"/>
    <x v="1"/>
    <x v="0"/>
    <s v=" CAC: Consulta de verificaciÃ³n de los requisitos elecciÃ³n de Comandante y Subcomandante del Cuerpo de Bomberos Voluntarios de Cicuco-BolÃ­var."/>
    <s v="Camilo Portilla Quelal"/>
    <x v="0"/>
    <x v="0"/>
    <x v="1"/>
    <n v="30"/>
    <s v=" 20213800094332"/>
    <d v="2021-08-04T00:00:00"/>
    <s v=" 20212050095321"/>
    <d v="2021-08-25T00:00:00"/>
    <n v="14"/>
    <x v="0"/>
    <m/>
    <d v="2021-09-10T00:00:00"/>
    <s v="PDF"/>
    <s v="SÍ"/>
    <m/>
    <m/>
  </r>
  <r>
    <x v="0"/>
    <x v="0"/>
    <x v="14"/>
    <s v="GESTIÓN INTEGRAL DEL RIESGO S.A.S."/>
    <x v="3"/>
    <x v="0"/>
    <s v=" CAC: CONSULTA ALCANCE RESOLUCIÃ“N 256 DE 2014"/>
    <s v=" Edgar Alexander Maya Lopez"/>
    <x v="2"/>
    <x v="0"/>
    <x v="5"/>
    <n v="35"/>
    <s v=" 20213800094342"/>
    <d v="2021-08-04T00:00:00"/>
    <n v="20212050096001"/>
    <d v="2021-09-21T00:00:00"/>
    <n v="33"/>
    <x v="0"/>
    <s v="22-09-2021 08:36 AM Archivar Edgar Alexander Maya Lopez Se da respuesta con radicado DNBC N° 20212050096001, se envia el 21/09/2021"/>
    <d v="2021-09-21T00:00:00"/>
    <s v="PDF"/>
    <s v="SÍ"/>
    <s v="N/A"/>
    <m/>
  </r>
  <r>
    <x v="0"/>
    <x v="0"/>
    <x v="7"/>
    <s v="DELEGACIÓN DEPARTAMENTAL DE BOMBEROS ANTIOQUIA"/>
    <x v="1"/>
    <x v="1"/>
    <s v=" CAC: Solicitud"/>
    <s v="Lina Maria Rojas Gallego"/>
    <x v="2"/>
    <x v="0"/>
    <x v="2"/>
    <n v="20"/>
    <s v=" 20213800094352"/>
    <d v="2021-08-04T00:00:00"/>
    <n v="20212000022541"/>
    <d v="2021-08-19T00:00:00"/>
    <n v="10"/>
    <x v="0"/>
    <s v="Se respondió radicado 20213800094352, se envío respuesta por correo electrónico el 19-08-2021."/>
    <d v="2021-08-19T00:00:00"/>
    <s v="PDF"/>
    <s v="SÍ"/>
    <m/>
    <m/>
  </r>
  <r>
    <x v="0"/>
    <x v="0"/>
    <x v="18"/>
    <s v=" CUERPO DE BOMBEROS VOLUNTARIO DE ORTEGA"/>
    <x v="1"/>
    <x v="1"/>
    <s v=" CAC: Cese de actividades cuerpo de bomberos Ortega tolima"/>
    <s v="Jorge Restrepo Sanguino"/>
    <x v="0"/>
    <x v="0"/>
    <x v="1"/>
    <n v="30"/>
    <s v=" 20213800094372"/>
    <d v="2021-08-04T00:00:00"/>
    <n v="20212050094891"/>
    <d v="2021-08-18T00:00:00"/>
    <n v="9"/>
    <x v="0"/>
    <m/>
    <d v="2021-09-10T00:00:00"/>
    <s v="PDF"/>
    <s v="SÍ"/>
    <m/>
    <m/>
  </r>
  <r>
    <x v="0"/>
    <x v="0"/>
    <x v="10"/>
    <s v=" CUERPO DE BOMBEROS VOLUNTARIOS DE LA VIRGINIA - RISARALDA"/>
    <x v="1"/>
    <x v="0"/>
    <s v=" CAC: Solicitud Consulta JurÃ­dica"/>
    <s v="Cristian Fernando Salcedo Rueda "/>
    <x v="0"/>
    <x v="0"/>
    <x v="1"/>
    <n v="30"/>
    <s v=" 20213800094382"/>
    <d v="2021-08-04T00:00:00"/>
    <n v="20212000030461"/>
    <d v="2021-12-17T00:00:00"/>
    <n v="92"/>
    <x v="1"/>
    <s v="17-12-2021 12:19 PM Archivar Cristian Fernando Salcedo Rueda se dio respuesta 17/12/2021"/>
    <d v="2021-12-17T00:00:00"/>
    <s v="PDF"/>
    <s v="SÍ"/>
    <s v="N/A"/>
    <m/>
  </r>
  <r>
    <x v="0"/>
    <x v="0"/>
    <x v="7"/>
    <s v=" ALCALDIA SANTA FE DE ANTIOQUIA ANTIOQUIA"/>
    <x v="4"/>
    <x v="1"/>
    <s v=" CI. Traslado por Competencia EXT_S21-00062676-PQRSD-061096-PQR. Viabilidad para suscribir convenio."/>
    <s v="Camilo Portilla Quelal"/>
    <x v="0"/>
    <x v="0"/>
    <x v="1"/>
    <n v="30"/>
    <s v=" 20213800094392"/>
    <d v="2021-08-04T00:00:00"/>
    <s v="20212050094691 "/>
    <d v="2021-08-12T00:00:00"/>
    <n v="6"/>
    <x v="0"/>
    <m/>
    <d v="2021-08-12T00:00:00"/>
    <s v="PDF"/>
    <s v="SÍ"/>
    <m/>
    <m/>
  </r>
  <r>
    <x v="0"/>
    <x v="0"/>
    <x v="22"/>
    <s v=" COORDINACION EJECUTIVA BOMBEROS CASANARE"/>
    <x v="1"/>
    <x v="0"/>
    <s v=" CAC:Solicitud de orientaciÃ³n respecto de las funciones del coordinador ejecutivo"/>
    <s v="Camilo Portilla Quelal"/>
    <x v="0"/>
    <x v="0"/>
    <x v="1"/>
    <n v="30"/>
    <s v=" 20213800094422"/>
    <d v="2021-08-04T00:00:00"/>
    <n v="20212050095361"/>
    <d v="2021-09-01T00:00:00"/>
    <n v="19"/>
    <x v="0"/>
    <m/>
    <d v="2021-09-01T00:00:00"/>
    <s v="PDF"/>
    <s v="SÍ"/>
    <m/>
    <m/>
  </r>
  <r>
    <x v="0"/>
    <x v="0"/>
    <x v="21"/>
    <s v=" ANONIMO_PQRSD"/>
    <x v="5"/>
    <x v="4"/>
    <s v=" FE. Queja"/>
    <s v="Camilo Portilla Quelal"/>
    <x v="0"/>
    <x v="0"/>
    <x v="0"/>
    <n v="30"/>
    <s v=" 20219000094442"/>
    <d v="2021-08-05T00:00:00"/>
    <n v="20212050094771"/>
    <d v="2021-08-12T00:00:00"/>
    <n v="5"/>
    <x v="0"/>
    <s v="En razón a la imposibilidad de cargar la respuesta al radicado en mención, se remitió correo electrónico el día 12/08/2021, a la dirección del supervisor del área ronny.romero@dnbc.gov.co, allegando respuesta a la petición referida e informado el trámite del art. 69 del CPACA. Notificación por aviso."/>
    <m/>
    <m/>
    <s v="SÍ"/>
    <m/>
    <m/>
  </r>
  <r>
    <x v="0"/>
    <x v="0"/>
    <x v="4"/>
    <s v=" ALCALDIA PESCA BOYACA"/>
    <x v="4"/>
    <x v="1"/>
    <s v=" CAC: SOLICITUD DE INFORMACION LISTADO CENSAL"/>
    <s v=" Luis Alberto Valencia Pulido"/>
    <x v="3"/>
    <x v="0"/>
    <x v="2"/>
    <n v="20"/>
    <s v=" 20213800094452"/>
    <d v="2021-08-05T00:00:00"/>
    <m/>
    <d v="2021-08-10T00:00:00"/>
    <n v="3"/>
    <x v="0"/>
    <s v="Se da respuesta por correo electrónico con radicado No. 20212100022161 el día 10/08/2021"/>
    <m/>
    <m/>
    <s v="SÍ"/>
    <m/>
    <m/>
  </r>
  <r>
    <x v="0"/>
    <x v="0"/>
    <x v="17"/>
    <s v=" CUERPO DE BOMBEROS VOLUNTARIOS DE ARMENIA QUINDIO"/>
    <x v="1"/>
    <x v="0"/>
    <s v=" CAC: SOLICITUD CONCEPTO"/>
    <s v="Camilo Portilla Quelal"/>
    <x v="0"/>
    <x v="0"/>
    <x v="2"/>
    <n v="20"/>
    <s v=" 20213800094462"/>
    <d v="2021-08-05T00:00:00"/>
    <s v="20212050094861 "/>
    <d v="2021-08-24T00:00:00"/>
    <n v="12"/>
    <x v="0"/>
    <m/>
    <d v="2021-08-24T00:00:00"/>
    <s v="PDF"/>
    <s v="SÍ"/>
    <m/>
    <m/>
  </r>
  <r>
    <x v="0"/>
    <x v="0"/>
    <x v="2"/>
    <s v=" YULI ANDREA TIJO MARTINEZ"/>
    <x v="0"/>
    <x v="4"/>
    <s v=" CAC: Caso de discriminaciÃ³n"/>
    <s v="Camilo Portilla Quelal"/>
    <x v="0"/>
    <x v="0"/>
    <x v="0"/>
    <n v="30"/>
    <s v=" 20213800094572"/>
    <d v="2021-08-05T00:00:00"/>
    <s v="20212050095371 "/>
    <d v="2021-09-01T00:00:00"/>
    <n v="18"/>
    <x v="0"/>
    <m/>
    <d v="2021-09-01T00:00:00"/>
    <s v="PDF"/>
    <s v="SÍ"/>
    <m/>
    <m/>
  </r>
  <r>
    <x v="0"/>
    <x v="0"/>
    <x v="14"/>
    <s v=" DELEGACION BOMBEROS SANTANDER"/>
    <x v="1"/>
    <x v="4"/>
    <s v=" CAC: Reporte"/>
    <s v="Camilo Portilla Quelal"/>
    <x v="0"/>
    <x v="0"/>
    <x v="1"/>
    <n v="30"/>
    <s v=" 20213800094662"/>
    <d v="2021-08-05T00:00:00"/>
    <n v="20212050095631"/>
    <d v="2021-09-10T00:00:00"/>
    <n v="25"/>
    <x v="0"/>
    <s v="08-10-2021 09:49 AM Archivar Camilo Portilla Quelal se dió respuesta con Radicado No. 20212050095631 el 10/09/2021 ASUNTO:Respuesta a consulta"/>
    <d v="2021-09-10T00:00:00"/>
    <s v="PDF"/>
    <s v="SÍ"/>
    <s v="N/A"/>
    <m/>
  </r>
  <r>
    <x v="0"/>
    <x v="0"/>
    <x v="2"/>
    <s v=" CUERPO DE BOMBEROS VOLUNTARIOS DE ZIPAQUIRA"/>
    <x v="1"/>
    <x v="1"/>
    <s v=" CAC. SOLICITUD RESULTADOS PROCESO DE VERIFICACIÃ’N CUERPO DE BOMBEROS VOLUNTARIOS DE ZIPAQUIRÃ€"/>
    <s v="Cristian Fernando Salcedo Rueda "/>
    <x v="1"/>
    <x v="0"/>
    <x v="2"/>
    <n v="20"/>
    <s v=" 20213800094762"/>
    <d v="2021-08-05T00:00:00"/>
    <n v="20212000027711"/>
    <d v="2021-11-16T00:00:00"/>
    <n v="69"/>
    <x v="1"/>
    <s v="20-12-2021 12:32 PM Archivar Cristian Fernando Salcedo Rueda se dio respuesta el día 16/11/2021"/>
    <d v="2021-12-21T00:00:00"/>
    <s v="PDF"/>
    <s v="SÍ"/>
    <s v="N/A"/>
    <m/>
  </r>
  <r>
    <x v="0"/>
    <x v="0"/>
    <x v="20"/>
    <s v=" ANONIMO_PQRSD"/>
    <x v="5"/>
    <x v="0"/>
    <s v=" FE. peticiÃ³n"/>
    <s v=" Juan Gabriel Parra"/>
    <x v="0"/>
    <x v="0"/>
    <x v="2"/>
    <n v="20"/>
    <s v=" 20219000094892"/>
    <d v="2021-08-06T00:00:00"/>
    <m/>
    <m/>
    <m/>
    <x v="2"/>
    <s v="21-12-2021 12:59 PM Archivar Juan Gabriel Parra POR SE ANONIMO SE REMITIÓ RESPUESTA PARA PUBLICACIÓN EN LA PAGINA A EDGARDO.MANDON.@DNBC.GOV.CO"/>
    <m/>
    <m/>
    <m/>
    <m/>
    <s v="Sin evidencia de respuesta"/>
  </r>
  <r>
    <x v="0"/>
    <x v="0"/>
    <x v="2"/>
    <s v=" ASOCIACIÃ“N NACIONAL DE BOMBEROS RESCATES Y SIMILARES ASDEBER"/>
    <x v="1"/>
    <x v="0"/>
    <s v=" CAC: DERECHO DE PETICIÃ“N"/>
    <s v="Camilo Portilla Quelal"/>
    <x v="0"/>
    <x v="0"/>
    <x v="1"/>
    <n v="30"/>
    <s v=" 20213800094962"/>
    <d v="2021-08-09T00:00:00"/>
    <n v="20212050095811"/>
    <d v="2021-11-22T00:00:00"/>
    <n v="71"/>
    <x v="1"/>
    <s v="30-11-2021 09:34 AM Archivar Camilo Portilla Quelal se dio respuesta el 22/11/2021 radicado DNBC 20212050095811"/>
    <d v="2021-11-22T00:00:00"/>
    <s v="PDF"/>
    <s v="SÍ"/>
    <s v="N/A"/>
    <m/>
  </r>
  <r>
    <x v="0"/>
    <x v="0"/>
    <x v="2"/>
    <s v=" CUERPO DE BOMBEROS VOLUNTARIOS DE FUSAGASUGA"/>
    <x v="1"/>
    <x v="0"/>
    <s v=" CAC: Solicitud de InspecciÃ³n, Vigilancia y Control"/>
    <s v="Juan Guillermo Valencia Álvarez "/>
    <x v="3"/>
    <x v="0"/>
    <x v="1"/>
    <n v="30"/>
    <s v=" 20213800094972"/>
    <d v="2021-08-09T00:00:00"/>
    <m/>
    <m/>
    <m/>
    <x v="2"/>
    <s v="23-12-2021 11:13 AM Archivar Juan Guillermo Valencia Álvarez SOLICITUD GESTIONADA"/>
    <m/>
    <m/>
    <m/>
    <m/>
    <m/>
  </r>
  <r>
    <x v="0"/>
    <x v="0"/>
    <x v="2"/>
    <s v=" CUERPO DE BOMBEROS VOLUNTARIOS DE SIBATE"/>
    <x v="1"/>
    <x v="0"/>
    <s v=" CAC: OFICIO DERECHO DE PETICION DIRIGIDO AL DIRECTOR DNCB CAPITAN (J) CHARLES BENAVIDEZ"/>
    <s v="Camilo Portilla Quelal"/>
    <x v="0"/>
    <x v="0"/>
    <x v="5"/>
    <n v="35"/>
    <s v=" 20213800095002"/>
    <d v="2021-08-09T00:00:00"/>
    <n v="20212050095831"/>
    <d v="2021-09-10T00:00:00"/>
    <n v="23"/>
    <x v="0"/>
    <s v="01-12-2021 14:46 PM Archivar Camilo Portilla Quelal SE DIO RESPUESTA CON RADICADO DNBC 20212050095831"/>
    <d v="2021-09-10T00:00:00"/>
    <s v="PDF"/>
    <s v="SÍ"/>
    <s v="N/A"/>
    <m/>
  </r>
  <r>
    <x v="0"/>
    <x v="0"/>
    <x v="4"/>
    <s v=" DARIO PEDREROS"/>
    <x v="0"/>
    <x v="3"/>
    <s v=" CAC: DERECHO DE PETICIÃ“N DE INFORMACIÃ“N"/>
    <s v="Orlando Murillo"/>
    <x v="0"/>
    <x v="0"/>
    <x v="2"/>
    <n v="20"/>
    <s v=" 20213800095012"/>
    <d v="2021-08-09T00:00:00"/>
    <n v="20212050094851"/>
    <d v="2021-08-19T00:00:00"/>
    <n v="7"/>
    <x v="0"/>
    <m/>
    <d v="2021-08-19T00:00:00"/>
    <s v="PDF"/>
    <s v="SÍ"/>
    <m/>
    <m/>
  </r>
  <r>
    <x v="0"/>
    <x v="0"/>
    <x v="1"/>
    <s v=" CUERPO DE BOMBEROS VOLUNTARIOS DE ARJONA"/>
    <x v="1"/>
    <x v="3"/>
    <s v=" CAC: Solicitud de consulta"/>
    <s v="Melba Vidal "/>
    <x v="1"/>
    <x v="0"/>
    <x v="0"/>
    <n v="30"/>
    <s v=" 20213800095042"/>
    <d v="2021-08-09T00:00:00"/>
    <n v="20212050095961"/>
    <d v="2021-09-22T00:00:00"/>
    <n v="31"/>
    <x v="1"/>
    <s v="13-10-2021 16:19 PM Archivar Ronny Estiven Romero Velandia se envía correo el 22/09/2021, con salida número 20212050095961"/>
    <d v="2021-09-22T00:00:00"/>
    <s v="PDF"/>
    <s v="SÍ"/>
    <s v="N/A"/>
    <m/>
  </r>
  <r>
    <x v="0"/>
    <x v="0"/>
    <x v="1"/>
    <s v=" JUNTA DEPARTAMENTAL DE BOMBEROS DE BOLIVAR"/>
    <x v="1"/>
    <x v="3"/>
    <s v=" CAC : Solicitud de consulta"/>
    <s v="Jorge Restrepo Sanguino"/>
    <x v="0"/>
    <x v="0"/>
    <x v="1"/>
    <n v="30"/>
    <s v=" 20213800095052"/>
    <d v="2021-08-09T00:00:00"/>
    <n v="20212050095061"/>
    <d v="2021-08-24T00:00:00"/>
    <n v="10"/>
    <x v="0"/>
    <m/>
    <d v="2021-08-24T00:00:00"/>
    <s v="PDF"/>
    <s v="SÍ"/>
    <m/>
    <m/>
  </r>
  <r>
    <x v="0"/>
    <x v="0"/>
    <x v="2"/>
    <s v=" BOMBEROS VIOTA CUNDINAMARCA"/>
    <x v="1"/>
    <x v="0"/>
    <s v=" CAC: Solicitud de InspecciÃ³n, Vigilancia y Control a un Cuerpo de Bomberos"/>
    <s v="Juan Guillermo Valencia Álvarez "/>
    <x v="3"/>
    <x v="0"/>
    <x v="1"/>
    <n v="30"/>
    <s v=" 20213800095062"/>
    <d v="2021-08-09T00:00:00"/>
    <m/>
    <m/>
    <m/>
    <x v="2"/>
    <s v="23-12-2021 11:13 AM Archivar Juan Guillermo Valencia Álvarez SOLICITUD GESTIONADA"/>
    <m/>
    <m/>
    <m/>
    <m/>
    <s v="Sin evidencia de respuesta"/>
  </r>
  <r>
    <x v="0"/>
    <x v="0"/>
    <x v="16"/>
    <s v=" JUZGADO 02 ADMINITRATIVO - SANTANDER"/>
    <x v="2"/>
    <x v="0"/>
    <s v=" CAC: ADMISIÃ“N, TRASLADO Y NOTIFICACIÃ“N DE ACCIÃ“N DE TUTELA 2021-00361"/>
    <s v="Camilo Portilla Quelal"/>
    <x v="0"/>
    <x v="0"/>
    <x v="4"/>
    <n v="10"/>
    <s v=" 20213800095072"/>
    <d v="2021-08-09T00:00:00"/>
    <s v="20212050094701 "/>
    <d v="2021-08-11T00:00:00"/>
    <n v="2"/>
    <x v="0"/>
    <m/>
    <d v="2021-08-11T00:00:00"/>
    <s v="PDF"/>
    <s v="SÍ"/>
    <m/>
    <m/>
  </r>
  <r>
    <x v="0"/>
    <x v="0"/>
    <x v="5"/>
    <s v=" JUZGADO 33 PENAL MUNICIPAL FUNCION CONTROL DE GARANTIAS VALLE DEL CAUCA"/>
    <x v="2"/>
    <x v="0"/>
    <s v=" CAC: OFICIO NOTIFICA VINCULACIÃ“N ACCIÃ“N DE TUTELA 2021-00112"/>
    <s v="Jorge Restrepo Sanguino"/>
    <x v="0"/>
    <x v="0"/>
    <x v="1"/>
    <n v="30"/>
    <s v=" 20213800095112"/>
    <d v="2021-08-09T00:00:00"/>
    <s v="20212050094671 "/>
    <d v="2021-08-11T00:00:00"/>
    <n v="2"/>
    <x v="0"/>
    <m/>
    <d v="2021-08-11T00:00:00"/>
    <s v="PDF"/>
    <s v="SÍ"/>
    <m/>
    <m/>
  </r>
  <r>
    <x v="0"/>
    <x v="0"/>
    <x v="2"/>
    <s v=" ALCALDIA MUNICIPAL DE SIBATE"/>
    <x v="4"/>
    <x v="0"/>
    <s v=" CAC. CONTRATO ESENCIAL DE BOMBEROS SIBATÃ‰"/>
    <s v="Jorge Restrepo Sanguino"/>
    <x v="0"/>
    <x v="0"/>
    <x v="2"/>
    <n v="20"/>
    <s v=" 20213800095322"/>
    <d v="2021-08-10T00:00:00"/>
    <m/>
    <d v="2021-08-18T00:00:00"/>
    <n v="5"/>
    <x v="0"/>
    <s v="SE DIO RESPUESTA MEDIANTE CORREO ELECTRÓNICO EL DÍA 18/08/2021"/>
    <m/>
    <m/>
    <s v="SÍ"/>
    <m/>
    <m/>
  </r>
  <r>
    <x v="0"/>
    <x v="0"/>
    <x v="4"/>
    <s v=" CUERPO DE BOMBEROS VOLUNTARIOS DE CHIQUIZA"/>
    <x v="1"/>
    <x v="1"/>
    <s v=" CAC. Solicitud"/>
    <s v=" Luis Alberto Valencia Pulido"/>
    <x v="3"/>
    <x v="0"/>
    <x v="2"/>
    <n v="20"/>
    <s v=" 20213800095342"/>
    <d v="2021-08-10T00:00:00"/>
    <s v="20212100022341 "/>
    <d v="2021-08-18T00:00:00"/>
    <n v="5"/>
    <x v="0"/>
    <s v="Se da respuesta por correo con radicado No. 20212100022341 el día 18/08/2021"/>
    <m/>
    <m/>
    <m/>
    <m/>
    <m/>
  </r>
  <r>
    <x v="0"/>
    <x v="0"/>
    <x v="0"/>
    <s v=" SECRETARIA DE GOBIERNO DEL META"/>
    <x v="4"/>
    <x v="0"/>
    <s v=" CAC. Concepto Prorroga"/>
    <s v="Melba Vidal "/>
    <x v="1"/>
    <x v="0"/>
    <x v="1"/>
    <n v="30"/>
    <s v=" 20213800095372"/>
    <d v="2021-08-10T00:00:00"/>
    <n v="20212050095991"/>
    <d v="2021-09-22T00:00:00"/>
    <n v="30"/>
    <x v="0"/>
    <s v="13-10-2021 16:22 PM Archivar Ronny Estiven Romero Velandia se envía correo el 22 de septiembre con número de salida 20212050095991"/>
    <d v="2021-09-22T00:00:00"/>
    <s v="PDF"/>
    <s v="SÍ"/>
    <s v="N/A"/>
    <m/>
  </r>
  <r>
    <x v="0"/>
    <x v="0"/>
    <x v="21"/>
    <s v=" CUERPO DE BOMBEROS VOLUNTARIOS DE SITIO NUEVO - MAGDALENA"/>
    <x v="1"/>
    <x v="3"/>
    <s v=" CAC. expediciÃ³n de certificaciÃ³n de unidades activas de cuerpo de bombero y de su actual comandante"/>
    <s v=" Luis Alberto Valencia Pulido"/>
    <x v="3"/>
    <x v="0"/>
    <x v="2"/>
    <n v="20"/>
    <s v=" 20213800095392"/>
    <d v="2021-08-10T00:00:00"/>
    <n v="20212100022471"/>
    <d v="2021-08-18T00:00:00"/>
    <n v="5"/>
    <x v="0"/>
    <s v="Se da respuesta por correo con radicado No. 20212100022471 el día 18/08/2021"/>
    <m/>
    <m/>
    <m/>
    <m/>
    <m/>
  </r>
  <r>
    <x v="0"/>
    <x v="0"/>
    <x v="2"/>
    <s v=" CONTRALORIA GENERAL DE LA REPUBLICA DIRECCION DE JURISDICCION COACTIVA"/>
    <x v="2"/>
    <x v="3"/>
    <s v=" CI. Solicitud InformaciÃ³n â€“ Proceso AtenciÃ³n Denuncia 2021-208386-82111-D, con Radicado 2021ER0046570 del 19/04/2021"/>
    <s v="Alvaro Perez"/>
    <x v="7"/>
    <x v="1"/>
    <x v="6"/>
    <n v="30"/>
    <s v=" 20213800095462"/>
    <d v="2021-08-10T00:00:00"/>
    <n v="20213000022731"/>
    <d v="2021-08-24T00:00:00"/>
    <n v="10"/>
    <x v="0"/>
    <s v="24-08-2021 09:33 AM Archivar Alvaro Perez se archiva el orfeo con numero de radicado 20213000022731"/>
    <s v="N/A"/>
    <s v="Word"/>
    <s v="SÍ"/>
    <s v="N/A"/>
    <s v="Cerrado directamente por subdirecto administrativo y financiero"/>
  </r>
  <r>
    <x v="0"/>
    <x v="0"/>
    <x v="18"/>
    <s v=" ASISTENTE COMANDANTE BOMBEROS POPAYAN"/>
    <x v="1"/>
    <x v="1"/>
    <s v=" CAC. SOLICITUD DE INFORMACIÃ“N BONO SOLIDARIO FRESNO"/>
    <s v="Jorge Restrepo Sanguino"/>
    <x v="0"/>
    <x v="0"/>
    <x v="1"/>
    <n v="30"/>
    <s v=" 20213800095482"/>
    <d v="2021-08-10T00:00:00"/>
    <n v="20212050094921"/>
    <d v="2021-08-19T00:00:00"/>
    <n v="6"/>
    <x v="0"/>
    <m/>
    <d v="2021-08-19T00:00:00"/>
    <s v="PDF "/>
    <s v="SÍ"/>
    <m/>
    <m/>
  </r>
  <r>
    <x v="0"/>
    <x v="0"/>
    <x v="24"/>
    <s v=" CUERPO DE BOMBEROS VOLUNTARIOS DE AGRADO - HUILA"/>
    <x v="1"/>
    <x v="4"/>
    <s v=" CAC. Cese de Actividades"/>
    <s v="Jorge Restrepo Sanguino"/>
    <x v="0"/>
    <x v="0"/>
    <x v="1"/>
    <n v="30"/>
    <s v=" 20213800095492"/>
    <d v="2021-08-10T00:00:00"/>
    <n v="20212050094931"/>
    <d v="2021-08-24T00:00:00"/>
    <n v="9"/>
    <x v="0"/>
    <m/>
    <d v="2021-08-24T00:00:00"/>
    <s v="PDF"/>
    <s v="SÍ"/>
    <m/>
    <m/>
  </r>
  <r>
    <x v="0"/>
    <x v="0"/>
    <x v="11"/>
    <s v=" ALCALDIA HATONUEVO LA GUAJIRA"/>
    <x v="4"/>
    <x v="3"/>
    <s v=" CAC. Saludos. IV ReiteraciÃ³n Compromisos del Cuerpo de Bombero de Hatonuevo (La Guajira) con Copia a DirecciÃ³n Nacional Bomberos de Colombia."/>
    <s v="Jorge Restrepo Sanguino"/>
    <x v="0"/>
    <x v="0"/>
    <x v="0"/>
    <n v="30"/>
    <s v=" 20213800095532"/>
    <d v="2021-08-11T00:00:00"/>
    <n v="20212050095491"/>
    <d v="2021-08-31T00:00:00"/>
    <n v="13"/>
    <x v="0"/>
    <m/>
    <d v="2021-09-01T00:00:00"/>
    <s v="PDF "/>
    <s v="SÍ"/>
    <m/>
    <m/>
  </r>
  <r>
    <x v="0"/>
    <x v="0"/>
    <x v="9"/>
    <s v=" JORGE RODRIGUEZ"/>
    <x v="0"/>
    <x v="5"/>
    <s v=" CAC. Derecho de PeticiÃ³n."/>
    <s v="Viviana Gonzalez Cano"/>
    <x v="13"/>
    <x v="1"/>
    <x v="6"/>
    <n v="30"/>
    <s v=" 20213800095572"/>
    <d v="2021-08-11T00:00:00"/>
    <n v="20213700023091"/>
    <d v="2021-09-01T00:00:00"/>
    <n v="14"/>
    <x v="0"/>
    <s v="02-09-2021 09:52 AM Archivar Viviana Gonzalez Cano se efectúa traslado a la UNP bajo radicado. 20213700023091"/>
    <s v="N/A"/>
    <s v="Word"/>
    <s v="SÍ"/>
    <s v="N/A"/>
    <m/>
  </r>
  <r>
    <x v="0"/>
    <x v="0"/>
    <x v="4"/>
    <s v=" CUERPO DE BOMBEROS VOLUNTARIOS DE GARAGOA"/>
    <x v="1"/>
    <x v="2"/>
    <s v=" CAC. SOLICITUD COPIA DE SOAT."/>
    <s v="Arley Coy"/>
    <x v="4"/>
    <x v="1"/>
    <x v="2"/>
    <n v="20"/>
    <s v=" 20213800095622"/>
    <d v="2021-08-11T00:00:00"/>
    <s v="N/A"/>
    <d v="2021-12-27T00:00:00"/>
    <n v="93"/>
    <x v="1"/>
    <s v="27-12-2021 16:17 PM Archivar Jeison Andrés López Ruiz SE DA RESPUESTA AL CUERPO DE BOMBEROS DE GARAGAOA POR CORREO ELECTRONICO EL DIA 27 DE DICIEMBRE DE 2021."/>
    <s v="N/A"/>
    <s v="N/A"/>
    <s v="SÍ"/>
    <s v="N/A"/>
    <m/>
  </r>
  <r>
    <x v="0"/>
    <x v="1"/>
    <x v="20"/>
    <s v=" EDINSON SANGUINO PÃ¡EZ"/>
    <x v="0"/>
    <x v="0"/>
    <s v=" CI. Derecho de peticiÃ³n de informaciÃ³n"/>
    <s v="Lina Maria Rojas Gallego"/>
    <x v="2"/>
    <x v="0"/>
    <x v="1"/>
    <n v="30"/>
    <s v=" 20213800095722"/>
    <d v="2021-08-11T00:00:00"/>
    <n v="20212000022771"/>
    <d v="2021-08-30T00:00:00"/>
    <n v="12"/>
    <x v="0"/>
    <m/>
    <d v="2021-08-30T00:00:00"/>
    <s v="PDF "/>
    <s v="SÍ"/>
    <m/>
    <m/>
  </r>
  <r>
    <x v="0"/>
    <x v="0"/>
    <x v="7"/>
    <s v=" NANCY CAMPOS"/>
    <x v="0"/>
    <x v="5"/>
    <s v=" CAC: REQUERIMIENTO INFORMACION"/>
    <s v=" Edgar Alexander Maya Lopez"/>
    <x v="2"/>
    <x v="0"/>
    <x v="1"/>
    <n v="30"/>
    <s v=" 20213800095732"/>
    <d v="2021-08-11T00:00:00"/>
    <n v="20212050096061"/>
    <d v="2021-09-22T00:00:00"/>
    <n v="29"/>
    <x v="0"/>
    <s v="22-09-2021 09:52 AM Archivar Edgar Alexander Maya Lopez Se da respuesta con radicado DNBC N° 20212050096061, se envía el 22/09/2021"/>
    <d v="2021-09-22T00:00:00"/>
    <s v="PDF"/>
    <s v="SÍ"/>
    <s v="N/A"/>
    <m/>
  </r>
  <r>
    <x v="0"/>
    <x v="0"/>
    <x v="21"/>
    <s v=" ALCALDIA MUNICIPAL PIVIJAY MAGDALENA"/>
    <x v="4"/>
    <x v="3"/>
    <s v=" CAC. SOLICITUD DE INFORMACIÃ“N, ORIENTACIÃ“N, ASESORÃA Y CONSULTA."/>
    <s v="Lina Maria Rojas Gallego"/>
    <x v="2"/>
    <x v="0"/>
    <x v="1"/>
    <n v="30"/>
    <s v=" 20213800095802"/>
    <d v="2021-08-11T00:00:00"/>
    <n v="20212000022531"/>
    <d v="2021-08-19T00:00:00"/>
    <n v="5"/>
    <x v="0"/>
    <m/>
    <d v="2021-08-19T00:00:00"/>
    <s v="PDF "/>
    <s v="SÍ"/>
    <m/>
    <m/>
  </r>
  <r>
    <x v="0"/>
    <x v="0"/>
    <x v="2"/>
    <s v=" UNGRD"/>
    <x v="2"/>
    <x v="3"/>
    <s v=" CAC. ReconstrucciÃ³n de San AndrÃ©s â€“ Solicitud de informaciÃ³n"/>
    <s v="Andrés Fernando Muñoz Cabrera "/>
    <x v="8"/>
    <x v="0"/>
    <x v="1"/>
    <n v="30"/>
    <s v=" 20213800095822"/>
    <d v="2021-08-11T00:00:00"/>
    <m/>
    <m/>
    <m/>
    <x v="2"/>
    <s v="16-12-2021 12:07 PM Archivar EDWIN GONZALEZ MALAGON DOCUMENTO INFORMATIVO YA TRAMITADO"/>
    <m/>
    <m/>
    <m/>
    <m/>
    <s v="Sin evidencia de respuesta"/>
  </r>
  <r>
    <x v="0"/>
    <x v="0"/>
    <x v="7"/>
    <s v=" CUERPO DE BOMBEROS VOLUNTARIOS DE COPACABANA"/>
    <x v="1"/>
    <x v="3"/>
    <s v=" CAC. SOLICITUD DE INFORMACION"/>
    <s v="Andrés Fernando Muñoz Cabrera "/>
    <x v="8"/>
    <x v="0"/>
    <x v="2"/>
    <n v="20"/>
    <s v=" 20213800095832"/>
    <d v="2021-08-11T00:00:00"/>
    <m/>
    <m/>
    <m/>
    <x v="2"/>
    <s v="A  la fecha 08/09/2021, lo tiene  en proceso Andres Muñoz "/>
    <m/>
    <m/>
    <m/>
    <m/>
    <m/>
  </r>
  <r>
    <x v="0"/>
    <x v="0"/>
    <x v="7"/>
    <s v=" CUERPO DE BOMBEROS VOLUNTARIOS DE MUTATA"/>
    <x v="1"/>
    <x v="3"/>
    <s v=" CAC. CAMBIO DE USUARIO RUE"/>
    <s v=" Luis Alberto Valencia Pulido"/>
    <x v="3"/>
    <x v="0"/>
    <x v="0"/>
    <n v="30"/>
    <s v=" 20213800095842"/>
    <d v="2021-08-11T00:00:00"/>
    <m/>
    <d v="2021-08-12T00:00:00"/>
    <n v="1"/>
    <x v="0"/>
    <m/>
    <m/>
    <s v="Correo electrónico "/>
    <s v="SÍ"/>
    <m/>
    <m/>
  </r>
  <r>
    <x v="0"/>
    <x v="0"/>
    <x v="19"/>
    <s v=" CUERPO DE BOMBEROS VOLUNTARIOS DE SAN ALBERTO"/>
    <x v="1"/>
    <x v="1"/>
    <s v=" CAC. oficio enviado a la alcaldÃ­a municipal"/>
    <s v="Camilo Portilla Quelal"/>
    <x v="0"/>
    <x v="0"/>
    <x v="1"/>
    <n v="30"/>
    <s v=" 20213800095852"/>
    <d v="2021-08-11T00:00:00"/>
    <n v="20212050095681"/>
    <d v="2021-12-01T00:00:00"/>
    <n v="76"/>
    <x v="1"/>
    <s v="01-12-2021 14:45 PM Archivar Camilo Portilla Quelal SE ARCHIVA POR ORDEN DE CT SOTO."/>
    <s v="N/A"/>
    <s v="N/A"/>
    <s v="N/A"/>
    <s v="N/A"/>
    <s v="No se tiene evidencia de medio de envio de respuesta, documento sin firma"/>
  </r>
  <r>
    <x v="0"/>
    <x v="0"/>
    <x v="0"/>
    <s v=" CUERPO DE BOMBEROS VOLUNTARIOS DEL CASTILLO"/>
    <x v="1"/>
    <x v="4"/>
    <s v=" CAC: Respuesta oficio con Radicado No 20212050094291"/>
    <s v="Camilo Portilla Quelal"/>
    <x v="0"/>
    <x v="0"/>
    <x v="1"/>
    <n v="30"/>
    <s v=" 20213800095872"/>
    <d v="2021-08-12T00:00:00"/>
    <n v="20212050094291"/>
    <d v="2021-08-17T00:00:00"/>
    <n v="2"/>
    <x v="0"/>
    <m/>
    <d v="2021-07-29T00:00:00"/>
    <s v="Correo electrónico "/>
    <s v="SÍ"/>
    <m/>
    <m/>
  </r>
  <r>
    <x v="0"/>
    <x v="0"/>
    <x v="2"/>
    <s v=" PRUEBAS - PROC. 2A. DELEGADA CONTRATACIÃ³N ESTATAL"/>
    <x v="2"/>
    <x v="3"/>
    <s v=" CAC: Solicitud E 2021-139625 D 2021-1802436 DIRECCIÃ“N NACIONAL DE BOMBEROS"/>
    <s v="Alvaro Perez"/>
    <x v="7"/>
    <x v="1"/>
    <x v="4"/>
    <n v="10"/>
    <s v=" 20213800095922"/>
    <d v="2021-08-12T00:00:00"/>
    <n v="20213000022571"/>
    <d v="2021-08-24T00:00:00"/>
    <n v="8"/>
    <x v="0"/>
    <m/>
    <m/>
    <s v="Word"/>
    <m/>
    <m/>
    <s v="No se evidencia documento de salida en PDF, ni fecha de envió y de digitalización "/>
  </r>
  <r>
    <x v="0"/>
    <x v="0"/>
    <x v="1"/>
    <s v=" CUERPO DE BOMBEROS VOLUNTARIOS DE SANTA ROSA DEL SUR - BOLIVAR"/>
    <x v="1"/>
    <x v="5"/>
    <s v=" CAC: Solicitud de asesorÃ­a jurÃ­dica"/>
    <s v="Andrea Bibiana Castañeda Durán"/>
    <x v="0"/>
    <x v="0"/>
    <x v="2"/>
    <n v="20"/>
    <s v=" 20213800095982"/>
    <d v="2021-08-12T00:00:00"/>
    <n v="20212050094881"/>
    <d v="2021-08-18T00:00:00"/>
    <n v="3"/>
    <x v="0"/>
    <m/>
    <m/>
    <s v="Correo electrónico "/>
    <s v="SÍ"/>
    <m/>
    <s v="No se evidencia documento de salida en PDF ni  fecha de digitalización "/>
  </r>
  <r>
    <x v="0"/>
    <x v="0"/>
    <x v="2"/>
    <s v=" CONCEJO MUNICIPAL DE SUPATÃ¡"/>
    <x v="4"/>
    <x v="1"/>
    <s v=" CAC: Solicitud reactivaciÃ³n Cuerpo Bomberos SupatÃ¡ Cundinamarca"/>
    <s v="Melba Vidal "/>
    <x v="1"/>
    <x v="0"/>
    <x v="0"/>
    <n v="30"/>
    <s v=" 20213800095992"/>
    <d v="2021-08-12T00:00:00"/>
    <n v="20212050096541"/>
    <d v="2021-10-15T00:00:00"/>
    <n v="45"/>
    <x v="1"/>
    <s v="20-10-2021 15:17 PM Archivar Melba Vidal Enviado el 15 de octubre con radicado No 20212050096541"/>
    <d v="2021-10-15T00:00:00"/>
    <s v="PDF"/>
    <s v="SÍ"/>
    <s v="N/A"/>
    <m/>
  </r>
  <r>
    <x v="0"/>
    <x v="0"/>
    <x v="4"/>
    <s v=" CUERPO DE BOMBEROS VOLUNTARIOS DE LABRANZAGRANDE"/>
    <x v="1"/>
    <x v="3"/>
    <s v=" CAC: Procedimiento chips vehÃ­culos"/>
    <s v="Jorge Restrepo Sanguino"/>
    <x v="0"/>
    <x v="0"/>
    <x v="2"/>
    <n v="20"/>
    <s v=" 20213800096002"/>
    <d v="2021-08-12T00:00:00"/>
    <m/>
    <d v="2021-08-18T00:00:00"/>
    <n v="3"/>
    <x v="0"/>
    <m/>
    <m/>
    <s v="Correo electrónico "/>
    <s v="SÍ"/>
    <m/>
    <s v="No se evidencia documento de salida, ni  fecha de digitalización "/>
  </r>
  <r>
    <x v="0"/>
    <x v="0"/>
    <x v="21"/>
    <s v=" CUERPO DE BOMBEROS VOLUNTARIOS DE SITIO NUEVO - MAGDALENA"/>
    <x v="1"/>
    <x v="2"/>
    <s v=" CAC. Cordial saludo. Mi Respetado CapitÃ¡n siendo conocedora de su espÃ­ritu altruista y colaborador en pro del fortalecimiento institucional de los Cuerpos de Bomberos Voluntario de Sitionuevo Magdalena por las razones que listo a continuaciÃ³n: 1. El Consejo..."/>
    <s v="Melba Vidal "/>
    <x v="1"/>
    <x v="0"/>
    <x v="1"/>
    <n v="30"/>
    <s v=" 20213800096102"/>
    <d v="2021-08-13T00:00:00"/>
    <n v="20212110028981"/>
    <d v="2021-11-30T00:00:00"/>
    <n v="73"/>
    <x v="1"/>
    <s v="08-12-2021 20:06 PM Archivar Melba Vidal Respuesta enviada el 30 de noviembre con radicado No 20212110028981"/>
    <d v="2021-11-30T00:00:00"/>
    <s v="PDF"/>
    <s v="SÍ"/>
    <s v="N/A"/>
    <m/>
  </r>
  <r>
    <x v="0"/>
    <x v="3"/>
    <x v="2"/>
    <s v=" SERGIO VLADIMIR OSPINA COLMENARES"/>
    <x v="0"/>
    <x v="0"/>
    <s v=" FE. Concepto sobre la aplicaciÃ³n de la ResoluciÃ³n 256 de 2014"/>
    <s v="Mauricio Delgado Perdomo"/>
    <x v="2"/>
    <x v="0"/>
    <x v="2"/>
    <n v="20"/>
    <s v=" 20219000096242"/>
    <d v="2021-08-17T00:00:00"/>
    <n v="20212000022971"/>
    <d v="2021-11-17T00:00:00"/>
    <n v="63"/>
    <x v="1"/>
    <s v="30-08-2021 17:45 PM Archivar Mauricio Delgado Perdomo SE RESPONDE MEDIANTE RADICADO DNBC 20212000022971"/>
    <d v="2021-11-17T00:00:00"/>
    <s v="PDF"/>
    <s v="SÍ"/>
    <s v="N/A"/>
    <m/>
  </r>
  <r>
    <x v="0"/>
    <x v="0"/>
    <x v="14"/>
    <s v=" PROCURADURÃA GENERAL DE LA NACIÃ“N ALBERTO RIVERA BALAGUERA"/>
    <x v="2"/>
    <x v="2"/>
    <s v=" CAC: Radicado de salida S-2021-032232"/>
    <s v="Juan Carlos Puerto Prieto"/>
    <x v="3"/>
    <x v="0"/>
    <x v="0"/>
    <n v="30"/>
    <s v=" 20213800096282"/>
    <d v="2021-08-17T00:00:00"/>
    <n v="20212400023191"/>
    <d v="2021-09-06T00:00:00"/>
    <n v="13"/>
    <x v="0"/>
    <m/>
    <d v="2021-09-06T00:00:00"/>
    <s v="PDF "/>
    <s v="SÍ"/>
    <m/>
    <m/>
  </r>
  <r>
    <x v="0"/>
    <x v="0"/>
    <x v="18"/>
    <s v=" ALCALDIA FLANDES SECRETARIA DE GOBIERNO"/>
    <x v="4"/>
    <x v="5"/>
    <s v=" CAC: InstituciÃ³n bomberil"/>
    <s v="Melba Vidal "/>
    <x v="1"/>
    <x v="0"/>
    <x v="1"/>
    <n v="30"/>
    <s v=" 20213800096292"/>
    <d v="2021-08-17T00:00:00"/>
    <n v="20212110025761"/>
    <d v="2021-11-02T00:00:00"/>
    <n v="53"/>
    <x v="1"/>
    <s v="24-11-2021 13:04 PM Archivar Melba Vidal se envió respuesta el 2 de noviembre del 2021 con radicado No 20212110025761"/>
    <d v="2021-11-02T00:00:00"/>
    <s v="PDF"/>
    <s v="SÍ"/>
    <s v="N/A"/>
    <m/>
  </r>
  <r>
    <x v="0"/>
    <x v="0"/>
    <x v="2"/>
    <s v=" CUERPO DE BOMBEROS VOLUNTARIOS DE NILO"/>
    <x v="1"/>
    <x v="2"/>
    <s v=" CAC. VEHICULO FUERA DE SERVICIO"/>
    <s v="Jorge Restrepo Sanguino"/>
    <x v="0"/>
    <x v="0"/>
    <x v="0"/>
    <n v="30"/>
    <s v=" 20213800096522"/>
    <d v="2021-08-17T00:00:00"/>
    <n v="20212050095601"/>
    <d v="2021-09-03T00:00:00"/>
    <n v="12"/>
    <x v="0"/>
    <m/>
    <d v="2021-09-03T00:00:00"/>
    <s v="PDF"/>
    <s v="SÍ"/>
    <m/>
    <m/>
  </r>
  <r>
    <x v="0"/>
    <x v="0"/>
    <x v="7"/>
    <s v=" DEPARTAMENTO ADMINISTRATIVO DE GESTIÃ³N DEL RIESGO DE DESASTRES DAGRD"/>
    <x v="2"/>
    <x v="1"/>
    <s v=" CAC. SOLICITUD CAMBIO DE UNIFOMRES"/>
    <s v="Andrés Fernando Muñoz Cabrera "/>
    <x v="8"/>
    <x v="0"/>
    <x v="1"/>
    <n v="30"/>
    <s v=" 20213800096592"/>
    <d v="2021-08-17T00:00:00"/>
    <m/>
    <m/>
    <m/>
    <x v="2"/>
    <s v="A la fecha 13/09/2021, lo tiene en proceso Andres Muñoz "/>
    <m/>
    <m/>
    <m/>
    <m/>
    <m/>
  </r>
  <r>
    <x v="0"/>
    <x v="0"/>
    <x v="4"/>
    <s v=" ALCALDIA BELEN BOYACA"/>
    <x v="4"/>
    <x v="3"/>
    <s v=" CAC. Listado Censal."/>
    <s v=" Luis Alberto Valencia Pulido"/>
    <x v="3"/>
    <x v="0"/>
    <x v="2"/>
    <n v="20"/>
    <s v=" 20213800096682"/>
    <d v="2021-08-18T00:00:00"/>
    <s v="20212100023181_x000a_20212100023171"/>
    <d v="2021-09-06T00:00:00"/>
    <n v="13"/>
    <x v="0"/>
    <s v="A la fecha 13/09/2021, no se evidencia documento PDF "/>
    <m/>
    <m/>
    <m/>
    <m/>
    <m/>
  </r>
  <r>
    <x v="0"/>
    <x v="0"/>
    <x v="2"/>
    <s v=" CUERPO DE BOMBEROS VOLUNTARIOS DE SIBATE"/>
    <x v="1"/>
    <x v="5"/>
    <s v=" CAC. Solicitud de asesorÃ­a por el Grupo FANO."/>
    <s v="Jorge Restrepo Sanguino"/>
    <x v="0"/>
    <x v="0"/>
    <x v="1"/>
    <n v="30"/>
    <s v=" 20213800096712"/>
    <d v="2021-08-18T00:00:00"/>
    <m/>
    <d v="2021-08-31T00:00:00"/>
    <n v="8"/>
    <x v="0"/>
    <s v="A la fecha 13/09/2021, no se evidencia documento de salida en PDF "/>
    <m/>
    <s v="Correo electrónico "/>
    <s v="SÍ"/>
    <m/>
    <m/>
  </r>
  <r>
    <x v="0"/>
    <x v="0"/>
    <x v="4"/>
    <s v=" CUERPO DE BOMBEROS VOLUNTARIOS DE DUITAMA"/>
    <x v="1"/>
    <x v="1"/>
    <s v=" CAC. Solicitud."/>
    <s v="Cristian Fernando Salcedo Rueda "/>
    <x v="1"/>
    <x v="0"/>
    <x v="2"/>
    <n v="20"/>
    <s v=" 20213800096752"/>
    <d v="2021-08-18T00:00:00"/>
    <n v="20212000022981"/>
    <d v="2021-09-11T00:00:00"/>
    <n v="22"/>
    <x v="1"/>
    <s v="29-10-2021 19:32 PM Archivar Cristian Fernando Salcedo Rueda se dio respuesta el día Sáb 11/09/2021 15:54"/>
    <d v="2021-09-11T00:00:00"/>
    <s v="PDF"/>
    <s v="SÍ"/>
    <s v="N/A"/>
    <m/>
  </r>
  <r>
    <x v="1"/>
    <x v="2"/>
    <x v="14"/>
    <s v=" CUERPO DE BOMBEROS VOLUNTARIOS FLORIDABLANCA FORMACIÃ³N INTERNA"/>
    <x v="1"/>
    <x v="0"/>
    <s v=" RD: DERECHO DE PETICIÃ“N DE CONSULTA"/>
    <s v="Jorge Restrepo Sanguino"/>
    <x v="0"/>
    <x v="0"/>
    <x v="1"/>
    <n v="30"/>
    <s v=" 20213800096812"/>
    <d v="2021-08-18T00:00:00"/>
    <n v="20212050095111"/>
    <d v="2021-08-23T00:00:00"/>
    <n v="2"/>
    <x v="0"/>
    <s v="A la fecha 13/09/2021, no se evidencia documento de salida en PDF "/>
    <m/>
    <m/>
    <s v="SÍ"/>
    <m/>
    <m/>
  </r>
  <r>
    <x v="0"/>
    <x v="0"/>
    <x v="24"/>
    <s v=" CUERPO DE BOMBEROS VOLUNTARIOS DE ALGECIRAS - HUILA"/>
    <x v="1"/>
    <x v="0"/>
    <s v=" CAC. Intervenciones y Mediciones Ante la Alcaldia."/>
    <s v="Camilo Portilla Quelal"/>
    <x v="0"/>
    <x v="0"/>
    <x v="1"/>
    <n v="30"/>
    <s v=" 20213800096882"/>
    <d v="2021-08-18T00:00:00"/>
    <n v="20212050095701"/>
    <d v="2021-09-10T00:00:00"/>
    <n v="17"/>
    <x v="0"/>
    <s v="08-10-2021 09:47 AM Archivar Camilo Portilla Quelal se dió respuesta con Radicado No. 20212050095701 el 10/09/2021 ASUNTO: RESPONSABILIDADES LEY 1575 DE 2012"/>
    <d v="2021-09-10T00:00:00"/>
    <s v="PDF"/>
    <s v="SÍ"/>
    <s v="N/A"/>
    <m/>
  </r>
  <r>
    <x v="0"/>
    <x v="0"/>
    <x v="7"/>
    <s v=" ALCALDÃ­A DE MEDELLÃ­N"/>
    <x v="2"/>
    <x v="1"/>
    <s v=" CAC: Documento - 202130348629"/>
    <s v="Andrés Fernando Muñoz Cabrera "/>
    <x v="8"/>
    <x v="0"/>
    <x v="1"/>
    <n v="30"/>
    <s v=" 20213800096902"/>
    <d v="2021-08-18T00:00:00"/>
    <n v="20212110030901"/>
    <d v="2021-12-22T00:00:00"/>
    <n v="86"/>
    <x v="1"/>
    <s v="22-12-2021 15:11 PM Archivar Jorge Restrepo Sanguino SE DIO RESPUESTA MEDIANTE OFICIO N°20212110030901 EL 22/12/2021"/>
    <d v="2021-12-21T00:00:00"/>
    <s v="PDF"/>
    <s v="SÍ"/>
    <s v="N/A"/>
    <m/>
  </r>
  <r>
    <x v="0"/>
    <x v="0"/>
    <x v="4"/>
    <s v=" JUZGADO SEGUNDO CIVIL DEL CIRCUITO DE ORALIDAD DE TUNJA"/>
    <x v="4"/>
    <x v="2"/>
    <s v=" CAC. 2021-00098-01 TUTELA.- NOTIFICACION FALLO 2A INSTANCIA.- Seguido por OLGA LUCIA ALBA CANARIA y otros VS CUERPO DE BOMBEROS VOLUNTARIOS DE TUTA."/>
    <s v="Jorge Restrepo Sanguino"/>
    <x v="0"/>
    <x v="0"/>
    <x v="0"/>
    <n v="30"/>
    <s v=" 20213800096912"/>
    <d v="2021-08-18T00:00:00"/>
    <n v="20212050095121"/>
    <d v="2021-08-23T00:00:00"/>
    <n v="2"/>
    <x v="0"/>
    <s v="A La fecha 13/09/2021, no se evidenia documento de salida en PDF "/>
    <m/>
    <m/>
    <m/>
    <m/>
    <m/>
  </r>
  <r>
    <x v="0"/>
    <x v="0"/>
    <x v="2"/>
    <s v=" CUERPO DE BOMBEROS VOLUNTARIOS AGUA DE DIOS CUERPO DE BOMBEROS VOLUNTARIOS AGUA DE DIOS"/>
    <x v="1"/>
    <x v="1"/>
    <s v=" CAC: SOLICITUD ASESORÃA SOBRE OBSERVACIONES"/>
    <s v="Camilo Portilla Quelal"/>
    <x v="0"/>
    <x v="0"/>
    <x v="1"/>
    <n v="30"/>
    <s v=" 20213800097032"/>
    <d v="2021-08-19T00:00:00"/>
    <n v="20212050095801"/>
    <d v="2021-09-11T00:00:00"/>
    <n v="18"/>
    <x v="0"/>
    <s v="08-10-2021 09:52 AM Archivar Camilo Portilla Quelal se dió respuesta con Radicado No. 20212050095801 el día 11/09/2021 ASUNTO:OSERVACIONES CONTRATO PRESTACION DE SERVICIOS –BOMBEROS"/>
    <d v="2021-09-11T00:00:00"/>
    <s v="PDF"/>
    <s v="SÍ"/>
    <s v="N/A"/>
    <m/>
  </r>
  <r>
    <x v="0"/>
    <x v="0"/>
    <x v="2"/>
    <s v=" CUERPO DE BOMBEROS VOLUNTARIOS DE MELGAR"/>
    <x v="1"/>
    <x v="1"/>
    <s v=" CAC: SOLICITUD DE APOYO PARA REALIZAR LAS TABLAS DE RETENCION DOCUMENTAL DEL CUERPO DE BOMBEROS DE MELGAR TOLIMA"/>
    <s v="JHON WARNER PAZ MURCIA"/>
    <x v="14"/>
    <x v="1"/>
    <x v="1"/>
    <n v="30"/>
    <s v=" 20213800097372"/>
    <d v="2021-08-19T00:00:00"/>
    <n v="20213320023211"/>
    <d v="2021-09-03T00:00:00"/>
    <n v="11"/>
    <x v="0"/>
    <s v="03-09-2021 17:09 PM Archivar JHON WARNER PAZ MURCIA Se da respuesta mediante radicado No. 20213320023211"/>
    <d v="2021-10-06T00:00:00"/>
    <s v="PDF"/>
    <s v="SÍ"/>
    <s v="N/A"/>
    <m/>
  </r>
  <r>
    <x v="0"/>
    <x v="0"/>
    <x v="21"/>
    <s v=" BIANOR RAFAEL PABÃ³N CANTILLO"/>
    <x v="0"/>
    <x v="1"/>
    <s v=" CAC: Derecho de PeticiÃ³n"/>
    <s v="Jorge Restrepo Sanguino"/>
    <x v="0"/>
    <x v="0"/>
    <x v="1"/>
    <n v="30"/>
    <s v=" 20213800097402"/>
    <d v="2021-08-20T00:00:00"/>
    <n v="20212050095621"/>
    <d v="2021-09-10T00:00:00"/>
    <n v="15"/>
    <x v="0"/>
    <s v="13-10-2021 16:49 PM Archivar Ronny Estiven Romero Velandia se envía correo el 10/09/2021, Radicado 20212050095621."/>
    <d v="2021-09-10T00:00:00"/>
    <s v="PDF"/>
    <s v="SÍ"/>
    <s v="N/A"/>
    <m/>
  </r>
  <r>
    <x v="0"/>
    <x v="0"/>
    <x v="21"/>
    <s v=" CUERPO DE BOMBEROS VOLUNTARIOS DE PIVIJAY MAGDALENA"/>
    <x v="1"/>
    <x v="1"/>
    <s v=" CAC: DOCUMENTACIÃ“N SOLICITADA"/>
    <s v="Melba Vidal "/>
    <x v="1"/>
    <x v="0"/>
    <x v="1"/>
    <n v="30"/>
    <s v=" 20213800097412"/>
    <d v="2021-08-20T00:00:00"/>
    <m/>
    <m/>
    <m/>
    <x v="2"/>
    <s v="13-09-2021 14:30 PM Archivar Melba Vidal Información Recibida"/>
    <m/>
    <m/>
    <m/>
    <m/>
    <s v="Sin informacion de respuesta"/>
  </r>
  <r>
    <x v="0"/>
    <x v="0"/>
    <x v="24"/>
    <s v=" CUERPOS DE BOMBEROS DE COLOMBIA - HUILA"/>
    <x v="1"/>
    <x v="1"/>
    <s v=" CAC: enviÃ³ de proyecto de bomberos Colombia Huila"/>
    <s v="Jiud Magnoly Gaviria Narvaez"/>
    <x v="8"/>
    <x v="0"/>
    <x v="1"/>
    <n v="30"/>
    <s v=" 20213800097472"/>
    <d v="2021-08-20T00:00:00"/>
    <n v="20212100024801"/>
    <d v="2021-10-15T00:00:00"/>
    <n v="40"/>
    <x v="1"/>
    <s v="07-10-2021 12:44 PM Archivar Jiud Magnoly Gaviria Narvaez Se da respuesta con Radicado No.20212100024801"/>
    <d v="2021-10-15T00:00:00"/>
    <s v="PDF"/>
    <s v="SÍ"/>
    <s v="N/A"/>
    <m/>
  </r>
  <r>
    <x v="0"/>
    <x v="0"/>
    <x v="10"/>
    <s v=" CUERPO DE BOMBEROS OFICIALES DE DOSQUEBRADAS"/>
    <x v="1"/>
    <x v="1"/>
    <s v=" CAC: Respuesta automÃ¡tica: Oficio No. 108 Bomberos Dosquebradas"/>
    <s v="Jiud Magnoly Gaviria Narvaez"/>
    <x v="8"/>
    <x v="0"/>
    <x v="1"/>
    <n v="30"/>
    <s v=" 20213800097492"/>
    <d v="2021-08-20T00:00:00"/>
    <s v="N/A"/>
    <d v="2021-10-06T00:00:00"/>
    <n v="33"/>
    <x v="1"/>
    <s v="06-10-2021 16:12 PM Archivar Jiud Magnoly Gaviria Narvaez Se da respuesta mediante email."/>
    <s v="N/A"/>
    <s v="N/A"/>
    <s v="SÍ"/>
    <s v="N/A"/>
    <m/>
  </r>
  <r>
    <x v="0"/>
    <x v="3"/>
    <x v="2"/>
    <s v=" Yeison Fernando Montoya Puerta"/>
    <x v="0"/>
    <x v="5"/>
    <s v=" Apostillar Diploma"/>
    <s v="Jorge Restrepo Sanguino"/>
    <x v="0"/>
    <x v="0"/>
    <x v="2"/>
    <n v="30"/>
    <s v=" 20219000097532"/>
    <d v="2021-08-20T00:00:00"/>
    <m/>
    <d v="2021-09-01T00:00:00"/>
    <n v="8"/>
    <x v="0"/>
    <s v="SE DIO RESPUESTA MEDIANTE CORREO ELECTRÓNICO EL 01/09/2021"/>
    <m/>
    <m/>
    <m/>
    <m/>
    <s v="no se evidencia documento de respuesta."/>
  </r>
  <r>
    <x v="0"/>
    <x v="1"/>
    <x v="21"/>
    <s v=" ALCALDIA MUNICIPAL EL PIÃ‘ON MAGDALENA"/>
    <x v="4"/>
    <x v="2"/>
    <s v=" CI: Traslado solicitud EXT_S21-00068591-PQRSD-066596-PQR."/>
    <s v="Jorge Restrepo Sanguino"/>
    <x v="0"/>
    <x v="0"/>
    <x v="1"/>
    <n v="30"/>
    <s v=" 20213800097542"/>
    <d v="2021-08-20T00:00:00"/>
    <n v="20212050095131"/>
    <d v="2021-08-24T00:00:00"/>
    <n v="2"/>
    <x v="0"/>
    <m/>
    <d v="2021-08-24T00:00:00"/>
    <s v="PDF"/>
    <s v="SÍ"/>
    <m/>
    <m/>
  </r>
  <r>
    <x v="0"/>
    <x v="0"/>
    <x v="7"/>
    <s v=" CUERPO DE BOMBEROS VOLUNTARIOS DE SANTAFE DE ANTIOQUIA"/>
    <x v="1"/>
    <x v="5"/>
    <s v=" CAC: Solicitud de grabaciÃ³n y acta de reuniÃ³n virtual 5/08/2021"/>
    <s v="Cristian Fernando Salcedo Rueda "/>
    <x v="1"/>
    <x v="0"/>
    <x v="2"/>
    <n v="30"/>
    <s v=" 20213800097592"/>
    <d v="2021-08-23T00:00:00"/>
    <n v="20212000022961"/>
    <d v="2021-09-22T00:00:00"/>
    <n v="43"/>
    <x v="1"/>
    <s v="29-10-2021 19:26 PM Archivar Cristian Fernando Salcedo Rueda se dio respuesta el día Mié 22/09/2021 9:31"/>
    <d v="2021-09-22T00:00:00"/>
    <s v="PDF"/>
    <s v="SÍ"/>
    <s v="N/A"/>
    <m/>
  </r>
  <r>
    <x v="0"/>
    <x v="0"/>
    <x v="7"/>
    <s v=" ALCALDIA SANTA FE DE ANTIOQUIA ANTIOQUIA"/>
    <x v="4"/>
    <x v="0"/>
    <s v=" CAC: SOLICITUD DE VISITA DE VERIFICACION CONDICIONES DE OPERATIVIDAD BOMBEROS SANTA FE DE ANTIOQUIA"/>
    <s v="Melba Vidal "/>
    <x v="1"/>
    <x v="0"/>
    <x v="1"/>
    <n v="30"/>
    <s v=" 20213800097612"/>
    <d v="2021-08-23T00:00:00"/>
    <n v="20212110025771"/>
    <d v="2021-11-02T00:00:00"/>
    <n v="49"/>
    <x v="1"/>
    <s v="24-11-2021 13:12 PM Archivar Melba Vidal se envía respuesta el 2 de noviembre con radicado No 20212110025771"/>
    <d v="2021-11-02T00:00:00"/>
    <s v="PDF"/>
    <s v="SÍ"/>
    <s v="N/A"/>
    <m/>
  </r>
  <r>
    <x v="0"/>
    <x v="0"/>
    <x v="9"/>
    <s v=" ANDREA CUMBAL"/>
    <x v="0"/>
    <x v="1"/>
    <s v=" CAC: sin respuesta bomberos Cuspud- Carlosama"/>
    <s v="Melba Vidal "/>
    <x v="1"/>
    <x v="0"/>
    <x v="1"/>
    <n v="30"/>
    <s v=" 20213800097662"/>
    <d v="2021-08-23T00:00:00"/>
    <n v="20212050092911"/>
    <d v="2021-11-16T00:00:00"/>
    <n v="58"/>
    <x v="1"/>
    <s v="22-12-2021 10:05 AM Archivar Melba Vidal Se envia respuesta el 16 de diciembre del 2021 con radicado No 20212050092911"/>
    <d v="2021-12-16T00:00:00"/>
    <s v="PDF"/>
    <s v="SÍ"/>
    <s v="N/A"/>
    <m/>
  </r>
  <r>
    <x v="0"/>
    <x v="0"/>
    <x v="2"/>
    <s v=" FRANCISCO JAVIER GAMBOA PEDRAZA"/>
    <x v="0"/>
    <x v="5"/>
    <s v=" CAC: Radicado peticiÃ³n"/>
    <s v="Camilo Portilla Quelal"/>
    <x v="0"/>
    <x v="0"/>
    <x v="1"/>
    <n v="30"/>
    <s v=" 20213800097672"/>
    <d v="2021-08-23T00:00:00"/>
    <n v="20212050096161"/>
    <d v="2021-10-07T00:00:00"/>
    <n v="33"/>
    <x v="1"/>
    <s v="08-10-2021 10:05 AM Archivar Camilo Portilla Quelal se dió respuesta con Radicado No. 20212050096161 el 07/10/2021 ASUNTO: CONSULTA SOBRES INSPECCIONES DE SEGURIDAD DE LOS C.B.V."/>
    <d v="2021-10-07T00:00:00"/>
    <s v="PDF"/>
    <s v="SÍ"/>
    <s v="N/A"/>
    <m/>
  </r>
  <r>
    <x v="0"/>
    <x v="0"/>
    <x v="16"/>
    <s v=" CUERPO DE BOMBEROS VOLUNTARIOS DE SAN VICENTE DE CHUCURI"/>
    <x v="1"/>
    <x v="3"/>
    <s v=" CAC: SOLICITUD DE INFORMACIÃ“N"/>
    <s v="Jiud Magnoly Gaviria Narvaez"/>
    <x v="8"/>
    <x v="0"/>
    <x v="1"/>
    <n v="30"/>
    <s v=" 20213800097722"/>
    <d v="2021-08-23T00:00:00"/>
    <m/>
    <m/>
    <m/>
    <x v="2"/>
    <s v="06-10-2021 16:22 PM Archivar Jiud Magnoly Gaviria Narvaez Se brido respuesta mediante llamada telefónica."/>
    <m/>
    <m/>
    <m/>
    <m/>
    <s v="No se anexa evidencia de llamada telefonica ni correo del peticionario confirmando la llamada."/>
  </r>
  <r>
    <x v="0"/>
    <x v="0"/>
    <x v="13"/>
    <s v=" GOBERNACIÃ“N DE CALDAS"/>
    <x v="2"/>
    <x v="3"/>
    <s v=" CAC: SOLICITUD DE INFORMACIÃ“N"/>
    <s v="Jorge Restrepo Sanguino"/>
    <x v="0"/>
    <x v="0"/>
    <x v="1"/>
    <n v="30"/>
    <s v=" 20213800097762"/>
    <d v="2021-08-23T00:00:00"/>
    <n v="20212050095641"/>
    <d v="2021-09-10T00:00:00"/>
    <n v="14"/>
    <x v="0"/>
    <s v="10-09-2021 09:45 AM Archivar Jorge Restrepo Sanguino SE DIO RESPUESTA MEDIANTE OFICIO N° 20212050095641 EL 10/09/2021"/>
    <d v="2021-09-10T00:00:00"/>
    <s v="PDF"/>
    <s v="SÍ"/>
    <s v="N/A"/>
    <m/>
  </r>
  <r>
    <x v="0"/>
    <x v="0"/>
    <x v="14"/>
    <s v=" CUERPO DE BOMBEROS VOLUNTARIOS DE SURATA - SANTANDER"/>
    <x v="1"/>
    <x v="3"/>
    <s v=" CAC: Concepto"/>
    <s v=" Juan Gabriel Parra"/>
    <x v="0"/>
    <x v="0"/>
    <x v="2"/>
    <n v="30"/>
    <s v=" 20213800097772"/>
    <d v="2021-08-23T00:00:00"/>
    <n v="20212050095561"/>
    <d v="2021-09-01T00:00:00"/>
    <n v="7"/>
    <x v="0"/>
    <s v="13-10-2021 16:40 PM Archivar Ronny Estiven Romero Velandia Se envía correo electrónico el día 01/09/2021, Radicado No. 20212050095561."/>
    <d v="2021-09-01T00:00:00"/>
    <s v="PDF"/>
    <s v="SÍ"/>
    <s v="N/A"/>
    <m/>
  </r>
  <r>
    <x v="0"/>
    <x v="0"/>
    <x v="7"/>
    <s v=" GOBERNACION DE ANTIOQUIA SECRETARIA DE GOBIERNO PAZ Y NO VIOLENCIA"/>
    <x v="4"/>
    <x v="2"/>
    <s v=" CAC: Solicitud visita de inspecciÃ³n del CBV de Santa Fe de Antioquia."/>
    <s v="Melba Vidal "/>
    <x v="1"/>
    <x v="0"/>
    <x v="1"/>
    <n v="30"/>
    <s v=" 20213800097832"/>
    <d v="2021-08-23T00:00:00"/>
    <n v="20212110028991"/>
    <d v="2021-11-30T00:00:00"/>
    <n v="68"/>
    <x v="1"/>
    <s v="08-12-2021 20:29 PM Archivar Melba Vidal respuesta enviada el 30 de noviembre con radicado No 20212110028991"/>
    <d v="2021-11-30T00:00:00"/>
    <s v="PDF"/>
    <s v="SÍ"/>
    <s v="N/A"/>
    <m/>
  </r>
  <r>
    <x v="0"/>
    <x v="0"/>
    <x v="4"/>
    <s v=" CUERPO DE BOMBEROS VOLUNTARIOS DE VILLA DE LEYVA"/>
    <x v="1"/>
    <x v="5"/>
    <s v=" CAC: Denuncia por negligencia"/>
    <s v="Camilo Portilla Quelal"/>
    <x v="0"/>
    <x v="0"/>
    <x v="1"/>
    <n v="30"/>
    <s v=" 20213800097842"/>
    <d v="2021-08-23T00:00:00"/>
    <n v="20212050095901"/>
    <d v="2021-09-22T00:00:00"/>
    <n v="22"/>
    <x v="0"/>
    <s v="08-10-2021 09:58 AM Archivar Camilo Portilla Quelal se dió resuesta con Radicado No. 20212050095901 el día 22/09/2021 ASUNTO: Traslado de denuncia a Tribunal Disciplinario–Requerimiento"/>
    <s v="N/A"/>
    <s v="Word"/>
    <s v="N/A"/>
    <s v="N/A"/>
    <s v="No se adjunta evidencia de traslado"/>
  </r>
  <r>
    <x v="0"/>
    <x v="0"/>
    <x v="2"/>
    <s v=" MARCELA GAMBOA"/>
    <x v="0"/>
    <x v="5"/>
    <s v=" CAC: Queja para el subteniente Cristian Quiroga"/>
    <s v="Camilo Portilla Quelal"/>
    <x v="0"/>
    <x v="0"/>
    <x v="1"/>
    <n v="30"/>
    <s v=" 20213800097872"/>
    <d v="2021-08-23T00:00:00"/>
    <n v="20212050095911"/>
    <d v="2021-09-22T00:00:00"/>
    <n v="22"/>
    <x v="0"/>
    <s v="13-10-2021 16:37 PM Archivar Ronny Estiven Romero Velandia Se envía correo el 22/09/2021, radicado No. 20212050095911."/>
    <d v="2021-09-22T00:00:00"/>
    <s v="PDF"/>
    <s v="SÍ"/>
    <s v="N/A"/>
    <m/>
  </r>
  <r>
    <x v="0"/>
    <x v="0"/>
    <x v="23"/>
    <s v=" ASISTENTE COMANDANTE BOMBEROS POPAYAN"/>
    <x v="1"/>
    <x v="1"/>
    <s v=" CAC: SOLICITUD BOMBEROS POPAYÃN"/>
    <s v=" Luis Alberto Valencia Pulido"/>
    <x v="3"/>
    <x v="0"/>
    <x v="2"/>
    <n v="30"/>
    <s v=" 20213800097962"/>
    <d v="2021-08-23T00:00:00"/>
    <m/>
    <m/>
    <n v="9"/>
    <x v="0"/>
    <s v="Se da respuesta a través de correo electrónico el día 03/09/2021"/>
    <m/>
    <m/>
    <m/>
    <m/>
    <s v="no se evidencia imagen de salida "/>
  </r>
  <r>
    <x v="0"/>
    <x v="0"/>
    <x v="2"/>
    <s v=" CUERPO DE BOMBEROS VOLUNTARIOS DE SOACHA"/>
    <x v="1"/>
    <x v="5"/>
    <s v=" CAC: Solicitud acompaÃ±amiento jurÃ­dico"/>
    <s v="Ronny Estiven Romero Velandia"/>
    <x v="0"/>
    <x v="0"/>
    <x v="1"/>
    <n v="30"/>
    <s v=" 20213800097972"/>
    <d v="2021-08-23T00:00:00"/>
    <m/>
    <m/>
    <n v="1"/>
    <x v="0"/>
    <s v="SE DIO RESPUESTA POR CORREO ELECTRÓNICO DESDE ATENCIÓN CIUDADANO"/>
    <m/>
    <m/>
    <m/>
    <m/>
    <s v="no se evidencia imagen de salida "/>
  </r>
  <r>
    <x v="0"/>
    <x v="0"/>
    <x v="23"/>
    <s v=" CONTRALORIA DELEGADA PARA EL SECTOR DE INFRAESTRUTURA BETZAIDA CUERO PONCE."/>
    <x v="2"/>
    <x v="3"/>
    <s v=" CAC: Segunda ReiteraciÃ³n Solicitud InformaciÃ³n - Proceso AtenciÃ³n Denuncia 2021-208386-82111-D, con Radicado 2021ER0046570 del 19/04/2021."/>
    <s v="Alvaro Perez"/>
    <x v="7"/>
    <x v="1"/>
    <x v="4"/>
    <n v="10"/>
    <s v=" 20213800097992"/>
    <d v="2021-08-23T00:00:00"/>
    <n v="20213000022731"/>
    <d v="2021-08-24T00:00:00"/>
    <n v="1"/>
    <x v="0"/>
    <m/>
    <m/>
    <m/>
    <m/>
    <m/>
    <s v="no se evidencia imagen de salida "/>
  </r>
  <r>
    <x v="0"/>
    <x v="0"/>
    <x v="2"/>
    <s v=" ISELE PAOLA TOSCANO RIVERO"/>
    <x v="0"/>
    <x v="3"/>
    <s v=" CAC: Cargo administrativo"/>
    <s v=" Juan Gabriel Parra"/>
    <x v="0"/>
    <x v="0"/>
    <x v="2"/>
    <n v="35"/>
    <s v=" 20213800098002"/>
    <d v="2021-08-23T00:00:00"/>
    <n v="20212050095591"/>
    <d v="2021-09-01T00:00:00"/>
    <n v="7"/>
    <x v="0"/>
    <s v="13-10-2021 16:20 PM Archivar Ronny Estiven Romero Velandia Se envía correo electrónico el día 01/09/2021, radicado No. 20212050095591."/>
    <d v="2021-09-01T00:00:00"/>
    <s v="PDF"/>
    <s v="SÍ"/>
    <s v="N/A"/>
    <m/>
  </r>
  <r>
    <x v="0"/>
    <x v="0"/>
    <x v="25"/>
    <s v=" BOMBEROS SAN ANDRES"/>
    <x v="1"/>
    <x v="1"/>
    <s v=" CAC: CONTRATOS PARA REVISIÃ“N Y CORRECIÃ“N SI ES NECESARIO -BOMBEROS SAN ANDRES"/>
    <s v="Jorge Restrepo Sanguino"/>
    <x v="0"/>
    <x v="0"/>
    <x v="1"/>
    <n v="30"/>
    <s v=" 20213800098132"/>
    <d v="2021-08-24T00:00:00"/>
    <m/>
    <d v="2021-09-06T00:00:00"/>
    <m/>
    <x v="2"/>
    <s v="07-09-2021 16:04 PM Archivar Jorge Restrepo Sanguino SE DIO RESPUESTA VÍA TELEFÓNICA AL COMANDANTE EL DÍA 06/09/2021"/>
    <m/>
    <m/>
    <m/>
    <m/>
    <s v="No se tiene evidencia de respuesta telefonica"/>
  </r>
  <r>
    <x v="0"/>
    <x v="0"/>
    <x v="13"/>
    <s v=" GOBERNACIÃ³N DE CALDAS"/>
    <x v="4"/>
    <x v="3"/>
    <s v=" CAC: SOLICITUD DE INFORMACIÃ“N"/>
    <s v="Camilo Portilla Quelal"/>
    <x v="0"/>
    <x v="0"/>
    <x v="0"/>
    <n v="30"/>
    <s v=" 20213800098202"/>
    <d v="2021-08-24T00:00:00"/>
    <n v="20212050096241"/>
    <d v="2021-09-21T00:00:00"/>
    <n v="20"/>
    <x v="0"/>
    <s v="09-12-2021 12:35 PM Archivar Camilo Portilla Quelal SE DIO RESPUESTA CON RADICADO 20212050096241 DEL 21/09/2021"/>
    <d v="2021-12-03T00:00:00"/>
    <s v="PDF"/>
    <s v="SÍ"/>
    <s v="N/A"/>
    <m/>
  </r>
  <r>
    <x v="0"/>
    <x v="0"/>
    <x v="7"/>
    <s v=" SECRETARÃA DE GOBIERNO CALDAS - ANTIOQUIA"/>
    <x v="4"/>
    <x v="2"/>
    <s v=" CAC. SOLICITUD DE AUTORIZACIÃ“N"/>
    <s v="Camilo Portilla Quelal"/>
    <x v="0"/>
    <x v="0"/>
    <x v="0"/>
    <n v="30"/>
    <s v=" 20213800098262"/>
    <d v="2021-08-24T00:00:00"/>
    <n v="20212050096231"/>
    <d v="2021-10-07T00:00:00"/>
    <n v="10"/>
    <x v="0"/>
    <s v="08-10-2021 10:03 AM Archivar Camilo Portilla Quelal Se dió respuesta con Radicado No.20212050096231 el 07/10/2021 Asunto: ELECCION DE DIGNATARIO CASO ESPECIAL -RES 1127 DE 2018"/>
    <d v="2021-10-07T00:00:00"/>
    <s v="PDF"/>
    <s v="SÍ"/>
    <s v="N/A"/>
    <m/>
  </r>
  <r>
    <x v="0"/>
    <x v="0"/>
    <x v="13"/>
    <s v=" BERTHA LUCÃ­A MURILLO CARDONA"/>
    <x v="4"/>
    <x v="3"/>
    <s v=" CAC: SOLICITUD DE INFORMACIÃ“N"/>
    <s v="Jorge Restrepo Sanguino"/>
    <x v="0"/>
    <x v="0"/>
    <x v="1"/>
    <n v="30"/>
    <s v=" 20213800098382"/>
    <d v="2021-08-24T00:00:00"/>
    <n v="20212050095641"/>
    <s v="10-09-221"/>
    <n v="13"/>
    <x v="0"/>
    <s v="13-10-2021 16:12 PM Archivar Ronny Estiven Romero Velandia se envía correo el 10/09/2021, respuesta: 20212050095641."/>
    <d v="2021-09-10T00:00:00"/>
    <s v="PDF"/>
    <s v="SÍ"/>
    <s v="N/A"/>
    <m/>
  </r>
  <r>
    <x v="0"/>
    <x v="0"/>
    <x v="1"/>
    <s v=" DELEGACION DEPARTAMENTAL DE BOMBEROS DE BOLIVAR"/>
    <x v="1"/>
    <x v="5"/>
    <s v=" CAC: Solicitud de aclaraciÃ³n sobre aplicaciÃ³n de la norma bomberil."/>
    <s v="Jorge Restrepo Sanguino"/>
    <x v="0"/>
    <x v="0"/>
    <x v="1"/>
    <n v="30"/>
    <s v=" 20213800098412"/>
    <d v="2021-08-24T00:00:00"/>
    <n v="20212110025221"/>
    <d v="2021-10-20T00:00:00"/>
    <n v="40"/>
    <x v="1"/>
    <s v="20-10-2021 11:50 AM Archivar Jorge Restrepo Sanguino SE DIO RESPUESTA MEDIANTE OFICIO N°20212110025221 EL 20/10/2021"/>
    <d v="2021-10-20T00:00:00"/>
    <s v="PDF"/>
    <s v="SÍ"/>
    <s v="N/A"/>
    <m/>
  </r>
  <r>
    <x v="0"/>
    <x v="3"/>
    <x v="2"/>
    <s v=" JUAN MANUEL ACOSTA AYA"/>
    <x v="0"/>
    <x v="1"/>
    <s v=" FE. Sr Comandante del Cuerpo de Bomberos: Por medio de la presente, le hago una solicitud formal para que considere permitirme tomar el CURSO DE PRIMEROS AUXILIOS."/>
    <s v="Mauricio Delgado Perdomo"/>
    <x v="2"/>
    <x v="0"/>
    <x v="1"/>
    <n v="30"/>
    <s v=" 20219000098432"/>
    <d v="2021-08-24T00:00:00"/>
    <m/>
    <m/>
    <m/>
    <x v="0"/>
    <m/>
    <d v="2021-08-25T00:00:00"/>
    <m/>
    <s v="SÍ"/>
    <m/>
    <s v="a la fecha 06/09/2021  lleva 8 dias "/>
  </r>
  <r>
    <x v="0"/>
    <x v="0"/>
    <x v="1"/>
    <s v=" VEEDURIA CENTRO NACIONAL DE INVESTIGACIÃ³N"/>
    <x v="4"/>
    <x v="2"/>
    <s v=" CAC: Derecho de peticiÃ³n"/>
    <s v="Alvaro Perez"/>
    <x v="7"/>
    <x v="1"/>
    <x v="2"/>
    <n v="30"/>
    <s v=" 20213800098462"/>
    <d v="2021-08-25T00:00:00"/>
    <m/>
    <m/>
    <m/>
    <x v="2"/>
    <s v="17-11-2021 10:11 AM Archivar Alvaro Perez se archiva el orfeo"/>
    <m/>
    <m/>
    <m/>
    <m/>
    <s v="No se tiene evidencia de respuesta o razon de archive"/>
  </r>
  <r>
    <x v="0"/>
    <x v="0"/>
    <x v="21"/>
    <s v=" CUERPO DE BOMBEROS VOLUNTARIOS DE SANTA ANA - MAGDALENA"/>
    <x v="1"/>
    <x v="5"/>
    <s v=" CAC: SOLICITUD DE ACOMPAÃ‘AMIENTO BOMBEROS SANTA ANA MADGALENA"/>
    <s v="Camilo Portilla Quelal"/>
    <x v="0"/>
    <x v="0"/>
    <x v="1"/>
    <n v="30"/>
    <s v=" 20213800098482"/>
    <d v="2021-08-25T00:00:00"/>
    <n v="20212050096201"/>
    <d v="2021-09-24T00:00:00"/>
    <n v="22"/>
    <x v="0"/>
    <s v="08-10-2021 10:00 AM Archivar Camilo Portilla Quelal se dio respuesta con Radicado No. 20212050096201 el 24/09/2021 Asunto: Requerimiento CBV"/>
    <d v="2021-09-24T00:00:00"/>
    <s v="PDF"/>
    <s v="SÍ"/>
    <s v="N/A"/>
    <m/>
  </r>
  <r>
    <x v="0"/>
    <x v="0"/>
    <x v="2"/>
    <s v=" JUZGADO 13 CIVIL MUNICIPAL - BOGOTÃ¡ - BOGOTÃ¡ D.C."/>
    <x v="4"/>
    <x v="5"/>
    <s v=" CAC: ADMISION TUTELA 2021-0667 DE ÃNGELA MARIA TÃ‰LLEZ BAUTISTA en su condiciÃ³n de Directora del establecimiento de educaciÃ³n denominado TINY EXPLORERS KIKDER GARTEN"/>
    <s v="Jorge Restrepo Sanguino"/>
    <x v="0"/>
    <x v="0"/>
    <x v="4"/>
    <n v="10"/>
    <s v=" 20213800098502"/>
    <d v="2021-08-25T00:00:00"/>
    <n v="20212050095341"/>
    <m/>
    <m/>
    <x v="0"/>
    <m/>
    <m/>
    <s v="Word"/>
    <m/>
    <m/>
    <s v=" no se evidencia documento  de salida firmado  "/>
  </r>
  <r>
    <x v="0"/>
    <x v="0"/>
    <x v="2"/>
    <s v=" NELSON MARTIN MANRIQUE FLOREZ"/>
    <x v="0"/>
    <x v="5"/>
    <s v=" CAC. Inspecciones de seguridad"/>
    <s v="Jorge Restrepo Sanguino"/>
    <x v="0"/>
    <x v="0"/>
    <x v="2"/>
    <n v="30"/>
    <s v=" 20213800098662"/>
    <d v="2021-08-25T00:00:00"/>
    <n v="20212050096221"/>
    <d v="2021-10-07T00:00:00"/>
    <n v="31"/>
    <x v="1"/>
    <s v="13-10-2021 16:09 PM Archivar Ronny Estiven Romero Velandia SE ENVÍA CORREO EL 7/10/2021, respuesta: 20212050096221."/>
    <d v="2021-10-07T00:00:00"/>
    <s v="PDF"/>
    <s v="SÍ"/>
    <s v="N/A"/>
    <m/>
  </r>
  <r>
    <x v="0"/>
    <x v="3"/>
    <x v="21"/>
    <s v=" Fabriani de JesÃºs AragÃ³n Cantillo"/>
    <x v="0"/>
    <x v="5"/>
    <s v=" FE. Maltratos y humillaciÃ³nes ah las unidades"/>
    <s v="Camilo Portilla Quelal"/>
    <x v="0"/>
    <x v="0"/>
    <x v="0"/>
    <n v="30"/>
    <s v=" 20219000098682"/>
    <d v="2021-08-26T00:00:00"/>
    <n v="20212050096171"/>
    <d v="2021-09-24T00:00:00"/>
    <n v="22"/>
    <x v="0"/>
    <s v="13-10-2021 16:06 PM Archivar Ronny Estiven Romero Velandia SE ENVIA CORREO EL 24/09/2021, respuesta 20212050096171."/>
    <d v="2021-09-24T00:00:00"/>
    <s v="PDF"/>
    <s v="SÍ"/>
    <s v="N/A"/>
    <m/>
  </r>
  <r>
    <x v="0"/>
    <x v="0"/>
    <x v="12"/>
    <s v=" GOBERNACION DE CAQUETA SECRETARIA DE GOBIERNO"/>
    <x v="4"/>
    <x v="1"/>
    <s v=" CAC. DOCUMENTOS BOMB MORELIA."/>
    <s v="Maicol Villarreal Ospina"/>
    <x v="2"/>
    <x v="0"/>
    <x v="1"/>
    <n v="30"/>
    <s v=" 20213800098732"/>
    <d v="2021-08-26T00:00:00"/>
    <n v="20212000022991"/>
    <d v="2021-08-31T00:00:00"/>
    <n v="2"/>
    <x v="0"/>
    <m/>
    <m/>
    <m/>
    <s v="SÍ"/>
    <m/>
    <s v="no se encuentra ningun tipo de documento de salida "/>
  </r>
  <r>
    <x v="0"/>
    <x v="0"/>
    <x v="7"/>
    <s v=" ALCALDIA GOMEZ PLATA SECRETARIA GENERAL GOBIERNO Y POSTCONFLICTO ANTIOQUIA"/>
    <x v="4"/>
    <x v="1"/>
    <s v=" CAC. SOLICITUD ENTREGA DE VEHICULO DE PLACAS OKZ414."/>
    <s v=" Edgar Alexander Maya Lopez"/>
    <x v="2"/>
    <x v="0"/>
    <x v="5"/>
    <n v="35"/>
    <s v=" 20213800098772"/>
    <d v="2021-08-26T00:00:00"/>
    <m/>
    <m/>
    <m/>
    <x v="2"/>
    <s v="22-12-2021 08:33 AM Archivar Liz Margaret Álvarez calderon SOLICITUD GESTIONADA"/>
    <m/>
    <m/>
    <m/>
    <m/>
    <s v="Sin evidencia de respuesta"/>
  </r>
  <r>
    <x v="0"/>
    <x v="0"/>
    <x v="2"/>
    <s v=" LUZ MERY GALEANO ENRIQUEZ"/>
    <x v="3"/>
    <x v="2"/>
    <s v=" CAC. Derecho de peticiÃ³n 53958 UNIDAD ADMINISTRATIVA ESPECIAL DIRECCIÃ“N NACIONAL DE BOMBEROS."/>
    <s v="Alvaro Perez"/>
    <x v="7"/>
    <x v="1"/>
    <x v="1"/>
    <n v="30"/>
    <s v=" 20213800098782"/>
    <d v="2021-08-26T00:00:00"/>
    <n v="20213000023431"/>
    <d v="2021-09-09T00:00:00"/>
    <n v="10"/>
    <x v="0"/>
    <s v="09-09-2021 12:15 PM Archivar Alvaro Perez se da respuesta al derecho de peticion con radicado 2021300023431"/>
    <s v="N/A"/>
    <s v="Word"/>
    <s v="N/A"/>
    <s v="N/A"/>
    <s v="No se espcifica medio de envio de respuesta, documento sin firma"/>
  </r>
  <r>
    <x v="0"/>
    <x v="1"/>
    <x v="4"/>
    <s v=" ALCALDIA SANTA SOFIA BOYACA"/>
    <x v="4"/>
    <x v="5"/>
    <s v=" CI. CreaciÃ³n Cuerpo de Bomberos Municipal â€“ Ley 1575 de 2012."/>
    <s v="Camilo Portilla Quelal"/>
    <x v="0"/>
    <x v="0"/>
    <x v="1"/>
    <n v="30"/>
    <s v=" 20213800098802"/>
    <d v="2021-08-26T00:00:00"/>
    <n v="20212050095691"/>
    <d v="2021-12-09T00:00:00"/>
    <n v="71"/>
    <x v="1"/>
    <s v="09-12-2021 12:40 PM Archivar Camilo Portilla Quelal RESPUESTA RADICADO DNBC 20212050095691 09/2021"/>
    <s v="N/A"/>
    <s v="Word"/>
    <s v="N/A"/>
    <s v="N/A"/>
    <s v="No se espcifica medio de envio de respuesta, documento sin firma"/>
  </r>
  <r>
    <x v="0"/>
    <x v="0"/>
    <x v="2"/>
    <s v=" CONTRALORIA DELEGADA PARA RESPONSABILIDAD FISCAL"/>
    <x v="4"/>
    <x v="5"/>
    <s v=" CAC. 2021IE0069426 ReiteraciÃ³n registro SIRECI a entidades responsables."/>
    <s v="Carlos Armando López Barrera "/>
    <x v="5"/>
    <x v="2"/>
    <x v="4"/>
    <n v="10"/>
    <s v=" 20213800098862"/>
    <d v="2021-08-26T00:00:00"/>
    <n v="20211200000943"/>
    <d v="2021-09-06T00:00:00"/>
    <n v="7"/>
    <x v="0"/>
    <m/>
    <d v="2021-09-06T00:00:00"/>
    <s v="Word"/>
    <m/>
    <m/>
    <s v="no se encuentra ningun tipo de documento de salida "/>
  </r>
  <r>
    <x v="0"/>
    <x v="0"/>
    <x v="25"/>
    <s v=" CUERPO DE BOMBEROS VOLUNTARIOS DE SAN ANDRES ISLA"/>
    <x v="1"/>
    <x v="2"/>
    <s v=" CAC. Solicitud de apoyo."/>
    <s v="Jairo Soto Gil "/>
    <x v="9"/>
    <x v="0"/>
    <x v="1"/>
    <n v="30"/>
    <s v=" 20213800099032"/>
    <d v="2021-08-26T00:00:00"/>
    <n v="20212000023241"/>
    <d v="2021-09-07T00:00:00"/>
    <n v="8"/>
    <x v="0"/>
    <s v="07-09-2021 10:47 AM Archivar JAIRO SOTO GIL ARCHIVO 20212000023241"/>
    <s v="N/A"/>
    <s v="Word"/>
    <s v="N/A"/>
    <s v="N/A"/>
    <s v="Falta documento firmado, enviado directamente por el responsable a firmar."/>
  </r>
  <r>
    <x v="0"/>
    <x v="3"/>
    <x v="4"/>
    <s v=" JUAN DE DIOS POVEDA"/>
    <x v="0"/>
    <x v="2"/>
    <s v=" FE. CONSULTA"/>
    <s v="Camilo Portilla Quelal"/>
    <x v="0"/>
    <x v="0"/>
    <x v="1"/>
    <n v="30"/>
    <s v=" 20219000099052"/>
    <d v="2021-08-26T00:00:00"/>
    <n v="20212050096341"/>
    <d v="2021-10-05T00:00:00"/>
    <n v="28"/>
    <x v="0"/>
    <s v="08-10-2021 10:02 AM Archivar Camilo Portilla Quelal se dio respuesta con Radicado No. 20212050096341 el 05/10/2021 ASUNTO: Asesoría para creación Cuerpo de Bomberos –Ley 1575 de 2012."/>
    <d v="2021-12-21T00:00:00"/>
    <s v="PDF"/>
    <s v="SÍ"/>
    <s v="N/A"/>
    <m/>
  </r>
  <r>
    <x v="0"/>
    <x v="0"/>
    <x v="22"/>
    <s v=" PROCURADURIA REGIONAL CASANARE"/>
    <x v="4"/>
    <x v="3"/>
    <s v=" CAC. urgente solicitud."/>
    <s v="Alvaro Perez"/>
    <x v="7"/>
    <x v="1"/>
    <x v="4"/>
    <n v="10"/>
    <s v=" 20213800099072"/>
    <d v="2021-08-27T00:00:00"/>
    <n v="20213000023281"/>
    <d v="2021-09-07T00:00:00"/>
    <n v="7"/>
    <x v="0"/>
    <s v="07-09-2021 10:53 AM Archivar Alvaro Perez se archiva el orfeo por envio"/>
    <s v="N/A"/>
    <s v="Word"/>
    <s v="N/A"/>
    <s v="N/A"/>
    <s v="No se especifica medio de envio de respuesta, documento sin firma"/>
  </r>
  <r>
    <x v="0"/>
    <x v="0"/>
    <x v="2"/>
    <s v=" MARIA LOURDES CASTILLEJO PADILLA"/>
    <x v="3"/>
    <x v="2"/>
    <s v=" CAC. TerminaciÃ³n contrato MarÃ­a Lourdes Castillejo"/>
    <s v="Alvaro Perez"/>
    <x v="7"/>
    <x v="1"/>
    <x v="0"/>
    <n v="30"/>
    <s v=" 20213800099112"/>
    <d v="2021-08-27T00:00:00"/>
    <m/>
    <m/>
    <m/>
    <x v="0"/>
    <s v="se archiva el orfeo por la terminación anticipada del contrato"/>
    <m/>
    <m/>
    <m/>
    <m/>
    <m/>
  </r>
  <r>
    <x v="0"/>
    <x v="1"/>
    <x v="2"/>
    <s v=" BIANOR RAFAEL PABÃ³N CANTILLO"/>
    <x v="4"/>
    <x v="2"/>
    <s v=" CI. Traslado oficio EXT_S21-00069526-PQRSD-067480-PQR."/>
    <s v="Jorge Restrepo Sanguino"/>
    <x v="0"/>
    <x v="0"/>
    <x v="1"/>
    <n v="30"/>
    <s v=" 20213800099142"/>
    <d v="2021-08-27T00:00:00"/>
    <n v="20212050095651"/>
    <d v="2021-09-10T00:00:00"/>
    <n v="10"/>
    <x v="0"/>
    <s v="10-09-2021 09:44 AM Archivar Jorge Restrepo Sanguino SE DIO RESPUESTA MEDIANTE OFICIO N° 20212050095651 EL 10/09/2021"/>
    <d v="2021-09-10T00:00:00"/>
    <s v="PDF"/>
    <s v="SÍ"/>
    <s v="N/A"/>
    <m/>
  </r>
  <r>
    <x v="0"/>
    <x v="0"/>
    <x v="7"/>
    <s v=" CUERPO DE BOMBEROS VOLUNTARIOS DE SANTA ROSA DE CABAL"/>
    <x v="1"/>
    <x v="5"/>
    <s v=" cac. Solicitud asesorÃ­a DNBC tema la Virginia agosto 27 de 2021."/>
    <s v="Jorge Restrepo Sanguino"/>
    <x v="0"/>
    <x v="0"/>
    <x v="1"/>
    <n v="30"/>
    <s v=" 20213800099242"/>
    <d v="2021-08-27T00:00:00"/>
    <n v="20212050095781"/>
    <d v="2021-09-11T00:00:00"/>
    <n v="11"/>
    <x v="0"/>
    <s v="23-09-2021 15:47 PM Archivar Jorge Restrepo Sanguino SE DIO RESPUESTA MEDIANTE OFICIO N° 20212050095781 EL 11/09/2021"/>
    <d v="2021-10-11T00:00:00"/>
    <s v="PDF"/>
    <s v="SÍ"/>
    <s v="N/A"/>
    <m/>
  </r>
  <r>
    <x v="0"/>
    <x v="0"/>
    <x v="7"/>
    <s v=" ALCALDIA SABANETA ANTIOQUIA"/>
    <x v="4"/>
    <x v="5"/>
    <s v=" CAC. NotificaciÃ³n Oficio No. 2021043751 / Solicitud No. (EMAIL CERTIFICADO de comunicacioneselectronicas@sabaneta.gov.co)."/>
    <s v="Camilo Portilla Quelal"/>
    <x v="0"/>
    <x v="0"/>
    <x v="1"/>
    <n v="30"/>
    <s v=" 20213800099252"/>
    <d v="2021-08-27T00:00:00"/>
    <n v="20212050096551"/>
    <d v="2021-10-15T00:00:00"/>
    <n v="35"/>
    <x v="1"/>
    <s v="30-11-2021 10:17 AM Archivar Camilo Portilla Quelal RESPUESTA ENVIADA EL 15/10/2021 RADICADO 20212050096551"/>
    <d v="2021-10-15T00:00:00"/>
    <s v="PDF"/>
    <s v="SÍ"/>
    <s v="N/A"/>
    <m/>
  </r>
  <r>
    <x v="0"/>
    <x v="0"/>
    <x v="2"/>
    <s v=" ANTONIO IDARRAGA RIOS"/>
    <x v="0"/>
    <x v="2"/>
    <s v=" CAC: OFI21-00124022 / IDM: . Traslado por competencia."/>
    <s v="Jiud Magnoly Gaviria Narvaez"/>
    <x v="8"/>
    <x v="0"/>
    <x v="1"/>
    <n v="30"/>
    <s v=" 20213800099352"/>
    <d v="2021-08-30T00:00:00"/>
    <n v="20212100024821"/>
    <d v="2021-10-15T00:00:00"/>
    <n v="34"/>
    <x v="1"/>
    <s v="07-10-2021 15:20 PM Archivar Jiud Magnoly Gaviria Narvaez se da Rta con Radicado No.20212100024821"/>
    <d v="2021-10-15T00:00:00"/>
    <s v="PDF"/>
    <s v="SÍ"/>
    <s v="N/A"/>
    <m/>
  </r>
  <r>
    <x v="0"/>
    <x v="0"/>
    <x v="23"/>
    <s v=" CARLOS MORA"/>
    <x v="0"/>
    <x v="5"/>
    <s v=" CAC: asesorÃ­a legislaciÃ³n normativa bomberos"/>
    <s v="Jorge Restrepo Sanguino"/>
    <x v="0"/>
    <x v="0"/>
    <x v="1"/>
    <n v="30"/>
    <s v=" 20213800099362"/>
    <d v="2021-08-30T00:00:00"/>
    <n v="20212050095881"/>
    <d v="2021-09-22T00:00:00"/>
    <n v="17"/>
    <x v="0"/>
    <s v="22-09-2021 10:14 AM Archivar Jorge Restrepo Sanguino SE DIO RESPUESTA MEDIANTE N° 20212050095881 EL 22/09/2021"/>
    <d v="2021-09-22T00:00:00"/>
    <s v="PDF"/>
    <s v="SÍ"/>
    <s v="N/A"/>
    <m/>
  </r>
  <r>
    <x v="0"/>
    <x v="0"/>
    <x v="18"/>
    <s v=" CUERPO DE BOMBEROS VOLUNTARIOS DE LERIDA - TOLIMA"/>
    <x v="1"/>
    <x v="2"/>
    <s v=" CAC: ENVIO OFICIO CONCEPTO JURÃDICO URGENTE"/>
    <s v="Camilo Portilla Quelal"/>
    <x v="0"/>
    <x v="0"/>
    <x v="1"/>
    <n v="30"/>
    <s v=" 20213800099392"/>
    <d v="2021-08-30T00:00:00"/>
    <n v="20212050095661"/>
    <d v="2021-09-03T00:00:00"/>
    <n v="4"/>
    <x v="0"/>
    <s v="se dio respuesta con radicado Radicado No. 20212050095661 el día 03/09/2021 asunto: SOLICITUD DE CONCEPTO SOBRE CUMPLIMIENTO DE REQUISITOS RES. 1127 DE 2018"/>
    <d v="2021-09-03T00:00:00"/>
    <s v="PDF"/>
    <s v="SÍ"/>
    <m/>
    <s v="Se envía correo electrónico el Vie 03/09/2021 13:02"/>
  </r>
  <r>
    <x v="0"/>
    <x v="3"/>
    <x v="20"/>
    <s v=" Elimar andrea NÃºÃ±ez arango"/>
    <x v="0"/>
    <x v="3"/>
    <s v=" FE. InterÃ©s a pertenecer a dicha instituciÃ³n"/>
    <s v=" GAU"/>
    <x v="15"/>
    <x v="2"/>
    <x v="1"/>
    <n v="30"/>
    <s v=" 20219000099412"/>
    <d v="2021-08-30T00:00:00"/>
    <m/>
    <m/>
    <m/>
    <x v="0"/>
    <s v="Se da respuesta mediante correo electrónico, respuesta está en documentos."/>
    <m/>
    <s v="correo"/>
    <m/>
    <m/>
    <m/>
  </r>
  <r>
    <x v="0"/>
    <x v="0"/>
    <x v="2"/>
    <s v=" CONTRALORIA DELEGADA"/>
    <x v="4"/>
    <x v="3"/>
    <s v=" CAC: Remito oficio de solicitud informaciÃ³n -proceso atenciÃ³n denuncia 2021-208778-82111- D"/>
    <s v="Alvaro Perez"/>
    <x v="7"/>
    <x v="1"/>
    <x v="4"/>
    <n v="10"/>
    <s v=" 20213800099422"/>
    <d v="2021-08-30T00:00:00"/>
    <n v="20213000023371"/>
    <d v="2021-09-09T00:00:00"/>
    <n v="8"/>
    <x v="0"/>
    <s v="09-09-2021 10:12 AM Archivar Alvaro Perez se archiva el orfeo con numero de radicado 20213000023371"/>
    <s v="N/A"/>
    <s v="Word"/>
    <s v="N/A"/>
    <s v="N/A"/>
    <s v="Falta documento firmado, enviado directamente por el responsable a firmar."/>
  </r>
  <r>
    <x v="0"/>
    <x v="0"/>
    <x v="2"/>
    <s v=" ISELE TOSCANA"/>
    <x v="0"/>
    <x v="5"/>
    <s v=" CAC: Pregunta si me pueden aplicar una resoluciÃ³n no firmada"/>
    <s v="Camilo Portilla Quelal"/>
    <x v="0"/>
    <x v="0"/>
    <x v="0"/>
    <n v="30"/>
    <s v=" 20213800099432"/>
    <d v="2021-08-30T00:00:00"/>
    <n v="20212050096571"/>
    <d v="2021-10-15T00:00:00"/>
    <n v="33"/>
    <x v="1"/>
    <s v="30-11-2021 09:47 AM Archivar Camilo Portilla Quelal SE DIO RESPUESTA EL 15/10/2021 RADICADO DNBC 20212050096571"/>
    <d v="2021-10-15T00:00:00"/>
    <s v="PDF"/>
    <s v="SÍ"/>
    <s v="N/A"/>
    <m/>
  </r>
  <r>
    <x v="0"/>
    <x v="0"/>
    <x v="21"/>
    <s v=" DELEGACION DEPARTAMENTAL BOMBEROS DEL MAGDALENA"/>
    <x v="1"/>
    <x v="5"/>
    <s v=" CAC: Solicitud de AcompaÃ±amiento"/>
    <s v="Ronny Estiven Romero Velandia"/>
    <x v="0"/>
    <x v="0"/>
    <x v="1"/>
    <n v="30"/>
    <s v=" 20213800099512"/>
    <d v="2021-08-31T00:00:00"/>
    <n v="20212050096531"/>
    <d v="2021-10-15T00:00:00"/>
    <n v="33"/>
    <x v="1"/>
    <s v="24-11-2021 13:38 PM Archivar Melba Vidal Respuesta enviada el 15 de octubre con radicado 20212050096531"/>
    <d v="2021-10-15T00:00:00"/>
    <s v="PDF"/>
    <s v="SÍ"/>
    <s v="N/A"/>
    <m/>
  </r>
  <r>
    <x v="0"/>
    <x v="0"/>
    <x v="21"/>
    <s v=" ALCALDIA MUNICIPAL PIVIJAY MAGDALENA"/>
    <x v="4"/>
    <x v="3"/>
    <s v=" CAC. SOLICITUD DE INFORMACION."/>
    <s v="Andrea Bibiana Castañeda Durán"/>
    <x v="0"/>
    <x v="0"/>
    <x v="1"/>
    <n v="30"/>
    <s v=" 20213800099522"/>
    <d v="2021-08-31T00:00:00"/>
    <n v="20212050095721"/>
    <d v="2021-09-11T00:00:00"/>
    <n v="13"/>
    <x v="0"/>
    <s v="13-09-2021 18:16 PM Archivar Andrea Bibiana Castañeda Durán SE DIO TRÁMITE CON RADICADO 20212050095721 ENVIADO EL 11/09/21"/>
    <s v="N/A"/>
    <s v="Word"/>
    <s v="N/A"/>
    <s v="N/A"/>
    <s v="No se especifica medio de envio de respuesta, documento sin firma"/>
  </r>
  <r>
    <x v="0"/>
    <x v="0"/>
    <x v="15"/>
    <s v=" CUERPO DE BOMBEROS VOLUNTARIOS DE LA PRIMAVERA"/>
    <x v="1"/>
    <x v="2"/>
    <s v=" SOLICITUD DE INTERVENCIÃ“N DEPARTAMENTO DE INSPECCIÃ“N, VIGILANCIA Y CONTROL"/>
    <s v="Cristian Fernando Salcedo Rueda "/>
    <x v="1"/>
    <x v="0"/>
    <x v="1"/>
    <n v="30"/>
    <s v=" 20213800099562"/>
    <d v="2021-08-31T00:00:00"/>
    <s v=" 20212000023251-20212000023881"/>
    <d v="2021-09-21T00:00:00"/>
    <n v="15"/>
    <x v="0"/>
    <s v="29-10-2021 19:28 PM Archivar Cristian Fernando Salcedo Rueda se dio respuesta el día Mar 21/09/2021 16:16"/>
    <d v="2021-09-21T00:00:00"/>
    <s v="PDF"/>
    <s v="SÍ"/>
    <s v="N/A"/>
    <m/>
  </r>
  <r>
    <x v="0"/>
    <x v="0"/>
    <x v="7"/>
    <s v=" PROMOTORA LA VIDA ES BELLA"/>
    <x v="3"/>
    <x v="5"/>
    <s v=" CAC. DERECHO DE PETICIÃ“N"/>
    <s v="Camilo Portilla Quelal"/>
    <x v="0"/>
    <x v="0"/>
    <x v="1"/>
    <n v="30"/>
    <s v=" 20213800099572"/>
    <d v="2021-08-31T00:00:00"/>
    <n v="20212050096581"/>
    <d v="2021-10-15T00:00:00"/>
    <n v="33"/>
    <x v="1"/>
    <s v="27-10-2021 11:24 AM Archivar Camilo Portilla Quelal se dio respuesta con radicado 20212050096581 el día 15/10/2021"/>
    <d v="2021-10-15T00:00:00"/>
    <s v="PDF"/>
    <s v="SÍ"/>
    <s v="N/A"/>
    <m/>
  </r>
  <r>
    <x v="0"/>
    <x v="0"/>
    <x v="0"/>
    <s v=" CUERPO DE BOMBEROS VOLUNTARIOS DEL CASTILLO"/>
    <x v="1"/>
    <x v="2"/>
    <s v=" CAC. DOCUMENTOS A LA RESPUESTA AL DOCUMENTO DE INTERVENCIÃ“N BOMBEROS EL CASTILLO - META"/>
    <s v="Camilo Portilla Quelal"/>
    <x v="0"/>
    <x v="0"/>
    <x v="0"/>
    <n v="30"/>
    <s v=" 20213800099622"/>
    <d v="2021-08-31T00:00:00"/>
    <n v="20212050094291"/>
    <d v="2021-07-29T00:00:00"/>
    <n v="0"/>
    <x v="0"/>
    <s v="06-10-2021 14:43 PM Archivar Camilo Portilla Quelal se archiva por ser respuesta al radicado 20212050094291, finalización de proceso, respuesta remitida por el cuerpo de bomberos."/>
    <d v="2021-07-29T00:00:00"/>
    <s v="PDF"/>
    <s v="SÍ"/>
    <s v="N/A"/>
    <m/>
  </r>
  <r>
    <x v="0"/>
    <x v="0"/>
    <x v="2"/>
    <s v=" CONTRALORIA DELEGADA PARA EL SECTOR DE INFRAESTRUTURA CAROLINA SANCHEZ BRAVO"/>
    <x v="2"/>
    <x v="3"/>
    <s v=" CI. COMUNICACION DE OBSERVACION DNBC-DENUNCIA 208778-82111-DD."/>
    <s v="Alvaro Perez"/>
    <x v="7"/>
    <x v="1"/>
    <x v="4"/>
    <n v="10"/>
    <s v=" 20213800099722"/>
    <d v="2021-09-01T00:00:00"/>
    <s v=" 20213000023371"/>
    <d v="2021-09-07T00:00:00"/>
    <n v="6"/>
    <x v="0"/>
    <m/>
    <d v="2021-09-07T00:00:00"/>
    <s v="PDF"/>
    <s v="SÍ"/>
    <m/>
    <m/>
  </r>
  <r>
    <x v="0"/>
    <x v="0"/>
    <x v="1"/>
    <s v=" ALCALDIA MUNICIPAL SITIONUEVO PLANEACION"/>
    <x v="4"/>
    <x v="3"/>
    <s v=" CI. Solicitud de informaciÃ³n - Bomberos Sitionuevo."/>
    <s v="Carlos Armando López Barrera "/>
    <x v="11"/>
    <x v="2"/>
    <x v="1"/>
    <n v="30"/>
    <s v=" 20213800099732"/>
    <d v="2021-09-01T00:00:00"/>
    <n v="20211200000933"/>
    <d v="2021-09-01T00:00:00"/>
    <n v="1"/>
    <x v="0"/>
    <m/>
    <d v="2021-09-01T00:00:00"/>
    <s v="PDF"/>
    <s v="SÍ"/>
    <m/>
    <m/>
  </r>
  <r>
    <x v="0"/>
    <x v="0"/>
    <x v="2"/>
    <s v=" CUERPO DE BOMBEROS VOLUNTARIOS DE ANAPOIMA"/>
    <x v="1"/>
    <x v="5"/>
    <s v=" CAC. ASUNTO: Respuesta Radicado No. 02EE2020410600000099492 de 2021 â€“ RÃ©gimen Bomberos Voluntarios."/>
    <s v="Camilo Portilla Quelal"/>
    <x v="0"/>
    <x v="0"/>
    <x v="1"/>
    <n v="30"/>
    <s v=" 20213800099772"/>
    <d v="2021-09-01T00:00:00"/>
    <n v="20212050096671"/>
    <d v="2021-10-13T00:00:00"/>
    <n v="30"/>
    <x v="0"/>
    <s v="09-12-2021 12:18 PM Archivar Camilo Portilla Quelal SE DIO RESPUESTA CON RADICADO DNBC 20212050096671 13/10/2021"/>
    <s v="N/A"/>
    <s v="Word"/>
    <s v="N/A"/>
    <s v="N/A"/>
    <s v="No se especifica medio de envio de respuesta, documento sin firma"/>
  </r>
  <r>
    <x v="0"/>
    <x v="0"/>
    <x v="4"/>
    <s v=" ALCALDIA PAJARITO BOYACA PERSONERIA MUNICIPAL"/>
    <x v="4"/>
    <x v="3"/>
    <s v=" CAC. RemisiÃ³n Derecho de PeticiÃ³n Ticket NÂ° GSC-2021-73846 - ATENCIÃ“N AL CIUDADANO UNGRD."/>
    <s v="Jorge Restrepo Sanguino"/>
    <x v="0"/>
    <x v="0"/>
    <x v="1"/>
    <n v="30"/>
    <s v=" 20213800099782"/>
    <d v="2021-09-01T00:00:00"/>
    <n v="20212050095821"/>
    <d v="2021-11-22T00:00:00"/>
    <n v="55"/>
    <x v="1"/>
    <s v="22-11-2021 17:26 PM Archivar Jorge Restrepo Sanguino SE DIO RESPUESTA MEDIANTE OFICIO N°20212050095821 EL 22/11/2021"/>
    <d v="2021-11-22T00:00:00"/>
    <s v="PDF"/>
    <s v="SÍ"/>
    <s v="N/A"/>
    <m/>
  </r>
  <r>
    <x v="0"/>
    <x v="0"/>
    <x v="1"/>
    <s v=" CUERPO DE BOMBEROS VOLUNTARIOS DE TURBACO - BOLÃVAR"/>
    <x v="1"/>
    <x v="1"/>
    <s v=" CAC. SOLICITUD DE APOYO PARA EL FORTALECIMIENTO DE LA ACTIVIDAD BOMBERIL."/>
    <s v="Jiud Magnoly Gaviria Narvaez"/>
    <x v="8"/>
    <x v="0"/>
    <x v="1"/>
    <n v="30"/>
    <s v=" 20213800099822"/>
    <d v="2021-09-01T00:00:00"/>
    <m/>
    <m/>
    <m/>
    <x v="2"/>
    <m/>
    <m/>
    <m/>
    <m/>
    <m/>
    <m/>
  </r>
  <r>
    <x v="0"/>
    <x v="0"/>
    <x v="8"/>
    <s v=" CUERPO DE BOMBEROS OFICIALES BOGOTÃ¡ UAECOB D.C."/>
    <x v="1"/>
    <x v="3"/>
    <s v=" CAC. SOLICITUD INFORMACION."/>
    <s v="Lina Maria Rojas Gallego"/>
    <x v="2"/>
    <x v="0"/>
    <x v="1"/>
    <n v="30"/>
    <s v=" 20213800099862"/>
    <d v="2021-09-01T00:00:00"/>
    <n v="20212000023961"/>
    <d v="2021-10-07T00:00:00"/>
    <n v="27"/>
    <x v="0"/>
    <m/>
    <s v="7/10/201"/>
    <s v="PDF"/>
    <s v="SÍ"/>
    <m/>
    <m/>
  </r>
  <r>
    <x v="0"/>
    <x v="0"/>
    <x v="7"/>
    <s v=" CUERPO DE BOMBEROS VOLUNTARIO DE HELICONIA ANTIOQUIA"/>
    <x v="1"/>
    <x v="3"/>
    <s v=" CI. solicitud formal."/>
    <s v="Jorge Restrepo Sanguino"/>
    <x v="0"/>
    <x v="0"/>
    <x v="1"/>
    <n v="30"/>
    <s v=" 20213800099892"/>
    <d v="2021-09-01T00:00:00"/>
    <m/>
    <d v="2021-09-07T00:00:00"/>
    <n v="6"/>
    <x v="0"/>
    <s v="SE DIO RESPUESTA MEDIANTE LLAMADA TELEFÓNICA AL COMANDANTE DE BOMBEROS EL DÍA 07/09/2021"/>
    <m/>
    <m/>
    <m/>
    <m/>
    <m/>
  </r>
  <r>
    <x v="0"/>
    <x v="3"/>
    <x v="4"/>
    <s v=" ANONIMO_PQRSD"/>
    <x v="0"/>
    <x v="2"/>
    <s v=" Mala administraciÃ³n del Cuerpo de Bomberos de DUITAMA"/>
    <s v="Jorge Restrepo Sanguino"/>
    <x v="0"/>
    <x v="0"/>
    <x v="1"/>
    <n v="30"/>
    <s v=" 20219000099942"/>
    <d v="2021-09-02T00:00:00"/>
    <n v="20212050095841"/>
    <d v="2021-09-10T00:00:00"/>
    <n v="7"/>
    <x v="0"/>
    <m/>
    <d v="2021-09-10T00:00:00"/>
    <s v="PDF"/>
    <s v="SÍ"/>
    <m/>
    <m/>
  </r>
  <r>
    <x v="1"/>
    <x v="2"/>
    <x v="2"/>
    <s v=" CUERPO DE BOMBEROS VOLUNTARIOS DE SIBATE"/>
    <x v="1"/>
    <x v="5"/>
    <s v=" RD: RADICADO 20213800096712"/>
    <s v="Andrea Bibiana Castañeda Durán"/>
    <x v="0"/>
    <x v="0"/>
    <x v="1"/>
    <n v="30"/>
    <s v=" 20213800099962"/>
    <d v="2021-09-02T00:00:00"/>
    <m/>
    <s v="2/09/2021"/>
    <n v="1"/>
    <x v="0"/>
    <s v="SE BRINDÓ ASESORÍA DE FORMA PRESENCIAL, EN REUNIÓN CON EL SR. FRANCISCO GAMBOA EL DÍA 2 DE SEPTIEMBRE DE 2021."/>
    <m/>
    <m/>
    <m/>
    <m/>
    <m/>
  </r>
  <r>
    <x v="0"/>
    <x v="0"/>
    <x v="12"/>
    <s v=" CUERPO DE BOMBEROS VOLUNTARIOS DE SAN VICENTE DEL CAGUAN - CAQUETA"/>
    <x v="1"/>
    <x v="3"/>
    <s v=" CAC: SOLICITU DE CERTIFICADO"/>
    <s v="Jiud Magnoly Gaviria Narvaez"/>
    <x v="8"/>
    <x v="0"/>
    <x v="2"/>
    <n v="20"/>
    <s v=" 20213800100052"/>
    <d v="2021-09-02T00:00:00"/>
    <m/>
    <d v="2021-10-07T00:00:00"/>
    <n v="25"/>
    <x v="0"/>
    <s v="Se da rta vía email, se hizo traslado, en espera de rta."/>
    <d v="2021-10-07T00:00:00"/>
    <s v="PDF"/>
    <s v="SÍ"/>
    <m/>
    <m/>
  </r>
  <r>
    <x v="0"/>
    <x v="0"/>
    <x v="7"/>
    <s v=" PREBEL"/>
    <x v="3"/>
    <x v="3"/>
    <s v=" CAC: Derecho de peticiÃ³n"/>
    <s v="Jose Dario Martinez"/>
    <x v="0"/>
    <x v="0"/>
    <x v="1"/>
    <n v="30"/>
    <s v=" 20213800100062"/>
    <d v="2021-09-02T00:00:00"/>
    <m/>
    <s v="21/09/2021"/>
    <n v="13"/>
    <x v="0"/>
    <s v="Se da traslado al documento a cuerpo oficial de Bomberos de Medellín con # de rad 20212050095871"/>
    <d v="2021-09-21T00:00:00"/>
    <s v="PDF"/>
    <s v="SÍ"/>
    <m/>
    <m/>
  </r>
  <r>
    <x v="0"/>
    <x v="0"/>
    <x v="3"/>
    <s v=" ALCALDIA REPELON ATLANTICO"/>
    <x v="4"/>
    <x v="3"/>
    <s v=" CAC: CreaciÃ³n Cuerpo de Bomberos Municipal - Ley 1575 de 2012"/>
    <s v="Jorge Restrepo Sanguino"/>
    <x v="0"/>
    <x v="0"/>
    <x v="1"/>
    <n v="30"/>
    <s v=" 20213800100082"/>
    <d v="2021-09-02T00:00:00"/>
    <n v="20212050095861"/>
    <d v="2021-09-22T00:00:00"/>
    <n v="14"/>
    <x v="0"/>
    <m/>
    <d v="2021-09-22T00:00:00"/>
    <s v="PDF"/>
    <s v="SÍ"/>
    <m/>
    <m/>
  </r>
  <r>
    <x v="0"/>
    <x v="0"/>
    <x v="18"/>
    <s v=" CUERPO DE BOMBEROS VOLUNTARIOS DE GUAMO"/>
    <x v="1"/>
    <x v="3"/>
    <s v=" CAC: SOLICITUD CONCEPTO"/>
    <s v="Andrea Bibiana Castañeda Durán"/>
    <x v="0"/>
    <x v="0"/>
    <x v="1"/>
    <n v="30"/>
    <s v=" 20213800100092"/>
    <d v="2021-09-03T00:00:00"/>
    <n v="20212050095751"/>
    <d v="2021-09-10T00:00:00"/>
    <n v="5"/>
    <x v="0"/>
    <m/>
    <d v="2021-09-10T00:00:00"/>
    <s v="PDF"/>
    <s v="SÍ"/>
    <m/>
    <m/>
  </r>
  <r>
    <x v="0"/>
    <x v="0"/>
    <x v="2"/>
    <s v=" CUERPO DE BOMBEROS VOLUNTARIOS DE SOPO"/>
    <x v="1"/>
    <x v="3"/>
    <s v=" CAC: Derecho de PeticiÃ³n"/>
    <s v="Jose Alexander Teuta Gomez"/>
    <x v="2"/>
    <x v="0"/>
    <x v="1"/>
    <n v="30"/>
    <s v=" 20213800100142"/>
    <d v="2021-09-03T00:00:00"/>
    <n v="20212000023691"/>
    <d v="2021-09-22T00:00:00"/>
    <n v="13"/>
    <x v="0"/>
    <m/>
    <d v="2021-09-22T00:00:00"/>
    <s v="PDF"/>
    <s v="SÍ"/>
    <m/>
    <m/>
  </r>
  <r>
    <x v="0"/>
    <x v="0"/>
    <x v="18"/>
    <s v=" RICARDO SALAMANCA"/>
    <x v="0"/>
    <x v="5"/>
    <s v=" CAC: peticiÃ³n ciudadana"/>
    <s v="Andrea Bibiana Castañeda Durán"/>
    <x v="0"/>
    <x v="0"/>
    <x v="1"/>
    <n v="30"/>
    <s v=" 20213800100172"/>
    <d v="2021-09-03T00:00:00"/>
    <n v="20212050096291"/>
    <d v="2021-10-05T00:00:00"/>
    <n v="22"/>
    <x v="0"/>
    <m/>
    <d v="2021-10-05T00:00:00"/>
    <s v="PDF"/>
    <s v="SÍ"/>
    <m/>
    <m/>
  </r>
  <r>
    <x v="0"/>
    <x v="0"/>
    <x v="14"/>
    <s v=" JUZGADO CATORCE ADMINISTRATIVO ORAL DEL CIRCUITO JUDICIAL DE BUCARAMANGA"/>
    <x v="2"/>
    <x v="3"/>
    <s v=" CAC: 2021-105 AT DESACATO NOTIFICA AUTO DA APERTURA A INCIDENTE +TRASLADO"/>
    <s v="Jorge Restrepo Sanguino"/>
    <x v="0"/>
    <x v="0"/>
    <x v="4"/>
    <n v="10"/>
    <s v=" 20213800100212"/>
    <d v="2021-09-03T00:00:00"/>
    <n v="20212050095931"/>
    <d v="2021-09-08T00:00:00"/>
    <n v="3"/>
    <x v="0"/>
    <m/>
    <d v="2021-09-08T00:00:00"/>
    <s v="PDF"/>
    <s v="SÍ"/>
    <m/>
    <m/>
  </r>
  <r>
    <x v="0"/>
    <x v="0"/>
    <x v="7"/>
    <s v=" JUZGADO SEGUNDO PENAL"/>
    <x v="2"/>
    <x v="3"/>
    <s v=" CAC: URGENTE - TUTELA"/>
    <s v="Andrea Bibiana Castañeda Durán"/>
    <x v="0"/>
    <x v="0"/>
    <x v="4"/>
    <n v="10"/>
    <s v=" 20213800100302"/>
    <d v="2021-09-03T00:00:00"/>
    <s v="20212050095741 "/>
    <s v="7/09/2021"/>
    <n v="2"/>
    <x v="0"/>
    <m/>
    <s v="7/09/2021"/>
    <s v="PDF"/>
    <s v="SÍ"/>
    <m/>
    <m/>
  </r>
  <r>
    <x v="0"/>
    <x v="0"/>
    <x v="8"/>
    <s v=" RM INGENIEROS"/>
    <x v="3"/>
    <x v="3"/>
    <s v=" CAC:CSC CARIBE- Oficio CSC_CB-007 Solicitud de informaciÃ³n DNBC"/>
    <s v=" Luis Alberto Valencia Pulido"/>
    <x v="3"/>
    <x v="0"/>
    <x v="1"/>
    <n v="30"/>
    <s v=" 20213800100322"/>
    <d v="2021-09-03T00:00:00"/>
    <n v="20213000030731"/>
    <d v="2021-12-21T00:00:00"/>
    <n v="73"/>
    <x v="1"/>
    <s v="21-12-2021 18:44 PM Archivar Jonathan Prieto Se archiva ya que se dio respuesta vía correo electrónico al correo el día 21 de diciembre de 2021 con el anexo Radicado No. 20213000030731."/>
    <s v="21-12-2021"/>
    <s v="PDF"/>
    <s v="SÍ"/>
    <s v="N/A"/>
    <m/>
  </r>
  <r>
    <x v="0"/>
    <x v="0"/>
    <x v="14"/>
    <s v=" GOBERNACION DE SANTANDER"/>
    <x v="4"/>
    <x v="1"/>
    <s v=" CAC. Solicitud visita especial por parte del Ã¡rea de infraestructura de la DNBC para revisiÃ³n de lotes y asesorÃ­a para construcciÃ³n de estaciones de bomberos."/>
    <s v="Yerky Sneider Garavito Cancelado"/>
    <x v="16"/>
    <x v="0"/>
    <x v="1"/>
    <n v="30"/>
    <s v=" 20213800100352"/>
    <d v="2021-09-06T00:00:00"/>
    <n v="20213000030611"/>
    <d v="2021-12-21T00:00:00"/>
    <n v="72"/>
    <x v="1"/>
    <s v="21-12-2021 18:42 PM Archivar Jonathan Prieto Se archiva ya que se dio respuesta vía correo electrónico al correo el día 21 de diciembre de 2021 con el anexo Radicado No. 20213000030611"/>
    <s v="21-12-2021"/>
    <s v="PDF"/>
    <s v="SÍ"/>
    <s v="N/A"/>
    <m/>
  </r>
  <r>
    <x v="0"/>
    <x v="0"/>
    <x v="4"/>
    <s v=" CUERPO DE BOMBEROS VOLUNTARIOS DE RAMIRIQUI"/>
    <x v="1"/>
    <x v="3"/>
    <s v=" CAC. Solicitud certificaciÃ³n unidades activas bomberos RamiriquÃ­."/>
    <s v=" Luis Alberto Valencia Pulido"/>
    <x v="3"/>
    <x v="0"/>
    <x v="2"/>
    <n v="30"/>
    <s v=" 20213800100402"/>
    <d v="2021-09-06T00:00:00"/>
    <n v="20212100023231"/>
    <d v="2021-09-13T00:00:00"/>
    <n v="5"/>
    <x v="0"/>
    <s v="Se da respuesta a través de correo electrónico con radicado No. 20212100023231 el día 13/09/2021"/>
    <m/>
    <m/>
    <m/>
    <m/>
    <s v="no se evidencia documento de salida "/>
  </r>
  <r>
    <x v="0"/>
    <x v="0"/>
    <x v="18"/>
    <s v=" NO MAS CORRUPCION PRADO TOLIMA"/>
    <x v="0"/>
    <x v="4"/>
    <s v=" CAC. NO MAS CORRUPCION EN LA UNIDAD DE BOMBEROS DEL MUNICIPIO DE PRADO."/>
    <s v="Cristian Fernando Salcedo Rueda "/>
    <x v="1"/>
    <x v="0"/>
    <x v="1"/>
    <n v="30"/>
    <s v=" 20213800100462"/>
    <d v="2021-09-06T00:00:00"/>
    <n v="20212000027691"/>
    <d v="2021-11-16T00:00:00"/>
    <n v="48"/>
    <x v="1"/>
    <s v="20-12-2021 12:34 PM Archivar Cristian Fernando Salcedo Rueda se dio respuesta el día 16/11/2021"/>
    <d v="2021-11-16T00:00:00"/>
    <s v="PDF"/>
    <s v="SÍ"/>
    <s v="N/A"/>
    <m/>
  </r>
  <r>
    <x v="0"/>
    <x v="0"/>
    <x v="14"/>
    <s v=" JUZGADO TERCERO ADMINISTRATIVO"/>
    <x v="2"/>
    <x v="5"/>
    <s v=" CAC. OFICIO JTC-1400 EN RAD. NÂ° 7300133310032008003400 - CITAR ESTO AL CONTESTAR"/>
    <s v="Carlos Armando López Barrera "/>
    <x v="11"/>
    <x v="2"/>
    <x v="4"/>
    <n v="10"/>
    <s v=" 20213800100482"/>
    <d v="2021-09-06T00:00:00"/>
    <n v="20211200000953"/>
    <d v="2021-09-20T00:00:00"/>
    <n v="10"/>
    <x v="0"/>
    <m/>
    <d v="2021-09-20T00:00:00"/>
    <s v="PDF"/>
    <s v="SÍ"/>
    <m/>
    <m/>
  </r>
  <r>
    <x v="0"/>
    <x v="0"/>
    <x v="14"/>
    <s v=" GOBERNACION DE SANTANDER"/>
    <x v="1"/>
    <x v="1"/>
    <s v=" CAC. Solicitud visita especial por parte del Ã¡rea de infraestructura de la DNBC para revisiÃ³n de lotes y asesorÃ­a para construcciÃ³n de estaciones de bomberos."/>
    <s v="Yerky Sneider Garavito Cancelado"/>
    <x v="16"/>
    <x v="0"/>
    <x v="1"/>
    <n v="30"/>
    <s v=" 20213800100532"/>
    <d v="2021-09-06T00:00:00"/>
    <n v="20213000030721"/>
    <d v="2021-12-21T00:00:00"/>
    <n v="72"/>
    <x v="1"/>
    <s v="21-12-2021 18:40 PM Archivar Jonathan Prieto Se archiva ya que se dio respuesta vía correo electrónico al correo el día 21 de diciembre de 2021 con el anexo Radicado No. 20213000030721"/>
    <d v="2021-12-21T00:00:00"/>
    <s v="PDF"/>
    <s v="SÍ"/>
    <s v="N/A"/>
    <m/>
  </r>
  <r>
    <x v="0"/>
    <x v="0"/>
    <x v="2"/>
    <s v=" PERSONERIA MUNICIPAL DE CHIA"/>
    <x v="4"/>
    <x v="3"/>
    <s v=" CAC. Traslado por competencia, peticiÃ³n de informaiciÃ³n de la PersonerÃ­a de chia -"/>
    <s v="Andrea Bibiana Castañeda Durán"/>
    <x v="0"/>
    <x v="0"/>
    <x v="2"/>
    <n v="30"/>
    <s v=" 20213800100772"/>
    <d v="2021-09-07T00:00:00"/>
    <n v="20212050096101"/>
    <d v="2021-09-22T00:00:00"/>
    <n v="11"/>
    <x v="0"/>
    <m/>
    <d v="2021-09-22T00:00:00"/>
    <s v="PDF"/>
    <s v="SÍ"/>
    <m/>
    <m/>
  </r>
  <r>
    <x v="0"/>
    <x v="0"/>
    <x v="7"/>
    <s v=" IDALIA AMPARO GONZALEZ GIRALDO SECRETARIA DE GOBIERNO GOBERNACION DE ANTIOQUIA"/>
    <x v="4"/>
    <x v="2"/>
    <s v=" CAC. SOLICITUD DE VISITAS VERIFICACION CONDICIONES DE OPERATIVIDAD"/>
    <s v="Cristian Fernando Salcedo Rueda "/>
    <x v="1"/>
    <x v="0"/>
    <x v="1"/>
    <n v="30"/>
    <s v=" 20213800100832"/>
    <d v="2021-09-07T00:00:00"/>
    <n v="20212000026881"/>
    <d v="2021-11-09T00:00:00"/>
    <n v="43"/>
    <x v="1"/>
    <s v="20-12-2021 12:39 PM Archivar Cristian Fernando Salcedo Rueda se dio respuesta 09/11/2021"/>
    <d v="2021-11-09T00:00:00"/>
    <s v="PDF"/>
    <s v="SÍ"/>
    <s v="N/A"/>
    <m/>
  </r>
  <r>
    <x v="0"/>
    <x v="0"/>
    <x v="22"/>
    <s v=" CUERPO DE BOMBEROS VOLUNTARIOS DE PORE"/>
    <x v="1"/>
    <x v="5"/>
    <s v=" CAC. CONCEPTO FAVORABLE DE COMPRA DE VEHICULOS Y HERRAMIENTAS CON LA SOBRE TASA BOMBERIL"/>
    <s v="Andrea Bibiana Castañeda Durán"/>
    <x v="0"/>
    <x v="0"/>
    <x v="1"/>
    <n v="30"/>
    <s v=" 20213800100862"/>
    <d v="2021-09-07T00:00:00"/>
    <n v="20212050096301"/>
    <m/>
    <m/>
    <x v="0"/>
    <m/>
    <d v="2021-09-24T00:00:00"/>
    <s v="PDF"/>
    <s v="SÍ"/>
    <m/>
    <m/>
  </r>
  <r>
    <x v="0"/>
    <x v="0"/>
    <x v="4"/>
    <s v=" CUERPO DE BOMBEROS GUICAN DE LA SIERRA"/>
    <x v="1"/>
    <x v="3"/>
    <s v=" CAC. SOLICITUD CERTIFICACIÃ“N REGISTRO RUE - BOMBEROS GUICAN"/>
    <s v=" Luis Alberto Valencia Pulido"/>
    <x v="3"/>
    <x v="0"/>
    <x v="2"/>
    <n v="20"/>
    <s v=" 20213800100892"/>
    <d v="2021-09-07T00:00:00"/>
    <s v=" 20212100023491"/>
    <d v="2021-09-13T00:00:00"/>
    <n v="4"/>
    <x v="0"/>
    <m/>
    <d v="2021-09-13T00:00:00"/>
    <m/>
    <m/>
    <m/>
    <s v="no se evidencia documento de salida "/>
  </r>
  <r>
    <x v="0"/>
    <x v="0"/>
    <x v="18"/>
    <s v=" CUERPO DE BOMBEROS VOLUNTARIOS DE PLANADAS - TOLIMA"/>
    <x v="1"/>
    <x v="5"/>
    <s v=" CAC. APOYO AL CUERPO DE BOMBEROS PLANADAS"/>
    <s v="Ronny Estiven Romero Velandia"/>
    <x v="0"/>
    <x v="0"/>
    <x v="1"/>
    <n v="30"/>
    <s v=" 20213800101022"/>
    <d v="2021-09-07T00:00:00"/>
    <n v="20212050096681"/>
    <m/>
    <m/>
    <x v="2"/>
    <s v="09-12-2021 12:17 PM Archivar Camilo Portilla Quelal SE DIO RESPUESTA CON RADICADO DNBC 20212050096681"/>
    <m/>
    <m/>
    <m/>
    <m/>
    <s v="Sin evidencia de envio de respuesta, documento sin firma"/>
  </r>
  <r>
    <x v="0"/>
    <x v="0"/>
    <x v="15"/>
    <s v=" CUERPO DE BOMBEROS VOLUNTARIOS DE LA PRIMAVERA"/>
    <x v="1"/>
    <x v="5"/>
    <s v=" CAC. SOLICITUD DE CONCEPTO JURIDICO"/>
    <s v="Ronny Estiven Romero Velandia"/>
    <x v="0"/>
    <x v="0"/>
    <x v="1"/>
    <n v="30"/>
    <s v=" 20213800101032"/>
    <d v="2021-09-07T00:00:00"/>
    <n v="20212050096691"/>
    <d v="2021-10-10T00:00:00"/>
    <n v="24"/>
    <x v="0"/>
    <s v="09-12-2021 12:14 PM Archivar Camilo Portilla Quelal SE DIO RESPUESTA CON RADICADO 20212050096691 10/10/2021"/>
    <s v="N/A"/>
    <s v="Word"/>
    <s v="N/A"/>
    <m/>
    <s v="No se especifica medio de envio de resuesta, documento sin firma"/>
  </r>
  <r>
    <x v="0"/>
    <x v="0"/>
    <x v="23"/>
    <s v=" CUERPO DE BOMBEROS VOLUNTARIOS PRADERA"/>
    <x v="1"/>
    <x v="5"/>
    <s v=" CAC: Consulta jurÃ­dica"/>
    <s v="Ronny Estiven Romero Velandia"/>
    <x v="0"/>
    <x v="0"/>
    <x v="1"/>
    <n v="30"/>
    <s v=" 20213800101042"/>
    <d v="2021-09-08T00:00:00"/>
    <n v="20212050096701"/>
    <d v="2021-11-02T00:00:00"/>
    <n v="37"/>
    <x v="1"/>
    <s v="30-11-2021 09:42 AM Archivar Camilo Portilla Quelal SE DIO RESPUESTA EL 02/11/2021 RADICADO 20212050096701"/>
    <s v="N/A"/>
    <s v="Word"/>
    <s v="N/A"/>
    <m/>
    <s v="No se especifica medio de envio de resuesta, documento sin firma"/>
  </r>
  <r>
    <x v="0"/>
    <x v="0"/>
    <x v="2"/>
    <s v=" CUERPO DE BOMBEROS VOLUNTARIOS AGUA DE DIOS CUERPO DE BOMBEROS VOLUNTARIOS AGUA DE DIOS"/>
    <x v="1"/>
    <x v="1"/>
    <s v=" CAC: ACTA ASAMBLEA REGULARIZACIÃ“N Y POSTULACION DE HOJAS DE VIDA CUERPO DE BOMBEROS VOLUNTARIOS DE AGUA DE DIOS"/>
    <s v="Cristian Fernando Salcedo Rueda "/>
    <x v="1"/>
    <x v="0"/>
    <x v="1"/>
    <n v="30"/>
    <s v=" 20213800101052"/>
    <d v="2021-09-08T00:00:00"/>
    <m/>
    <m/>
    <m/>
    <x v="2"/>
    <m/>
    <m/>
    <m/>
    <m/>
    <m/>
    <m/>
  </r>
  <r>
    <x v="0"/>
    <x v="0"/>
    <x v="8"/>
    <s v=" EDGAR HERNAN PRADA"/>
    <x v="0"/>
    <x v="2"/>
    <s v=" CI: Denuncia DNBC"/>
    <s v="Alvaro Perez"/>
    <x v="7"/>
    <x v="1"/>
    <x v="1"/>
    <n v="30"/>
    <s v=" 20213800101102"/>
    <d v="2021-09-08T00:00:00"/>
    <m/>
    <m/>
    <m/>
    <x v="0"/>
    <s v="se archiva el orfeo por no cumplir los requisitos de denuncia que trata el articulo 60 del código de procedimiento penal"/>
    <m/>
    <m/>
    <m/>
    <m/>
    <m/>
  </r>
  <r>
    <x v="0"/>
    <x v="0"/>
    <x v="2"/>
    <s v=" ISELE PAOLA TOSCANO RIVERO"/>
    <x v="0"/>
    <x v="5"/>
    <s v=" CAC: Discusiones internas"/>
    <s v="Andrea Bibiana Castañeda Durán"/>
    <x v="0"/>
    <x v="0"/>
    <x v="2"/>
    <n v="20"/>
    <s v=" 20213800101112"/>
    <d v="2021-09-08T00:00:00"/>
    <n v="20212050096311"/>
    <d v="2021-10-05T00:00:00"/>
    <n v="18"/>
    <x v="0"/>
    <m/>
    <d v="2021-10-05T00:00:00"/>
    <s v="PDF"/>
    <s v="SÍ"/>
    <m/>
    <m/>
  </r>
  <r>
    <x v="0"/>
    <x v="0"/>
    <x v="7"/>
    <s v=" CUERPO DE BOMBEROS VOLUNTARIOS DE BELLO"/>
    <x v="1"/>
    <x v="2"/>
    <s v=" CAC: Denuncia de cuerpo de bomberos"/>
    <s v="Mauricio Delgado Perdomo"/>
    <x v="2"/>
    <x v="0"/>
    <x v="0"/>
    <n v="30"/>
    <s v=" 20213800101132"/>
    <d v="2021-09-08T00:00:00"/>
    <n v="20212000023411"/>
    <d v="2021-09-22T00:00:00"/>
    <n v="10"/>
    <x v="0"/>
    <m/>
    <d v="2021-09-22T00:00:00"/>
    <s v="PDF"/>
    <s v="SÍ"/>
    <m/>
    <m/>
  </r>
  <r>
    <x v="0"/>
    <x v="0"/>
    <x v="2"/>
    <s v=" CUERPO DE BOMBEROS VOLUNTARIOS DE ANAPOIMA"/>
    <x v="1"/>
    <x v="5"/>
    <s v=" CAC: Traslado EXT_S21-00073101-PQRSD-070852-PQR"/>
    <s v="Jorge Restrepo Sanguino"/>
    <x v="0"/>
    <x v="0"/>
    <x v="1"/>
    <n v="30"/>
    <s v=" 20213800101202"/>
    <d v="2021-09-08T00:00:00"/>
    <n v="20212110030531"/>
    <d v="2021-12-21T00:00:00"/>
    <n v="70"/>
    <x v="1"/>
    <s v="21-12-2021 17:06 PM Archivar Jorge Restrepo Sanguino SE DIO RESPUESTA MEDIANTE OFICIO N°20212110030531 EL 21/12/2021"/>
    <d v="2021-12-21T00:00:00"/>
    <s v="PDF"/>
    <s v="SÍ"/>
    <s v="N/A"/>
    <m/>
  </r>
  <r>
    <x v="0"/>
    <x v="0"/>
    <x v="23"/>
    <s v=" ALEJANDRA ARENAS"/>
    <x v="0"/>
    <x v="5"/>
    <s v=" CAC: Caso Teniente Bertha Betancur Betancourt- Ansermanuevo Valle del Cauca"/>
    <s v="Camilo Portilla Quelal"/>
    <x v="0"/>
    <x v="0"/>
    <x v="0"/>
    <n v="30"/>
    <s v=" 20213800101262"/>
    <d v="2021-09-09T00:00:00"/>
    <n v="20212050096561"/>
    <d v="2021-10-15T00:00:00"/>
    <n v="26"/>
    <x v="0"/>
    <s v="05-11-2021 16:15 PM Archivar Camilo Portilla Quelal se dió respuesta con el radicado 20212050096561 - correo el 15/10/2021"/>
    <d v="2021-10-15T00:00:00"/>
    <s v="PDF"/>
    <s v="SÍ"/>
    <s v="N/A"/>
    <m/>
  </r>
  <r>
    <x v="0"/>
    <x v="0"/>
    <x v="14"/>
    <s v=" CORTE CONSTITUCIONAL SALA CUARTA DE REVISION"/>
    <x v="2"/>
    <x v="2"/>
    <s v=" CAC: T-8135737 Auto 19-jul-21 Traslado"/>
    <s v="Carlos Armando López Barrera "/>
    <x v="11"/>
    <x v="2"/>
    <x v="4"/>
    <n v="10"/>
    <s v=" 20213800101282"/>
    <d v="2021-09-09T00:00:00"/>
    <n v="20212050095971"/>
    <d v="2021-09-13T00:00:00"/>
    <n v="2"/>
    <x v="0"/>
    <m/>
    <d v="2021-09-13T00:00:00"/>
    <s v="PDF"/>
    <s v="SÍ"/>
    <m/>
    <m/>
  </r>
  <r>
    <x v="0"/>
    <x v="0"/>
    <x v="12"/>
    <s v=" ALCALDIA MORELIA CAQUETA"/>
    <x v="4"/>
    <x v="5"/>
    <s v=" CAC: Apoyo del grupo jurÃ­dico asesor y el comitÃ© de inspecciÃ³n control y vigilancia de la DirecciÃ³n Nacional de Bomberos Colombia para el proceso de creaciÃ³n y formaciÃ³n del Cuerpo de Bomberos del Municipio de Morelia."/>
    <s v="Melba Vidal "/>
    <x v="0"/>
    <x v="0"/>
    <x v="1"/>
    <n v="30"/>
    <s v=" 20213800101302"/>
    <d v="2021-09-09T00:00:00"/>
    <n v="20212110030301"/>
    <d v="2021-12-16T00:00:00"/>
    <n v="66"/>
    <x v="1"/>
    <s v="16-12-2021 16:08 PM Archivar Jorge Restrepo Sanguino SE DIO RESPUESTA MEDIANTE OFICIO N° 20212110030301 EL 16/12/2021"/>
    <d v="2021-12-16T00:00:00"/>
    <s v="PDF"/>
    <s v="SÍ"/>
    <s v="N/A"/>
    <m/>
  </r>
  <r>
    <x v="0"/>
    <x v="0"/>
    <x v="0"/>
    <s v=" EBERT ANTONIO RINCON DEVIA"/>
    <x v="0"/>
    <x v="5"/>
    <s v=" CAC: CONCEPTO"/>
    <s v="Melba Vidal "/>
    <x v="0"/>
    <x v="0"/>
    <x v="1"/>
    <n v="30"/>
    <s v=" 20213800101322"/>
    <d v="2021-09-09T00:00:00"/>
    <n v="20212110025951"/>
    <d v="2021-11-02T00:00:00"/>
    <n v="36"/>
    <x v="1"/>
    <s v="24-11-2021 13:43 PM Archivar Melba Vidal Se envió respuesta el 2 de noviembre del 2021 con radicado No 20212110025951"/>
    <d v="2021-11-02T00:00:00"/>
    <s v="PDF"/>
    <s v="SÍ"/>
    <s v="N/A"/>
    <m/>
  </r>
  <r>
    <x v="0"/>
    <x v="0"/>
    <x v="2"/>
    <s v=" PROCURADURÃ­A 1 DELEGADA CONTRATACIÃ³N ESTATAL MARIA CECILIA RUBIANO VARGAS SECRETARIO GRADO 11"/>
    <x v="4"/>
    <x v="3"/>
    <s v=" CAC: Solicitud ordenada en auto Expediente No. IUS-E-2021-205583 IUC-D-2021-1848553"/>
    <s v="Alvaro Perez"/>
    <x v="7"/>
    <x v="1"/>
    <x v="2"/>
    <n v="30"/>
    <s v=" 20213800101372"/>
    <d v="2021-09-09T00:00:00"/>
    <m/>
    <m/>
    <m/>
    <x v="2"/>
    <s v="17-11-2021 10:14 AM Archivar Alvaro Perez se archiva el orfeo"/>
    <m/>
    <m/>
    <m/>
    <m/>
    <m/>
  </r>
  <r>
    <x v="0"/>
    <x v="0"/>
    <x v="1"/>
    <s v=" ASOCIACION DE BOMBEROS RESCATES Y SIMILARES DE BOLIVAR, ASDEBERBOL"/>
    <x v="1"/>
    <x v="1"/>
    <s v=" RD: INQUIETUDES A SER RESUELTAS"/>
    <s v=" Edgar Alexander Maya Lopez"/>
    <x v="2"/>
    <x v="0"/>
    <x v="1"/>
    <n v="30"/>
    <s v=" 20213800101402"/>
    <d v="2021-09-09T00:00:00"/>
    <n v="20212140025451"/>
    <d v="2021-10-22T00:00:00"/>
    <n v="30"/>
    <x v="0"/>
    <s v="22-10-2021 18:58 PM Archivar Edgar Alexander Maya Lopez Se da respuesta con radicado DNBC N 20212140025451 se envía el 22/10/21"/>
    <d v="2021-10-22T00:00:00"/>
    <s v="PDF"/>
    <s v="SÍ"/>
    <s v="N/A"/>
    <m/>
  </r>
  <r>
    <x v="0"/>
    <x v="0"/>
    <x v="9"/>
    <s v=" CUERPO DE BOMBEROS VOLUNTARIOS DE SAPUYES"/>
    <x v="1"/>
    <x v="1"/>
    <s v=" CAC: OFICIO SOLICITUD"/>
    <s v="Jiud Magnoly Gaviria Narvaez"/>
    <x v="8"/>
    <x v="0"/>
    <x v="1"/>
    <n v="30"/>
    <s v=" 20213800101422"/>
    <d v="2021-09-09T00:00:00"/>
    <n v="20212120029391"/>
    <d v="2021-12-03T00:00:00"/>
    <n v="58"/>
    <x v="1"/>
    <s v="01-12-2021 16:17 PM Archivar Jiud Magnoly Gaviria Narvaez se archiva por rta ya brindada."/>
    <d v="2021-12-03T00:00:00"/>
    <s v="PDF"/>
    <s v="SÍ"/>
    <s v="N/A"/>
    <m/>
  </r>
  <r>
    <x v="0"/>
    <x v="0"/>
    <x v="2"/>
    <s v=" CRISTIAN SUAREZ"/>
    <x v="2"/>
    <x v="3"/>
    <s v=" CI. Derecho de peticiÃ³n"/>
    <s v="Lina Maria Rojas Gallego"/>
    <x v="2"/>
    <x v="0"/>
    <x v="1"/>
    <n v="30"/>
    <s v=" 20213800101472"/>
    <d v="2021-09-10T00:00:00"/>
    <m/>
    <d v="2021-09-15T00:00:00"/>
    <n v="3"/>
    <x v="0"/>
    <s v="Se archiva por ser informativo, esta dirigido al Ministerio de Educación, se hará seguimiento por si es requerida información desde el MEN."/>
    <m/>
    <m/>
    <m/>
    <m/>
    <m/>
  </r>
  <r>
    <x v="0"/>
    <x v="0"/>
    <x v="14"/>
    <s v=" CUERPO DE BOMBEROS VOLUNTARIOS DE LOS SANTOS"/>
    <x v="1"/>
    <x v="2"/>
    <s v=" CAC. DERECHO DE PETICION"/>
    <s v=" Edgar Alexander Maya Lopez"/>
    <x v="2"/>
    <x v="0"/>
    <x v="1"/>
    <n v="30"/>
    <s v=" 20213800101482"/>
    <d v="2021-09-10T00:00:00"/>
    <n v="20212140025971"/>
    <d v="2021-10-22T00:00:00"/>
    <n v="29"/>
    <x v="0"/>
    <s v="22-10-2021 19:01 PM Archivar Edgar Alexander Maya Lopez Se da respuesta con radicado DNBC 20212140025971 se envía el 22/10/21"/>
    <d v="2021-10-22T00:00:00"/>
    <s v="PDF"/>
    <s v="SÍ"/>
    <s v="N/A"/>
    <m/>
  </r>
  <r>
    <x v="0"/>
    <x v="0"/>
    <x v="0"/>
    <s v=" BOMBEROS CASTILLA"/>
    <x v="1"/>
    <x v="5"/>
    <s v=" CAC. Solicitud"/>
    <s v="Andrea Bibiana Castañeda Durán"/>
    <x v="0"/>
    <x v="0"/>
    <x v="1"/>
    <n v="30"/>
    <s v=" 20213800101532"/>
    <d v="2021-09-10T00:00:00"/>
    <n v="20212050096351"/>
    <d v="2021-10-07T00:00:00"/>
    <n v="19"/>
    <x v="0"/>
    <m/>
    <d v="2021-10-07T00:00:00"/>
    <s v="PDF"/>
    <s v="SÍ"/>
    <m/>
    <m/>
  </r>
  <r>
    <x v="0"/>
    <x v="0"/>
    <x v="20"/>
    <s v=" ISELE PAOLA TOSCANO RIVERO"/>
    <x v="0"/>
    <x v="3"/>
    <s v=" CAC. Pregunta de convenio de sobretasa"/>
    <s v="Andrea Bibiana Castañeda Durán"/>
    <x v="0"/>
    <x v="0"/>
    <x v="2"/>
    <n v="20"/>
    <s v=" 20213800101542"/>
    <d v="2021-09-10T00:00:00"/>
    <n v="20212050096311"/>
    <d v="2021-09-24T00:00:00"/>
    <n v="10"/>
    <x v="0"/>
    <m/>
    <d v="2021-09-24T00:00:00"/>
    <s v="PDF"/>
    <s v="SÍ"/>
    <m/>
    <m/>
  </r>
  <r>
    <x v="0"/>
    <x v="0"/>
    <x v="14"/>
    <s v=" DELEGACIÃ³N DE BOMBEROS SANTANDER"/>
    <x v="1"/>
    <x v="3"/>
    <s v=" CAC: INVESTIGACIÃ“N"/>
    <s v=" Luis Alberto Valencia Pulido"/>
    <x v="3"/>
    <x v="0"/>
    <x v="2"/>
    <n v="20"/>
    <s v=" 20213800101762"/>
    <d v="2021-09-13T00:00:00"/>
    <n v="20212120025031"/>
    <d v="2021-11-02T00:00:00"/>
    <n v="34"/>
    <x v="1"/>
    <s v="02-11-2021 15:54 PM Archivar Luis Alberto Valencia Pulido Se da respuesta por correo con radicado No. 20212120025031 el día 02/11/2021"/>
    <s v="N/A"/>
    <s v="Word"/>
    <s v="N/A"/>
    <s v="N/A"/>
    <s v="Documento sin firma"/>
  </r>
  <r>
    <x v="0"/>
    <x v="0"/>
    <x v="2"/>
    <s v=" MINISTERIO DE HACIENDA"/>
    <x v="2"/>
    <x v="2"/>
    <s v=" CAC. Ministerio de Hacienda y CrÃ©dito PÃºblico: Radicado de salida 2-2021-047403"/>
    <s v="Carlos Armando López Barrera "/>
    <x v="11"/>
    <x v="2"/>
    <x v="1"/>
    <n v="30"/>
    <s v=" 20213800101812"/>
    <d v="2021-09-13T00:00:00"/>
    <n v="20211200000983"/>
    <d v="2021-10-12T00:00:00"/>
    <n v="21"/>
    <x v="0"/>
    <m/>
    <d v="2021-10-12T00:00:00"/>
    <s v="PDF"/>
    <s v="SÍ"/>
    <m/>
    <m/>
  </r>
  <r>
    <x v="0"/>
    <x v="0"/>
    <x v="2"/>
    <s v=" ALCALDIA NILO CUNDINAMARCA"/>
    <x v="4"/>
    <x v="1"/>
    <s v=" CI: DERECHO DE PETICION POR CALIFICACION CBV DE NILO"/>
    <s v="Cristian Fernando Salcedo Rueda "/>
    <x v="1"/>
    <x v="0"/>
    <x v="1"/>
    <n v="30"/>
    <s v=" 20213800101982"/>
    <d v="2021-09-13T00:00:00"/>
    <n v="20212000026161"/>
    <d v="2021-11-02T00:00:00"/>
    <n v="34"/>
    <x v="1"/>
    <s v="16-12-2021 13:58 PM Archivar Cristian Fernando Salcedo Rueda se dio respuesta 02/11/2021"/>
    <d v="2021-11-02T00:00:00"/>
    <s v="PDF"/>
    <s v="SÍ"/>
    <s v="N/A"/>
    <m/>
  </r>
  <r>
    <x v="0"/>
    <x v="0"/>
    <x v="7"/>
    <s v=" DELEGACION DEPARTAMENTAL DE ANTIOQUIA"/>
    <x v="4"/>
    <x v="5"/>
    <s v=" RD: solicitud concepto juridico"/>
    <s v="Andrea Bibiana Castañeda Durán"/>
    <x v="0"/>
    <x v="0"/>
    <x v="1"/>
    <n v="30"/>
    <s v=" 20213800102002"/>
    <d v="2021-09-14T00:00:00"/>
    <n v="20212110025351"/>
    <d v="2021-10-22T00:00:00"/>
    <n v="27"/>
    <x v="0"/>
    <s v="25-10-2021 04:11 AM Archivar Andrea Bibiana Castañeda Durán SE DIO TRÁMITE CON RADICADO 20212110025351 ENVIADO EL 22/10/21"/>
    <d v="2021-10-22T00:00:00"/>
    <s v="PDF"/>
    <s v="SÍ"/>
    <s v="N/A"/>
    <m/>
  </r>
  <r>
    <x v="0"/>
    <x v="0"/>
    <x v="4"/>
    <s v=" CUERPO DE BOMBEROS DE SANTA MARIA"/>
    <x v="1"/>
    <x v="5"/>
    <s v=" CAC. Solicitud de acompaÃ±amiento, inspecciÃ³n, vigilancia y control"/>
    <s v="Cristian Fernando Salcedo Rueda "/>
    <x v="1"/>
    <x v="0"/>
    <x v="1"/>
    <n v="30"/>
    <s v=" 20213800102032"/>
    <d v="2021-09-14T00:00:00"/>
    <n v="20212000025231"/>
    <d v="2021-11-02T00:00:00"/>
    <n v="33"/>
    <x v="1"/>
    <s v="30-11-2021 13:37 PM Archivar Liz Margaret Álvarez calderon GESTIONADA Y TRAMITADA"/>
    <d v="2021-11-02T00:00:00"/>
    <s v="PDF"/>
    <s v="SÍ"/>
    <s v="N/A"/>
    <m/>
  </r>
  <r>
    <x v="0"/>
    <x v="0"/>
    <x v="8"/>
    <s v=" MINISTERIO DE HACIENDA"/>
    <x v="2"/>
    <x v="3"/>
    <s v=" CAC. Ministerio de Hacienda y CrÃ©dito PÃºblico: Radicado de salida 2-2021-047415"/>
    <s v="Carlos Armando López Barrera "/>
    <x v="11"/>
    <x v="2"/>
    <x v="1"/>
    <n v="30"/>
    <s v=" 20213800102042"/>
    <d v="2021-09-14T00:00:00"/>
    <n v="20211200000983"/>
    <d v="2021-10-12T00:00:00"/>
    <n v="25"/>
    <x v="0"/>
    <m/>
    <d v="2021-10-12T00:00:00"/>
    <s v="PDF"/>
    <s v="SÍ"/>
    <m/>
    <m/>
  </r>
  <r>
    <x v="0"/>
    <x v="0"/>
    <x v="8"/>
    <s v=" PROCURÃDURIA GENERAL DE LA NACIÃ“N"/>
    <x v="4"/>
    <x v="3"/>
    <s v=" CAC: Radicado de salida S-2021-039677"/>
    <s v="Andrea Bibiana Castañeda Durán"/>
    <x v="0"/>
    <x v="0"/>
    <x v="4"/>
    <n v="10"/>
    <s v=" 20213800102052"/>
    <d v="2021-09-14T00:00:00"/>
    <n v="20212050095981"/>
    <d v="2021-09-21T00:00:00"/>
    <n v="5"/>
    <x v="0"/>
    <m/>
    <d v="2021-09-21T00:00:00"/>
    <s v="PDF"/>
    <s v="SÍ"/>
    <m/>
    <m/>
  </r>
  <r>
    <x v="0"/>
    <x v="3"/>
    <x v="20"/>
    <s v=" ANONIMO_PQRSD"/>
    <x v="0"/>
    <x v="4"/>
    <s v=" FE. cobros excesivos para renovar los permisos de bomberos, estÃ¡n cobrando $500.000 pesos"/>
    <s v="Camilo Portilla Quelal"/>
    <x v="0"/>
    <x v="0"/>
    <x v="1"/>
    <n v="30"/>
    <s v=" 20219000102132"/>
    <d v="2021-09-14T00:00:00"/>
    <n v="20212050096711"/>
    <d v="2021-10-20T00:00:00"/>
    <n v="25"/>
    <x v="0"/>
    <s v="30-11-2021 10:41 AM Archivar Camilo Portilla Quelal SE DIO RESPUESTA EL 20/10/2021 RADICADO 20212050096711"/>
    <s v="N/A"/>
    <s v="Word"/>
    <s v="N/A"/>
    <s v="N/A"/>
    <s v="No se especifica medio de envio de respuesta, documento sin firma"/>
  </r>
  <r>
    <x v="0"/>
    <x v="0"/>
    <x v="11"/>
    <s v=" Diego Andres Rodriguez"/>
    <x v="0"/>
    <x v="4"/>
    <s v=" FE. Cobros injustificados"/>
    <s v="Camilo Portilla Quelal"/>
    <x v="0"/>
    <x v="0"/>
    <x v="1"/>
    <n v="30"/>
    <s v=" 20219000102142"/>
    <d v="2021-09-14T00:00:00"/>
    <m/>
    <d v="2021-10-10T00:00:00"/>
    <n v="18"/>
    <x v="0"/>
    <s v="se archiva en razón a que no se especificó el Cuerpo de Bomberos al cual se denuncia, si bien se refirió &quot;corregimiento palomino&quot; no establece que C.B. ejerce su jurisdicción ahí, de igual manera se intentó realizar comunicación telefónica con el quejoso al 3212588878 el día 10/10/2021 a las 12:54 en repetidas ocasiones, fue infructuoso establecer comunicación."/>
    <m/>
    <m/>
    <m/>
    <m/>
    <m/>
  </r>
  <r>
    <x v="0"/>
    <x v="3"/>
    <x v="11"/>
    <s v=" ismael valbuena granados"/>
    <x v="0"/>
    <x v="3"/>
    <s v=" FE. cobro exagerado de bombero de dibulla"/>
    <s v="Camilo Portilla Quelal"/>
    <x v="0"/>
    <x v="0"/>
    <x v="1"/>
    <n v="30"/>
    <s v=" 20219000102172"/>
    <d v="2021-09-14T00:00:00"/>
    <s v="N/A"/>
    <d v="2021-09-14T00:00:00"/>
    <n v="0"/>
    <x v="0"/>
    <s v="09-12-2021 11:59 AM Archivar Camilo Portilla Quelal se archiva por falta documentación que proporcione un sustento factico que amerite la eventual comisión de una conducta que atente contra las directrices sobre la gestión de los bomberos. - obligación de las pruebas para no realizar trámites engorrosos y congestionar los sistemas de respuesta de la DNBC. artículo 81 de la Ley 962 de 2005 C-832 de 2006"/>
    <s v="N/A"/>
    <s v="N/A"/>
    <s v="N/A"/>
    <s v="N/A"/>
    <m/>
  </r>
  <r>
    <x v="0"/>
    <x v="3"/>
    <x v="20"/>
    <s v=" Valentina Arteaga"/>
    <x v="0"/>
    <x v="4"/>
    <s v=" FE. RegulaciÃ³n de los precios en el certificado bomberil"/>
    <s v="Camilo Portilla Quelal"/>
    <x v="0"/>
    <x v="0"/>
    <x v="1"/>
    <n v="30"/>
    <s v=" 20219000102202"/>
    <d v="2021-09-14T00:00:00"/>
    <n v="20212050096731"/>
    <d v="2021-10-10T00:00:00"/>
    <n v="19"/>
    <x v="0"/>
    <s v="09-12-2021 11:58 AM Archivar Camilo Portilla Quelal respuesta con radicado 20212050096731 10/10/2021"/>
    <s v="N/A"/>
    <s v="Word"/>
    <s v="N/A"/>
    <s v="N/A"/>
    <s v="No se especifica medio de envio de respuesta, documento sin firma"/>
  </r>
  <r>
    <x v="0"/>
    <x v="3"/>
    <x v="11"/>
    <s v=" Jaime Alberto Vidales Dau"/>
    <x v="0"/>
    <x v="4"/>
    <s v=" FE. Derecho de peticiÃ³n ArtÃ­culo 23 de la ConstituciÃ³n Nacional"/>
    <s v="Camilo Portilla Quelal"/>
    <x v="0"/>
    <x v="0"/>
    <x v="0"/>
    <n v="30"/>
    <s v=" 20219000102212"/>
    <d v="2021-09-15T00:00:00"/>
    <n v="20212050096741"/>
    <d v="2021-10-10T00:00:00"/>
    <n v="18"/>
    <x v="0"/>
    <s v="09-12-2021 11:54 AM Archivar Camilo Portilla Quelal RESPUESTA CON RADICADO DNBC 20212050096741 10/10/2021"/>
    <s v="N/A"/>
    <s v="Word"/>
    <s v="N/A"/>
    <s v="N/A"/>
    <s v="No se especifica medio de envio de respuesta, documento sin firma"/>
  </r>
  <r>
    <x v="0"/>
    <x v="3"/>
    <x v="11"/>
    <s v=" Jorge Hernando Amaya IbaÃ±ez"/>
    <x v="0"/>
    <x v="4"/>
    <s v=" FE. Cobros Abusivos Bomberos de Dibulla"/>
    <s v="Camilo Portilla Quelal"/>
    <x v="0"/>
    <x v="0"/>
    <x v="1"/>
    <n v="30"/>
    <s v=" 20219000102222"/>
    <d v="2021-09-15T00:00:00"/>
    <n v="20212050096761"/>
    <d v="2021-10-22T00:00:00"/>
    <n v="26"/>
    <x v="0"/>
    <s v="09-12-2021 10:20 AM Archivar Camilo Portilla Quelal se dio respuesta con radicado DNBC 20212050096761 el 22-10-2021"/>
    <s v="N/A"/>
    <s v="Word"/>
    <s v="N/A"/>
    <s v="N/A"/>
    <s v="No se especifica medio de envio de respuesta, documento sin firma"/>
  </r>
  <r>
    <x v="0"/>
    <x v="0"/>
    <x v="11"/>
    <s v=" CUERPO DE BOMBEROS VOLUNTARIOS DE DIBULLA"/>
    <x v="1"/>
    <x v="2"/>
    <s v=" CAC. Oficio No. 40 Septiembre 14 de 2021.pdf."/>
    <s v="Cristian Fernando Salcedo Rueda "/>
    <x v="1"/>
    <x v="0"/>
    <x v="1"/>
    <n v="30"/>
    <s v=" 20213800102262"/>
    <d v="2021-09-15T00:00:00"/>
    <n v="20212000028651"/>
    <d v="2021-11-25T00:00:00"/>
    <n v="48"/>
    <x v="1"/>
    <s v="16-12-2021 13:55 PM Archivar Cristian Fernando Salcedo Rueda se dio respeusta 25/11/2021"/>
    <d v="2021-12-16T00:00:00"/>
    <s v="PDF"/>
    <s v="SÍ"/>
    <s v="N/A"/>
    <m/>
  </r>
  <r>
    <x v="0"/>
    <x v="0"/>
    <x v="23"/>
    <s v=" ACOTAPH"/>
    <x v="2"/>
    <x v="5"/>
    <s v=" CAC. Conducta Ã‰tica y Disciplinaria del Comandante de Bomberos de Toribio. VerificaciÃ³n de condiciones de HabilitaciÃ³n y calidad del servicio de Transporte Asistencial BÃ¡sico y AtenciÃ³n Prehospitalaria del Municipio de Toribio."/>
    <s v=" Juan Gabriel Parra"/>
    <x v="0"/>
    <x v="0"/>
    <x v="1"/>
    <n v="30"/>
    <s v=" 20213800102342"/>
    <d v="2021-09-15T00:00:00"/>
    <n v="20212050096591"/>
    <d v="2021-10-07T00:00:00"/>
    <n v="16"/>
    <x v="0"/>
    <s v="07-11-2021 16:38 PM Archivar Juan Gabriel Parra se respondió con radicado **20212050096591** Bogotá D.C, 07-10-2021"/>
    <d v="2021-11-16T00:00:00"/>
    <s v="PDF"/>
    <s v="SÍ"/>
    <s v="N/A"/>
    <m/>
  </r>
  <r>
    <x v="0"/>
    <x v="3"/>
    <x v="11"/>
    <s v=" Ophelie Pain"/>
    <x v="0"/>
    <x v="4"/>
    <s v=" FE. Tarifa muy alta del certificado bomberil"/>
    <s v="Camilo Portilla Quelal"/>
    <x v="0"/>
    <x v="0"/>
    <x v="1"/>
    <n v="30"/>
    <s v=" 20219000102352"/>
    <d v="2021-09-15T00:00:00"/>
    <n v="20212050096771"/>
    <d v="2021-10-10T00:00:00"/>
    <n v="18"/>
    <x v="0"/>
    <s v="09-12-2021 10:18 AM Archivar Camilo Portilla Quelal se dio respuesta con radicado 20212050096771 10/2021"/>
    <s v="N/A"/>
    <s v="Word"/>
    <s v="N/A"/>
    <s v="N/A"/>
    <s v="No se especifica medio de envio de respuesta, documento sin firma"/>
  </r>
  <r>
    <x v="0"/>
    <x v="0"/>
    <x v="9"/>
    <s v=" DIEGO INSUASTY AMAGUAÃ‘A"/>
    <x v="0"/>
    <x v="5"/>
    <s v=" CAC. Oficio queja Bomberos Yacuanquer - NariÃ±o."/>
    <s v="Jorge Restrepo Sanguino"/>
    <x v="0"/>
    <x v="0"/>
    <x v="1"/>
    <n v="30"/>
    <s v=" 20213800102362"/>
    <d v="2021-09-15T00:00:00"/>
    <n v="20212050096211"/>
    <d v="2021-11-09T00:00:00"/>
    <n v="37"/>
    <x v="1"/>
    <s v="09-11-2021 14:28 PM Archivar Jorge Restrepo Sanguino SE DIO RESPUESTA MEDIANTE OFICIO N°20212050096211 EL 09/11/2021"/>
    <d v="2021-11-09T00:00:00"/>
    <s v="PDF"/>
    <s v="SÍ"/>
    <s v="N/A"/>
    <m/>
  </r>
  <r>
    <x v="0"/>
    <x v="0"/>
    <x v="3"/>
    <s v=" CUERPO DE BOMBEROS VOLUNTARIOS INDIGENA EN CONFORMIDAD DE DE TURBANA"/>
    <x v="1"/>
    <x v="5"/>
    <s v=" CAC. ViolaciÃ³n a la norma por parte del Cuerpo de bomberos voluntarios de Juan de Acosta."/>
    <s v="Jorge Restrepo Sanguino"/>
    <x v="0"/>
    <x v="0"/>
    <x v="1"/>
    <n v="30"/>
    <s v=" 20213800102402"/>
    <d v="2021-09-15T00:00:00"/>
    <n v="20212050096191"/>
    <d v="2021-09-24T00:00:00"/>
    <n v="7"/>
    <x v="0"/>
    <m/>
    <d v="2021-09-24T00:00:00"/>
    <s v="PDF"/>
    <s v="SÍ"/>
    <m/>
    <m/>
  </r>
  <r>
    <x v="0"/>
    <x v="3"/>
    <x v="11"/>
    <s v=" carlos camacho"/>
    <x v="0"/>
    <x v="4"/>
    <s v=" FE. COBRO EXESIVO E INJUSTIFICADO"/>
    <s v="Camilo Portilla Quelal"/>
    <x v="0"/>
    <x v="0"/>
    <x v="1"/>
    <n v="30"/>
    <s v=" 20219000102462"/>
    <d v="2021-09-16T00:00:00"/>
    <n v="20212050096781"/>
    <d v="2021-12-09T00:00:00"/>
    <n v="57"/>
    <x v="1"/>
    <s v="09-12-2021 10:15 AM Archivar Camilo Portilla Quelal se dio respuesta con radicado 20212050096781"/>
    <s v="N/A"/>
    <s v="Word"/>
    <s v="N/A"/>
    <s v="N/A"/>
    <s v="No se especifica medio de envio de respuesta, documento sin firma"/>
  </r>
  <r>
    <x v="0"/>
    <x v="3"/>
    <x v="11"/>
    <s v=" ANONIMO_PQRSD"/>
    <x v="0"/>
    <x v="4"/>
    <s v=" FE. Cobro excesivo por parte de bomberos"/>
    <s v="Camilo Portilla Quelal"/>
    <x v="0"/>
    <x v="0"/>
    <x v="1"/>
    <n v="30"/>
    <s v=" 20219000102492"/>
    <d v="2021-09-16T00:00:00"/>
    <s v="N/A"/>
    <d v="2021-12-09T00:00:00"/>
    <n v="57"/>
    <x v="1"/>
    <s v="09-12-2021 10:12 AM Archivar Camilo Portilla Quelal se archiva por falta documentación que proporcione un sustento factico que amerite la eventual comisión de una conducta que atente contra las directrices sobre la gestión de los bomberos. - obligación de las pruebas para no realizar trámites engorrosos y congestionar los sistemas de respuesta de la DNBC. artículo 81 de la Ley 962 de 2005 C-832 de 2006"/>
    <s v="N/A"/>
    <s v="N/A"/>
    <s v="N/A"/>
    <s v="N/A"/>
    <s v="Peticion incompleta, se sugiere hacer este tipo de archives en los primeros 10 dias habiles"/>
  </r>
  <r>
    <x v="0"/>
    <x v="0"/>
    <x v="1"/>
    <s v=" CUERPO DE BOMBEROS VOLUNTARIOS DE ARJONA"/>
    <x v="1"/>
    <x v="2"/>
    <s v=" CAC: BOMBEROS OFICIALES DE ARJONA"/>
    <s v="Melba Vidal "/>
    <x v="0"/>
    <x v="0"/>
    <x v="1"/>
    <n v="30"/>
    <s v=" 20213800102552"/>
    <d v="2021-09-16T00:00:00"/>
    <n v="20212110025431"/>
    <d v="2021-10-22T00:00:00"/>
    <n v="25"/>
    <x v="0"/>
    <s v="24-11-2021 13:44 PM Archivar Melba Vidal se envía respuesta el 22 de octubre del 2021 con radicado No 20212110025431"/>
    <d v="2021-10-22T00:00:00"/>
    <s v="PDF"/>
    <s v="SÍ"/>
    <s v="N/A"/>
    <m/>
  </r>
  <r>
    <x v="0"/>
    <x v="0"/>
    <x v="10"/>
    <s v=" CUERPO DE BOMBEROS VOLUNTARIOS DE LA VIRGINIA - RISARALDA"/>
    <x v="1"/>
    <x v="5"/>
    <s v=" CAC: envÃ­o notificaciÃ³n apertura investigaciÃ³n bomberos la Virginia Risaralda"/>
    <s v="Cristian Fernando Salcedo Rueda "/>
    <x v="1"/>
    <x v="0"/>
    <x v="1"/>
    <n v="30"/>
    <s v=" 20213800102742"/>
    <d v="2021-09-16T00:00:00"/>
    <n v="20212000026891"/>
    <d v="2021-11-09T00:00:00"/>
    <n v="36"/>
    <x v="1"/>
    <s v="20-12-2021 12:42 PM Archivar Cristian Fernando Salcedo Rueda se dio respuesta 09/11/2021"/>
    <d v="2021-11-09T00:00:00"/>
    <s v="PDF"/>
    <s v="SÍ"/>
    <s v="N/A"/>
    <m/>
  </r>
  <r>
    <x v="0"/>
    <x v="0"/>
    <x v="7"/>
    <s v=" JUZGADO 02 PENAL DEL CIRCUITO PARA ADOLESCENTES MEDELLIN"/>
    <x v="4"/>
    <x v="5"/>
    <s v=" CI: URGENTE Fallo tutela 2021-00121"/>
    <s v="Andrea Bibiana Castañeda Durán"/>
    <x v="0"/>
    <x v="0"/>
    <x v="4"/>
    <n v="10"/>
    <s v=" 20213800102922"/>
    <d v="2021-09-17T00:00:00"/>
    <n v="20212050096141"/>
    <d v="2021-09-21T00:00:00"/>
    <n v="2"/>
    <x v="0"/>
    <m/>
    <d v="2021-09-21T00:00:00"/>
    <s v="PDF"/>
    <s v="SÍ"/>
    <m/>
    <m/>
  </r>
  <r>
    <x v="0"/>
    <x v="0"/>
    <x v="8"/>
    <s v=" PROCURADURIA GENERAL DE LA NACION"/>
    <x v="4"/>
    <x v="5"/>
    <s v=" CAC: SOLICITUD PROCURADURIA - Radicado de salida S-2021-040166"/>
    <s v="Jorge Restrepo Sanguino"/>
    <x v="0"/>
    <x v="0"/>
    <x v="4"/>
    <n v="10"/>
    <s v=" 20213800102932"/>
    <d v="2021-09-17T00:00:00"/>
    <n v="20212050096151"/>
    <d v="2021-09-20T00:00:00"/>
    <n v="1"/>
    <x v="0"/>
    <m/>
    <d v="2021-09-20T00:00:00"/>
    <s v="PDF"/>
    <s v="SÍ"/>
    <m/>
    <m/>
  </r>
  <r>
    <x v="0"/>
    <x v="0"/>
    <x v="8"/>
    <s v=" PROCURADURIA GENERAL DE LA NACION - OFICINA JURIDICA"/>
    <x v="2"/>
    <x v="3"/>
    <s v=" CAC: SOLICITUD DE INFORMACIÓN (PRÁCTICA DE PRUEBAS) - AUTO DEL 8/9/2021 - INICIACIÓN DE INDAGACIÓN PRELIMINAR - Expediente No. IUS-E-2021-155279 (IUC-D-2021-1816300)"/>
    <s v="Alvaro Perez"/>
    <x v="4"/>
    <x v="1"/>
    <x v="4"/>
    <n v="10"/>
    <s v=" 20213800103022"/>
    <d v="2021-09-17T00:00:00"/>
    <s v="N/A"/>
    <d v="2021-10-12T00:00:00"/>
    <n v="17"/>
    <x v="0"/>
    <s v="12-10-2021 09:49 AM Archivar Alvaro Perez se archiva el orfeo dandole rerspuesta al correo electronico isanchez@procuraduria.gov.co"/>
    <s v="N/A"/>
    <s v="N/A"/>
    <s v="SÍ"/>
    <s v="N/A"/>
    <m/>
  </r>
  <r>
    <x v="0"/>
    <x v="0"/>
    <x v="4"/>
    <s v=" GOBERNACION DE BOYACA"/>
    <x v="4"/>
    <x v="3"/>
    <s v=" CAC: S-2021-001774-GOBDPAC: Solictud CertificaciÃ³n"/>
    <s v="Cristian Fernando Salcedo Rueda "/>
    <x v="1"/>
    <x v="0"/>
    <x v="1"/>
    <n v="30"/>
    <s v=" 20213800103042"/>
    <d v="2021-09-17T00:00:00"/>
    <n v="20212000027981"/>
    <d v="2021-11-16T00:00:00"/>
    <n v="39"/>
    <x v="1"/>
    <s v="16-12-2021 14:07 PM Archivar Cristian Fernando Salcedo Rueda se dio respuesta 16/11/2021"/>
    <d v="2021-12-16T00:00:00"/>
    <s v="PDF"/>
    <s v="N/A"/>
    <s v="N/A"/>
    <s v="sin evidencia de envio de respuesta"/>
  </r>
  <r>
    <x v="0"/>
    <x v="3"/>
    <x v="11"/>
    <s v=" ANONIMO_PQRSD"/>
    <x v="0"/>
    <x v="0"/>
    <s v="FE: precios"/>
    <s v="Camilo Portilla Quelal"/>
    <x v="0"/>
    <x v="0"/>
    <x v="1"/>
    <n v="30"/>
    <s v=" 20219000103232"/>
    <d v="2021-09-18T00:00:00"/>
    <n v="20212110027561"/>
    <d v="2021-12-16T00:00:00"/>
    <n v="59"/>
    <x v="1"/>
    <s v="01-12-2021 10:03 AM Archivar Camilo Portilla Quelal SE DIO RESPUESTA CON RADICADO DNBC 20212110027561"/>
    <s v="N/A"/>
    <s v="PDF"/>
    <s v="N/A"/>
    <s v="N/A"/>
    <s v="Publicado pagina DNBC"/>
  </r>
  <r>
    <x v="0"/>
    <x v="0"/>
    <x v="2"/>
    <s v=" CUERPO DE BOMBEROS VOLUNTARIOS ANOLAIMA"/>
    <x v="1"/>
    <x v="3"/>
    <s v=" CAC. SOLICITUD COMADATO MAQUINA EXTINTORA BOMBEROS ANOLAIMA."/>
    <s v="Alvaro Perez"/>
    <x v="4"/>
    <x v="1"/>
    <x v="2"/>
    <n v="20"/>
    <s v=" 20213800103282"/>
    <d v="2021-09-20T00:00:00"/>
    <n v="20213000024561"/>
    <d v="2021-10-05T00:00:00"/>
    <n v="12"/>
    <x v="0"/>
    <m/>
    <s v="N/A"/>
    <s v="Word"/>
    <s v="SÍ"/>
    <s v="N/A"/>
    <s v="Fecha de vencimiento: 2/11/2021"/>
  </r>
  <r>
    <x v="0"/>
    <x v="0"/>
    <x v="14"/>
    <s v=" CUERPO DE BOMBEROS VOLUNTARIOS FLORIDABLANCA"/>
    <x v="1"/>
    <x v="1"/>
    <s v=" CAC. Solicitud de información de la donación realizada DNBC."/>
    <s v="Jiud Magnoly Gaviria Narvaez"/>
    <x v="8"/>
    <x v="0"/>
    <x v="1"/>
    <n v="30"/>
    <s v=" 20213800103292"/>
    <d v="2021-09-20T00:00:00"/>
    <m/>
    <m/>
    <m/>
    <x v="2"/>
    <m/>
    <m/>
    <m/>
    <m/>
    <m/>
    <s v="Fecha de vencimiento: 2/11/2021"/>
  </r>
  <r>
    <x v="0"/>
    <x v="0"/>
    <x v="8"/>
    <s v=" CONTRALORIA DELEGADA PARA EL SECTOR DE INFRAESTRUTURA CAROLINA SANCHEZ BRAVO"/>
    <x v="2"/>
    <x v="3"/>
    <s v=" CI. Tercera Reiteración Solicitud Información - Proceso Atención Denuncia 2021-208386-82111-D, con Radicado 2021ER0046570 del 19/04/2021."/>
    <s v="Alvaro Perez"/>
    <x v="4"/>
    <x v="1"/>
    <x v="4"/>
    <n v="3"/>
    <s v=" 20213800103312"/>
    <d v="2021-09-20T00:00:00"/>
    <m/>
    <d v="2021-10-04T00:00:00"/>
    <n v="10"/>
    <x v="1"/>
    <s v="Anotación ORFEO: se archiva el orfeo enviado al correo electronico andres.fuentes@contraloria.gov.co se contesta orfeo sin numero debío al trasteo y urgencia del requerimiento."/>
    <s v="N/A"/>
    <m/>
    <s v="SÍ"/>
    <s v="N/A"/>
    <s v="En documentos no se deja la prueba del envio."/>
  </r>
  <r>
    <x v="0"/>
    <x v="0"/>
    <x v="8"/>
    <s v=" CONTRALORIA DELEGADA PARA EL SECTOR DE INFRAESTRUTURA CAROLINA SANCHEZ BRAVO"/>
    <x v="2"/>
    <x v="3"/>
    <s v=" CI. Remito oficio de solicitud información -proceso atención denuncia 2021-208778-82111-D."/>
    <s v="Alvaro Perez"/>
    <x v="4"/>
    <x v="1"/>
    <x v="4"/>
    <n v="4"/>
    <s v=" 20213800103372"/>
    <d v="2021-09-20T00:00:00"/>
    <n v="20213000024441"/>
    <d v="2021-09-29T00:00:00"/>
    <n v="8"/>
    <x v="1"/>
    <m/>
    <s v="N/A"/>
    <m/>
    <s v="SÍ"/>
    <s v="N/A"/>
    <s v="Fecha de vencimiento:"/>
  </r>
  <r>
    <x v="0"/>
    <x v="0"/>
    <x v="7"/>
    <s v=" CUERPO DE BOMBEROS VOLUNTARIOS SANTA ROSA DE OSOS"/>
    <x v="1"/>
    <x v="1"/>
    <s v=" CAC. Solicitud de información."/>
    <s v="Yerky Sneider Garavito Cancelado"/>
    <x v="16"/>
    <x v="0"/>
    <x v="2"/>
    <n v="20"/>
    <s v=" 20213800103412"/>
    <d v="2021-09-20T00:00:00"/>
    <n v="20213000030701"/>
    <d v="2021-12-21T00:00:00"/>
    <n v="62"/>
    <x v="1"/>
    <s v="21-12-2021 18:28 PM Archivar Jonathan Prieto Se archiva ya que se dio respuesta vía correo electrónico al correo el día 21 de diciembre de 2021 con el anexo Radicado No. 20213000030701"/>
    <d v="2021-12-21T00:00:00"/>
    <s v="PDF"/>
    <s v="SÍ"/>
    <s v="N/A"/>
    <m/>
  </r>
  <r>
    <x v="0"/>
    <x v="0"/>
    <x v="4"/>
    <s v=" ALCALDIA IZA BOYACA"/>
    <x v="4"/>
    <x v="3"/>
    <s v=" CAC. SOLICITUD CERTICACION POBLACION EN CONDICION DE LISTADO CENSAL VIGENCIA 2021- MUNICIPIO DE IZA."/>
    <s v=" Luis Alberto Valencia Pulido"/>
    <x v="3"/>
    <x v="0"/>
    <x v="2"/>
    <n v="20"/>
    <s v=" 20213800103422"/>
    <d v="2021-09-20T00:00:00"/>
    <n v="20212100024051"/>
    <d v="2021-10-08T00:00:00"/>
    <n v="14"/>
    <x v="0"/>
    <m/>
    <s v="N/A"/>
    <s v="Word"/>
    <s v="SÍ"/>
    <s v="N/A"/>
    <m/>
  </r>
  <r>
    <x v="0"/>
    <x v="0"/>
    <x v="7"/>
    <s v=" CUERPO DE BOMBEROS VOLUNTARIOS DE MUTATA"/>
    <x v="1"/>
    <x v="3"/>
    <s v=" CAC. solicitud de las emergencias atendidas del periodo 2020 hasta la fecha actual."/>
    <s v=" Luis Alberto Valencia Pulido"/>
    <x v="3"/>
    <x v="0"/>
    <x v="1"/>
    <n v="30"/>
    <s v=" 20213800103432"/>
    <d v="2021-09-20T00:00:00"/>
    <m/>
    <d v="2021-10-08T00:00:00"/>
    <n v="14"/>
    <x v="0"/>
    <m/>
    <s v="N/A"/>
    <m/>
    <s v="SÍ"/>
    <s v="N/A"/>
    <s v="Se envia copia de la respuesta al correo de atencion al ciudadano."/>
  </r>
  <r>
    <x v="0"/>
    <x v="0"/>
    <x v="4"/>
    <s v=" ALCALDIA TUTAZA BOYACA"/>
    <x v="4"/>
    <x v="3"/>
    <s v=" CAC. Solicitud certificación listado censal Municipio de Tutazá - Bomberos."/>
    <s v=" Luis Alberto Valencia Pulido"/>
    <x v="3"/>
    <x v="0"/>
    <x v="2"/>
    <n v="20"/>
    <s v=" 20213800103632"/>
    <d v="2021-09-20T00:00:00"/>
    <n v="20212100024221"/>
    <d v="2021-10-08T00:00:00"/>
    <n v="14"/>
    <x v="0"/>
    <m/>
    <s v="N/A"/>
    <s v="Word"/>
    <s v="SÍ"/>
    <s v="N/A"/>
    <m/>
  </r>
  <r>
    <x v="0"/>
    <x v="3"/>
    <x v="24"/>
    <s v=" ANONIMO_PQRSD"/>
    <x v="0"/>
    <x v="4"/>
    <s v=" FE. Queja del comandante de San AgustÃ­n Huila"/>
    <s v=" Juan Gabriel Parra"/>
    <x v="0"/>
    <x v="0"/>
    <x v="1"/>
    <n v="30"/>
    <s v=" 20219000103702"/>
    <d v="2021-09-21T00:00:00"/>
    <s v="N/A"/>
    <d v="2021-12-21T00:00:00"/>
    <n v="61"/>
    <x v="1"/>
    <s v="21-12-2021 12:59 PM Archivar Juan Gabriel Parra POR SE ANONIMO SE REMITIÓ RESPUESTA PARA PUBLICACIÓN EN LA PAGINA A EDGARDO.MANDON.@DNBC.GOV.CO"/>
    <s v="N/A"/>
    <s v="N/A"/>
    <s v="N/A"/>
    <s v="N/A"/>
    <s v="no se genero radicado salida"/>
  </r>
  <r>
    <x v="0"/>
    <x v="0"/>
    <x v="13"/>
    <s v=" CUERPO OFICIAL DE BOMBEROS DE MANIZALES - CALDAS"/>
    <x v="4"/>
    <x v="1"/>
    <s v=" CAC. OFICIO 2021EE10987 Traslado — &quot;Cofinanciación de vehículos para el parque automotor del Cuerpo oficial de Bomberos de Manizales.&quot;."/>
    <s v="Jiud Magnoly Gaviria Narvaez"/>
    <x v="8"/>
    <x v="0"/>
    <x v="1"/>
    <n v="30"/>
    <s v=" 20213800103752"/>
    <d v="2021-09-21T00:00:00"/>
    <n v="20212120028541"/>
    <d v="2021-11-25T00:00:00"/>
    <n v="44"/>
    <x v="1"/>
    <s v="25-11-2021 10:48 AM Archivar Jiud Magnoly Gaviria Narvaez Se brinda respuesta el día 25 de noviembre."/>
    <d v="2021-11-25T00:00:00"/>
    <s v="PDF"/>
    <s v="SÍ"/>
    <s v="N/A"/>
    <m/>
  </r>
  <r>
    <x v="0"/>
    <x v="0"/>
    <x v="20"/>
    <s v=" LIZETH ALEXANDRA SABOGAL RODRÃ­GUEZ"/>
    <x v="0"/>
    <x v="4"/>
    <s v=" CAC. Queja"/>
    <s v=" Juan Gabriel Parra"/>
    <x v="0"/>
    <x v="0"/>
    <x v="1"/>
    <n v="30"/>
    <s v=" 20213800103782"/>
    <d v="2021-09-21T00:00:00"/>
    <n v="20212050096621"/>
    <d v="2021-10-07T00:00:00"/>
    <n v="12"/>
    <x v="0"/>
    <s v="07-11-2021 16:37 PM Archivar Juan Gabriel Parra se respondió con radicado **20212050096621** Bogotá D.C, 07-10-2021"/>
    <d v="2021-10-20T00:00:00"/>
    <s v="PDF"/>
    <s v="SÍ"/>
    <s v="N/A"/>
    <m/>
  </r>
  <r>
    <x v="0"/>
    <x v="0"/>
    <x v="2"/>
    <s v=" ALCALDIA MUNICIPAL DE NILO SECRETARIA DE GOBIERNO"/>
    <x v="4"/>
    <x v="3"/>
    <s v=" CAC. REMITE POR COMPETENCIA RADICADO 2021109073"/>
    <s v="Cristian Fernando Salcedo Rueda "/>
    <x v="1"/>
    <x v="0"/>
    <x v="1"/>
    <n v="30"/>
    <s v=" 20213800103842"/>
    <d v="2021-09-21T00:00:00"/>
    <n v="20212000016911"/>
    <d v="2021-12-15T00:00:00"/>
    <n v="57"/>
    <x v="1"/>
    <s v="20-12-2021 15:07 PM Archivar Cristian Fernando Salcedo Rueda Ya se dio respuesta."/>
    <d v="2021-04-14T00:00:00"/>
    <s v="PDF"/>
    <s v="SÍ"/>
    <s v="N/A"/>
    <m/>
  </r>
  <r>
    <x v="0"/>
    <x v="0"/>
    <x v="7"/>
    <s v=" SINDICATO NACIONAL DE BOMBEROS OFICIALES DE COLOMBIA"/>
    <x v="1"/>
    <x v="2"/>
    <s v=" CAC. DERECHO DE PETICIÃ“N"/>
    <s v="Camilo Portilla Quelal"/>
    <x v="0"/>
    <x v="0"/>
    <x v="1"/>
    <n v="30"/>
    <s v=" 20213800103862"/>
    <d v="2021-09-21T00:00:00"/>
    <m/>
    <m/>
    <m/>
    <x v="2"/>
    <s v="17-11-2021 11:41 AM Archivar Camilo Portilla Quelal El día 20 de octubre se realizó reunión con el sindicato denominado &quot;SIMBOCOLOMBIA&quot;, en las instalaciones de la DNBC Bogotá, en dicho encuentro se dió apreciación a las pretensiones expuestas por parte de la asociación sindical por tanto se dan por satisfechas dichas pretenciones. (se levantó acta de reunión)."/>
    <m/>
    <m/>
    <m/>
    <m/>
    <s v="Sin evidencia de reunion en instalaciones de la DNBC"/>
  </r>
  <r>
    <x v="0"/>
    <x v="0"/>
    <x v="3"/>
    <s v=" CUERPO DE BOMBEROS VOLUNTARIOS DE JUAN DE ACOSTA"/>
    <x v="1"/>
    <x v="2"/>
    <s v=" CAC. Aportes de diploma"/>
    <s v="Melba Vidal "/>
    <x v="0"/>
    <x v="0"/>
    <x v="0"/>
    <n v="30"/>
    <s v=" 20213800104052"/>
    <d v="2021-09-22T00:00:00"/>
    <n v="20212050096071"/>
    <d v="2021-09-21T00:00:00"/>
    <n v="0"/>
    <x v="0"/>
    <s v="24-11-2021 13:51 PM Archivar Melba Vidal Se contestó el 21 de septiembre con radicado No 20212050096071"/>
    <d v="2021-09-21T00:00:00"/>
    <s v="PDF"/>
    <s v="SÍ"/>
    <s v="N/A"/>
    <m/>
  </r>
  <r>
    <x v="0"/>
    <x v="0"/>
    <x v="8"/>
    <s v=" JORGE O HERNÃNDEZ LONDOÃ‘O"/>
    <x v="0"/>
    <x v="0"/>
    <s v=" CAC. Derecho de PeticiÃ³n"/>
    <s v="Jorge Restrepo Sanguino"/>
    <x v="0"/>
    <x v="0"/>
    <x v="1"/>
    <n v="30"/>
    <s v=" 20213800104062"/>
    <d v="2021-09-22T00:00:00"/>
    <n v="20212110030931"/>
    <d v="2021-12-21T00:00:00"/>
    <n v="60"/>
    <x v="1"/>
    <s v="22-12-2021 15:12 PM Archivar Jorge Restrepo Sanguino SE DIO RESPUESTA MEDIANTE OFICIO N° 21/12/2021"/>
    <d v="2021-12-21T00:00:00"/>
    <s v="PDF"/>
    <s v="SÍ"/>
    <s v="N/A"/>
    <m/>
  </r>
  <r>
    <x v="0"/>
    <x v="0"/>
    <x v="4"/>
    <s v=" ALCALDIA PAJARITO BOYACA PERSONERIA MUNICIPAL"/>
    <x v="4"/>
    <x v="0"/>
    <s v=" CAC. Envío de oficio por correo electrónico del radicado No. 20214000032841."/>
    <s v="Camilo Portilla Quelal"/>
    <x v="0"/>
    <x v="0"/>
    <x v="1"/>
    <n v="30"/>
    <s v=" 20213800104122"/>
    <d v="2021-09-22T00:00:00"/>
    <n v="20212110028021"/>
    <d v="2021-11-16T00:00:00"/>
    <n v="36"/>
    <x v="1"/>
    <s v="30-11-2021 09:38 AM Archivar Camilo Portilla Quelal SE ENVIÓ EL 16/11/2021 RADICADO 20212110028021"/>
    <d v="2021-11-16T00:00:00"/>
    <s v="PDF"/>
    <s v="SÍ"/>
    <s v="N/A"/>
    <m/>
  </r>
  <r>
    <x v="0"/>
    <x v="0"/>
    <x v="4"/>
    <s v=" ALCALDIA SANTANA BOYACA"/>
    <x v="4"/>
    <x v="1"/>
    <s v=" CAC. Respuesta radicado DNBC No.20212050089031"/>
    <s v="Orlando Murillo"/>
    <x v="0"/>
    <x v="0"/>
    <x v="1"/>
    <n v="30"/>
    <s v=" 20213800104132"/>
    <d v="2021-09-22T00:00:00"/>
    <m/>
    <m/>
    <n v="22"/>
    <x v="0"/>
    <s v="ANOTACIÓN ORFEO: Respuesta del municipio de Santana en donde refieren no contar con recursos para la creación del cuerpo de Bomberos."/>
    <s v="N/A"/>
    <s v="N/A"/>
    <s v="N/A"/>
    <s v="N/A"/>
    <s v="No dan ninguna respuesta al respecto."/>
  </r>
  <r>
    <x v="0"/>
    <x v="0"/>
    <x v="7"/>
    <s v=" JUZGADO 02 PENAL DEL CIRCUITO PARA ADOLESCENTES MEDELLIN"/>
    <x v="2"/>
    <x v="3"/>
    <s v=" CAC. Fallo tutela 2021-00121"/>
    <s v="Andrea Bibiana Castañeda Durán"/>
    <x v="0"/>
    <x v="0"/>
    <x v="4"/>
    <n v="5"/>
    <s v=" 20213800104192"/>
    <d v="2021-09-22T00:00:00"/>
    <n v="20212050096141"/>
    <d v="2021-09-21T00:00:00"/>
    <n v="1"/>
    <x v="0"/>
    <s v="Anotación Orfeo: MISMO DOCUMENTO DEL 20213800102922."/>
    <d v="2021-09-21T00:00:00"/>
    <s v="PDF"/>
    <s v="SÍ"/>
    <s v="N/A"/>
    <m/>
  </r>
  <r>
    <x v="0"/>
    <x v="3"/>
    <x v="7"/>
    <s v=" Omar Alejandro Agudelo Zuluaga"/>
    <x v="0"/>
    <x v="3"/>
    <s v=" FE. ACTUALIZACIÓN DE APELLIDO"/>
    <s v="Jorge Restrepo Sanguino"/>
    <x v="0"/>
    <x v="0"/>
    <x v="2"/>
    <n v="20"/>
    <s v=" 20219000104372"/>
    <d v="2021-09-22T00:00:00"/>
    <m/>
    <d v="2021-10-15T00:00:00"/>
    <n v="22"/>
    <x v="1"/>
    <s v="Anotación ORFEO:  SE DIO RESPUESTA MEDIANTE CORREO ELECTRONICO EL 15/10/2021."/>
    <s v="N/A"/>
    <s v="N/A"/>
    <s v="SÍ"/>
    <s v="N/A"/>
    <s v="No dejan trazabilidad del correo electrónico"/>
  </r>
  <r>
    <x v="0"/>
    <x v="0"/>
    <x v="14"/>
    <s v=" ALCALDIA SANTANDER BOLIVAR"/>
    <x v="4"/>
    <x v="0"/>
    <s v=" CAC. SOLICITUD DE INFORMACIÃ“N"/>
    <s v="Camilo Portilla Quelal"/>
    <x v="0"/>
    <x v="0"/>
    <x v="1"/>
    <n v="30"/>
    <s v=" 20213800104382"/>
    <d v="2021-09-22T00:00:00"/>
    <n v="20212110028331"/>
    <d v="2021-11-24T00:00:00"/>
    <n v="42"/>
    <x v="1"/>
    <s v="30-11-2021 09:31 AM Archivar Camilo Portilla Quelal se envió respuesta el 24/11/2021 radicado DNBC 20212110028331"/>
    <d v="2021-11-24T00:00:00"/>
    <s v="PDF"/>
    <s v="SÍ"/>
    <s v="N/A"/>
    <m/>
  </r>
  <r>
    <x v="0"/>
    <x v="0"/>
    <x v="14"/>
    <s v=" CUERPO DE BOMBEROS VOLUNTARIOS DE LOS SANTOS"/>
    <x v="1"/>
    <x v="0"/>
    <s v=" CAC. PETICION CONSTITUCION EN RENUNCIA"/>
    <s v="Jorge Restrepo Sanguino"/>
    <x v="0"/>
    <x v="0"/>
    <x v="1"/>
    <n v="30"/>
    <s v=" 20213800104392"/>
    <d v="2021-09-22T00:00:00"/>
    <n v="20212110030951"/>
    <d v="2021-12-21T00:00:00"/>
    <n v="60"/>
    <x v="1"/>
    <s v="21-12-2021 17:07 PM Archivar Jorge Restrepo Sanguino SE DIO RESPUESTA MEDIANTE OFICIO N°20212110030951 EL 21/12/2021"/>
    <d v="2021-12-21T00:00:00"/>
    <s v="PDF"/>
    <s v="SÍ"/>
    <s v="N/A"/>
    <m/>
  </r>
  <r>
    <x v="0"/>
    <x v="0"/>
    <x v="12"/>
    <s v=" CUERPO DE BOMBEROS VOLUNTARIOS DE SAN VICENTE DEL CAGUAN - CAQUETA"/>
    <x v="1"/>
    <x v="0"/>
    <s v=" CAC. SOLICITUD DE CONCEPTO"/>
    <s v="Camilo Portilla Quelal"/>
    <x v="0"/>
    <x v="0"/>
    <x v="0"/>
    <n v="30"/>
    <s v=" 20213800104402"/>
    <d v="2021-09-22T00:00:00"/>
    <s v="N/A"/>
    <d v="2021-11-03T00:00:00"/>
    <n v="28"/>
    <x v="0"/>
    <s v="03-11-2021 12:11 PM Archivar Camilo Portilla Quelal Se dio respuesta de manera verbal via telefónica, en la cual el peticionario aclaró su consulta, la cual versaba en si el hecho de cumplir la edad de retiro forzoso (70 años) tenía injerencia en los contratos celebrados hasta el momento. Como respuesta se informó que los contratos celebrados no se vería afectados en razón de que la edad de retiro aplicaría para finalizado el periodo actual en el que ejerce la comandancia, igualmente los contratos celebrados no tienen relación directa con la edad de retiro."/>
    <s v="N/A"/>
    <s v="N/A"/>
    <s v="N/A"/>
    <s v="N/A"/>
    <s v="No se adjunta evidencia de llamada telefonica"/>
  </r>
  <r>
    <x v="0"/>
    <x v="0"/>
    <x v="6"/>
    <s v=" CUERPO DE BOMBEROS VOLUNTARIOS VILLAGARZON PUTUMAYO"/>
    <x v="1"/>
    <x v="0"/>
    <s v=" CAC. PETICION DE PARTE DE CUERPO DE BOMBEROS VOLUNTARIOS DE VILLAGARZON"/>
    <s v="Camilo Portilla Quelal"/>
    <x v="0"/>
    <x v="0"/>
    <x v="1"/>
    <n v="30"/>
    <s v=" 20213800104512"/>
    <d v="2021-09-23T00:00:00"/>
    <n v="20212110026831"/>
    <d v="2021-11-09T00:00:00"/>
    <n v="31"/>
    <x v="1"/>
    <s v="30-11-2021 09:39 AM Archivar Camilo Portilla Quelal SE DIO RESPUESTA EL 09/11/2021 RADICADO DNBC 20212110026831"/>
    <d v="2021-11-09T00:00:00"/>
    <s v="PDF"/>
    <s v="SÍ"/>
    <s v="N/A"/>
    <m/>
  </r>
  <r>
    <x v="0"/>
    <x v="0"/>
    <x v="22"/>
    <s v=" CUERPO DE BOMBEROS VOLUNTARIOS DE AGUAZUL - CASANARE"/>
    <x v="1"/>
    <x v="0"/>
    <s v=" CAC. SOLICITUD DE CONCEPTO"/>
    <s v="Jorge Restrepo Sanguino"/>
    <x v="0"/>
    <x v="0"/>
    <x v="0"/>
    <n v="30"/>
    <s v=" 20213800104552"/>
    <d v="2021-09-23T00:00:00"/>
    <n v="20212110025981"/>
    <d v="2021-11-02T00:00:00"/>
    <n v="26"/>
    <x v="0"/>
    <s v="03-11-2021 14:30 PM Archivar Jorge Restrepo Sanguino SE DIO RESPUESTA MEDIANTE OFICIO N° 20212110025981 EL 02/11/2021"/>
    <d v="2021-11-02T00:00:00"/>
    <s v="PDF"/>
    <s v="SÍ"/>
    <s v="N/A"/>
    <m/>
  </r>
  <r>
    <x v="0"/>
    <x v="0"/>
    <x v="13"/>
    <s v=" CUERPO DE BOMBEROS VOLUNTARIOS DE SAN JOSE - CALDAS"/>
    <x v="1"/>
    <x v="3"/>
    <s v=" CAC. Solicitud Reporte de atencion de incidentes RUE"/>
    <s v=" Luis Alberto Valencia Pulido"/>
    <x v="3"/>
    <x v="0"/>
    <x v="2"/>
    <n v="20"/>
    <s v=" 20213800104602"/>
    <d v="2021-09-23T00:00:00"/>
    <n v="20212100024861"/>
    <s v="21/10/201"/>
    <n v="19"/>
    <x v="0"/>
    <s v="A hoy 25/10/2021 van  días"/>
    <s v="N/A"/>
    <s v="N/A"/>
    <s v="N/A"/>
    <s v="N/A"/>
    <s v="La respuesta 20212100024861 no se encuentra digitalizada."/>
  </r>
  <r>
    <x v="0"/>
    <x v="0"/>
    <x v="26"/>
    <s v=" DELEGACION DEPARTAMENTAL BOMBEROS GUAVIARE"/>
    <x v="1"/>
    <x v="3"/>
    <s v=" CAC. Solicitud de certificaciÃ³n"/>
    <s v=" Luis Alberto Valencia Pulido"/>
    <x v="3"/>
    <x v="0"/>
    <x v="2"/>
    <n v="20"/>
    <s v=" 20213800104702"/>
    <d v="2021-09-23T00:00:00"/>
    <n v="20212100024651"/>
    <d v="2021-10-08T00:00:00"/>
    <n v="11"/>
    <x v="0"/>
    <m/>
    <s v="N/A"/>
    <s v="N/A"/>
    <s v="N/A"/>
    <s v="N/A"/>
    <s v="La respuesta 20212100024651 no se encuentra digitalizada."/>
  </r>
  <r>
    <x v="0"/>
    <x v="0"/>
    <x v="20"/>
    <s v=" EDWIN HERNAN ABELLO GOMEZ"/>
    <x v="0"/>
    <x v="3"/>
    <s v=" CAC. Petición información Excepciones de IVA y otros impuestos."/>
    <s v="Jorge Restrepo Sanguino"/>
    <x v="0"/>
    <x v="0"/>
    <x v="1"/>
    <n v="30"/>
    <s v=" 20213800104722"/>
    <d v="2021-09-23T00:00:00"/>
    <n v="20212110027441"/>
    <d v="2021-11-09T00:00:00"/>
    <n v="31"/>
    <x v="1"/>
    <s v="09-11-2021 14:32 PM Archivar Jorge Restrepo Sanguino SE DIO RESPUESTA MEDIANTE OFICIO N° 20212110027441 EL 09/11/2021"/>
    <d v="2021-11-09T00:00:00"/>
    <s v="PDF"/>
    <s v="SÍ"/>
    <s v="N/A"/>
    <m/>
  </r>
  <r>
    <x v="0"/>
    <x v="0"/>
    <x v="5"/>
    <s v=" CUERPO DE BOMBEROS VOLUNTARIOS DE LA UNION"/>
    <x v="1"/>
    <x v="3"/>
    <s v=" CAC. SOLICITUD"/>
    <s v=" Edgar Alexander Maya Lopez"/>
    <x v="2"/>
    <x v="0"/>
    <x v="1"/>
    <n v="30"/>
    <s v=" 20213800104892"/>
    <d v="2021-09-24T00:00:00"/>
    <n v="20212000024431"/>
    <d v="2021-10-07T00:00:00"/>
    <n v="10"/>
    <x v="0"/>
    <s v="Anotación Orfeo: 20213800104892 20212000024431 CBV La Unión Respuesta solicitud certificado de Cumplimiento, se envía respuesta el 7 de octubre"/>
    <d v="2021-10-07T00:00:00"/>
    <s v="PDF"/>
    <s v="SÍ"/>
    <s v="N/A"/>
    <m/>
  </r>
  <r>
    <x v="0"/>
    <x v="0"/>
    <x v="20"/>
    <s v=" PEDRO QUIROGA"/>
    <x v="0"/>
    <x v="0"/>
    <s v=" CAC. Solicitud informaciÃ³n"/>
    <s v="Andrea Bibiana Castañeda Durán"/>
    <x v="0"/>
    <x v="0"/>
    <x v="1"/>
    <n v="30"/>
    <s v=" 20213800104902"/>
    <d v="2021-09-24T00:00:00"/>
    <n v="20212050096601"/>
    <d v="2021-10-15T00:00:00"/>
    <n v="15"/>
    <x v="0"/>
    <s v="A hoy 25/10/2021 van  días"/>
    <d v="2021-10-15T00:00:00"/>
    <s v="PDF"/>
    <s v="SÍ"/>
    <s v="N/A"/>
    <m/>
  </r>
  <r>
    <x v="0"/>
    <x v="3"/>
    <x v="19"/>
    <s v=" ALVARO ANTONIO AGUIRRE RAMIREZ"/>
    <x v="1"/>
    <x v="1"/>
    <s v=" FE. SOLICITUD DE INFORMACION SEDE NUEVA BOMBEROS OFICIAL VALLEDUPAR"/>
    <s v="Yerky Sneider Garavito Cancelado"/>
    <x v="16"/>
    <x v="0"/>
    <x v="1"/>
    <n v="30"/>
    <s v=" 20219000104922"/>
    <d v="2021-09-25T00:00:00"/>
    <n v="2021300027931"/>
    <d v="2021-11-09T00:00:00"/>
    <n v="29"/>
    <x v="0"/>
    <s v="01-12-2021 16:34 PM Archivar Yerky Sneider Garavito Cancelado SE ARCHIVA YA QUE AL PRESENTE SE LE DIO RESPUESTA MEDIANTE DERECHO DE PETICIÓN EL DIA 09-11-2021 BAJO EL RADICADO N. 2021300027931."/>
    <d v="2021-11-10T00:00:00"/>
    <s v="PDF"/>
    <s v="SÍ"/>
    <s v="N/A"/>
    <m/>
  </r>
  <r>
    <x v="0"/>
    <x v="0"/>
    <x v="7"/>
    <s v=" NEISON DE JESUS ROJAS OCHOA"/>
    <x v="0"/>
    <x v="0"/>
    <s v=" CAC. Consulta."/>
    <s v="Andrea Bibiana Castañeda Durán"/>
    <x v="0"/>
    <x v="0"/>
    <x v="1"/>
    <n v="30"/>
    <s v=" 20213800104932"/>
    <d v="2021-09-27T00:00:00"/>
    <n v="20212110025711"/>
    <d v="2021-11-02T00:00:00"/>
    <n v="24"/>
    <x v="0"/>
    <s v="03-11-2021 17:38 PM Archivar Andrea Bibiana Castañeda Durán SE DIO TRÁMITE CON RADICADO 20212110025711 ENVIADO EL 2/11/21"/>
    <d v="2021-11-02T00:00:00"/>
    <s v="PDF"/>
    <s v="SÍ"/>
    <s v="N/A"/>
    <m/>
  </r>
  <r>
    <x v="0"/>
    <x v="0"/>
    <x v="27"/>
    <s v=" DELEGACION DEPARTAMENTAL DE BOMBEROS DE SUCRE"/>
    <x v="1"/>
    <x v="1"/>
    <s v=" CAC.Verificacion informacion cuerpo de bomberos galeras sucre"/>
    <s v="Andrés Fernando Muñoz Cabrera "/>
    <x v="3"/>
    <x v="0"/>
    <x v="1"/>
    <n v="30"/>
    <s v=" 20213800104952"/>
    <d v="2021-09-27T00:00:00"/>
    <m/>
    <m/>
    <m/>
    <x v="2"/>
    <s v="A hoy 25/10/2021 van 17 días"/>
    <m/>
    <m/>
    <m/>
    <m/>
    <s v="Fecha de vencimiento: 09/11/2021"/>
  </r>
  <r>
    <x v="0"/>
    <x v="0"/>
    <x v="7"/>
    <s v=" NATALIA ANDREA DURANGO HENAO"/>
    <x v="0"/>
    <x v="0"/>
    <s v=" CAC. Incidente."/>
    <s v="Camilo Portilla Quelal"/>
    <x v="0"/>
    <x v="0"/>
    <x v="1"/>
    <n v="30"/>
    <s v=" 20213800104972"/>
    <d v="2021-09-27T00:00:00"/>
    <n v="20212110028401"/>
    <d v="2021-11-24T00:00:00"/>
    <n v="39"/>
    <x v="1"/>
    <s v="30-11-2021 09:33 AM Archivar Camilo Portilla Quelal se nevió respuesta el 24/11/2021 radicado DNBC 20212110028401"/>
    <d v="2021-11-24T00:00:00"/>
    <s v="PDF"/>
    <s v="SÍ"/>
    <s v="N/A"/>
    <m/>
  </r>
  <r>
    <x v="0"/>
    <x v="0"/>
    <x v="5"/>
    <s v=" CUERPO DE BOMBEROS VOLUNTARIOS DE SEVILLA"/>
    <x v="1"/>
    <x v="1"/>
    <s v=" CI. Traslado Oficio del Cuerpo de Bomberos Voluntarios de Sevilla - Valle"/>
    <s v="Andrés Fernando Muñoz Cabrera "/>
    <x v="3"/>
    <x v="0"/>
    <x v="1"/>
    <n v="30"/>
    <s v=" 20213800104992"/>
    <d v="2021-09-27T00:00:00"/>
    <m/>
    <m/>
    <m/>
    <x v="2"/>
    <s v="A hoy 25/10/2021 van 20 días"/>
    <m/>
    <m/>
    <m/>
    <m/>
    <s v="Fecha de vencimiento: 09/11/2021"/>
  </r>
  <r>
    <x v="0"/>
    <x v="0"/>
    <x v="2"/>
    <s v=" ANGELICA TAPIERO BARRERO"/>
    <x v="0"/>
    <x v="0"/>
    <s v=" CAC. DERECHO DE PETICION"/>
    <s v="Camilo Portilla Quelal"/>
    <x v="0"/>
    <x v="0"/>
    <x v="0"/>
    <n v="30"/>
    <s v=" 20213800105072"/>
    <d v="2021-09-27T00:00:00"/>
    <m/>
    <m/>
    <m/>
    <x v="2"/>
    <s v="A hoy 25/10/2021 van 20 días"/>
    <m/>
    <m/>
    <m/>
    <m/>
    <s v="Fecha de vencimiento: 10/11/2021."/>
  </r>
  <r>
    <x v="0"/>
    <x v="0"/>
    <x v="17"/>
    <s v=" VEEDURIA CIUDADANA VIGIAS DEL CAFE"/>
    <x v="3"/>
    <x v="0"/>
    <s v=" CAC. SOLICITUD DE INFORMACIÃ“N CON CARÃCTER DE URGENCIA"/>
    <s v="Jorge Restrepo Sanguino"/>
    <x v="0"/>
    <x v="0"/>
    <x v="1"/>
    <n v="30"/>
    <s v=" 20213800105092"/>
    <d v="2021-09-27T00:00:00"/>
    <n v="20212110026701"/>
    <d v="2021-11-10T00:00:00"/>
    <n v="30"/>
    <x v="0"/>
    <s v="10-11-2021 11:18 AM Archivar Jorge Restrepo Sanguino SE DIO RESPUESTA MEDIANTE OFICIO N°20212110026701 EL 10/11/2021"/>
    <d v="2021-11-10T00:00:00"/>
    <s v="PDF"/>
    <s v="SÍ"/>
    <s v="N/A"/>
    <m/>
  </r>
  <r>
    <x v="0"/>
    <x v="0"/>
    <x v="19"/>
    <s v=" TRIBUNAL ADMINISTRATIVO DEL CESAR"/>
    <x v="2"/>
    <x v="3"/>
    <s v=" CAC. OFICIO GJ 2959 DEL 27 DE SEPTIEMBRE DE 2021 POR MEDIO DEL CUAL SE REITERA UN REQUERIMIENTO RAD 2018-00053-00 MP CARLOS ALFONSO GUECHÃ MEDINA."/>
    <s v="Carlos Armando López Barrera "/>
    <x v="11"/>
    <x v="2"/>
    <x v="4"/>
    <n v="5"/>
    <s v=" 20213800105182"/>
    <d v="2021-09-28T00:00:00"/>
    <n v="20211200000963"/>
    <d v="2021-10-06T00:00:00"/>
    <n v="7"/>
    <x v="1"/>
    <m/>
    <d v="2021-10-06T00:00:00"/>
    <s v="PDF"/>
    <s v="SÍ"/>
    <s v="N/A"/>
    <m/>
  </r>
  <r>
    <x v="0"/>
    <x v="0"/>
    <x v="27"/>
    <s v=" ANDRES MAURICIO BLANCO VILLERO"/>
    <x v="0"/>
    <x v="0"/>
    <s v=" CAC. INQUIETUDES BOMBERILES."/>
    <s v="Jorge Restrepo Sanguino"/>
    <x v="0"/>
    <x v="0"/>
    <x v="1"/>
    <n v="30"/>
    <s v=" 20213800105272"/>
    <d v="2021-09-28T00:00:00"/>
    <n v="20212110027401"/>
    <d v="2021-11-10T00:00:00"/>
    <n v="29"/>
    <x v="0"/>
    <s v="11-11-2021 08:51 AM Archivar Jorge Restrepo Sanguino SE DIO RESPUESTA MEDIANTE OFICIO N° 20212110027401 EL 10/11/2021"/>
    <d v="2021-11-10T00:00:00"/>
    <s v="PDF"/>
    <s v="SÍ"/>
    <s v="N/A"/>
    <m/>
  </r>
  <r>
    <x v="0"/>
    <x v="0"/>
    <x v="19"/>
    <s v=" CUERPO DE BOMBEROS VOLUNTARIOS DE LA PAZ"/>
    <x v="1"/>
    <x v="1"/>
    <s v=" CAC. Inquietudes acerca de la entrega de uniformes de bomberos."/>
    <s v="Jiud Magnoly Gaviria Narvaez"/>
    <x v="8"/>
    <x v="0"/>
    <x v="2"/>
    <n v="20"/>
    <s v=" 20213800105312"/>
    <d v="2021-09-28T00:00:00"/>
    <m/>
    <m/>
    <m/>
    <x v="2"/>
    <s v="17-11-2021 15:10 PM Archivar Jiud Magnoly Gaviria Narvaez Ya se brindo respuesta telefónica seguidos los días de recibido emial."/>
    <m/>
    <m/>
    <m/>
    <m/>
    <s v="Sin evidencia de llamada telefonica por parte del funcionario o peticionario"/>
  </r>
  <r>
    <x v="0"/>
    <x v="0"/>
    <x v="27"/>
    <s v=" CUERPO DE BOMBEROS VOLUNTARIOS DE SAN MARCOS"/>
    <x v="1"/>
    <x v="3"/>
    <s v=" CAC. solicitud afiliación ARL."/>
    <s v="Jiud Magnoly Gaviria Narvaez"/>
    <x v="8"/>
    <x v="0"/>
    <x v="2"/>
    <n v="20"/>
    <s v=" 20213800105402"/>
    <d v="2021-09-28T00:00:00"/>
    <m/>
    <d v="2021-10-21T00:00:00"/>
    <n v="18"/>
    <x v="0"/>
    <s v="Anotación ORFEO: Se dio respuesta a través del correo de Tatiana Herrera el día 21/10/2021."/>
    <s v="N/A"/>
    <s v="N/A"/>
    <s v="SÍ"/>
    <s v="N/A"/>
    <m/>
  </r>
  <r>
    <x v="0"/>
    <x v="0"/>
    <x v="3"/>
    <s v=" CUERPO DE BOMBEROS VOLUNTARIOS DE CAMPO DE LA CRUZ"/>
    <x v="1"/>
    <x v="1"/>
    <s v=" CAC. Solicitud Cuerpo de Bomberos Voluntarios de Campo de la Cruz"/>
    <s v="Andrés Fernando Muñoz Cabrera "/>
    <x v="8"/>
    <x v="0"/>
    <x v="1"/>
    <n v="30"/>
    <s v=" 20213800105412"/>
    <d v="2021-09-28T00:00:00"/>
    <m/>
    <m/>
    <m/>
    <x v="2"/>
    <s v="A hoy 25/10/2021 van 18 días"/>
    <m/>
    <m/>
    <m/>
    <m/>
    <s v="Fecha de vencimiento: 10/11/2021."/>
  </r>
  <r>
    <x v="0"/>
    <x v="0"/>
    <x v="2"/>
    <s v=" GOBERNACION DE CUNDINAMARCA"/>
    <x v="4"/>
    <x v="2"/>
    <s v=" CAC. SOLICITUD DESIGNACIÃ“N DE UN DELEGADO"/>
    <s v=" Luis Alberto Valencia Pulido"/>
    <x v="3"/>
    <x v="0"/>
    <x v="2"/>
    <n v="20"/>
    <s v=" 20213800105432"/>
    <d v="2021-09-28T00:00:00"/>
    <s v="20212120025791 y 20212120025781"/>
    <d v="2021-11-08T00:00:00"/>
    <n v="27"/>
    <x v="0"/>
    <s v="08-11-2021 15:52 PM Archivar Luis Alberto Valencia Pulido Se da respuesta por correo con oficios No 20212120025791 y 20212120025781 el día 08/11/2021."/>
    <s v="N/A"/>
    <s v="Word"/>
    <s v="SÍ"/>
    <s v="N/A"/>
    <s v="Documento sin firma"/>
  </r>
  <r>
    <x v="0"/>
    <x v="0"/>
    <x v="4"/>
    <s v=" ALCALDIA PAJARITO BOYACA PERSONERIA MUNICIPAL"/>
    <x v="4"/>
    <x v="1"/>
    <s v=" CAC. OFICIO 2021EE10213 Traslado por competencia â€” DERECHO DE PETICIÃ“N PMP-GD-2021-013-002-009. RADICADO UNGRD 2021 ER09872"/>
    <s v="Andrea Bibiana Castañeda Durán"/>
    <x v="0"/>
    <x v="0"/>
    <x v="1"/>
    <n v="30"/>
    <s v=" 20213800105482"/>
    <d v="2021-09-28T00:00:00"/>
    <n v="20212110027631"/>
    <d v="2021-11-16T00:00:00"/>
    <n v="32"/>
    <x v="1"/>
    <s v="29-11-2021 09:25 AM Archivar Andrea Bibiana Castañeda Durán SE DIO TRÁMITE CON RADICADO 20212110027631 ENVIADO EL 16/11/21"/>
    <d v="2021-11-16T00:00:00"/>
    <s v="PDF"/>
    <s v="SÍ"/>
    <s v="N/A"/>
    <m/>
  </r>
  <r>
    <x v="0"/>
    <x v="0"/>
    <x v="15"/>
    <s v=" MAURICIO PINO MARIN"/>
    <x v="0"/>
    <x v="3"/>
    <s v=" CAC. DEFENSORIA DEL PUEBLO : Remision de comunicacion numero 20210060363552131."/>
    <s v="Liz Margaret Álvarez calderon "/>
    <x v="1"/>
    <x v="0"/>
    <x v="1"/>
    <n v="30"/>
    <s v=" 20213800105512"/>
    <d v="2021-09-28T00:00:00"/>
    <n v="20212000029511"/>
    <d v="2021-12-09T00:00:00"/>
    <n v="48"/>
    <x v="1"/>
    <s v="21-12-2021 20:31 PM Archivar Liz Margaret Álvarez calderon SOLICITUD GESTIONADA"/>
    <d v="2021-12-09T00:00:00"/>
    <s v="PDF"/>
    <s v="SÍ"/>
    <s v="N/A"/>
    <m/>
  </r>
  <r>
    <x v="0"/>
    <x v="0"/>
    <x v="28"/>
    <s v=" LUIS ERNESTO PORRAS"/>
    <x v="0"/>
    <x v="0"/>
    <s v=" CAC. ENVIO OFICIO INFORMANDO INRREGULARIDADES EN CONVENIO 005- DE 2021."/>
    <s v="Jorge Restrepo Sanguino"/>
    <x v="0"/>
    <x v="0"/>
    <x v="1"/>
    <n v="30"/>
    <s v=" 20213800105522"/>
    <d v="2021-09-28T00:00:00"/>
    <s v="N/A"/>
    <d v="2021-11-04T00:00:00"/>
    <n v="25"/>
    <x v="2"/>
    <s v="04-11-2021 09:06 AM Archivar Jorge Restrepo Sanguino SE DIO RESPUESTA MEDIANTE CORREO ELECTRÓNICO EL 04/11/2021"/>
    <s v="N/A"/>
    <s v="N/A"/>
    <s v="N/A"/>
    <s v="N/A"/>
    <s v="Sin evidencia de correo electronico"/>
  </r>
  <r>
    <x v="0"/>
    <x v="0"/>
    <x v="0"/>
    <s v=" DEMET NOTIFICACION"/>
    <x v="2"/>
    <x v="3"/>
    <s v=" CAC.Remito oficio No. J8AOV-2021-000207"/>
    <s v="Carlos Armando López Barrera "/>
    <x v="11"/>
    <x v="2"/>
    <x v="4"/>
    <n v="10"/>
    <s v=" 20213800105582"/>
    <d v="2021-09-28T00:00:00"/>
    <n v="20211200024851"/>
    <d v="2021-10-11T00:00:00"/>
    <n v="9"/>
    <x v="0"/>
    <m/>
    <d v="2021-10-11T00:00:00"/>
    <s v="PDF"/>
    <s v="SÍ"/>
    <s v="N/A"/>
    <m/>
  </r>
  <r>
    <x v="0"/>
    <x v="0"/>
    <x v="18"/>
    <s v=" JHON FREDY SEGURA PINEDA"/>
    <x v="0"/>
    <x v="3"/>
    <s v=" CAC. DERECHO DE PETICIÓN"/>
    <s v="Andrés Fernando Muñoz Cabrera "/>
    <x v="8"/>
    <x v="0"/>
    <x v="0"/>
    <n v="30"/>
    <s v=" 20213800105592"/>
    <d v="2021-09-28T00:00:00"/>
    <m/>
    <m/>
    <m/>
    <x v="2"/>
    <s v="A hoy 25/10/2021 van 19 días"/>
    <m/>
    <m/>
    <m/>
    <m/>
    <m/>
  </r>
  <r>
    <x v="0"/>
    <x v="0"/>
    <x v="4"/>
    <s v=" CUERPO DE BOMBEROS VOLUNTARIOS DE SOGAMOSO"/>
    <x v="1"/>
    <x v="3"/>
    <s v=" CAC. INFORMACION PARA AFILIACION ARL BOMBEROS VOLUNTARIOS"/>
    <s v="Jiud Magnoly Gaviria Narvaez"/>
    <x v="8"/>
    <x v="0"/>
    <x v="2"/>
    <n v="20"/>
    <s v=" 20213800105712"/>
    <d v="2021-09-29T00:00:00"/>
    <m/>
    <d v="2021-10-13T00:00:00"/>
    <n v="18"/>
    <x v="0"/>
    <s v="ANOTACIÓN ORFEO:  Se da respuesta a través del correo de Tatiana Herrera el día 13/10/2021."/>
    <s v="N/A"/>
    <s v="N/A"/>
    <s v="SÍ"/>
    <s v="N/A"/>
    <s v="No dejan trazabilidad del correo electrónico"/>
  </r>
  <r>
    <x v="0"/>
    <x v="0"/>
    <x v="27"/>
    <s v=" ALCALDIA MUNICIPAL DE GALERAS SUCRE"/>
    <x v="4"/>
    <x v="1"/>
    <s v=" CAC. 20213800104952 CBV de Galeras Sucre PeticiÃ³n Delegado departamental"/>
    <s v="Andrés Fernando Muñoz Cabrera "/>
    <x v="8"/>
    <x v="0"/>
    <x v="1"/>
    <n v="30"/>
    <s v=" 20213800105762"/>
    <d v="2021-09-29T00:00:00"/>
    <m/>
    <m/>
    <m/>
    <x v="2"/>
    <s v="A hoy 25/10/2021  van 18 días"/>
    <m/>
    <m/>
    <m/>
    <m/>
    <m/>
  </r>
  <r>
    <x v="0"/>
    <x v="0"/>
    <x v="19"/>
    <s v=" CUERPO DE BOMBEROS VOLUNTARIOS DE BOSCONIA"/>
    <x v="1"/>
    <x v="3"/>
    <s v=" CI. CERTIFICACION PERSONAL ACTIVO"/>
    <s v=" Luis Alberto Valencia Pulido"/>
    <x v="3"/>
    <x v="0"/>
    <x v="2"/>
    <n v="20"/>
    <s v=" 20213800105842"/>
    <d v="2021-09-30T00:00:00"/>
    <n v="2021210025021"/>
    <d v="2021-10-21T00:00:00"/>
    <n v="14"/>
    <x v="0"/>
    <m/>
    <s v="N/A"/>
    <s v="Word"/>
    <s v="SÍ"/>
    <s v="N/A"/>
    <s v="La respuesta no se encuentra digitalizada."/>
  </r>
  <r>
    <x v="0"/>
    <x v="0"/>
    <x v="2"/>
    <s v=" CUERPO DE BOMBEROS DE CACHIPAY"/>
    <x v="1"/>
    <x v="1"/>
    <s v=" CAC. Donacion Lote"/>
    <s v="Andrea Bibiana Castañeda Durán"/>
    <x v="0"/>
    <x v="0"/>
    <x v="1"/>
    <n v="30"/>
    <s v=" 20213800105852"/>
    <d v="2021-09-30T00:00:00"/>
    <n v="20212110026171"/>
    <d v="2021-11-02T00:00:00"/>
    <n v="21"/>
    <x v="0"/>
    <s v="03-11-2021 17:29 PM Archivar Andrea Bibiana Castañeda Durán SE DIO TRÁMITE CON RAD. 20212110026171 ENVIADO EL 02/11/21"/>
    <d v="2021-11-02T00:00:00"/>
    <s v="PDF"/>
    <s v="SÍ"/>
    <s v="N/A"/>
    <m/>
  </r>
  <r>
    <x v="0"/>
    <x v="0"/>
    <x v="8"/>
    <s v=" MINISTERIO DEL INTEROR VICEMINISTERIO DE RELACIONES POLÃTICAS"/>
    <x v="2"/>
    <x v="2"/>
    <s v=" CI. OFI2021-27662-DVR-3000 Cp Charles Benavides y OFI2021-14776 Cp Charles Benavides - Traslado OFI21-00068941 / IDM: Solicitud InclusiÃ³n en salario mÃ­nimo vital para bomberos voluntarios de Colombia."/>
    <s v="Andrea Bibiana Castañeda Durán"/>
    <x v="0"/>
    <x v="0"/>
    <x v="1"/>
    <n v="30"/>
    <s v=" 20213800105952"/>
    <d v="2021-09-30T00:00:00"/>
    <n v="20212110025721"/>
    <d v="2021-12-03T00:00:00"/>
    <n v="43"/>
    <x v="1"/>
    <s v="06-12-2021 11:10 AM Archivar Andrea Bibiana Castañeda Durán SE DIO TRÁMITE CON RADICADO 20212110025721 ENVIDO EL 3/12/21"/>
    <d v="2021-12-03T00:00:00"/>
    <s v="PDF"/>
    <s v="SÍ"/>
    <s v="N/A"/>
    <m/>
  </r>
  <r>
    <x v="0"/>
    <x v="3"/>
    <x v="2"/>
    <s v="johana paola rincón mahecha  "/>
    <x v="0"/>
    <x v="5"/>
    <s v="FE. yo quisiera saber si hay algún proceso que se este llevando en conta mía ya que el señor comande de bomberos de utica dice que a mi me tienen un proceso en la dirección nacional de bomberos por atentar en contra de la institución del cuerpo de bomberos voluntarios de utica.  "/>
    <s v="Jorge Restrepo Sanguino"/>
    <x v="0"/>
    <x v="0"/>
    <x v="0"/>
    <n v="30"/>
    <s v="20219000105992  "/>
    <d v="2021-10-01T00:00:00"/>
    <n v="20212110028781"/>
    <d v="2021-11-25T00:00:00"/>
    <n v="36"/>
    <x v="1"/>
    <m/>
    <d v="2021-11-25T00:00:00"/>
    <s v="PDF"/>
    <s v="SÍ"/>
    <m/>
    <s v="se da respuesta el 25/11/2021 "/>
  </r>
  <r>
    <x v="0"/>
    <x v="0"/>
    <x v="24"/>
    <s v="CDI RAYITOS DE LUZ  "/>
    <x v="3"/>
    <x v="5"/>
    <s v="CAC. INCONFORMIDAD CON EL SERVICIO DE CUERPO DE BOMBEROS VOLUNTARIOS DE COLOMBIA HUILA "/>
    <s v="Jorge Restrepo Sanguino"/>
    <x v="0"/>
    <x v="0"/>
    <x v="1"/>
    <n v="30"/>
    <s v="20213800106012  "/>
    <d v="2021-10-01T00:00:00"/>
    <n v="20212110029031"/>
    <d v="2021-11-26T00:00:00"/>
    <n v="38"/>
    <x v="1"/>
    <m/>
    <d v="2021-11-26T00:00:00"/>
    <s v="PDF"/>
    <s v="SÍ"/>
    <m/>
    <s v="SE DA RESPUESTA EL DIA 26/11/2021"/>
  </r>
  <r>
    <x v="0"/>
    <x v="0"/>
    <x v="24"/>
    <s v="DELEGACION DEPARTAMENTAL DE HUILA  "/>
    <x v="4"/>
    <x v="2"/>
    <s v="CAC. RECUPERACION DE BIENES PROPIEDAD CUERPOS DE BOMBEROS VOLUNTARIOS DE TARQUI, ELIAS Y SANTA MARIA "/>
    <s v="Jorge Restrepo Sanguino"/>
    <x v="0"/>
    <x v="0"/>
    <x v="1"/>
    <n v="30"/>
    <s v="20213800106062  "/>
    <d v="2021-10-02T00:00:00"/>
    <m/>
    <d v="2021-11-26T00:00:00"/>
    <n v="37"/>
    <x v="1"/>
    <s v="SE REALIZO LLAMADA TELEFÓNICA AL DELEGADO DEPARTAMENTAL Y SE LE BRINDO LA ASESORÍA JURÍDICA CORRESPONDIENTES"/>
    <m/>
    <m/>
    <m/>
    <m/>
    <s v="SE LE DA RESPUESTA EL DÍA 26/11/2021"/>
  </r>
  <r>
    <x v="0"/>
    <x v="0"/>
    <x v="24"/>
    <s v="DELEGACION DEPARTAMENTAL DE HUILA  "/>
    <x v="4"/>
    <x v="1"/>
    <s v="CAC. REUBICACION EQUIPO ESPECIAL DE RESCATE VEHICULAR "/>
    <s v="Andrés Fernando Muñoz Cabrera "/>
    <x v="8"/>
    <x v="0"/>
    <x v="1"/>
    <n v="30"/>
    <s v="20213800106072  "/>
    <d v="2021-10-03T00:00:00"/>
    <m/>
    <m/>
    <m/>
    <x v="2"/>
    <m/>
    <m/>
    <m/>
    <m/>
    <m/>
    <s v="Al día 26/11/2021 tiene 37días."/>
  </r>
  <r>
    <x v="0"/>
    <x v="1"/>
    <x v="8"/>
    <s v="MINISTERIO DEL INTEROR VICEMINISTERIO DE RELACIONES POLÍTICAS  "/>
    <x v="2"/>
    <x v="2"/>
    <s v="CI. Traslado EXT_S21-00082011-PQRSD-079644-PQR "/>
    <s v="Liz Margaret Álvarez calderon "/>
    <x v="1"/>
    <x v="0"/>
    <x v="1"/>
    <n v="30"/>
    <s v="20213800106092  "/>
    <d v="2021-10-03T00:00:00"/>
    <n v="20212000029521"/>
    <d v="2021-12-22T00:00:00"/>
    <n v="53"/>
    <x v="1"/>
    <s v="22-12-2021 10:38 AM Archivar Liz Margaret Álvarez calderon GESTIONADO"/>
    <m/>
    <s v="Word"/>
    <m/>
    <m/>
    <s v="No se especifica fecha de respuesta ni se adjunta documento con firma"/>
  </r>
  <r>
    <x v="0"/>
    <x v="1"/>
    <x v="27"/>
    <s v="ALCALDIA MUNICIPAL DE GALERAS SUCRE  "/>
    <x v="4"/>
    <x v="3"/>
    <s v="CI. Solicitud de copia del Proyecto “Construcción de la estación de bomberos del Municipio de Galeras- Sucre” Radicado número 2017-3320026082 "/>
    <s v="Jonathan Prieto "/>
    <x v="16"/>
    <x v="0"/>
    <x v="2"/>
    <n v="20"/>
    <s v="20213800106102  "/>
    <d v="2021-10-03T00:00:00"/>
    <m/>
    <d v="2021-12-22T00:00:00"/>
    <n v="53"/>
    <x v="1"/>
    <s v="22-12-2021 15:39 PM Archivar Yerky Sneider Garavito Cancelado Se archiva ya que se le dio respuesta desde el correo alcaldia@galerias-sucre.gov.co y se anexa la evidencia solicitada por ustedes."/>
    <s v="N/A"/>
    <s v="N/A"/>
    <s v="SÍ"/>
    <m/>
    <s v="No se genero radicado de salida, no se adjunta respuesta formal por la DNBC y no se tiene evidencia de envio por correo."/>
  </r>
  <r>
    <x v="0"/>
    <x v="0"/>
    <x v="0"/>
    <s v="JHONATTAN PINZON  "/>
    <x v="1"/>
    <x v="3"/>
    <s v="CAC. SOLICITUD DE RESPUESTA DE INTERVENCIÓN "/>
    <s v="Camilo Portilla Quelal"/>
    <x v="0"/>
    <x v="0"/>
    <x v="1"/>
    <n v="30"/>
    <s v="20213800106122  "/>
    <d v="2021-10-03T00:00:00"/>
    <n v="20212110028621"/>
    <d v="2021-12-01T00:00:00"/>
    <n v="39"/>
    <x v="1"/>
    <s v="01-12-2021 09:59 AM Archivar Camilo Portilla Quelal SE DIO RESPUESTA CON RADICADO 20212110028621"/>
    <m/>
    <m/>
    <m/>
    <m/>
    <s v="Al día 26/11/2021 tiene 37 días."/>
  </r>
  <r>
    <x v="0"/>
    <x v="0"/>
    <x v="13"/>
    <s v="CUERPO DE BOMBEROS VOLUNTARIOS DE LA MERCED - CALDAS  "/>
    <x v="1"/>
    <x v="1"/>
    <s v="CAC. solicitud visita "/>
    <s v="Liz Margaret Álvarez calderon "/>
    <x v="1"/>
    <x v="0"/>
    <x v="1"/>
    <n v="30"/>
    <s v="20213800106152  "/>
    <d v="2021-10-03T00:00:00"/>
    <n v="20212000025241"/>
    <d v="2021-12-22T00:00:00"/>
    <n v="53"/>
    <x v="2"/>
    <s v="22-12-2021 10:38 AM Archivar Liz Margaret Álvarez calderon GESTIONADO"/>
    <m/>
    <s v="Word"/>
    <m/>
    <m/>
    <s v="No se especifica fecha de respuesta ni se adjunta documento con firma"/>
  </r>
  <r>
    <x v="0"/>
    <x v="0"/>
    <x v="24"/>
    <s v="ASDEBER NEIVA  "/>
    <x v="1"/>
    <x v="1"/>
    <s v="CAC. ASUNTO DERECHO DE PETICIÓN, PARA SOLICITAR LA INSPECCIÓN, VIGILANCIA Y CONTROL AL CUERPO DE BOMBEROS VOLUNTARIOS DE NEIVA, PARA QUE DEJE DE INTERFERIR EN EL SERVICIO PÚBLICO ESENCIAL DE BOMBEROS EN LA CIUDAD DE NEIVA. "/>
    <s v="Liz Margaret Álvarez calderon "/>
    <x v="1"/>
    <x v="0"/>
    <x v="1"/>
    <n v="30"/>
    <s v="20213800106172  "/>
    <d v="2021-10-03T00:00:00"/>
    <n v="20212000029531"/>
    <d v="2021-12-22T00:00:00"/>
    <n v="53"/>
    <x v="1"/>
    <s v="22-12-2021 10:38 AM Archivar Liz Margaret Álvarez calderon GESTIONADO"/>
    <m/>
    <s v="Word"/>
    <m/>
    <m/>
    <s v="No se especifica fecha de respuesta ni se adjunta documento con firma"/>
  </r>
  <r>
    <x v="0"/>
    <x v="0"/>
    <x v="2"/>
    <s v="ALCALDIA MUNICIPAL DE NILO SECRETARIA DE GOBIERNO  "/>
    <x v="4"/>
    <x v="5"/>
    <s v="CAC. REMISION POR COMPETENCIA RADICADO 2021114132 "/>
    <s v="Jorge Restrepo Sanguino"/>
    <x v="0"/>
    <x v="0"/>
    <x v="1"/>
    <n v="30"/>
    <s v="20213800106212  "/>
    <d v="2021-10-03T00:00:00"/>
    <n v="20212110028861"/>
    <d v="2021-11-24T00:00:00"/>
    <n v="35"/>
    <x v="1"/>
    <m/>
    <d v="2021-11-24T00:00:00"/>
    <s v="PDF"/>
    <s v="SÍ"/>
    <m/>
    <s v="SE da respuesta el 24/11/2021 "/>
  </r>
  <r>
    <x v="0"/>
    <x v="0"/>
    <x v="2"/>
    <s v="ALCALDIA MUNICIPAL DE NILO SECRETARIA DE GOBIERNO  "/>
    <x v="4"/>
    <x v="5"/>
    <s v="CAC. REMISION POR COMPENCIA RADICADO 2021115264 "/>
    <s v="Andrea Bibiana Castañeda Durán"/>
    <x v="0"/>
    <x v="0"/>
    <x v="1"/>
    <n v="30"/>
    <s v="20213800106222  "/>
    <d v="2021-10-03T00:00:00"/>
    <n v="20212110026651"/>
    <s v="2/11/2021"/>
    <n v="20"/>
    <x v="0"/>
    <m/>
    <d v="2021-11-02T00:00:00"/>
    <s v="PDF"/>
    <s v="SÍ"/>
    <m/>
    <s v="se da respuesta el 2/11/2021"/>
  </r>
  <r>
    <x v="0"/>
    <x v="3"/>
    <x v="8"/>
    <s v="Catherine Benavides Guerrero  "/>
    <x v="0"/>
    <x v="3"/>
    <s v="FE. Centralización de Concepto de Bomberos "/>
    <s v=" Edgar Alexander Maya Lopez"/>
    <x v="2"/>
    <x v="0"/>
    <x v="1"/>
    <n v="30"/>
    <s v="20219000106272  "/>
    <d v="2021-10-04T00:00:00"/>
    <m/>
    <d v="2021-10-28T00:00:00"/>
    <n v="17"/>
    <x v="0"/>
    <s v="Se da respuesta por correo electrónico se deja evidencia en digital"/>
    <d v="2021-10-28T00:00:00"/>
    <s v="PDF"/>
    <m/>
    <m/>
    <s v="se da respuesta el 28/10/2021"/>
  </r>
  <r>
    <x v="1"/>
    <x v="2"/>
    <x v="5"/>
    <s v="S.T.L  "/>
    <x v="3"/>
    <x v="3"/>
    <s v="RD: SOLICITUD  "/>
    <s v="Jorge Restrepo Sanguino"/>
    <x v="0"/>
    <x v="0"/>
    <x v="1"/>
    <n v="30"/>
    <s v="20213800106302  "/>
    <d v="2021-10-04T00:00:00"/>
    <n v="20212110030561"/>
    <d v="2012-12-21T00:00:00"/>
    <n v="52"/>
    <x v="1"/>
    <s v="22-12-2021 15:12 PM Archivar Jorge Restrepo Sanguino SE DIO RESPUESTA MEDIANTE OFICIO N°20212110030561 EL 21/12/2012"/>
    <m/>
    <s v="PDF"/>
    <s v="SÍ"/>
    <m/>
    <m/>
  </r>
  <r>
    <x v="1"/>
    <x v="2"/>
    <x v="18"/>
    <s v="DIEGO FERNANDO GUTIERREZ  "/>
    <x v="3"/>
    <x v="5"/>
    <s v="RD: DERECHO DE PETICIÓN INVESTIGACIÓN DISCIPLINARIAS A UNIDAD CUERPO DE BOMBEROS  "/>
    <s v="Camilo Portilla Quelal"/>
    <x v="0"/>
    <x v="0"/>
    <x v="0"/>
    <n v="30"/>
    <s v="20213800106312  "/>
    <d v="2021-10-04T00:00:00"/>
    <n v="20212110029001"/>
    <d v="2021-11-30T00:00:00"/>
    <n v="38"/>
    <x v="1"/>
    <s v="01-12-2021 09:49 AM Archivar Camilo Portilla Quelal se dio respuesta con el radicado DNBC 20212110029001. REITERACIÓN REQUERIMIENTO TRIBUNAL DISCIPLINARIO CHAPARRAL TOLIMA"/>
    <d v="2021-11-30T00:00:00"/>
    <s v="PDF"/>
    <s v="SÍ"/>
    <m/>
    <m/>
  </r>
  <r>
    <x v="0"/>
    <x v="0"/>
    <x v="27"/>
    <s v="CUERPO DE BOMBEROS VOLUNTARIOS DE SAMPUES  "/>
    <x v="1"/>
    <x v="3"/>
    <s v="CAC. VERIFICACIÓN DE DATOS PARA DOTACIÓN UNIFORMES EN PAGÍNA RUE. "/>
    <s v=" Luis Alberto Valencia Pulido"/>
    <x v="0"/>
    <x v="0"/>
    <x v="0"/>
    <n v="30"/>
    <s v="20213800106402  "/>
    <d v="2021-10-04T00:00:00"/>
    <m/>
    <d v="2021-10-25T00:00:00"/>
    <m/>
    <x v="0"/>
    <s v="Se dio respuesta a través del correo de Tatiana Herrera el día 25/10/2021"/>
    <m/>
    <m/>
    <m/>
    <m/>
    <s v="NO SE EVIDENCIA DOCUMENTO DE SALIDA "/>
  </r>
  <r>
    <x v="0"/>
    <x v="0"/>
    <x v="24"/>
    <s v="ASDEBER NEIVA  "/>
    <x v="4"/>
    <x v="2"/>
    <s v="CAC. Respuesta Oficial  "/>
    <s v="Liz Margaret Álvarez calderon "/>
    <x v="1"/>
    <x v="0"/>
    <x v="1"/>
    <n v="30"/>
    <s v="20213800106422  "/>
    <d v="2021-10-04T00:00:00"/>
    <s v="N/A"/>
    <d v="2021-12-22T00:00:00"/>
    <n v="53"/>
    <x v="1"/>
    <s v="22-12-2021 10:38 AM Archivar Liz Margaret Álvarez calderon GESTIONADO"/>
    <m/>
    <m/>
    <m/>
    <m/>
    <s v="No se genera radicado "/>
  </r>
  <r>
    <x v="0"/>
    <x v="0"/>
    <x v="14"/>
    <s v="CUERPO DE BOMBEROS VOLUNTARIOS LOS PATIOS "/>
    <x v="1"/>
    <x v="3"/>
    <s v="CAC. petición de informacion "/>
    <s v="Jorge Restrepo Sanguino"/>
    <x v="0"/>
    <x v="0"/>
    <x v="1"/>
    <n v="30"/>
    <s v="20213800106452  "/>
    <d v="2021-10-04T00:00:00"/>
    <n v="20212110028871"/>
    <s v="24/11/2021"/>
    <n v="34"/>
    <x v="1"/>
    <m/>
    <s v="24/11/2021"/>
    <s v="PDF"/>
    <s v="SÍ"/>
    <m/>
    <s v="SE DA RESPUESTA EL DIA 24/11/2021"/>
  </r>
  <r>
    <x v="1"/>
    <x v="2"/>
    <x v="2"/>
    <s v="CUERPO DE BOMBEROS VOLUNTARIOS DE SOPO  "/>
    <x v="1"/>
    <x v="2"/>
    <s v="RD. Solicitud ejecución de proyecto para el fortalecimiento del Cuerpo de Bomberos Voluntarios de Sopó, mediante la ejecución de recursos del saldo del Superávit de la Sobretasa Bomberil de la vigencia 2019 "/>
    <s v="Andrés Fernando Muñoz Cabrera "/>
    <x v="8"/>
    <x v="0"/>
    <x v="1"/>
    <n v="30"/>
    <s v="20213800106462  "/>
    <d v="2021-10-04T00:00:00"/>
    <m/>
    <m/>
    <m/>
    <x v="2"/>
    <m/>
    <m/>
    <m/>
    <m/>
    <m/>
    <s v="Al día 26/11/2021 tiene 36 días."/>
  </r>
  <r>
    <x v="0"/>
    <x v="0"/>
    <x v="2"/>
    <s v="GRUPO COMERCIAL E INDUSTRIAL VALLEJO DUQUE S.A.S  "/>
    <x v="3"/>
    <x v="2"/>
    <s v="CAC. Consulta "/>
    <s v=" Edgar Alexander Maya Lopez"/>
    <x v="2"/>
    <x v="0"/>
    <x v="1"/>
    <n v="30"/>
    <s v="20213800106492  "/>
    <d v="2021-10-04T00:00:00"/>
    <m/>
    <s v="16/11/2021"/>
    <n v="29"/>
    <x v="0"/>
    <s v="SE DA RESPUEDSTA POR CORREO ELECTRONICO "/>
    <m/>
    <s v="PDF"/>
    <s v="SÍ"/>
    <m/>
    <s v="SE DA RESPUESTA EL DIA 16/11/2021"/>
  </r>
  <r>
    <x v="0"/>
    <x v="1"/>
    <x v="8"/>
    <s v="CONTRALORIA DELEGADA PARA EL SECTOR DE INFRAESTRUTURA CAROLINA SANCHEZ BRAVO  "/>
    <x v="4"/>
    <x v="3"/>
    <s v="CI. Solicitud Información – Proceso Atención Denuncia 2021-208386-82111-D, con Radicado 2021ER0046570 del 19/04/2021. "/>
    <s v="Alvaro Perez"/>
    <x v="7"/>
    <x v="1"/>
    <x v="4"/>
    <n v="5"/>
    <s v="20213800106522  "/>
    <d v="2021-10-04T00:00:00"/>
    <n v="20213000025931"/>
    <d v="2021-10-21T00:00:00"/>
    <n v="12"/>
    <x v="0"/>
    <s v="27-12-2021 11:11 AM Archivar Alvaro Perez Se anexa respuesta enviada por el correo del director el día 21 de octubre de 2021."/>
    <m/>
    <m/>
    <m/>
    <m/>
    <s v="Al día 26/11/2021 tiene 36 días."/>
  </r>
  <r>
    <x v="0"/>
    <x v="0"/>
    <x v="11"/>
    <s v="FRANCISCO JAVIER RINCONES MANJARREZ "/>
    <x v="0"/>
    <x v="3"/>
    <s v="CAC. [Smartsupp] New message from javier00261@hotmail.com "/>
    <s v="Jiud Magnoly Gaviria Narvaez"/>
    <x v="8"/>
    <x v="0"/>
    <x v="1"/>
    <n v="30"/>
    <s v="20213800106542  "/>
    <d v="2021-10-04T00:00:00"/>
    <m/>
    <d v="2021-11-17T00:00:00"/>
    <n v="29"/>
    <x v="0"/>
    <s v="Se da respuesta vía email, soporte en el email de segurosdnbc@gmail.com"/>
    <m/>
    <s v="PDF"/>
    <s v="SÍ"/>
    <m/>
    <s v="SE DA RESPUESTA 17/11/2021"/>
  </r>
  <r>
    <x v="0"/>
    <x v="0"/>
    <x v="1"/>
    <s v="PROCURADURIA 9 JUDICIAL II ASUNTOS CIVILES CARTAGENA  "/>
    <x v="4"/>
    <x v="3"/>
    <s v="CAC. INFORME TUTELA 2021-00266-00 JGDO 2 C. CTO DE CARTAGENA "/>
    <s v="Jorge Edwin Amarillo Alvarado"/>
    <x v="7"/>
    <x v="1"/>
    <x v="4"/>
    <n v="5"/>
    <s v="20213800106612  "/>
    <d v="2021-10-05T00:00:00"/>
    <n v="20213800107402"/>
    <m/>
    <n v="6"/>
    <x v="0"/>
    <m/>
    <m/>
    <s v="PDF"/>
    <s v="SÍ"/>
    <m/>
    <s v="SE DA RESPUESTA EL DIA 11/10/2021"/>
  </r>
  <r>
    <x v="0"/>
    <x v="0"/>
    <x v="4"/>
    <s v="GOBERNACION DE BOYACA  "/>
    <x v="4"/>
    <x v="5"/>
    <s v="CAC. S-2021-001951-GOBDPAC: Solicitud capacidad operativa Cuerpos de Bomberos Voluntarios de Boyacá. "/>
    <s v="Cristian Fernando Salcedo Rueda "/>
    <x v="1"/>
    <x v="0"/>
    <x v="1"/>
    <n v="30"/>
    <s v="20213800106642  "/>
    <d v="2021-10-05T00:00:00"/>
    <n v="20212000027981"/>
    <d v="2021-11-16T00:00:00"/>
    <n v="27"/>
    <x v="0"/>
    <s v="16-12-2021 14:08 PM Archivar Cristian Fernando Salcedo Rueda se dio respuesta 16/11/2021"/>
    <m/>
    <m/>
    <m/>
    <m/>
    <s v="Al día 26/11/2021 tiene 36 días."/>
  </r>
  <r>
    <x v="0"/>
    <x v="0"/>
    <x v="4"/>
    <s v="EDGAR DANIEL SAENZ MUNEVAR "/>
    <x v="0"/>
    <x v="5"/>
    <s v="CAC. Comparto Carta Dirección Nacional de Bomberos Colombia con usted "/>
    <s v="Camilo Portilla Quelal"/>
    <x v="0"/>
    <x v="0"/>
    <x v="0"/>
    <n v="30"/>
    <s v="20213800106792  "/>
    <d v="2021-10-05T00:00:00"/>
    <n v="20202050068711"/>
    <d v="2021-11-26T00:00:00"/>
    <n v="35"/>
    <x v="1"/>
    <s v="26-11-2021 17:00 PM Archivar Camilo Portilla Quelal solicitud no procedente, se dio respuesta con radicado 20202050068711 a la petición 20202000012372."/>
    <m/>
    <m/>
    <m/>
    <m/>
    <m/>
  </r>
  <r>
    <x v="0"/>
    <x v="0"/>
    <x v="8"/>
    <s v="LAURA MARIA CEBALLOS CASTAÑO "/>
    <x v="0"/>
    <x v="2"/>
    <s v="CAC. Solicitud de revisión a violación de derechos en institución Bomberil "/>
    <s v="Robinson mona"/>
    <x v="8"/>
    <x v="0"/>
    <x v="0"/>
    <n v="30"/>
    <s v="20213800106962  "/>
    <d v="2021-10-06T00:00:00"/>
    <n v="20213000026561"/>
    <d v="2021-11-02T00:00:00"/>
    <n v="18"/>
    <x v="0"/>
    <m/>
    <d v="2021-11-02T00:00:00"/>
    <s v="PDF"/>
    <s v="SÍ"/>
    <m/>
    <s v="SE LE DA RESPUESTA EL DÍA 2/11/2021"/>
  </r>
  <r>
    <x v="0"/>
    <x v="0"/>
    <x v="2"/>
    <s v="JAVIER RAMIREZ FLOREZ "/>
    <x v="0"/>
    <x v="3"/>
    <s v="CAC. SOLICITUD CONCEPTO "/>
    <s v="Jorge Restrepo Sanguino"/>
    <x v="0"/>
    <x v="0"/>
    <x v="1"/>
    <n v="30"/>
    <s v="20213800106982  "/>
    <d v="2021-10-06T00:00:00"/>
    <n v="20212110028101"/>
    <d v="2021-11-24T00:00:00"/>
    <n v="32"/>
    <x v="0"/>
    <m/>
    <d v="2021-11-24T00:00:00"/>
    <s v="PDF"/>
    <s v="SÍ"/>
    <m/>
    <s v="SE DA RESPUESTA EL DÍA 24/11/2021"/>
  </r>
  <r>
    <x v="0"/>
    <x v="0"/>
    <x v="0"/>
    <s v="CONCEJO RESTREPO META  "/>
    <x v="2"/>
    <x v="2"/>
    <s v="CAC. CONSULTA CONCEJO MUNICIPAL DE RESTREPO META "/>
    <s v="Jonathan Prieto "/>
    <x v="16"/>
    <x v="0"/>
    <x v="1"/>
    <n v="30"/>
    <s v="20213800106992  "/>
    <d v="2021-10-06T00:00:00"/>
    <n v="20213000027511"/>
    <d v="2021-12-21T00:00:00"/>
    <n v="51"/>
    <x v="1"/>
    <s v="21-12-2021 18:27 PM Archivar Jonathan Prieto Se archiva ya que se dio respuesta vía correo electrónico al correo el día 21 de diciembre de 2021 con el anexo Radicado No.20213000027511."/>
    <d v="2021-12-21T00:00:00"/>
    <s v="PDF"/>
    <s v="SÍ"/>
    <m/>
    <m/>
  </r>
  <r>
    <x v="0"/>
    <x v="0"/>
    <x v="29"/>
    <s v="BENEMERITO CUERPO DE BOMBEROS VOLUNTARIOS DE LETICIA  "/>
    <x v="1"/>
    <x v="3"/>
    <s v="CAC. SOLICITUD INFORMACION "/>
    <s v="Jorge Restrepo Sanguino"/>
    <x v="0"/>
    <x v="0"/>
    <x v="1"/>
    <n v="30"/>
    <s v="20213800107042  "/>
    <d v="2021-10-06T00:00:00"/>
    <n v="20212110028091"/>
    <d v="2021-11-17T00:00:00"/>
    <n v="27"/>
    <x v="0"/>
    <m/>
    <d v="2021-11-17T00:00:00"/>
    <s v="PDF"/>
    <s v="SÍ"/>
    <m/>
    <s v="SE DA RESPUESTA EL DIA 17/11/2021"/>
  </r>
  <r>
    <x v="0"/>
    <x v="0"/>
    <x v="25"/>
    <s v="CUERPO DE BOMBEROS VOLUNTARIOS DE SAN ANDRES ISLA  "/>
    <x v="1"/>
    <x v="3"/>
    <s v="CAC.SOLICITUD DE INFORMACION "/>
    <s v="Alvaro Perez"/>
    <x v="7"/>
    <x v="1"/>
    <x v="2"/>
    <n v="20"/>
    <s v="20213800107092  "/>
    <d v="2021-10-06T00:00:00"/>
    <m/>
    <m/>
    <m/>
    <x v="2"/>
    <m/>
    <m/>
    <m/>
    <m/>
    <m/>
    <s v="Al día 26/11/2021 tiene 34 días."/>
  </r>
  <r>
    <x v="0"/>
    <x v="0"/>
    <x v="8"/>
    <s v="COLMEDICOS S.A.S.  "/>
    <x v="3"/>
    <x v="3"/>
    <s v="CAC. Derecho de petición Colmédicos S.A.S "/>
    <s v=" Edgar Alexander Maya Lopez"/>
    <x v="2"/>
    <x v="0"/>
    <x v="1"/>
    <n v="30"/>
    <s v="20213800107102  "/>
    <d v="2021-10-06T00:00:00"/>
    <m/>
    <d v="2021-11-16T00:00:00"/>
    <n v="26"/>
    <x v="0"/>
    <s v="Se da respuesta por correo electrónico se deja evidencia en digital"/>
    <d v="2021-11-16T00:00:00"/>
    <s v="PDF"/>
    <s v="SÍ"/>
    <m/>
    <s v="SE DA RESPUESTA POR CORREO ELECTRONICO "/>
  </r>
  <r>
    <x v="0"/>
    <x v="0"/>
    <x v="3"/>
    <s v="ALCALDIA DE BARRANQUILLA  "/>
    <x v="4"/>
    <x v="3"/>
    <s v="CAC. Consulta dotación básica de vestido y calzado para Bomberos (EMAIL CERTIFICADO de correocertificado@barranquilla.gov.co)  "/>
    <s v="Jorge Restrepo Sanguino"/>
    <x v="0"/>
    <x v="0"/>
    <x v="1"/>
    <n v="30"/>
    <s v="20213800107122  "/>
    <d v="2021-10-06T00:00:00"/>
    <n v="20212110030911"/>
    <d v="2021-12-21T00:00:00"/>
    <n v="51"/>
    <x v="1"/>
    <s v="22-12-2021 15:13 PM Archivar Jorge Restrepo Sanguino SE DIO RESPUESTA MEDIANTE OFICIO N°20212110030911 EL 21/12/2021"/>
    <d v="2021-12-21T00:00:00"/>
    <s v="PDF"/>
    <s v="SÍ"/>
    <m/>
    <m/>
  </r>
  <r>
    <x v="0"/>
    <x v="0"/>
    <x v="3"/>
    <s v="MARVIN RODRIGO PADILLA NIETO "/>
    <x v="0"/>
    <x v="5"/>
    <s v="CAC. Denuncia en contra de la comandante yarledis perez y el presidente de la junta de dignatarios Carlos viloria, del Cuerpo de bomberos voluntarios de Galapa-Atlantico "/>
    <s v="Camilo Portilla Quelal"/>
    <x v="0"/>
    <x v="0"/>
    <x v="1"/>
    <n v="30"/>
    <s v="20213800107162  "/>
    <d v="2021-10-06T00:00:00"/>
    <m/>
    <m/>
    <m/>
    <x v="2"/>
    <m/>
    <m/>
    <m/>
    <m/>
    <m/>
    <s v="Al día 29/11/2021 tiene 35 días."/>
  </r>
  <r>
    <x v="0"/>
    <x v="0"/>
    <x v="7"/>
    <s v="ALCALDIA EBEJICO ANTIOQUIA "/>
    <x v="4"/>
    <x v="1"/>
    <s v="CAC.SOLICITUD VISITA DE INSPECCIÓN, VIGILANCIA Y CONTROL "/>
    <s v="Liz Margaret Álvarez calderon "/>
    <x v="1"/>
    <x v="0"/>
    <x v="1"/>
    <n v="30"/>
    <s v="20213800107172  "/>
    <d v="2021-10-06T00:00:00"/>
    <s v="N/A"/>
    <d v="2021-12-22T00:00:00"/>
    <n v="52"/>
    <x v="1"/>
    <s v="22-12-2021 10:38 AM Archivar Liz Margaret Álvarez calderon GESTIONADO"/>
    <m/>
    <m/>
    <m/>
    <m/>
    <s v="No se genero radicado de salida, no se adjunta respuesta formal por la DNBC y no se tiene evidencia de envio por correo."/>
  </r>
  <r>
    <x v="0"/>
    <x v="0"/>
    <x v="7"/>
    <s v="ALCALDIA GOMEZ PLATA SECRETARIA GENERAL GOBIERNO Y POSTCONFLICTO ANTIOQUIA "/>
    <x v="4"/>
    <x v="2"/>
    <s v="CAC. REMISIÓN OFICIO ENVIADO AL SEÑOR GABRIEL ORTEGA- BOMBEROS GOMEZ PLATA "/>
    <s v="Jorge Restrepo Sanguino"/>
    <x v="0"/>
    <x v="0"/>
    <x v="1"/>
    <n v="30"/>
    <s v="20213800107182  "/>
    <d v="2021-10-06T00:00:00"/>
    <n v="20212110028031"/>
    <d v="2021-11-16T00:00:00"/>
    <n v="27"/>
    <x v="0"/>
    <m/>
    <d v="2021-11-16T00:00:00"/>
    <s v="PDF"/>
    <s v="SÍ"/>
    <m/>
    <s v="SE DA RESPUESTA EL DIA 16/11/2021"/>
  </r>
  <r>
    <x v="0"/>
    <x v="0"/>
    <x v="2"/>
    <s v="CUERPO DE BOMBEROS VOLUNTARIOS DE SIBATE  "/>
    <x v="1"/>
    <x v="2"/>
    <s v="CAC. Oficio grupo de inspección, vigilancia y control  "/>
    <s v="Javier Alberto Coral Meneses "/>
    <x v="1"/>
    <x v="0"/>
    <x v="2"/>
    <n v="20"/>
    <s v="20213800107262  "/>
    <d v="2021-10-07T00:00:00"/>
    <n v="20212150027531"/>
    <d v="2021-11-16T00:00:00"/>
    <n v="26"/>
    <x v="0"/>
    <m/>
    <d v="2021-11-16T00:00:00"/>
    <s v="PDF"/>
    <s v="SÍ"/>
    <m/>
    <s v="SE DA RESPUESTA EL DIA 16/11/2021"/>
  </r>
  <r>
    <x v="0"/>
    <x v="0"/>
    <x v="8"/>
    <s v="JUZGADO 02 PENAL CIRCUITO ADOLESCENTES FUNCION CONTROL CONOCIMIENTO  "/>
    <x v="4"/>
    <x v="3"/>
    <s v="CAC. REQUERIMIENTO INCIDENTE DE DESACATO 2021-00121 "/>
    <s v="Andrea Bibiana Castañeda Durán"/>
    <x v="0"/>
    <x v="0"/>
    <x v="4"/>
    <n v="5"/>
    <s v="20213800107282  "/>
    <d v="2021-10-07T00:00:00"/>
    <n v="20212050096631"/>
    <d v="2021-10-12T00:00:00"/>
    <n v="3"/>
    <x v="0"/>
    <m/>
    <d v="2021-10-12T00:00:00"/>
    <s v="PDF "/>
    <s v="SÍ"/>
    <m/>
    <s v="SE DA RESPUESTA EL  DÍA 12/10/2021"/>
  </r>
  <r>
    <x v="0"/>
    <x v="0"/>
    <x v="2"/>
    <s v="MIGUEL ANGEL AVILA DIAZ "/>
    <x v="0"/>
    <x v="2"/>
    <s v="CAC.radicacion de proyectos corporacion Prodesarrollo Girardot "/>
    <s v="Jiud Magnoly Gaviria Narvaez"/>
    <x v="8"/>
    <x v="0"/>
    <x v="2"/>
    <n v="20"/>
    <s v="20213800107332  "/>
    <d v="2021-10-07T00:00:00"/>
    <n v="20212120030291"/>
    <d v="2021-12-16T00:00:00"/>
    <n v="46"/>
    <x v="1"/>
    <s v="16-12-2021 15:51 PM Archivar Jiud Magnoly Gaviria Narvaez Se brinda respuesta con radicado N: 20212120030291"/>
    <d v="2021-12-16T00:00:00"/>
    <s v="PDF"/>
    <s v="SÍ"/>
    <m/>
    <m/>
  </r>
  <r>
    <x v="0"/>
    <x v="0"/>
    <x v="2"/>
    <s v="FERNANDO ARELLANO ARELLANO MOSOS "/>
    <x v="0"/>
    <x v="3"/>
    <s v="CAC. solicitud de certificacion laboral "/>
    <s v="Alvaro Perez"/>
    <x v="7"/>
    <x v="1"/>
    <x v="2"/>
    <n v="20"/>
    <s v="20213800107342  "/>
    <d v="2021-10-07T00:00:00"/>
    <s v="N/A"/>
    <d v="2021-12-17T00:00:00"/>
    <n v="47"/>
    <x v="1"/>
    <s v="17-12-2021 11:04 AM Archivar Alvaro Perez se archiva e l orfeo"/>
    <s v="N/A"/>
    <s v="N/A"/>
    <s v="N/A"/>
    <s v="N/A"/>
    <s v="No se genero radicado de salida, no se adjunta respuesta formal por la DNBC y no se tiene evidencia de envio por correo."/>
  </r>
  <r>
    <x v="0"/>
    <x v="0"/>
    <x v="21"/>
    <s v="ALCALDIA MUNICIPAL PIVIJAY MAGDALENA "/>
    <x v="4"/>
    <x v="3"/>
    <s v="CAC. SOLICITUD DE PETICIÓN E INFORMACIÓN. "/>
    <s v="Javier Alberto Coral Meneses "/>
    <x v="1"/>
    <x v="0"/>
    <x v="2"/>
    <n v="20"/>
    <s v="20213800107352  "/>
    <d v="2021-10-07T00:00:00"/>
    <s v=" 20212150025521 "/>
    <d v="2021-11-02T00:00:00"/>
    <n v="16"/>
    <x v="0"/>
    <m/>
    <d v="2021-11-16T00:00:00"/>
    <s v="PDF"/>
    <s v="SÍ"/>
    <m/>
    <s v="SE DA RESPUESTA EL DÍA16 /11/2021"/>
  </r>
  <r>
    <x v="0"/>
    <x v="0"/>
    <x v="23"/>
    <s v="GOBERNACION DEPARTAMENTAL DEL VALLE DEL CAUCA  "/>
    <x v="4"/>
    <x v="3"/>
    <s v="CAC. Solicitud de información "/>
    <s v="Jiud Magnoly Gaviria Narvaez"/>
    <x v="8"/>
    <x v="0"/>
    <x v="2"/>
    <n v="20"/>
    <s v="20213800107362  "/>
    <d v="2021-10-07T00:00:00"/>
    <n v="20212120030311"/>
    <d v="2021-12-16T00:00:00"/>
    <n v="46"/>
    <x v="1"/>
    <s v="16-12-2021 15:52 PM Archivar Jiud Magnoly Gaviria Narvaez Se brinda respuesta mediante radicado N:20212120030311."/>
    <d v="2021-12-16T00:00:00"/>
    <s v="PDF"/>
    <s v="SÍ"/>
    <m/>
    <m/>
  </r>
  <r>
    <x v="0"/>
    <x v="0"/>
    <x v="8"/>
    <s v="MOVISTAR EMPRESAS  "/>
    <x v="3"/>
    <x v="2"/>
    <s v="CAC. Proceso SIE N° 005-2021, radicación de observaciones en situación de indisponibilidad Secop "/>
    <s v="Alvaro Perez"/>
    <x v="7"/>
    <x v="1"/>
    <x v="2"/>
    <n v="20"/>
    <s v="20213800107372  "/>
    <d v="2021-10-07T00:00:00"/>
    <s v="N/A"/>
    <d v="2021-12-20T00:00:00"/>
    <n v="48"/>
    <x v="1"/>
    <s v="20-12-2021 09:26 AM Archivar Alvaro Perez se archiva l orfeo por ser informtivo"/>
    <s v="N/A"/>
    <s v="N/A"/>
    <s v="N/A"/>
    <s v="N/A"/>
    <s v="No se genero radicado de salida, no se adjunta respuesta formal por la DNBC y no se tiene evidencia de envio por correo."/>
  </r>
  <r>
    <x v="0"/>
    <x v="0"/>
    <x v="8"/>
    <s v="UNGRD  "/>
    <x v="2"/>
    <x v="5"/>
    <s v="CAC. OFICIO 2021EE10848-Traslado por competencia – Solicitud de Ayuda Urgente. Radicado UNGRD No. 2021ER02553. (EMAIL CERTIFICADO de correspondencia@gestiondelriesgo.gov.co) "/>
    <s v="Jiud Magnoly Gaviria Narvaez"/>
    <x v="8"/>
    <x v="0"/>
    <x v="1"/>
    <n v="30"/>
    <s v="20213800107412  "/>
    <d v="2021-10-08T00:00:00"/>
    <n v="20212120029401"/>
    <d v="2021-12-03T00:00:00"/>
    <n v="37"/>
    <x v="1"/>
    <s v="06-12-2021 15:15 PM Archivar Jiud Magnoly Gaviria Narvaez Se brinda respuesta mediante oficio fecha 3 diciembre de 2021."/>
    <d v="2021-12-03T00:00:00"/>
    <s v="PDF"/>
    <s v="SÍ"/>
    <m/>
    <m/>
  </r>
  <r>
    <x v="0"/>
    <x v="1"/>
    <x v="0"/>
    <s v="ALCALDIA MUNICIPAL CUBARRAL META "/>
    <x v="4"/>
    <x v="3"/>
    <s v="CI.SOLICITUD DE INFORMACION "/>
    <s v="Jorge Restrepo Sanguino"/>
    <x v="0"/>
    <x v="0"/>
    <x v="1"/>
    <n v="30"/>
    <s v="20213800107422  "/>
    <d v="2021-10-08T00:00:00"/>
    <m/>
    <m/>
    <n v="2"/>
    <x v="0"/>
    <s v="SE DIO RESPUESTA MEDIANTE LLAMADA TELEFÓNICA Y CORREO ELECTRÓNICO EL DÍA 10/11/2021"/>
    <m/>
    <m/>
    <m/>
    <m/>
    <s v="NO SE EVIDENCIA NINGUN DOCUMENTO DE SALIDA "/>
  </r>
  <r>
    <x v="0"/>
    <x v="0"/>
    <x v="21"/>
    <s v="TERRITORIO ANCESTRAL DEL PUEBLO ARHUACO  "/>
    <x v="2"/>
    <x v="5"/>
    <s v="CAC. Acompañamiento "/>
    <s v="Jorge Restrepo Sanguino"/>
    <x v="0"/>
    <x v="0"/>
    <x v="1"/>
    <n v="30"/>
    <s v="20213800107432  "/>
    <d v="2021-10-08T00:00:00"/>
    <n v="20212110027951"/>
    <d v="2021-12-21T00:00:00"/>
    <n v="48"/>
    <x v="1"/>
    <s v="21-12-2021 17:22 PM Archivar Jorge Restrepo Sanguino SE DIO RESPUESTA MEDIANTE OFICIO N°20212110027951 EL 21/12/2021"/>
    <d v="2021-12-21T00:00:00"/>
    <s v="PDF"/>
    <s v="SÍ"/>
    <m/>
    <m/>
  </r>
  <r>
    <x v="0"/>
    <x v="0"/>
    <x v="20"/>
    <s v="VEEDURIA CIUDADANA LIDERES PARA LA TRANSPARENCIA  "/>
    <x v="4"/>
    <x v="3"/>
    <s v="CAC.RADICACIÓN SOLICITUD DE INFORMACIÓN OFICIO_023_Direcciòn_General_De_Bomberos. "/>
    <s v="Jorge Restrepo Sanguino"/>
    <x v="0"/>
    <x v="0"/>
    <x v="2"/>
    <n v="20"/>
    <s v="20213800107492  "/>
    <d v="2021-10-08T00:00:00"/>
    <n v="20212110028731"/>
    <d v="2021-11-25T00:00:00"/>
    <n v="31"/>
    <x v="1"/>
    <m/>
    <d v="2021-11-25T00:00:00"/>
    <s v="PDF"/>
    <s v="SÍ"/>
    <m/>
    <s v="SE DA RESPUESTA EL DÍA 25/11/2021"/>
  </r>
  <r>
    <x v="0"/>
    <x v="0"/>
    <x v="0"/>
    <s v="CUERPO DE BOMBEROS DE PUERTO LLERAS - META  "/>
    <x v="1"/>
    <x v="2"/>
    <s v="CAC. Solicitud y seguimiento "/>
    <s v=" Luis Alberto Valencia Pulido"/>
    <x v="3"/>
    <x v="0"/>
    <x v="2"/>
    <n v="20"/>
    <s v="20213800107552  "/>
    <d v="2021-10-08T00:00:00"/>
    <n v="20212120025751"/>
    <d v="2021-12-21T00:00:00"/>
    <n v="48"/>
    <x v="1"/>
    <s v="21-10-2021 14:44 PM Archivar Luis Alberto Valencia Pulido Se da respuesta a través de correo electrónico con radicado No. 20212120025751, el día 21/10/2021"/>
    <m/>
    <s v="Word"/>
    <s v="SÍ"/>
    <m/>
    <s v="NO SE EVIDENCIA DOCUMENTO DE SALIDA FIRMADO NI ENVIADO"/>
  </r>
  <r>
    <x v="0"/>
    <x v="0"/>
    <x v="20"/>
    <s v="WILLIAM ROBAYO  "/>
    <x v="0"/>
    <x v="5"/>
    <s v="CAC. solicitud por conciliación de alimentos de menores de edad "/>
    <s v="Jorge Restrepo Sanguino"/>
    <x v="0"/>
    <x v="0"/>
    <x v="0"/>
    <n v="30"/>
    <s v="20213800107582  "/>
    <d v="2021-10-08T00:00:00"/>
    <n v="20212110025941"/>
    <d v="2021-11-02T00:00:00"/>
    <n v="15"/>
    <x v="0"/>
    <m/>
    <d v="2021-11-02T00:00:00"/>
    <s v="PDF"/>
    <s v="SÍ"/>
    <m/>
    <s v="SE DA RESPUESTA EL 2/11/2021"/>
  </r>
  <r>
    <x v="0"/>
    <x v="1"/>
    <x v="20"/>
    <s v="JHON JAIRO PINZON EUGENIO "/>
    <x v="4"/>
    <x v="5"/>
    <s v="CI.DERECHO DE PETICION "/>
    <s v="Camilo Portilla Quelal"/>
    <x v="0"/>
    <x v="0"/>
    <x v="0"/>
    <n v="30"/>
    <s v="20213800107592  "/>
    <d v="2021-10-08T00:00:00"/>
    <s v="N/A"/>
    <d v="2021-11-30T00:00:00"/>
    <n v="34"/>
    <x v="2"/>
    <s v="30-11-2021 11:22 AM Archivar Camilo Portilla Quelal SE PROCEDIÓ A COMUNICARSE CON EL PETICIONARIO AL TELÉFONO 3125324071, SE INFORMA QUE PARA DAR RESPUESTA DE FONDO DEBERÁ ALLEGAR ANEXOS QUE RESPALDEN LA PETICIÓN. EL PETICIONARIO ACUERDA REMITIR SOLICITUD CON NUEVOS HECHOS AL CORREO DE ATENCIÓN AL CIUDADANO DE LA DNBC. SE INFORMA QUE SE ARCHIVARÁ LA PRESENTE ENTRADA."/>
    <s v="N/A"/>
    <s v="N/A"/>
    <s v="N/A"/>
    <s v="N/A"/>
    <s v="No se adjunta formato de llamadas como evidencia de llamada."/>
  </r>
  <r>
    <x v="0"/>
    <x v="0"/>
    <x v="18"/>
    <s v="RICARDO SALAMANCA  "/>
    <x v="3"/>
    <x v="5"/>
    <s v="CAC. respuesta no argumentada "/>
    <s v="Camilo Portilla Quelal"/>
    <x v="0"/>
    <x v="0"/>
    <x v="1"/>
    <n v="30"/>
    <s v="20211140107612  "/>
    <d v="2021-10-11T00:00:00"/>
    <m/>
    <m/>
    <m/>
    <x v="2"/>
    <s v="09-12-2021 21:49 PM Archivar Camilo Portilla Quelal documento informativo."/>
    <m/>
    <m/>
    <m/>
    <m/>
    <s v="No es informativa, se solicita una respuesta nuevamente puesto que no se cumplio con lo solicitado por el peticionario"/>
  </r>
  <r>
    <x v="0"/>
    <x v="1"/>
    <x v="8"/>
    <s v="MINISTERIO DEL INTEROR VICEMINISTERIO DE RELACIONES POLÍTICAS  "/>
    <x v="2"/>
    <x v="1"/>
    <s v="CI. DNBC No. *20212050095621* -Derecho de Petición "/>
    <s v="Andrés Fernando Muñoz Cabrera "/>
    <x v="8"/>
    <x v="0"/>
    <x v="0"/>
    <n v="30"/>
    <s v="20211140107632  "/>
    <d v="2021-10-11T00:00:00"/>
    <m/>
    <m/>
    <m/>
    <x v="2"/>
    <m/>
    <m/>
    <m/>
    <m/>
    <m/>
    <s v="Al día 30/11/2021 tiene 33 días."/>
  </r>
  <r>
    <x v="0"/>
    <x v="0"/>
    <x v="2"/>
    <s v="BOMBEROS CHINU  "/>
    <x v="1"/>
    <x v="3"/>
    <s v="CAC. SOLICITUD DE ACALRACION A LA ADMINISTRACION MUNICIPAL SOBRE RESOLUCION INTERNA DEL CUERPO DE BOMBEROS "/>
    <s v="Camilo Portilla Quelal"/>
    <x v="0"/>
    <x v="0"/>
    <x v="1"/>
    <n v="30"/>
    <s v="20211140107672  "/>
    <d v="2021-10-11T00:00:00"/>
    <n v="20212110026201"/>
    <d v="2021-11-02T00:00:00"/>
    <n v="15"/>
    <x v="0"/>
    <m/>
    <d v="2021-11-02T00:00:00"/>
    <s v="PDF"/>
    <s v="SÍ"/>
    <m/>
    <s v="se realiza envio el 2-11-2021"/>
  </r>
  <r>
    <x v="0"/>
    <x v="0"/>
    <x v="2"/>
    <s v="CUERPO DE BOMBEROS VOLUNTARIOS DE ARBELAEZ - CUNDINAMARCA  "/>
    <x v="1"/>
    <x v="3"/>
    <s v="CAC. Solicitud de informacion documentos para presentacion de proyectos cuerpos de bomberos de colombia "/>
    <s v="Jiud Magnoly Gaviria Narvaez"/>
    <x v="8"/>
    <x v="0"/>
    <x v="2"/>
    <n v="20"/>
    <s v="20211140107682  "/>
    <d v="2021-10-11T00:00:00"/>
    <n v="20212120029431"/>
    <d v="2021-12-03T00:00:00"/>
    <n v="36"/>
    <x v="1"/>
    <s v="06-12-2021 15:17 PM Archivar Jiud Magnoly Gaviria Narvaez Se brindo respuesta el 3 de diciembre con radicado:20212120029431"/>
    <d v="2021-12-03T00:00:00"/>
    <s v="PDF"/>
    <s v="SÍ"/>
    <s v="N/A"/>
    <m/>
  </r>
  <r>
    <x v="0"/>
    <x v="1"/>
    <x v="8"/>
    <s v="CONTRALORIA GENERAL DE LA NACION VIGILANCIA FISCAL SECTOR INFRAESTRUCTURA  "/>
    <x v="4"/>
    <x v="3"/>
    <s v="CI. Solicitud Información Contraloría General de la República – Atención Denuncia 2021-212026-82111-D "/>
    <s v="Alvaro Perez"/>
    <x v="7"/>
    <x v="1"/>
    <x v="3"/>
    <n v="5"/>
    <s v="20211140107692  "/>
    <d v="2021-10-11T00:00:00"/>
    <s v="N/A"/>
    <d v="2021-12-02T00:00:00"/>
    <n v="36"/>
    <x v="1"/>
    <s v="28-12-2021 12:01 PM Archivar Alvaro Perez Se responde por el correo del director, el dia 02 de noviembre de 2021."/>
    <s v="N/A"/>
    <s v="N/A"/>
    <s v="N/A"/>
    <s v="N/A"/>
    <s v="No se anexa respuesta"/>
  </r>
  <r>
    <x v="0"/>
    <x v="0"/>
    <x v="17"/>
    <s v="VEEDURIA CIUDADANA EN GESTION  "/>
    <x v="3"/>
    <x v="3"/>
    <s v="CAC. SOLICITUD INFORMACION Y COPIAS "/>
    <s v="Jorge Restrepo Sanguino"/>
    <x v="0"/>
    <x v="0"/>
    <x v="1"/>
    <n v="30"/>
    <s v="20211140107732  "/>
    <d v="2021-10-11T00:00:00"/>
    <n v="20212110027911"/>
    <d v="2021-11-17T00:00:00"/>
    <n v="4"/>
    <x v="0"/>
    <m/>
    <d v="2021-11-17T00:00:00"/>
    <s v="PDF"/>
    <s v="SÍ"/>
    <m/>
    <s v="se realiza envio el 17-11-2021"/>
  </r>
  <r>
    <x v="1"/>
    <x v="2"/>
    <x v="19"/>
    <s v="ALCALDIA VALLEDUPAR CESAR "/>
    <x v="4"/>
    <x v="1"/>
    <s v="RD: PROYECTO ESTACIÓN BOMBEROS  "/>
    <s v="Yerky Sneider Garavito Cancelado"/>
    <x v="16"/>
    <x v="0"/>
    <x v="1"/>
    <n v="30"/>
    <s v="20211140107742  "/>
    <d v="2021-10-11T00:00:00"/>
    <s v="N/A"/>
    <d v="2021-12-06T00:00:00"/>
    <n v="37"/>
    <x v="1"/>
    <s v="06-12-2021 10:25 AM Archivar Yerky Sneider Garavito Cancelado se Archiva por tratarse de un proyecto que ya fue aprobado por las áreas concernientes."/>
    <s v="N/A"/>
    <s v="N/A"/>
    <s v="N/A"/>
    <s v="N/A"/>
    <s v="No se evidencia de aprobacion de proyecto"/>
  </r>
  <r>
    <x v="0"/>
    <x v="0"/>
    <x v="3"/>
    <s v="CUERPO DE BOMBEROS VOLUNTARIOS DE GALAPA - ATLANTICO  "/>
    <x v="1"/>
    <x v="5"/>
    <s v="CAC. Solicitud de asesoría para el proceso de contratación con el municipio y resultado de averiguaciones de la procuraduría delegada "/>
    <s v="Jorge Restrepo Sanguino"/>
    <x v="0"/>
    <x v="0"/>
    <x v="1"/>
    <n v="30"/>
    <s v="20211140107862  "/>
    <d v="2021-10-11T00:00:00"/>
    <n v="20212110027891"/>
    <d v="2021-11-17T00:00:00"/>
    <n v="4"/>
    <x v="0"/>
    <m/>
    <d v="2021-11-17T00:00:00"/>
    <s v="PDF"/>
    <s v="SÍ"/>
    <m/>
    <s v="se realiza envio el 17-11-2021"/>
  </r>
  <r>
    <x v="0"/>
    <x v="0"/>
    <x v="23"/>
    <s v="CARLOS MORA  "/>
    <x v="0"/>
    <x v="3"/>
    <s v="CAC. respuesta de la alcaldía Jambalo Cauca a la DNBC convenio bomberos Jambalo Cauca  "/>
    <s v="Jorge Restrepo Sanguino"/>
    <x v="0"/>
    <x v="0"/>
    <x v="1"/>
    <n v="30"/>
    <s v="20211140107872  "/>
    <d v="2021-10-11T00:00:00"/>
    <m/>
    <d v="2021-11-10T00:00:00"/>
    <m/>
    <x v="0"/>
    <m/>
    <d v="2021-11-10T00:00:00"/>
    <m/>
    <s v="SÍ"/>
    <m/>
    <s v="se realizo envio 10/11/2021"/>
  </r>
  <r>
    <x v="0"/>
    <x v="0"/>
    <x v="1"/>
    <s v="CUERPO DE BOMBEROS VOLUNTARIOS MAGANGUE - BOLIVAR  "/>
    <x v="1"/>
    <x v="3"/>
    <s v="CAC. KIT BIOSEGURIDAD.pdf "/>
    <s v="Jiud Magnoly Gaviria Narvaez"/>
    <x v="8"/>
    <x v="0"/>
    <x v="2"/>
    <n v="20"/>
    <s v="20211140107942  "/>
    <d v="2021-10-11T00:00:00"/>
    <m/>
    <m/>
    <m/>
    <x v="2"/>
    <m/>
    <m/>
    <m/>
    <m/>
    <m/>
    <s v="Se archiva sin evidencia de respuesta,"/>
  </r>
  <r>
    <x v="0"/>
    <x v="0"/>
    <x v="0"/>
    <s v="CUERPO DE BOMBEROS VOLUNTARIOS DE ACACIAS  "/>
    <x v="1"/>
    <x v="3"/>
    <s v="CAC. SOLICITUD SOAT MAQUINA DE INTERVENCION RAPIDA COMODATO NUMERO 147 DE 2018 "/>
    <s v="Arley Coy"/>
    <x v="17"/>
    <x v="1"/>
    <x v="2"/>
    <n v="20"/>
    <s v="20211140108022  "/>
    <d v="2021-10-12T00:00:00"/>
    <m/>
    <m/>
    <m/>
    <x v="2"/>
    <m/>
    <m/>
    <m/>
    <m/>
    <m/>
    <s v="Se responde via telefonica directamente con el comandante pero no se anexa evidencia para su archive real"/>
  </r>
  <r>
    <x v="0"/>
    <x v="0"/>
    <x v="9"/>
    <s v="CUERPO DE BOMBEROS VOLUNTARIOS DE EL TAMBO - NARIÑO  "/>
    <x v="1"/>
    <x v="1"/>
    <s v="CAC. RECLAMO UNIFORMES DE FATIGA FALTANTES A 11 BOMBEROS EL TAMBO NARIÑO "/>
    <s v="Jiud Magnoly Gaviria Narvaez"/>
    <x v="8"/>
    <x v="0"/>
    <x v="1"/>
    <n v="30"/>
    <s v="20211140108032  "/>
    <d v="2021-10-12T00:00:00"/>
    <s v="N/A"/>
    <d v="2021-12-27T00:00:00"/>
    <n v="50"/>
    <x v="1"/>
    <s v="27-12-2021 14:52 PM Archivar Jiud Magnoly Gaviria Narvaez Se brinda respuesta mediante email."/>
    <s v="N/A"/>
    <s v="N/A"/>
    <s v="SÍ"/>
    <m/>
    <s v="No se genero radicado de salida ni oficio de respuesta."/>
  </r>
  <r>
    <x v="0"/>
    <x v="0"/>
    <x v="18"/>
    <s v="VEEDURIA DIGNIDAD EDUCATIVA  "/>
    <x v="0"/>
    <x v="1"/>
    <s v="CAC. Solicitud  "/>
    <s v=" Edgar Alexander Maya Lopez"/>
    <x v="2"/>
    <x v="0"/>
    <x v="1"/>
    <n v="30"/>
    <s v="20211140108042  "/>
    <d v="2021-10-12T00:00:00"/>
    <n v="20212000026081"/>
    <d v="2021-11-02T00:00:00"/>
    <n v="13"/>
    <x v="0"/>
    <m/>
    <d v="2021-11-02T00:00:00"/>
    <s v="PDF"/>
    <s v="SÍ"/>
    <m/>
    <s v="se realiza envio el 2-11-2021"/>
  </r>
  <r>
    <x v="0"/>
    <x v="0"/>
    <x v="4"/>
    <s v="CUERPO DE BOMBEROS VOLUNTARIOS DE CHINAVITA  "/>
    <x v="1"/>
    <x v="1"/>
    <s v="CAC. Solicitud apoyo fortalecimiento Cuerpo de Bomberos Voluntarios de Chinavita "/>
    <s v="Jiud Magnoly Gaviria Narvaez"/>
    <x v="8"/>
    <x v="0"/>
    <x v="1"/>
    <n v="30"/>
    <s v="20211140108162  "/>
    <d v="2021-10-12T00:00:00"/>
    <n v="20212120030161"/>
    <d v="2021-12-16T00:00:00"/>
    <n v="43"/>
    <x v="1"/>
    <s v="16-12-2021 15:57 PM Archivar Jiud Magnoly Gaviria Narvaez"/>
    <d v="2021-12-16T00:00:00"/>
    <s v="PDF"/>
    <s v="SÍ"/>
    <m/>
    <m/>
  </r>
  <r>
    <x v="0"/>
    <x v="0"/>
    <x v="8"/>
    <s v="JUVENAL PEREZ VEGA "/>
    <x v="0"/>
    <x v="3"/>
    <s v="CAC. Solicitud concepto destinación de recursos Sobretasa Bomberil "/>
    <s v="Jorge Restrepo Sanguino"/>
    <x v="0"/>
    <x v="0"/>
    <x v="5"/>
    <n v="35"/>
    <s v="20211140108192  "/>
    <d v="2021-10-13T00:00:00"/>
    <n v="20212110026771"/>
    <d v="2021-11-09T00:00:00"/>
    <n v="17"/>
    <x v="0"/>
    <m/>
    <m/>
    <m/>
    <m/>
    <m/>
    <s v="se realiza envio el 9-11-2021"/>
  </r>
  <r>
    <x v="0"/>
    <x v="1"/>
    <x v="8"/>
    <s v="CONTRALORIA DELEGADA PARA EL SECTOR DE INFRAESTRUTURA CAROLINA SANCHEZ BRAVO  "/>
    <x v="4"/>
    <x v="3"/>
    <s v="CI. Reiteración Solicitud Información del Oficio 2021EE0165649 del 01/10/2021 - Proceso Atención Denuncia 2021-208386-82111-D. "/>
    <s v="Alvaro Perez"/>
    <x v="7"/>
    <x v="1"/>
    <x v="3"/>
    <n v="5"/>
    <s v="20211140108232  "/>
    <d v="2021-10-13T00:00:00"/>
    <m/>
    <m/>
    <m/>
    <x v="2"/>
    <m/>
    <m/>
    <m/>
    <m/>
    <m/>
    <s v="Al día 30/11/2021 tiene 31 días."/>
  </r>
  <r>
    <x v="0"/>
    <x v="0"/>
    <x v="2"/>
    <s v="BOMBEROS VIOTA CUNDINAMARCA "/>
    <x v="1"/>
    <x v="3"/>
    <s v="CAC. petición "/>
    <s v="Jiud Magnoly Gaviria Narvaez"/>
    <x v="8"/>
    <x v="0"/>
    <x v="1"/>
    <n v="30"/>
    <s v="20211140108252  "/>
    <d v="2021-10-13T00:00:00"/>
    <s v="N/A"/>
    <d v="2021-12-27T00:00:00"/>
    <m/>
    <x v="1"/>
    <s v="27-12-2021 15:20 PM Archivar Jiud Magnoly Gaviria Narvaez Se brinda respuesta vía email."/>
    <s v="N/A"/>
    <s v="N/A"/>
    <s v="SÍ"/>
    <s v="N/A"/>
    <s v="No se genera radicado de salida ni se adjunta oficio de respuesta."/>
  </r>
  <r>
    <x v="0"/>
    <x v="0"/>
    <x v="30"/>
    <s v="CUERPO DE BOMBEROS OFICIAL DE ARAUCA - ARAUCA  "/>
    <x v="1"/>
    <x v="3"/>
    <s v="CAC. SOLICITUD COPIA SOAT "/>
    <s v="Arley Coy"/>
    <x v="17"/>
    <x v="1"/>
    <x v="2"/>
    <n v="20"/>
    <s v="20211140108322  "/>
    <d v="2021-10-13T00:00:00"/>
    <m/>
    <m/>
    <m/>
    <x v="2"/>
    <m/>
    <m/>
    <m/>
    <m/>
    <m/>
    <s v="Al día 30/11/2021 tiene 31 días."/>
  </r>
  <r>
    <x v="0"/>
    <x v="0"/>
    <x v="8"/>
    <s v="PROMOTORA LA VIDA ES BELLA  "/>
    <x v="0"/>
    <x v="3"/>
    <s v="CAC. REITERACIÓN DERECHO DE PETICIÓN - RADICADO 20213800099572 "/>
    <s v="Camilo Portilla Quelal"/>
    <x v="0"/>
    <x v="0"/>
    <x v="1"/>
    <n v="30"/>
    <s v="20211140108382  "/>
    <d v="2021-10-13T00:00:00"/>
    <n v="20212050096581"/>
    <d v="2021-10-15T00:00:00"/>
    <n v="2"/>
    <x v="0"/>
    <s v="14-12-2021 04:23 AM Archivar Camilo Portilla Quelal se dio respuesta con radicado 20212050096581 el día 15/10/2021 - CASO ANTERIOR: 20213800099572 - MISMA PETICIÓN."/>
    <d v="2021-10-15T00:00:00"/>
    <s v="PDF"/>
    <s v="SÍ"/>
    <s v="N/A"/>
    <m/>
  </r>
  <r>
    <x v="1"/>
    <x v="2"/>
    <x v="8"/>
    <s v="LUZ INES ACEVEDO "/>
    <x v="0"/>
    <x v="5"/>
    <s v="RD: SOLICITUD APOYO JURIDICO "/>
    <s v="Camilo Portilla Quelal"/>
    <x v="0"/>
    <x v="0"/>
    <x v="1"/>
    <n v="30"/>
    <s v="20211140108392  "/>
    <d v="2021-10-14T00:00:00"/>
    <m/>
    <m/>
    <m/>
    <x v="2"/>
    <m/>
    <m/>
    <m/>
    <m/>
    <m/>
    <s v="Al día 01/12/2021 tiene 31 días."/>
  </r>
  <r>
    <x v="0"/>
    <x v="0"/>
    <x v="8"/>
    <s v="CONTRALORIA DELAGA PARA INFRAESTRUCTORA  "/>
    <x v="2"/>
    <x v="3"/>
    <s v="CAC. AG8-1-01-AC-DNBC-01 Solicitud Información Contratación, Contable y Presupuestal. "/>
    <s v="Maria del Consuelo Arias Prieto"/>
    <x v="18"/>
    <x v="2"/>
    <x v="3"/>
    <n v="5"/>
    <s v="20211140108412  "/>
    <d v="2021-10-14T00:00:00"/>
    <n v="20211150026021"/>
    <s v=" 22/10/2021"/>
    <n v="5"/>
    <x v="0"/>
    <m/>
    <s v=" 22/10/2021"/>
    <s v="Word"/>
    <s v="SÍ"/>
    <m/>
    <s v="se realiza envio el 22-10-2021"/>
  </r>
  <r>
    <x v="0"/>
    <x v="0"/>
    <x v="3"/>
    <s v="GOBERNACION ATLANTICO SECRETARIA DEL INTERIOR  "/>
    <x v="2"/>
    <x v="3"/>
    <s v="CAC. Apoyo Con El Despliegue De Actividades De Vigilancia Y Control Preven-tivo De Cara A La Distribución Y Ejecución De Los Recursos Del Fondo De Bomberos Del Atlántico (FONBOMA). "/>
    <s v="Liz Margaret Álvarez calderon "/>
    <x v="1"/>
    <x v="0"/>
    <x v="1"/>
    <n v="30"/>
    <s v="20211140108452  "/>
    <d v="2021-10-14T00:00:00"/>
    <n v="20212000029481"/>
    <d v="2021-12-22T00:00:00"/>
    <n v="45"/>
    <x v="1"/>
    <s v="22-12-2021 10:38 AM Archivar Liz Margaret Álvarez calderon GESTIONADO"/>
    <d v="2021-12-09T00:00:00"/>
    <s v="PDF"/>
    <s v="N/A"/>
    <s v="N/A"/>
    <s v="No se especifica medio de envio de respuesta."/>
  </r>
  <r>
    <x v="0"/>
    <x v="0"/>
    <x v="4"/>
    <s v="CUERPO DE BOMBEROS VOLUNTARIOS DE CHINAVITA  "/>
    <x v="1"/>
    <x v="1"/>
    <s v="CAC. Solicitud apoyo fortalecimiento Cuerpo de Bomberos Voluntarios de Chinavita "/>
    <s v="Andrés Fernando Muñoz Cabrera "/>
    <x v="8"/>
    <x v="0"/>
    <x v="1"/>
    <n v="30"/>
    <s v="20211140108462  "/>
    <d v="2021-10-14T00:00:00"/>
    <m/>
    <m/>
    <m/>
    <x v="2"/>
    <m/>
    <m/>
    <m/>
    <m/>
    <m/>
    <s v="Al día 01/12/2021 tiene 31 días."/>
  </r>
  <r>
    <x v="0"/>
    <x v="0"/>
    <x v="7"/>
    <s v="CUERPO DE BOMBEROS VOLUNTARIOS DE ARMENIA - ANTIOQUIA  "/>
    <x v="1"/>
    <x v="3"/>
    <s v="CAC. Buenos días carta para Carlos López  "/>
    <s v="Camilo Portilla Quelal"/>
    <x v="0"/>
    <x v="0"/>
    <x v="1"/>
    <n v="30"/>
    <s v="20211140108472  "/>
    <d v="2021-10-14T00:00:00"/>
    <m/>
    <m/>
    <m/>
    <x v="2"/>
    <m/>
    <m/>
    <m/>
    <m/>
    <m/>
    <s v="Al día 01/12/2021 tiene 31 días."/>
  </r>
  <r>
    <x v="0"/>
    <x v="0"/>
    <x v="2"/>
    <s v="CUERPO DE BOMBEROS VOLUNTARIOS DE NILO  "/>
    <x v="1"/>
    <x v="5"/>
    <s v="CAC. CONCEPTO JURÍDICO "/>
    <s v="Jorge Restrepo Sanguino"/>
    <x v="0"/>
    <x v="0"/>
    <x v="1"/>
    <n v="30"/>
    <s v="20211140108482  "/>
    <d v="2021-10-14T00:00:00"/>
    <n v="20212110028921"/>
    <d v="2021-11-30T00:00:00"/>
    <n v="30"/>
    <x v="1"/>
    <s v="30-11-2021 14:10 PM Archivar Jorge Restrepo Sanguino SE DIO RESPUESTA MEDIANTE OFICIO N° 20212110028921 EL 30/11/2021"/>
    <d v="2021-11-30T00:00:00"/>
    <s v="PDF"/>
    <s v="SÍ"/>
    <s v="N/A"/>
    <m/>
  </r>
  <r>
    <x v="0"/>
    <x v="0"/>
    <x v="18"/>
    <s v="CUERPO DE BOMBEROS VOLUNTARIOS DE LERIDA - TOLIMA  "/>
    <x v="1"/>
    <x v="3"/>
    <s v="CAC. AUTO DE TRAMITE "/>
    <s v="Camilo Portilla Quelal"/>
    <x v="0"/>
    <x v="0"/>
    <x v="1"/>
    <n v="30"/>
    <s v="20211140108522  "/>
    <d v="2021-10-14T00:00:00"/>
    <m/>
    <m/>
    <m/>
    <x v="2"/>
    <m/>
    <m/>
    <m/>
    <m/>
    <m/>
    <s v="Se archiva sin evidencia de respuesta."/>
  </r>
  <r>
    <x v="0"/>
    <x v="1"/>
    <x v="4"/>
    <s v="CUERPO DE BOMBEROS VOLUNTARIOS DE VILLA DE LEYVA  "/>
    <x v="1"/>
    <x v="4"/>
    <s v="CI. Traslado de denuncia a Tribunal Disciplinario – Requerimiento "/>
    <s v="Camilo Portilla Quelal"/>
    <x v="0"/>
    <x v="0"/>
    <x v="1"/>
    <n v="30"/>
    <s v="20211140108542  "/>
    <d v="2021-10-14T00:00:00"/>
    <n v="20213800097842"/>
    <d v="2021-12-01T00:00:00"/>
    <n v="31"/>
    <x v="1"/>
    <s v="01-12-2021 15:32 PM Archivar Camilo Portilla Quelal CIERRE DE REQUERIMIENTO DEL PROCESO 20213800097842."/>
    <s v="N/A"/>
    <s v="N/A"/>
    <s v="N/A"/>
    <s v="N/A"/>
    <s v="No se genera radicado de salida ni se especifica respuesta alguna."/>
  </r>
  <r>
    <x v="0"/>
    <x v="0"/>
    <x v="23"/>
    <s v="CARLOS MORA  "/>
    <x v="1"/>
    <x v="1"/>
    <s v="CAC. consulta "/>
    <s v="Jorge Restrepo Sanguino"/>
    <x v="0"/>
    <x v="0"/>
    <x v="1"/>
    <n v="30"/>
    <s v="20211140108552  "/>
    <d v="2021-10-14T00:00:00"/>
    <n v="20212110026751"/>
    <d v="2021-11-02T00:00:00"/>
    <n v="11"/>
    <x v="0"/>
    <m/>
    <d v="2021-11-02T00:00:00"/>
    <s v="PDF"/>
    <s v="SÍ"/>
    <m/>
    <m/>
  </r>
  <r>
    <x v="0"/>
    <x v="0"/>
    <x v="7"/>
    <s v="ALCALDIA DE ARMENIA ANTIOQUIA  "/>
    <x v="2"/>
    <x v="3"/>
    <s v="CAC. SOLICITUD DE INFORMACIÓN- DESTINACIÓN RECURSOS SOBRETASA BOMBERIL. "/>
    <s v="Camilo Portilla Quelal"/>
    <x v="0"/>
    <x v="0"/>
    <x v="1"/>
    <n v="30"/>
    <s v="20211140108592  "/>
    <d v="2021-10-15T00:00:00"/>
    <n v="20212110030631"/>
    <d v="2021-12-22T00:00:00"/>
    <n v="44"/>
    <x v="1"/>
    <s v="22-12-2021 16:47 PM Archivar Camilo Portilla Quelal se dio respuesta con radicado 20212110030631"/>
    <d v="2021-12-21T00:00:00"/>
    <s v="PDF"/>
    <s v="N/A"/>
    <s v="N/A"/>
    <s v="No se especifica medio de envio de respuesta."/>
  </r>
  <r>
    <x v="0"/>
    <x v="0"/>
    <x v="2"/>
    <s v="CUERPO DE BOMBEROS VOLUNTARIOS DE NILO  "/>
    <x v="1"/>
    <x v="1"/>
    <s v="CAC. APOYO JURÍDICO PROCURADURIA. "/>
    <s v="Jorge Restrepo Sanguino"/>
    <x v="0"/>
    <x v="0"/>
    <x v="1"/>
    <n v="30"/>
    <s v="20211140108612  "/>
    <d v="2021-10-15T00:00:00"/>
    <n v="20212110027461"/>
    <d v="2021-11-09T00:00:00"/>
    <n v="17"/>
    <x v="0"/>
    <m/>
    <d v="2021-11-09T00:00:00"/>
    <s v="PDF"/>
    <s v="SÍ"/>
    <m/>
    <s v="se realiza envio el 9-11-2021"/>
  </r>
  <r>
    <x v="0"/>
    <x v="0"/>
    <x v="11"/>
    <s v="FRANCISCO RINCONES MANJARRES "/>
    <x v="1"/>
    <x v="3"/>
    <s v="CAC. Inquietud Seguros. "/>
    <s v="Jiud Magnoly Gaviria Narvaez"/>
    <x v="8"/>
    <x v="0"/>
    <x v="2"/>
    <n v="20"/>
    <s v="20211140108622  "/>
    <d v="2021-10-15T00:00:00"/>
    <m/>
    <m/>
    <n v="10"/>
    <x v="0"/>
    <s v="Se brindo respuesta mediante email el día 3 de noviembre, soporte en email de segurosdnbc@gmail.com"/>
    <d v="2021-11-03T00:00:00"/>
    <m/>
    <m/>
    <m/>
    <s v="se realiza envio el 3-11-2021"/>
  </r>
  <r>
    <x v="0"/>
    <x v="0"/>
    <x v="1"/>
    <s v="CUERPO DE BOMBEROS VOLUNTARIOS DE CLEMENCIA BOLIVAR  "/>
    <x v="1"/>
    <x v="5"/>
    <s v="CAC. Suspensión del Servicio de Bomberos en el Municipio de Clemencia Bolívar. "/>
    <s v="Jorge Restrepo Sanguino"/>
    <x v="0"/>
    <x v="0"/>
    <x v="2"/>
    <n v="30"/>
    <s v="20211140108682  "/>
    <d v="2021-10-15T00:00:00"/>
    <n v="20212110026731"/>
    <d v="2021-11-02T00:00:00"/>
    <n v="9"/>
    <x v="0"/>
    <m/>
    <d v="2021-11-02T00:00:00"/>
    <s v="PDF"/>
    <s v="SÍ"/>
    <m/>
    <s v="se realiza envio el 2-11-2021"/>
  </r>
  <r>
    <x v="0"/>
    <x v="0"/>
    <x v="4"/>
    <s v="CUERPO DE BOMBEROS VOLUNTARIOS DE DUITAMA  "/>
    <x v="1"/>
    <x v="5"/>
    <s v="CAC. Solicitud. "/>
    <s v="Jorge Restrepo Sanguino"/>
    <x v="0"/>
    <x v="0"/>
    <x v="5"/>
    <n v="35"/>
    <s v="20211140108702  "/>
    <d v="2021-10-19T00:00:00"/>
    <n v="20212110026721"/>
    <d v="2021-11-02T00:00:00"/>
    <n v="9"/>
    <x v="0"/>
    <m/>
    <d v="2021-11-02T00:00:00"/>
    <s v="PDF"/>
    <s v="SÍ"/>
    <m/>
    <s v="se realiza envio el 2-11-2021"/>
  </r>
  <r>
    <x v="0"/>
    <x v="0"/>
    <x v="21"/>
    <s v="CUERPO DE BOMBEROS VOLUNTARIOS DE NUEVA GRANADA - MAGDALENA  "/>
    <x v="1"/>
    <x v="3"/>
    <s v="CAC. SOLICITUD ASESORIAS SOBRE INHABILIDADES. "/>
    <s v="Andrea Bibiana Castañeda Durán"/>
    <x v="0"/>
    <x v="0"/>
    <x v="2"/>
    <n v="30"/>
    <s v="20211140108742  "/>
    <d v="2021-10-19T00:00:00"/>
    <n v="20212110026061"/>
    <d v="2021-12-06T00:00:00"/>
    <n v="32"/>
    <x v="1"/>
    <s v="17-12-2021 06:26 AM Archivar Andrea Bibiana Castañeda Durán SE DIO TRÁMITE CON RADICADO 20212110026061 ENVIADO EL 6/12/21"/>
    <d v="2022-01-01T00:00:00"/>
    <s v="PDF"/>
    <s v="N/A"/>
    <s v="N/A"/>
    <s v="No se especifica medio de envio de respuesta."/>
  </r>
  <r>
    <x v="0"/>
    <x v="0"/>
    <x v="3"/>
    <s v="MARVIN RODRIGO PADILLA NIETO "/>
    <x v="0"/>
    <x v="4"/>
    <s v="CAC. Queja. "/>
    <s v="Camilo Portilla Quelal"/>
    <x v="0"/>
    <x v="0"/>
    <x v="2"/>
    <n v="30"/>
    <s v="20211140108832  "/>
    <d v="2021-10-19T00:00:00"/>
    <n v="20212110029111"/>
    <d v="2021-11-26T00:00:00"/>
    <n v="26"/>
    <x v="0"/>
    <s v="14-12-2021 07:55 AM Archivar Camilo Portilla Quelal radicado relacionado al orfeo 20213800107162 el cual tuvo trámite con 20212110029111, finalizado, tratamiento con IVC"/>
    <m/>
    <m/>
    <m/>
    <m/>
    <m/>
  </r>
  <r>
    <x v="0"/>
    <x v="0"/>
    <x v="18"/>
    <s v="JOSE ANTONIO SABOGAL ZAMORA "/>
    <x v="1"/>
    <x v="3"/>
    <s v="CAC. Renuncia por persecución y malos manejos en el Cuerpo de Bomberos Voluntarios Guamo. "/>
    <s v="Liz Margaret Álvarez calderon "/>
    <x v="1"/>
    <x v="0"/>
    <x v="2"/>
    <n v="30"/>
    <s v="20211140108852  "/>
    <d v="2021-10-19T00:00:00"/>
    <n v="20212000029551"/>
    <d v="2021-12-22T00:00:00"/>
    <n v="43"/>
    <x v="1"/>
    <s v="22-12-2021 10:38 AM Archivar Liz Margaret Álvarez calderon GESTIONADO"/>
    <d v="2021-12-09T00:00:00"/>
    <s v="PDF"/>
    <s v="N/A"/>
    <s v="N/A"/>
    <s v="No se especifica medio de envio de respuesta."/>
  </r>
  <r>
    <x v="0"/>
    <x v="0"/>
    <x v="8"/>
    <s v="CONTRALORIA DELAGA PARA INFRAESTRUCTORA  "/>
    <x v="2"/>
    <x v="3"/>
    <s v="CAC. AG8-1-02-AC-DNBC-02 Solicitud Datos Personales. "/>
    <s v="Maria del Consuelo Arias Prieto"/>
    <x v="18"/>
    <x v="2"/>
    <x v="3"/>
    <n v="5"/>
    <s v="20211140108882  "/>
    <d v="2021-10-19T00:00:00"/>
    <n v="20211150025961"/>
    <d v="2021-10-22T00:00:00"/>
    <n v="1"/>
    <x v="0"/>
    <m/>
    <d v="2021-10-22T00:00:00"/>
    <s v="PDF"/>
    <s v="SÍ"/>
    <m/>
    <m/>
  </r>
  <r>
    <x v="0"/>
    <x v="0"/>
    <x v="4"/>
    <s v="CUERPO DE BOMBEROS VOLUNTARIOS DE TUTA  "/>
    <x v="1"/>
    <x v="3"/>
    <s v="CAC: derecho de peticion "/>
    <s v="Maicol Villarreal Ospina"/>
    <x v="2"/>
    <x v="0"/>
    <x v="1"/>
    <n v="30"/>
    <s v="20211140108922  "/>
    <d v="2021-10-19T00:00:00"/>
    <s v="20212140027651 "/>
    <d v="2021-11-10T00:00:00"/>
    <n v="14"/>
    <x v="0"/>
    <m/>
    <d v="2021-11-10T00:00:00"/>
    <s v="PDF"/>
    <s v="SÍ"/>
    <m/>
    <s v="se realiza envio el 10-11-2021"/>
  </r>
  <r>
    <x v="0"/>
    <x v="0"/>
    <x v="17"/>
    <s v="VEEDURIA CIUDADANA VIGIAS DEL CAFE  "/>
    <x v="3"/>
    <x v="3"/>
    <s v="CAC. SOLICITUD INFORME VISITA BOMBEROS MONIQUIRA. "/>
    <s v="Cristian Fernando Salcedo Rueda "/>
    <x v="1"/>
    <x v="0"/>
    <x v="1"/>
    <n v="30"/>
    <s v="20211140108972  "/>
    <d v="2021-10-19T00:00:00"/>
    <n v="20212000026861"/>
    <d v="2021-11-09T00:00:00"/>
    <n v="14"/>
    <x v="0"/>
    <s v="16-12-2021 14:05 PM Archivar Cristian Fernando Salcedo Rueda se dio respuesta 09/11/2021"/>
    <d v="2021-11-09T00:00:00"/>
    <s v="PDF"/>
    <s v="SÍ"/>
    <s v="N/A"/>
    <m/>
  </r>
  <r>
    <x v="0"/>
    <x v="0"/>
    <x v="8"/>
    <s v="SEMINARIO MAYOR TEOLOGICO SAN STEBAN  "/>
    <x v="0"/>
    <x v="3"/>
    <s v="CAC. Tema Eclesiástico - Interreligioso. "/>
    <s v=" Edgar Alexander Maya Lopez"/>
    <x v="2"/>
    <x v="0"/>
    <x v="2"/>
    <n v="20"/>
    <s v="20211140108992  "/>
    <d v="2021-10-19T00:00:00"/>
    <s v="N/A"/>
    <d v="2021-11-30T00:00:00"/>
    <n v="28"/>
    <x v="0"/>
    <s v="30-11-2021 10:09 AM Archivar Edgar Alexander Maya Lopez Se da respuesta por correo electrónico, se deja evidencia en digital"/>
    <s v="N/A"/>
    <s v="N/A"/>
    <s v="SÍ"/>
    <s v="N/A"/>
    <s v="No se genero radicado de salida ni oficio de respuesta."/>
  </r>
  <r>
    <x v="0"/>
    <x v="0"/>
    <x v="1"/>
    <s v="CUERPO DE BOMBEROS VOLUNTARIOS DE CLEMENCIA BOLIVAR  "/>
    <x v="1"/>
    <x v="1"/>
    <s v="CAC. Suspensión del Servicio de Bomberos en el Municipio de Clemencia Bolívar. "/>
    <s v="Jorge Restrepo Sanguino"/>
    <x v="0"/>
    <x v="0"/>
    <x v="1"/>
    <n v="30"/>
    <s v="20211140109012  "/>
    <d v="2021-10-19T00:00:00"/>
    <n v="20212110025101"/>
    <d v="2021-11-02T00:00:00"/>
    <n v="9"/>
    <x v="0"/>
    <s v="20-12-2021 12:34 PM Archivar Jorge Restrepo Sanguino SE DIO RESPUESTA MEDIANTE OFICIO N°20212110025101 EL 02/11/2021"/>
    <d v="2021-11-02T00:00:00"/>
    <s v="PDF"/>
    <s v="SÍ"/>
    <s v="N/A"/>
    <m/>
  </r>
  <r>
    <x v="0"/>
    <x v="0"/>
    <x v="8"/>
    <s v="CORPORACION MERITO PARA EL EMPLEO PUBLICO  "/>
    <x v="0"/>
    <x v="3"/>
    <s v="CAC. DERECHO DE PETICIÓN (INSISTENCIA). "/>
    <s v="MARYOLY DIAZ "/>
    <x v="12"/>
    <x v="1"/>
    <x v="1"/>
    <n v="30"/>
    <s v="20211140109102  "/>
    <d v="2021-10-20T00:00:00"/>
    <n v="20213100027901"/>
    <s v="09/11/2021."/>
    <n v="12"/>
    <x v="0"/>
    <m/>
    <m/>
    <m/>
    <m/>
    <m/>
    <s v="se realiza envio el 02-11-2021"/>
  </r>
  <r>
    <x v="0"/>
    <x v="0"/>
    <x v="27"/>
    <s v="YURANIS GOMEZ  "/>
    <x v="0"/>
    <x v="5"/>
    <s v="CAC. Undeliverable: Queja. "/>
    <s v="Jorge Restrepo Sanguino"/>
    <x v="0"/>
    <x v="0"/>
    <x v="1"/>
    <n v="30"/>
    <s v="20211140109142  "/>
    <d v="2021-10-20T00:00:00"/>
    <n v="20212110025991"/>
    <s v=" 02/11/2021"/>
    <n v="7"/>
    <x v="0"/>
    <m/>
    <m/>
    <m/>
    <m/>
    <m/>
    <s v="se realiza envio el 09-11-2022"/>
  </r>
  <r>
    <x v="0"/>
    <x v="1"/>
    <x v="3"/>
    <s v="JUZGADO 01 PROMISCUO MUNICIPAL PUERTO COLOMBIA  "/>
    <x v="2"/>
    <x v="5"/>
    <s v="CI. RAD 2021-00741 AUTO VINCULA EN ACCION DE TUTELA. "/>
    <s v="Jorge Restrepo Sanguino"/>
    <x v="0"/>
    <x v="0"/>
    <x v="4"/>
    <n v="10"/>
    <s v="20211140109202  "/>
    <d v="2021-10-20T00:00:00"/>
    <n v="20212110025921"/>
    <s v=" 21/10/2021"/>
    <n v="1"/>
    <x v="0"/>
    <m/>
    <s v=" 21/10/2021"/>
    <s v="PDF"/>
    <s v="SÍ"/>
    <m/>
    <s v="se realiza envio e21-10-2021"/>
  </r>
  <r>
    <x v="1"/>
    <x v="2"/>
    <x v="14"/>
    <s v="YORMAN SUAREZ HORMAZA CONCEJAL DE CHITAGA  "/>
    <x v="4"/>
    <x v="5"/>
    <s v="RD. Solicitud creación Cuerpo de Bomberos. "/>
    <s v="Jorge Restrepo Sanguino"/>
    <x v="0"/>
    <x v="0"/>
    <x v="1"/>
    <n v="30"/>
    <s v="20211140109462  "/>
    <d v="2021-10-21T00:00:00"/>
    <n v="20212110027811"/>
    <d v="2021-11-17T00:00:00"/>
    <n v="17"/>
    <x v="0"/>
    <m/>
    <d v="2021-11-17T00:00:00"/>
    <s v="PDF"/>
    <s v="SÍ"/>
    <s v="N/A"/>
    <m/>
  </r>
  <r>
    <x v="1"/>
    <x v="2"/>
    <x v="16"/>
    <s v="ALCALDIA MUNICIPAL CACOTA NORTE DE SANTANDER "/>
    <x v="4"/>
    <x v="5"/>
    <s v="RD. Solicitud creación Cuerpo de Bomberos. "/>
    <s v="Jorge Restrepo Sanguino"/>
    <x v="0"/>
    <x v="0"/>
    <x v="1"/>
    <n v="30"/>
    <s v="20211140109472  "/>
    <d v="2021-10-21T00:00:00"/>
    <n v="20212110027781"/>
    <d v="2021-11-17T00:00:00"/>
    <n v="17"/>
    <x v="0"/>
    <m/>
    <d v="2021-11-17T00:00:00"/>
    <s v="PDF"/>
    <s v="SÍ"/>
    <s v="N/A"/>
    <m/>
  </r>
  <r>
    <x v="0"/>
    <x v="0"/>
    <x v="4"/>
    <s v="SISBEN CERINZA BOYACÁ  "/>
    <x v="4"/>
    <x v="3"/>
    <s v="CAC. SOLICITUD INFORMACION. "/>
    <s v=" Luis Alberto Valencia Pulido"/>
    <x v="19"/>
    <x v="0"/>
    <x v="2"/>
    <n v="20"/>
    <s v="20211140109502  "/>
    <d v="2021-10-21T00:00:00"/>
    <n v="20212120028221"/>
    <d v="2021-11-17T00:00:00"/>
    <n v="19"/>
    <x v="0"/>
    <m/>
    <d v="2021-11-17T00:00:00"/>
    <s v="PDF"/>
    <s v="SÍ"/>
    <s v="N/A"/>
    <s v="Al momento de archivar no especifican el número de radicado."/>
  </r>
  <r>
    <x v="0"/>
    <x v="0"/>
    <x v="7"/>
    <s v="CUERPO DE BOMBEROS VOLUNTARIOS DE SAN JUAN DE URABA  "/>
    <x v="1"/>
    <x v="3"/>
    <s v="RD: solicitud de certificación - San Juan de Urabá / Antioquia "/>
    <s v=" Luis Alberto Valencia Pulido"/>
    <x v="19"/>
    <x v="0"/>
    <x v="2"/>
    <n v="20"/>
    <s v="20211140109592  "/>
    <d v="2021-10-21T00:00:00"/>
    <s v="N/A"/>
    <d v="2021-12-16T00:00:00"/>
    <n v="37"/>
    <x v="1"/>
    <s v="16-12-2021 15:19 PM Archivar Luis Alberto Valencia Pulido se toma contacto con el cuerpo de bomberos para fines pertinentes"/>
    <s v="N/A"/>
    <s v="N/A"/>
    <s v="N/A"/>
    <s v="N/A"/>
    <s v="No se tiene evidencia de respuesta."/>
  </r>
  <r>
    <x v="0"/>
    <x v="0"/>
    <x v="23"/>
    <s v="ALCALDIA SILVIA CAUCA "/>
    <x v="4"/>
    <x v="0"/>
    <s v="CAC: Solicitud concepto Sobretasa Bomberil respecto al Impuesto de Industria y Comercio. "/>
    <s v="Andrea Bibiana Castañeda Durán"/>
    <x v="0"/>
    <x v="0"/>
    <x v="1"/>
    <n v="30"/>
    <s v="20211140109612  "/>
    <d v="2021-10-21T00:00:00"/>
    <n v="20212110026951"/>
    <d v="2021-11-09T00:00:00"/>
    <n v="12"/>
    <x v="0"/>
    <m/>
    <d v="2021-11-09T00:00:00"/>
    <s v="PDF"/>
    <s v="SÍ"/>
    <s v="N/A"/>
    <s v="Al día 19/11/2021 tiene  días."/>
  </r>
  <r>
    <x v="0"/>
    <x v="0"/>
    <x v="20"/>
    <s v="JUAN CARLOS CASTRO HERNANDEZ  "/>
    <x v="0"/>
    <x v="3"/>
    <s v="CAC: Solicitud "/>
    <s v=" Luis Alberto Valencia Pulido"/>
    <x v="8"/>
    <x v="0"/>
    <x v="1"/>
    <n v="30"/>
    <s v="20211140109672  "/>
    <d v="2021-10-21T00:00:00"/>
    <m/>
    <d v="2021-11-09T00:00:00"/>
    <n v="13"/>
    <x v="0"/>
    <s v="Anotación ORFEO: Se dio respuesta por correo el día 09/11/2021."/>
    <m/>
    <m/>
    <m/>
    <m/>
    <s v="No se aclara el número de radicado de envio, no existe ninguna trazabilidad."/>
  </r>
  <r>
    <x v="0"/>
    <x v="0"/>
    <x v="2"/>
    <s v="ABOGADOSESPECIALIZADOS2001@GMAIL.COM ARGEMIRO HECHAVARRIA  "/>
    <x v="1"/>
    <x v="5"/>
    <s v="CAC: RESPUESTA a la solicitud de investigación disciplinaria contra subcomandante del cuerpo de bomberos de Facatativá- Cundinamarca. "/>
    <s v="Jorge Restrepo Sanguino"/>
    <x v="0"/>
    <x v="0"/>
    <x v="1"/>
    <n v="30"/>
    <s v="20211140109712  "/>
    <d v="2021-10-21T00:00:00"/>
    <n v="20212110027771"/>
    <d v="2021-11-17T00:00:00"/>
    <n v="14"/>
    <x v="0"/>
    <s v="SE DIO RESPUESTA MEDIANTE OFICIO N° 20212110027771 EL 17/11/2021"/>
    <m/>
    <m/>
    <m/>
    <m/>
    <s v="Se envio 17/11/2021"/>
  </r>
  <r>
    <x v="0"/>
    <x v="0"/>
    <x v="3"/>
    <s v="ALEXIS ESCOBAR  "/>
    <x v="1"/>
    <x v="3"/>
    <s v="CAC:No expedición de resolución "/>
    <s v="Melba Vidal "/>
    <x v="0"/>
    <x v="0"/>
    <x v="1"/>
    <n v="30"/>
    <s v="20211140109972  "/>
    <d v="2021-10-22T00:00:00"/>
    <n v="20212110029161"/>
    <d v="2021-12-15T00:00:00"/>
    <n v="35"/>
    <x v="1"/>
    <s v="20-12-2021 15:51 PM Archivar Melba Vidal Se envía respuesta el 15 de diciembre del 2021 con radicado Np 20212110029161"/>
    <d v="2021-12-15T00:00:00"/>
    <s v="PDF"/>
    <s v="N/A"/>
    <s v="N/A"/>
    <s v="No especifica medio de envio de respuesta"/>
  </r>
  <r>
    <x v="0"/>
    <x v="0"/>
    <x v="4"/>
    <s v="CUERPO DE BOMBEROS VOLUNTARIOS DE BARBOSA  "/>
    <x v="1"/>
    <x v="3"/>
    <s v="CAC:PETICION AL DIRECTOR NACIONAL DE BOMBEROS DE COLOMBIA "/>
    <s v="Liz Margaret Álvarez calderon "/>
    <x v="1"/>
    <x v="0"/>
    <x v="1"/>
    <n v="30"/>
    <s v="20211140109982  "/>
    <d v="2021-10-22T00:00:00"/>
    <s v=" 20212000029841- 20212000029881"/>
    <d v="2021-12-07T00:00:00"/>
    <n v="30"/>
    <x v="0"/>
    <s v="22-12-2021 10:38 AM Archivar Liz Margaret Álvarez calderon GESTIONADO"/>
    <d v="2021-12-09T00:00:00"/>
    <s v="PDF"/>
    <s v="N/A"/>
    <s v="N/A"/>
    <s v="No especifica medio de envio de respuesta"/>
  </r>
  <r>
    <x v="0"/>
    <x v="0"/>
    <x v="7"/>
    <s v="SURA  "/>
    <x v="4"/>
    <x v="3"/>
    <s v="CAC: Validacion de directorio actualizado. "/>
    <s v="MARYOLY DIAZ "/>
    <x v="12"/>
    <x v="1"/>
    <x v="1"/>
    <n v="20"/>
    <s v="20211140110002  "/>
    <d v="2021-10-22T00:00:00"/>
    <n v="20213100028181"/>
    <d v="2021-11-11T00:00:00"/>
    <n v="13"/>
    <x v="0"/>
    <s v="cumplido"/>
    <d v="2021-11-11T00:00:00"/>
    <s v="PDF"/>
    <s v="SÍ"/>
    <m/>
    <s v="se envia por correo 11-11-2021"/>
  </r>
  <r>
    <x v="0"/>
    <x v="0"/>
    <x v="8"/>
    <s v="CONTRALORIA DIRECTORA DE CUENTAS Y ESTADíSTICAS FISCALES  "/>
    <x v="2"/>
    <x v="3"/>
    <s v="CAC: Solicitud Información – Proceso Atención de Derecho de Petición Solicitud de Servició 2021-221950-82111-SE. "/>
    <s v="Alvaro Perez"/>
    <x v="7"/>
    <x v="1"/>
    <x v="3"/>
    <n v="5"/>
    <s v="20211140110092  "/>
    <d v="2021-10-22T00:00:00"/>
    <n v="20213000029581"/>
    <d v="2021-12-14T00:00:00"/>
    <n v="34"/>
    <x v="1"/>
    <s v="04-01-2022 09:40 AM Archivar Alvaro Perez Se remite respuesta por el correo electrónico del ordenador del gasto el dia 14 de diciembre de 2021."/>
    <d v="2021-12-14T00:00:00"/>
    <s v="PDF"/>
    <s v="SÍ"/>
    <s v="N/A"/>
    <m/>
  </r>
  <r>
    <x v="0"/>
    <x v="3"/>
    <x v="4"/>
    <s v="ANONIMO_PQRSD "/>
    <x v="0"/>
    <x v="4"/>
    <s v="FE. Quejas por comportamiento del personal del cuerpo de Bomberos estación centro histórico Bogotá D.C "/>
    <s v="Jose Dario Martinez"/>
    <x v="0"/>
    <x v="0"/>
    <x v="1"/>
    <n v="30"/>
    <s v="20219000110152  "/>
    <d v="2021-10-23T00:00:00"/>
    <n v="20212110026811"/>
    <d v="2021-11-09T00:00:00"/>
    <n v="10"/>
    <x v="0"/>
    <s v="CUMPLIDO"/>
    <d v="2021-11-09T00:00:00"/>
    <s v="PDF"/>
    <s v="SÍ"/>
    <m/>
    <s v="SE ENVIO 09-11-2021"/>
  </r>
  <r>
    <x v="0"/>
    <x v="0"/>
    <x v="21"/>
    <s v="BIANOR RAFAEL PABóN CANTILLO "/>
    <x v="0"/>
    <x v="3"/>
    <s v="CAC. DNBC No. *20212050095621* -Derecho de Petición "/>
    <s v="Andrés Fernando Muñoz Cabrera "/>
    <x v="8"/>
    <x v="0"/>
    <x v="1"/>
    <n v="30"/>
    <s v="20211140110172  "/>
    <d v="2021-10-25T00:00:00"/>
    <m/>
    <m/>
    <m/>
    <x v="2"/>
    <m/>
    <m/>
    <m/>
    <m/>
    <m/>
    <m/>
  </r>
  <r>
    <x v="0"/>
    <x v="0"/>
    <x v="18"/>
    <s v="ALCALDIA FLANDES SECRETARIA DE GOBIERNO "/>
    <x v="2"/>
    <x v="3"/>
    <s v="CAC. Concepto. "/>
    <s v="Melba Vidal "/>
    <x v="0"/>
    <x v="0"/>
    <x v="1"/>
    <n v="30"/>
    <s v="20211140110222  "/>
    <d v="2021-10-25T00:00:00"/>
    <n v="20212110029961"/>
    <d v="2021-12-21T00:00:00"/>
    <n v="38"/>
    <x v="1"/>
    <s v="22-12-2021 09:47 AM Archivar Melba Vidal Se envío respuesta el 21 de diciembre del 2021 con radicado No 20212110029961"/>
    <d v="2021-12-21T00:00:00"/>
    <s v="PDF"/>
    <s v="N/A"/>
    <s v="N/A"/>
    <s v="No especifica medio de envio de respuesta"/>
  </r>
  <r>
    <x v="0"/>
    <x v="0"/>
    <x v="13"/>
    <s v="ALCALDIA MARULANDA CALDAS "/>
    <x v="2"/>
    <x v="3"/>
    <s v="CAC. Solicitud de información. "/>
    <s v="Liz Margaret Álvarez calderon "/>
    <x v="1"/>
    <x v="0"/>
    <x v="5"/>
    <n v="35"/>
    <s v="20211140110232  "/>
    <d v="2021-10-25T00:00:00"/>
    <s v="N/A"/>
    <d v="2021-12-23T00:00:00"/>
    <n v="40"/>
    <x v="1"/>
    <s v="23-12-2021 11:13 AM Archivar Juan Guillermo Valencia Álvarez SOLICITUD GESTIONADA"/>
    <s v="N/A"/>
    <s v="N/A"/>
    <s v="N/A"/>
    <s v="N/A"/>
    <s v="No se tiene evidencia de respuesta."/>
  </r>
  <r>
    <x v="0"/>
    <x v="0"/>
    <x v="5"/>
    <s v="CUERPO DE BOMBEROS VOLUNTARIOS CARTAGO VALLE  "/>
    <x v="1"/>
    <x v="3"/>
    <s v="CAC. SOLICITUD DE INFORMACION. "/>
    <s v="Andrés Fernando Muñoz Cabrera "/>
    <x v="8"/>
    <x v="0"/>
    <x v="2"/>
    <n v="20"/>
    <s v="20211140110292  "/>
    <d v="2021-10-25T00:00:00"/>
    <m/>
    <m/>
    <m/>
    <x v="2"/>
    <s v="VENCIDO "/>
    <m/>
    <m/>
    <m/>
    <m/>
    <s v="Al día  06/12/2021 tiene 28  días."/>
  </r>
  <r>
    <x v="0"/>
    <x v="0"/>
    <x v="4"/>
    <s v="CUERPO DE BOMBEROS VOLUNTARIOS DE TUTA  "/>
    <x v="1"/>
    <x v="5"/>
    <s v="CAC. DERECHO DE PETICION. "/>
    <s v="Melba Vidal "/>
    <x v="0"/>
    <x v="0"/>
    <x v="1"/>
    <n v="30"/>
    <s v="20211140110302  "/>
    <d v="2021-10-25T00:00:00"/>
    <n v="20212110028581"/>
    <d v="2021-11-25T00:00:00"/>
    <n v="21"/>
    <x v="0"/>
    <s v="08-12-2021 20:20 PM Archivar Melba Vidal Respuesta enviada el 25 de noviembre con radicado No 20212110028581"/>
    <d v="2021-11-25T00:00:00"/>
    <s v="PDF"/>
    <s v="SÍ"/>
    <s v="N/A"/>
    <m/>
  </r>
  <r>
    <x v="0"/>
    <x v="3"/>
    <x v="20"/>
    <s v="ANONIMO_PQRSD "/>
    <x v="1"/>
    <x v="3"/>
    <s v="FE. inconformidad "/>
    <s v="Ronny Estiven Romero Velandia"/>
    <x v="0"/>
    <x v="0"/>
    <x v="1"/>
    <n v="30"/>
    <s v="20219000110512  "/>
    <d v="2021-10-25T00:00:00"/>
    <m/>
    <d v="2021-10-26T00:00:00"/>
    <m/>
    <x v="0"/>
    <s v="NO CUMPLE CON LOS REQUSITOS DE LA DENUNCIA SEÑALADO EN LA LEY Ley 962 de 2005"/>
    <m/>
    <m/>
    <m/>
    <m/>
    <s v="No se da respuesta, se archiva con una anotación."/>
  </r>
  <r>
    <x v="0"/>
    <x v="0"/>
    <x v="7"/>
    <s v="CONTRALORIA GERENCIA DEPARTAMENTAL DE ANTIOQUIA  "/>
    <x v="2"/>
    <x v="3"/>
    <s v="CAC. Asunto: Traslado Queja ciudadana radicado N° 2021- 223593-80054-NC. "/>
    <s v="Liz Margaret Álvarez calderon "/>
    <x v="1"/>
    <x v="0"/>
    <x v="1"/>
    <n v="30"/>
    <s v="20211140110522  "/>
    <d v="2021-10-26T00:00:00"/>
    <m/>
    <m/>
    <m/>
    <x v="2"/>
    <s v="23-12-2021 11:13 AM Archivar Juan Guillermo Valencia Álvarez SOLICITUD GESTIONADA"/>
    <m/>
    <m/>
    <m/>
    <m/>
    <s v="Orfeo archivado sin evidencia de respuesta ni radicado de salida."/>
  </r>
  <r>
    <x v="0"/>
    <x v="0"/>
    <x v="8"/>
    <s v="ALVARO ANDREY GOMEZ MARTINEZ  "/>
    <x v="0"/>
    <x v="3"/>
    <s v="CAC. Solicitud de concepto. "/>
    <s v="Andrea Bibiana Castañeda Durán"/>
    <x v="0"/>
    <x v="0"/>
    <x v="1"/>
    <n v="30"/>
    <s v="20211140110562  "/>
    <d v="2021-10-26T00:00:00"/>
    <n v="20212110027371"/>
    <d v="2021-11-09T00:00:00"/>
    <n v="9"/>
    <x v="0"/>
    <s v="15-11-2021 11:54 AM Archivar Andrea Bibiana Castañeda Durán SE DIOTRÁMITE CON RAD. 20212110027371 ENVIADO EL 09/11/21"/>
    <d v="2021-11-09T00:00:00"/>
    <s v="PDF"/>
    <s v="SÍ"/>
    <s v="N/A"/>
    <m/>
  </r>
  <r>
    <x v="0"/>
    <x v="0"/>
    <x v="5"/>
    <s v="FERRETERIA  "/>
    <x v="0"/>
    <x v="3"/>
    <s v="CAC. Tabla tarifas El Cerrito (Valle).  "/>
    <s v=" Edgar Alexander Maya Lopez"/>
    <x v="2"/>
    <x v="0"/>
    <x v="1"/>
    <n v="30"/>
    <s v="20211140110642  "/>
    <d v="2021-10-26T00:00:00"/>
    <s v="N/A"/>
    <d v="2021-12-06T00:00:00"/>
    <n v="27"/>
    <x v="0"/>
    <s v="Se da respuesta por correo electrónico se deja evidencia en digital"/>
    <s v="N/A"/>
    <s v="N/A"/>
    <s v="SÍ"/>
    <s v="N/A"/>
    <s v="No se genera radicado de salida ni oficio de respuesta."/>
  </r>
  <r>
    <x v="0"/>
    <x v="3"/>
    <x v="20"/>
    <s v="ANONIMO_PQRSD "/>
    <x v="0"/>
    <x v="3"/>
    <s v="FE. PREGUNTA "/>
    <s v="Jorge Restrepo Sanguino"/>
    <x v="0"/>
    <x v="0"/>
    <x v="1"/>
    <n v="20"/>
    <s v="20219000110652  "/>
    <d v="2021-10-26T00:00:00"/>
    <n v="20212110027751"/>
    <d v="2021-12-22T00:00:00"/>
    <n v="38"/>
    <x v="1"/>
    <s v="25-12-2021 10:05 AM Archivar Jorge Restrepo Sanguino SE DIO RESPUESTA MEDIANTE OFICIO N°20212110027751 EL 22/12/2021"/>
    <s v="N/A"/>
    <s v="Word"/>
    <s v="N/A"/>
    <s v="N/A"/>
    <s v="Documento sin firma, no se especifica fecha de envio de respuesta."/>
  </r>
  <r>
    <x v="0"/>
    <x v="0"/>
    <x v="8"/>
    <s v="PROCURADURIA 1 DELEGADA CONTRATACIóN ESTATAL  "/>
    <x v="2"/>
    <x v="3"/>
    <s v="CAC. REITERACIÓN : Solicitud ordenada en auto Expediente No. IUS-E-2021-205583 IUC-D-2021-1848553. "/>
    <s v="Alvaro Perez"/>
    <x v="7"/>
    <x v="1"/>
    <x v="4"/>
    <n v="10"/>
    <s v="20211140110662  "/>
    <d v="2021-10-26T00:00:00"/>
    <n v="20213000027241"/>
    <d v="2021-11-11T00:00:00"/>
    <n v="11"/>
    <x v="1"/>
    <s v="27-12-2021 10:55 AM Archivar Alvaro Perez se da respuesta mediante el correo electronico del Ordenador del gasto el dia 11 de noviembre de 2021."/>
    <d v="2021-11-09T00:00:00"/>
    <s v="PDF"/>
    <s v="SÍ"/>
    <s v="N/A"/>
    <m/>
  </r>
  <r>
    <x v="0"/>
    <x v="0"/>
    <x v="8"/>
    <s v="BANCAMANIA  "/>
    <x v="4"/>
    <x v="3"/>
    <s v="CAC. Derecho de Petición Dirección Nacional de Bomberos Certificado de Seguridad - Certificación de Brigadistas "/>
    <s v=" Edgar Alexander Maya Lopez"/>
    <x v="2"/>
    <x v="0"/>
    <x v="1"/>
    <n v="30"/>
    <s v="20211140110772  "/>
    <d v="2021-10-26T00:00:00"/>
    <n v="20212140029691"/>
    <d v="2021-12-07T00:00:00"/>
    <n v="28"/>
    <x v="0"/>
    <s v="07-12-2021 15:46 PM Archivar Edgar Alexander Maya Lopez Se da respuesta con radicado DNBC N° 2012140026691 se envia el 07/12/21"/>
    <d v="2021-12-07T00:00:00"/>
    <s v="PDF"/>
    <s v="SÍ"/>
    <s v="N/A"/>
    <m/>
  </r>
  <r>
    <x v="0"/>
    <x v="3"/>
    <x v="5"/>
    <s v="ANDRES FELIPE MUÑOZ VALENCIA  "/>
    <x v="0"/>
    <x v="3"/>
    <s v="FE. Incorporación  "/>
    <s v="Andrea Bibiana Castañeda Durán"/>
    <x v="0"/>
    <x v="0"/>
    <x v="2"/>
    <n v="20"/>
    <s v="20219000110802  "/>
    <d v="2021-10-26T00:00:00"/>
    <n v="20212110027381"/>
    <d v="2021-11-09T00:00:00"/>
    <n v="10"/>
    <x v="0"/>
    <m/>
    <d v="2021-11-09T00:00:00"/>
    <s v="PDF"/>
    <s v="SÍ"/>
    <m/>
    <m/>
  </r>
  <r>
    <x v="0"/>
    <x v="3"/>
    <x v="23"/>
    <s v="ANONIMO_PQRSD "/>
    <x v="0"/>
    <x v="4"/>
    <s v="FE. queja "/>
    <s v="Liz Margaret Álvarez calderon "/>
    <x v="1"/>
    <x v="0"/>
    <x v="1"/>
    <n v="30"/>
    <s v="20219000110812  "/>
    <d v="2021-10-26T00:00:00"/>
    <m/>
    <d v="2021-12-22T00:00:00"/>
    <m/>
    <x v="2"/>
    <s v="22-12-2021 10:38 AM Archivar Liz Margaret Álvarez calderon GESTIONADO"/>
    <m/>
    <m/>
    <m/>
    <m/>
    <s v="Se archiva como gestionado sin radicado de salida ni evidencia de respuesta."/>
  </r>
  <r>
    <x v="0"/>
    <x v="3"/>
    <x v="23"/>
    <s v="ANONIMO_PQRSD "/>
    <x v="0"/>
    <x v="4"/>
    <s v="FE. queja "/>
    <s v="Liz Margaret Álvarez calderon "/>
    <x v="1"/>
    <x v="0"/>
    <x v="1"/>
    <n v="30"/>
    <s v="20219000110942  "/>
    <d v="2021-10-26T00:00:00"/>
    <m/>
    <d v="2021-12-22T00:00:00"/>
    <m/>
    <x v="2"/>
    <s v="22-12-2021 10:38 AM Archivar Liz Margaret Álvarez calderon GESTIONADO"/>
    <m/>
    <m/>
    <m/>
    <m/>
    <s v="Se archiva como gestionado sin radicado de salida ni evidencia de respuesta."/>
  </r>
  <r>
    <x v="1"/>
    <x v="2"/>
    <x v="28"/>
    <s v="ALCALDIA CIENAGA DE ORO CORDOBA "/>
    <x v="2"/>
    <x v="5"/>
    <s v="RD. Proyecto &amp;amp;quot;construcción sede Cuerpo de Bomberos&amp;amp;quot;.  "/>
    <s v="Yerky Sneider Garavito Cancelado"/>
    <x v="16"/>
    <x v="0"/>
    <x v="1"/>
    <n v="30"/>
    <s v="20211140111052  "/>
    <d v="2021-10-27T00:00:00"/>
    <s v="N/A"/>
    <d v="2021-12-22T00:00:00"/>
    <n v="37"/>
    <x v="1"/>
    <s v="22-12-2021 12:15 PM Archivar Yerky Sneider Garavito Cancelado Se archiva ya que se le dio respuesta desde el correo electrónico unicacienagadeoro@supernotariado.gov.co el día 22/12/2021"/>
    <s v="N/A"/>
    <s v="N/A"/>
    <s v="SÍ"/>
    <s v="N/A"/>
    <s v="No se adjunta respuesta, no se genera radicado de salida ara seguimiento"/>
  </r>
  <r>
    <x v="0"/>
    <x v="0"/>
    <x v="8"/>
    <s v="ALVARO ANTONIO AGUIRRE RAMIREZ "/>
    <x v="0"/>
    <x v="3"/>
    <s v="CAC. Respuesta Oficial, EXT_S21-00080483-PQRSD-078130-PQR, Capitán Cuerpo de Bomberos Valledupar. "/>
    <s v="Yerky Sneider Garavito Cancelado"/>
    <x v="16"/>
    <x v="0"/>
    <x v="1"/>
    <n v="30"/>
    <s v="20211140111152  "/>
    <d v="2021-10-27T00:00:00"/>
    <n v="20213000027931"/>
    <d v="2021-11-10T00:00:00"/>
    <n v="9"/>
    <x v="0"/>
    <s v="21-12-2021 17:58 PM Archivar Yerky Sneider Garavito Cancelado Se archiva ya que se le había dado respuesta con el número de radicado 20213000027931 se adjunto el documento con el que se le dio respuesta"/>
    <d v="2021-11-10T00:00:00"/>
    <s v="PDF"/>
    <s v="SÍ"/>
    <m/>
    <s v="SE ENVIA CORREO 0-11-2021"/>
  </r>
  <r>
    <x v="0"/>
    <x v="0"/>
    <x v="19"/>
    <s v="CUERPO DE BOMBEROS VOLUNTARIOS DE EL COPEY - CESAR  "/>
    <x v="1"/>
    <x v="3"/>
    <s v="CAC. Copia de requerimiento Alcaldía de El Copey. "/>
    <s v="Andrea Bibiana Castañeda Durán"/>
    <x v="0"/>
    <x v="0"/>
    <x v="1"/>
    <n v="30"/>
    <s v="20211140111232  "/>
    <d v="2021-10-28T00:00:00"/>
    <n v="20212110028831"/>
    <d v="2021-11-24T00:00:00"/>
    <n v="17"/>
    <x v="0"/>
    <s v="29-11-2021 09:46 AM Archivar Andrea Bibiana Castañeda Durán SE DIO TRÁMITE CON RAD. 20212110028831 ENVIADO EL 24/11/21"/>
    <d v="2021-11-24T00:00:00"/>
    <s v="PDF"/>
    <s v="SÍ"/>
    <m/>
    <s v="SE ENVIO CORREO 24-11-2021"/>
  </r>
  <r>
    <x v="0"/>
    <x v="0"/>
    <x v="3"/>
    <s v="GERMAN DARIO VERGARA SERRATO "/>
    <x v="0"/>
    <x v="3"/>
    <s v="CAC. Drones Colombia. "/>
    <s v="Pedro Andrés Manosalva Rincón "/>
    <x v="5"/>
    <x v="2"/>
    <x v="1"/>
    <n v="20"/>
    <s v="20211140111252  "/>
    <d v="2021-10-28T00:00:00"/>
    <m/>
    <m/>
    <m/>
    <x v="2"/>
    <m/>
    <m/>
    <m/>
    <m/>
    <m/>
    <s v="Al día 06/12/2021 tiene 28 días."/>
  </r>
  <r>
    <x v="0"/>
    <x v="0"/>
    <x v="8"/>
    <s v="AEROCIVIL  "/>
    <x v="0"/>
    <x v="3"/>
    <s v="CAC. Solicitud de resolución. "/>
    <s v="Camilo Portilla Quelal"/>
    <x v="0"/>
    <x v="0"/>
    <x v="1"/>
    <n v="20"/>
    <s v="20211140111302  "/>
    <d v="2021-10-28T00:00:00"/>
    <m/>
    <d v="2021-10-17T00:00:00"/>
    <m/>
    <x v="2"/>
    <s v="17-12-2021 16:49 PM Archivar Camilo Portilla Quelal Se dió respuesta por medio de correo electronico el 17/10/2021 hora 16:48:00"/>
    <m/>
    <m/>
    <m/>
    <m/>
    <s v="No se adjunta evidencia de respuesta ni se genera radicado de salida."/>
  </r>
  <r>
    <x v="0"/>
    <x v="0"/>
    <x v="2"/>
    <s v="CUERPO DE BOMBEROS VOLUNTARIOS DE SIBATE  "/>
    <x v="1"/>
    <x v="3"/>
    <s v="CAC. Radicado oficio Dotación CBVS. "/>
    <s v="Jiud Magnoly Gaviria Narvaez"/>
    <x v="8"/>
    <x v="0"/>
    <x v="1"/>
    <n v="20"/>
    <s v="20211140111332  "/>
    <d v="2021-10-28T00:00:00"/>
    <n v="20212120032191"/>
    <m/>
    <m/>
    <x v="2"/>
    <s v="28-12-2021 16:30 PM Archivar Jiud Magnoly Gaviria Narvaez están en revisión, aprobación y firma, se brindara respuesta para enero 2022."/>
    <m/>
    <m/>
    <m/>
    <m/>
    <s v="No se ha actualizado estado desde su archive."/>
  </r>
  <r>
    <x v="1"/>
    <x v="2"/>
    <x v="5"/>
    <s v="BENEMéRITO CUERPO DE BOMBEROS VOLUNTARIOS BUGA  "/>
    <x v="1"/>
    <x v="3"/>
    <s v="RD: CERTIFICADO "/>
    <s v="Jiud Magnoly Gaviria Narvaez"/>
    <x v="8"/>
    <x v="0"/>
    <x v="1"/>
    <n v="30"/>
    <s v="20211140111462  "/>
    <d v="2021-10-28T00:00:00"/>
    <n v="20212120032161"/>
    <m/>
    <m/>
    <x v="2"/>
    <s v="28-12-2021 16:07 PM Archivar Jiud Magnoly Gaviria Narvaez están en revisión, aprobación y firma, se brindara respuesta para enero 2022."/>
    <m/>
    <m/>
    <m/>
    <m/>
    <s v="No se ha actualizado estado desde su archive."/>
  </r>
  <r>
    <x v="2"/>
    <x v="6"/>
    <x v="9"/>
    <s v="JENIFFER BURBANO  "/>
    <x v="0"/>
    <x v="3"/>
    <s v="CHT. INQUIETUDES NORMATIVAS. "/>
    <s v="Jorge Restrepo Sanguino"/>
    <x v="0"/>
    <x v="0"/>
    <x v="1"/>
    <n v="20"/>
    <s v="20211140111482  "/>
    <d v="2021-10-28T00:00:00"/>
    <m/>
    <m/>
    <n v="8"/>
    <x v="0"/>
    <s v="CUMPLIDO  SE DIO RESPUESTA MEDIANTE LLAMADA TELEFONICA EL DIA 09/11/2021"/>
    <m/>
    <m/>
    <m/>
    <m/>
    <s v="SE DIO RESUESTA 09-11-2021"/>
  </r>
  <r>
    <x v="0"/>
    <x v="0"/>
    <x v="1"/>
    <s v="COMITE DEPARTAMENTAL BOLIVAR  "/>
    <x v="1"/>
    <x v="3"/>
    <s v="CAC:SOLICITUD "/>
    <s v="Melba Vidal "/>
    <x v="0"/>
    <x v="0"/>
    <x v="1"/>
    <n v="30"/>
    <s v="20211140111552  "/>
    <d v="2021-10-29T00:00:00"/>
    <n v="20212110028901"/>
    <d v="2021-12-08T00:00:00"/>
    <n v="26"/>
    <x v="0"/>
    <s v="08-12-2021 20:01 PM Archivar Melba Vidal Respuesta enviada el 8 de diciembre del 2021 con radicado No 20212110028901"/>
    <d v="2021-11-24T00:00:00"/>
    <s v="PDF"/>
    <s v="SÍ"/>
    <s v="N/A"/>
    <m/>
  </r>
  <r>
    <x v="2"/>
    <x v="6"/>
    <x v="0"/>
    <s v="GOBERNACIóN DEL META ANGELA MARITZA MORALES LOZADA  "/>
    <x v="5"/>
    <x v="5"/>
    <s v="CHT. INQUIETUDES JURÍDICAS. "/>
    <s v="Andrea Bibiana Castañeda Durán"/>
    <x v="0"/>
    <x v="0"/>
    <x v="1"/>
    <n v="30"/>
    <s v="20211140111582  "/>
    <d v="2021-10-29T00:00:00"/>
    <s v=" 20212110028411"/>
    <d v="2021-11-24T00:00:00"/>
    <n v="19"/>
    <x v="0"/>
    <s v="29-11-2021 09:30 AM Archivar Andrea Bibiana Castañeda Durán SE DIO TRÁMITE CON RADICADO 20212110028411 ENVIADO EL 24/11/21"/>
    <d v="2021-11-24T00:00:00"/>
    <s v="PDF"/>
    <s v="SÍ"/>
    <m/>
    <s v="SE ENVIO CORREO 24-11-2021"/>
  </r>
  <r>
    <x v="0"/>
    <x v="0"/>
    <x v="3"/>
    <s v="JUZGADO 01 PROMISCUO MUNICIPAL PUERTO COLOMBIA  "/>
    <x v="2"/>
    <x v="5"/>
    <s v="CAC. RESPUESTA RAD 2021-00741 AUTO VINCULA EN ACCION DE TUTELA. "/>
    <s v="Jorge Restrepo Sanguino"/>
    <x v="0"/>
    <x v="0"/>
    <x v="4"/>
    <n v="10"/>
    <s v="20211140111682  "/>
    <d v="2021-10-29T00:00:00"/>
    <n v="20212110027011"/>
    <d v="2021-11-02T00:00:00"/>
    <n v="1"/>
    <x v="0"/>
    <s v="CUMPLIDO"/>
    <d v="2021-11-02T00:00:00"/>
    <s v="PDF"/>
    <s v="SÍ"/>
    <m/>
    <s v="SE ENVIO CORREEO 02-11-2021"/>
  </r>
  <r>
    <x v="0"/>
    <x v="0"/>
    <x v="5"/>
    <s v="USUARIO ANONIMO  "/>
    <x v="0"/>
    <x v="5"/>
    <s v="CAC. S.O.S. "/>
    <s v="Juan Guillermo Valencia Álvarez "/>
    <x v="0"/>
    <x v="0"/>
    <x v="1"/>
    <n v="30"/>
    <s v="20211140111732  "/>
    <d v="2021-11-02T00:00:00"/>
    <m/>
    <d v="2021-11-23T00:00:00"/>
    <m/>
    <x v="2"/>
    <s v="23-12-2021 11:13 AM Archivar Juan Guillermo Valencia Álvarez SOLICITUD GESTIONADA"/>
    <m/>
    <m/>
    <m/>
    <m/>
    <s v="No se tiene evidencia de respuesta."/>
  </r>
  <r>
    <x v="0"/>
    <x v="0"/>
    <x v="1"/>
    <s v="CUERPO DE BOMBEROS VOLUNTARIOS DE CALAMAR BOLIVAR  "/>
    <x v="1"/>
    <x v="5"/>
    <s v="CAC. DERECHO DE PETICION. "/>
    <s v=" Edgar Alexander Maya Lopez"/>
    <x v="2"/>
    <x v="0"/>
    <x v="0"/>
    <n v="30"/>
    <s v="20211140111812  "/>
    <d v="2021-11-02T00:00:00"/>
    <n v="20212140029791"/>
    <d v="2021-12-20T00:00:00"/>
    <n v="32"/>
    <x v="1"/>
    <s v="20-12-2021 12:20 PM Archivar Edgar Alexander Maya Lopez Se da respuesta con radicado DNBC N° 20212140029791 se envia el 20/12/2021"/>
    <s v="N/A"/>
    <s v="Word"/>
    <s v="SÍ"/>
    <s v="N/A"/>
    <s v="No se adjunta documento confirma."/>
  </r>
  <r>
    <x v="0"/>
    <x v="0"/>
    <x v="11"/>
    <s v="CUERPO DE BOMBEROS VOLUNTARIOS DE MAICAO - LA GUAJIRA  "/>
    <x v="1"/>
    <x v="2"/>
    <s v="CAC. Información pendiente por parte del cuerpo de bomberos voluntarios del Municipio de Maicao- La Guajira. "/>
    <s v=" Edgar Alexander Maya Lopez"/>
    <x v="2"/>
    <x v="0"/>
    <x v="2"/>
    <n v="20"/>
    <s v="20211140111892  "/>
    <d v="2021-11-02T00:00:00"/>
    <n v="20212000029041"/>
    <d v="2021-11-30T00:00:00"/>
    <n v="20"/>
    <x v="0"/>
    <m/>
    <d v="2021-11-30T00:00:00"/>
    <s v="PDF"/>
    <s v="SÍ"/>
    <m/>
    <m/>
  </r>
  <r>
    <x v="0"/>
    <x v="0"/>
    <x v="12"/>
    <s v="GOBERNACION DE CAQUETA SECRETARIA DE GOBIERNO  "/>
    <x v="4"/>
    <x v="1"/>
    <s v="CAC. OFICO DIRECTOR NAL. "/>
    <s v="Melba Vidal "/>
    <x v="8"/>
    <x v="0"/>
    <x v="1"/>
    <n v="30"/>
    <s v="20211140111902  "/>
    <d v="2021-11-02T00:00:00"/>
    <m/>
    <m/>
    <m/>
    <x v="2"/>
    <m/>
    <m/>
    <m/>
    <m/>
    <m/>
    <s v="A LA FECHA 7/12/2021  TIENE 23 DIAS "/>
  </r>
  <r>
    <x v="0"/>
    <x v="0"/>
    <x v="5"/>
    <s v="MANUEL JOSE BENITEZ LOPEZ "/>
    <x v="0"/>
    <x v="5"/>
    <s v="CAC. derecho de petición. "/>
    <s v="Melba Vidal "/>
    <x v="0"/>
    <x v="0"/>
    <x v="1"/>
    <n v="30"/>
    <s v="20211140111982  "/>
    <d v="2021-11-02T00:00:00"/>
    <n v="20212110029101"/>
    <d v="2021-12-15T00:00:00"/>
    <n v="29"/>
    <x v="0"/>
    <s v="20-12-2021 15:41 PM Archivar Melba Vidal Se envía respuesta el 15 de diciembre del 2021 con radicado No 20212110029101"/>
    <d v="2021-12-15T00:00:00"/>
    <s v="PDF"/>
    <s v="SÍ"/>
    <s v="N/A"/>
    <m/>
  </r>
  <r>
    <x v="0"/>
    <x v="0"/>
    <x v="16"/>
    <s v="CUERPO DE BOMBEROS VOLUNTARIOS DE CUCUTA  "/>
    <x v="1"/>
    <x v="3"/>
    <s v="CAC. SOLICITUD INFORMACIÓN. "/>
    <s v="Andrea Bibiana Castañeda Durán"/>
    <x v="0"/>
    <x v="0"/>
    <x v="1"/>
    <n v="30"/>
    <s v="20211140112002  "/>
    <d v="2021-11-02T00:00:00"/>
    <n v="20212110028281"/>
    <d v="2021-11-24T00:00:00"/>
    <n v="15"/>
    <x v="0"/>
    <m/>
    <d v="2021-11-24T00:00:00"/>
    <s v="PDF"/>
    <s v="SÍ"/>
    <m/>
    <m/>
  </r>
  <r>
    <x v="0"/>
    <x v="0"/>
    <x v="4"/>
    <s v="CONTRALORIA GENERAL DE BOYACA  "/>
    <x v="4"/>
    <x v="3"/>
    <s v="CAC. Traslado por competencia. "/>
    <s v="Juan Guillermo Valencia Álvarez "/>
    <x v="0"/>
    <x v="0"/>
    <x v="1"/>
    <n v="30"/>
    <s v="20211140112022  "/>
    <d v="2021-11-02T00:00:00"/>
    <m/>
    <m/>
    <m/>
    <x v="2"/>
    <s v="23-12-2021 11:13 AM Archivar Juan Guillermo Valencia Álvarez SOLICITUD GESTIONADA"/>
    <m/>
    <m/>
    <m/>
    <m/>
    <s v="Se archiva sin evidencia de respuesta ni numero de radicado de salida."/>
  </r>
  <r>
    <x v="0"/>
    <x v="0"/>
    <x v="3"/>
    <s v="CUERPO DE BOMBEROS VOLUNTARIOS DE PUERTO COLOMBIA  "/>
    <x v="1"/>
    <x v="2"/>
    <s v="CAC. Requerimiento de tala por emergencia. "/>
    <s v="Andrea Bibiana Castañeda Durán"/>
    <x v="0"/>
    <x v="0"/>
    <x v="1"/>
    <n v="30"/>
    <s v="20211140112072  "/>
    <d v="2021-11-02T00:00:00"/>
    <s v="20212110029231 "/>
    <s v="1/12/2021"/>
    <n v="21"/>
    <x v="0"/>
    <m/>
    <d v="2021-12-01T00:00:00"/>
    <s v="PDF"/>
    <s v="SÍ"/>
    <m/>
    <m/>
  </r>
  <r>
    <x v="0"/>
    <x v="0"/>
    <x v="27"/>
    <s v="CUERPO DE BOMBEROS VOLUNTARIOS DE SAN PEDRO SUCRE  "/>
    <x v="1"/>
    <x v="5"/>
    <s v="CAC. Solicitud de Reunión. "/>
    <s v="Camilo Portilla Quelal"/>
    <x v="0"/>
    <x v="0"/>
    <x v="1"/>
    <n v="30"/>
    <s v="20211140112082  "/>
    <d v="2021-11-02T00:00:00"/>
    <n v="20212110030991"/>
    <d v="2021-12-21T00:00:00"/>
    <n v="33"/>
    <x v="1"/>
    <s v="22-12-2021 16:46 PM Archivar Camilo Portilla Quelal se dio respuesta con radicado 20212110030991 el 21/12/2021"/>
    <d v="2021-12-21T00:00:00"/>
    <s v="PDF"/>
    <s v="SÍ"/>
    <s v="N/A"/>
    <m/>
  </r>
  <r>
    <x v="0"/>
    <x v="0"/>
    <x v="5"/>
    <s v="SARA TORRES ACEVEDO "/>
    <x v="0"/>
    <x v="5"/>
    <s v="CAC. Derecho de petición. "/>
    <s v="Camilo Portilla Quelal"/>
    <x v="0"/>
    <x v="0"/>
    <x v="0"/>
    <n v="30"/>
    <s v="20211140112112  "/>
    <d v="2021-11-03T00:00:00"/>
    <n v="20212110030921"/>
    <d v="2021-12-21T00:00:00"/>
    <n v="32"/>
    <x v="1"/>
    <s v="22-12-2021 16:45 PM Archivar Camilo Portilla Quelal se dio respuesta con radicado 20212110030921 el 21/10/2021"/>
    <d v="2021-12-21T00:00:00"/>
    <s v="PDF"/>
    <s v="SÍ"/>
    <s v="N/A"/>
    <m/>
  </r>
  <r>
    <x v="0"/>
    <x v="0"/>
    <x v="1"/>
    <s v="CUERPO DE BOMBEROS VOLUNTARIOS DE VILLANUEVA - BOLIVAR  "/>
    <x v="4"/>
    <x v="5"/>
    <s v="CAC. ACCIONES CORRECTIVAS DEL RADICADO 20212000015281-VISTA EN CUEPOR DE BOMBEROS VOLUNTARIOS DE VILLANUEVA BOLIVAR. "/>
    <s v="Cristian Fernando Salcedo Rueda "/>
    <x v="1"/>
    <x v="0"/>
    <x v="1"/>
    <n v="30"/>
    <s v="20211140112142  "/>
    <d v="2021-11-03T00:00:00"/>
    <n v="20212000029891"/>
    <d v="2021-12-15T00:00:00"/>
    <n v="29"/>
    <x v="0"/>
    <s v="16-12-2021 13:45 PM Archivar Cristian Fernando Salcedo Rueda se dio respuesta 15/12/2021"/>
    <d v="2021-12-16T00:00:00"/>
    <s v="PDF"/>
    <s v="N/A"/>
    <s v="N/A"/>
    <s v="Se digitaliza en radicado de etrada."/>
  </r>
  <r>
    <x v="0"/>
    <x v="0"/>
    <x v="8"/>
    <s v="DANIELA SOFIA GARZÓN MUÑOZ "/>
    <x v="0"/>
    <x v="2"/>
    <s v="CAC. Solicitud certificaciones contractuales Daniela Sofia Garzón. "/>
    <s v="Alvaro Perez"/>
    <x v="7"/>
    <x v="1"/>
    <x v="2"/>
    <n v="20"/>
    <s v="20211140112192  "/>
    <d v="2021-11-03T00:00:00"/>
    <s v="N/A"/>
    <d v="2021-12-14T00:00:00"/>
    <n v="28"/>
    <x v="1"/>
    <s v="14-12-2021 12:22 PM Archivar Alvaro Perez Se da respuesta por correo electrónico el día 14/12/2021 y se adjunta en documento."/>
    <s v="N/A"/>
    <s v="N/A"/>
    <s v="SÍ"/>
    <s v="N/A"/>
    <s v="No se adjunto documento de respuesta, "/>
  </r>
  <r>
    <x v="0"/>
    <x v="0"/>
    <x v="20"/>
    <s v="INVERTRAC  "/>
    <x v="3"/>
    <x v="3"/>
    <s v="CAC. Formación Brigada Prevención y Control de Incendios Invertrac S.A. "/>
    <s v=" Edgar Alexander Maya Lopez"/>
    <x v="2"/>
    <x v="0"/>
    <x v="2"/>
    <n v="20"/>
    <s v="20211140112352  "/>
    <d v="2021-11-03T00:00:00"/>
    <m/>
    <d v="2021-12-07T00:00:00"/>
    <m/>
    <x v="1"/>
    <m/>
    <m/>
    <m/>
    <m/>
    <m/>
    <s v="SE DA RESPUESTA POR CORREO ELECTRONICO "/>
  </r>
  <r>
    <x v="0"/>
    <x v="0"/>
    <x v="20"/>
    <s v="ISELE OAOLA TOSCANO RIVERO  "/>
    <x v="0"/>
    <x v="3"/>
    <s v="CAC. Pregunta de permiso. "/>
    <s v="Andrea Bibiana Castañeda Durán"/>
    <x v="0"/>
    <x v="0"/>
    <x v="2"/>
    <n v="20"/>
    <s v="20211140112392  "/>
    <d v="2021-11-04T00:00:00"/>
    <n v="20212110028841"/>
    <s v="24/11/2021"/>
    <n v="13"/>
    <x v="0"/>
    <m/>
    <s v="24/11/2021"/>
    <s v="PDF"/>
    <s v="SÍ"/>
    <m/>
    <m/>
  </r>
  <r>
    <x v="0"/>
    <x v="0"/>
    <x v="2"/>
    <s v="CUERPO DE BOMBEROS VOLUNTARIOS DE NILO  "/>
    <x v="1"/>
    <x v="5"/>
    <s v="CAC. Concepto Jurídico.  "/>
    <s v="Andrea Bibiana Castañeda Durán"/>
    <x v="0"/>
    <x v="0"/>
    <x v="2"/>
    <n v="20"/>
    <s v="20211140112402  "/>
    <d v="2021-11-04T00:00:00"/>
    <n v="20212110028201"/>
    <s v="17/11/2021"/>
    <n v="8"/>
    <x v="0"/>
    <m/>
    <s v="17/11/2021"/>
    <s v="PDF"/>
    <s v="SÍ"/>
    <m/>
    <m/>
  </r>
  <r>
    <x v="0"/>
    <x v="0"/>
    <x v="18"/>
    <s v="PROCURADURIA PROVINCIAL DE CHAPARRAL  "/>
    <x v="4"/>
    <x v="5"/>
    <s v="CAC. Radicado de salida S-2021-056001. Acción Preventiva Rad. IUC P-2021-1826125 – IUS E-2021-182404 (Citar este radicado en su respuesta) "/>
    <s v="Andrea Bibiana Castañeda Durán"/>
    <x v="0"/>
    <x v="0"/>
    <x v="4"/>
    <n v="3"/>
    <s v="20211140112432  "/>
    <d v="2021-11-04T00:00:00"/>
    <n v="20212110028271"/>
    <s v="24/11/2021"/>
    <n v="13"/>
    <x v="1"/>
    <m/>
    <s v="24/11/2021"/>
    <s v="PDF"/>
    <s v="SÍ"/>
    <m/>
    <m/>
  </r>
  <r>
    <x v="0"/>
    <x v="0"/>
    <x v="12"/>
    <s v="DIANA MARCELA SUAREZ JIMENEZ "/>
    <x v="0"/>
    <x v="5"/>
    <s v="CAC. derecho de petición. "/>
    <s v="Melba Vidal "/>
    <x v="0"/>
    <x v="0"/>
    <x v="1"/>
    <n v="30"/>
    <s v="20211140112472  "/>
    <d v="2021-11-04T00:00:00"/>
    <n v="20212110029091"/>
    <s v="01-12-221"/>
    <n v="18"/>
    <x v="0"/>
    <s v="08-12-2021 20:08 PM Archivar Melba Vidal Respuesta enviada el 1 de diciembre con radicado No 20212110029091"/>
    <d v="2021-12-01T00:00:00"/>
    <s v="N/A"/>
    <s v="SÍ"/>
    <s v="N/A"/>
    <m/>
  </r>
  <r>
    <x v="0"/>
    <x v="0"/>
    <x v="20"/>
    <s v="EDILSON A JARAMILLO G  "/>
    <x v="0"/>
    <x v="3"/>
    <s v="CAC. Información. "/>
    <s v=" Edgar Alexander Maya Lopez"/>
    <x v="2"/>
    <x v="0"/>
    <x v="1"/>
    <n v="30"/>
    <s v="20211140112522  "/>
    <d v="2021-11-04T00:00:00"/>
    <n v="20212140031051"/>
    <d v="2021-12-21T00:00:00"/>
    <n v="31"/>
    <x v="1"/>
    <s v="11-01-2022 09:47 AM Archivar Edgar Alexander Maya Lopez Se da respuesta con radicado DNBC N° 20212140031051 el 21/12/2021"/>
    <d v="2021-12-27T00:00:00"/>
    <s v="PDF"/>
    <s v="SÍ"/>
    <s v="N/A"/>
    <m/>
  </r>
  <r>
    <x v="0"/>
    <x v="0"/>
    <x v="4"/>
    <s v="ALCALDIA MUNICIPAL DE TUTA- BOYACA  "/>
    <x v="4"/>
    <x v="3"/>
    <s v="CAC. Solicitud de información. "/>
    <s v="Andrea Bibiana Castañeda Durán"/>
    <x v="0"/>
    <x v="0"/>
    <x v="1"/>
    <n v="30"/>
    <s v="20211140112552  "/>
    <d v="2021-11-04T00:00:00"/>
    <n v="20212110029011"/>
    <d v="2021-11-30T00:00:00"/>
    <n v="16"/>
    <x v="0"/>
    <m/>
    <d v="2021-11-30T00:00:00"/>
    <s v="PDF"/>
    <s v="SÍ"/>
    <m/>
    <m/>
  </r>
  <r>
    <x v="1"/>
    <x v="2"/>
    <x v="14"/>
    <s v="CUERPO DE BOMBEROS VOLUNTARIOS FLORIDABLANCA FORMACIóN INTERNA  "/>
    <x v="1"/>
    <x v="5"/>
    <s v="RD: SOLICITUD VISITA  "/>
    <s v="Javier Alberto Coral Meneses "/>
    <x v="1"/>
    <x v="0"/>
    <x v="1"/>
    <n v="30"/>
    <s v="20211140112572  "/>
    <d v="2021-11-05T00:00:00"/>
    <n v="20212000029061"/>
    <d v="2021-11-30T00:00:00"/>
    <n v="15"/>
    <x v="0"/>
    <m/>
    <d v="2021-11-30T00:00:00"/>
    <s v="PDF"/>
    <s v="SÍ"/>
    <m/>
    <m/>
  </r>
  <r>
    <x v="0"/>
    <x v="0"/>
    <x v="20"/>
    <s v="PEDRO ALEJANDRO OTERO VILORIA "/>
    <x v="0"/>
    <x v="5"/>
    <s v="CAC. Denuncia de Malos manejos del cuerpo de bombero Voluntario de Baranoa. "/>
    <s v="Juan Guillermo Valencia Álvarez "/>
    <x v="0"/>
    <x v="0"/>
    <x v="1"/>
    <n v="30"/>
    <s v="20211140112612  "/>
    <d v="2021-11-05T00:00:00"/>
    <m/>
    <m/>
    <m/>
    <x v="2"/>
    <s v="23-12-2021 11:13 AM Archivar Juan Guillermo Valencia Álvarez SOLICITUD GESTIONADA"/>
    <m/>
    <m/>
    <m/>
    <m/>
    <s v="Sin evidencia de respuesta"/>
  </r>
  <r>
    <x v="0"/>
    <x v="0"/>
    <x v="9"/>
    <s v="ALCALDIA MUNICIPAL DE LOS ANDES NARIñO  "/>
    <x v="4"/>
    <x v="1"/>
    <s v="CAC. Oficio Solicitud. "/>
    <s v="Jiud Magnoly Gaviria Narvaez"/>
    <x v="8"/>
    <x v="0"/>
    <x v="1"/>
    <n v="30"/>
    <s v="20211140112632  "/>
    <d v="2021-11-05T00:00:00"/>
    <n v="20212120032111"/>
    <m/>
    <m/>
    <x v="2"/>
    <s v="28-12-2021 10:04 AM Archivar Jiud Magnoly Gaviria Narvaez Respuesta en revisión, aprobación y firma, se enviara en Enero 2022."/>
    <m/>
    <m/>
    <m/>
    <m/>
    <s v="Sin evidencia de respuesta"/>
  </r>
  <r>
    <x v="1"/>
    <x v="2"/>
    <x v="14"/>
    <s v="GOBERNACIÓN DE SANTANDER  "/>
    <x v="4"/>
    <x v="2"/>
    <s v="RD: SOLICITUD DE VISITA INFRAESTRUCTURA  "/>
    <s v="Jonathan Prieto "/>
    <x v="16"/>
    <x v="0"/>
    <x v="1"/>
    <n v="30"/>
    <s v="20211140112722  "/>
    <d v="2021-11-05T00:00:00"/>
    <n v="20213000030691"/>
    <d v="2021-12-21T00:00:00"/>
    <n v="30"/>
    <x v="0"/>
    <s v="21-12-2021 17:37 PM Archivar Jonathan Prieto Se archiva ya que se dio respuesta vía correo electrónico al correo info@santander.gov.co el día 21 de diciembre de 2021 con el anexo Radicado No.20213000030691."/>
    <d v="2021-12-21T00:00:00"/>
    <s v="PDF"/>
    <s v="SÍ"/>
    <s v="N/A"/>
    <m/>
  </r>
  <r>
    <x v="1"/>
    <x v="2"/>
    <x v="12"/>
    <s v="GOBERNACION DE CAQUETA SECRETARIA DE GOBIERNO  "/>
    <x v="4"/>
    <x v="5"/>
    <s v="RD: SOLICITUD DE APOYO JURIDICO "/>
    <s v="Melba Vidal "/>
    <x v="0"/>
    <x v="0"/>
    <x v="1"/>
    <n v="30"/>
    <s v="20211140112732  "/>
    <d v="2021-11-05T00:00:00"/>
    <n v="20212110028891"/>
    <d v="2021-11-24T00:00:00"/>
    <n v="12"/>
    <x v="0"/>
    <s v="08-12-2021 20:05 PM Archivar Melba Vidal Respuesta enviada el 24 de noviembre con radicado No 20212110028891"/>
    <d v="2021-11-24T00:00:00"/>
    <s v="PDF"/>
    <s v="SÍ"/>
    <s v="N/A"/>
    <m/>
  </r>
  <r>
    <x v="0"/>
    <x v="0"/>
    <x v="8"/>
    <s v="CONTRALORIA DE BOGOTÁ  "/>
    <x v="4"/>
    <x v="2"/>
    <s v="CAC: AG8-1-04-AC-DNBC-04 Reiteración Solicitud Información Contractual "/>
    <s v="Maria del Consuelo Arias Prieto"/>
    <x v="20"/>
    <x v="2"/>
    <x v="4"/>
    <n v="2"/>
    <s v="20211140112762  "/>
    <d v="2021-11-05T00:00:00"/>
    <n v="20211150001033"/>
    <d v="2021-11-30T00:00:00"/>
    <n v="15"/>
    <x v="0"/>
    <m/>
    <d v="2021-11-30T00:00:00"/>
    <s v="PDF"/>
    <s v="SÍ"/>
    <m/>
    <m/>
  </r>
  <r>
    <x v="0"/>
    <x v="0"/>
    <x v="1"/>
    <s v="SECRETARIA DEL INTERIOR BOLIVAR  "/>
    <x v="4"/>
    <x v="3"/>
    <s v="CAC: Solicitud "/>
    <s v="Camilo Portilla Quelal"/>
    <x v="0"/>
    <x v="0"/>
    <x v="1"/>
    <n v="30"/>
    <s v="20211140112792  "/>
    <d v="2021-11-08T00:00:00"/>
    <s v="N/A"/>
    <d v="2021-12-20T00:00:00"/>
    <n v="28"/>
    <x v="0"/>
    <s v="20-12-2021 16:10 PM Archivar Camilo Portilla Quelal se dio respuesta por medio de Correo electronico el día 20/12/2021 destinatarios: secretariadelinterior@bolivar.gov.co vcardenas@bolivar.gov.co"/>
    <s v="N/A"/>
    <s v="N/A"/>
    <s v="SÍ"/>
    <s v="N/A"/>
    <s v="No se adjunta radicado de salida ni evidencia de respuesta, se corrobora respuesta con correo de contratista"/>
  </r>
  <r>
    <x v="1"/>
    <x v="2"/>
    <x v="18"/>
    <s v="CUERPO DE BOMBEROS VOLUNTARIOS DE CHAPARRAL - TOLIMA  "/>
    <x v="1"/>
    <x v="3"/>
    <s v="RD: SOLICITUD  "/>
    <s v="Camilo Portilla Quelal"/>
    <x v="0"/>
    <x v="0"/>
    <x v="1"/>
    <n v="30"/>
    <s v="20211140112842  "/>
    <d v="2021-11-08T00:00:00"/>
    <m/>
    <m/>
    <m/>
    <x v="2"/>
    <m/>
    <m/>
    <m/>
    <m/>
    <m/>
    <s v="A LA FECHA 7/12/2021 LLEVA 20 DIAS "/>
  </r>
  <r>
    <x v="0"/>
    <x v="0"/>
    <x v="8"/>
    <s v="CONTRALORIA GENERAL DE LA NACION VIGILANCIA FISCAL SECTOR INFRAESTRUCTURA  "/>
    <x v="4"/>
    <x v="3"/>
    <s v="CAC: AG8-1- 03- AC-DNBC-03 Solicitud de información "/>
    <s v="Maria del Consuelo Arias Prieto"/>
    <x v="20"/>
    <x v="2"/>
    <x v="4"/>
    <n v="3"/>
    <s v="20211140112882  "/>
    <d v="2021-11-08T00:00:00"/>
    <n v="20211150001043"/>
    <d v="2021-11-30T00:00:00"/>
    <n v="15"/>
    <x v="0"/>
    <m/>
    <d v="2021-11-30T00:00:00"/>
    <s v="PDF"/>
    <s v="SÍ"/>
    <m/>
    <m/>
  </r>
  <r>
    <x v="0"/>
    <x v="0"/>
    <x v="20"/>
    <s v="JHON GARCIA  "/>
    <x v="0"/>
    <x v="2"/>
    <s v="CAC: Solicitud de concepto tecnico "/>
    <s v="Camilo Portilla Quelal"/>
    <x v="0"/>
    <x v="0"/>
    <x v="1"/>
    <n v="30"/>
    <s v="20211140112892  "/>
    <d v="2021-11-08T00:00:00"/>
    <n v="20212110032061"/>
    <d v="2021-12-31T00:00:00"/>
    <n v="37"/>
    <x v="1"/>
    <s v="31-12-2021 11:00 AM Archivar Melba Vidal Respuesta con radicado 20212110032061"/>
    <s v="N/A"/>
    <s v="Word"/>
    <s v="N/A"/>
    <m/>
    <s v="Documento sin firma, sin envidencia de envio de respuesta"/>
  </r>
  <r>
    <x v="0"/>
    <x v="0"/>
    <x v="5"/>
    <s v="CUERPO DE BOMBEROS VOLUNTARIOS CAICEDONIA  "/>
    <x v="1"/>
    <x v="3"/>
    <s v="CAC: Documento Solicitud parámetros Aspirantes "/>
    <s v="Jorge Restrepo Sanguino"/>
    <x v="0"/>
    <x v="0"/>
    <x v="1"/>
    <n v="30"/>
    <s v="20211140112902  "/>
    <d v="2021-11-08T00:00:00"/>
    <n v="20212110028871"/>
    <d v="2021-11-24T00:00:00"/>
    <n v="11"/>
    <x v="0"/>
    <m/>
    <d v="2021-11-24T00:00:00"/>
    <s v="PDF"/>
    <s v="SÍ"/>
    <m/>
    <m/>
  </r>
  <r>
    <x v="0"/>
    <x v="0"/>
    <x v="8"/>
    <s v="CONTRALORIA DELEGADA PARA EL SECTOR DE INFRAESTRUTURA CAROLINA SANCHEZ BRAVO  "/>
    <x v="4"/>
    <x v="2"/>
    <s v="CAC. Reiteración Solicitud Información - Atención Derecho de Petición de Servició 2021-221950-82111-SE. "/>
    <s v="Alvaro Perez"/>
    <x v="7"/>
    <x v="1"/>
    <x v="4"/>
    <n v="2"/>
    <s v="20211140112942  "/>
    <d v="2021-11-09T00:00:00"/>
    <n v="20213000029581"/>
    <d v="2021-12-16T00:00:00"/>
    <n v="25"/>
    <x v="1"/>
    <s v="14-12-2021 10:00 AM Archivar Alvaro Perez Se da repuesta con número de radicado 20213000029581."/>
    <d v="2021-12-14T00:00:00"/>
    <s v="PDF"/>
    <s v="SÍ"/>
    <s v="N/A"/>
    <s v="No se confirma si el envio fue el 2 de diciembre o el 16 según comentarios en radicado."/>
  </r>
  <r>
    <x v="0"/>
    <x v="0"/>
    <x v="2"/>
    <s v="PROCURADURIA PROVINCIAL DE GIRARDOT  "/>
    <x v="4"/>
    <x v="5"/>
    <s v="CAC. Enviando por correo electrónico: OFICIO 3834 D-2021-2112150, Información proceso IUC-2021-2112150. "/>
    <s v="Melba Vidal "/>
    <x v="0"/>
    <x v="0"/>
    <x v="4"/>
    <n v="2"/>
    <s v="20211140112952  "/>
    <d v="2021-11-09T00:00:00"/>
    <n v="20212110028111"/>
    <d v="2021-11-16T00:00:00"/>
    <n v="4"/>
    <x v="1"/>
    <s v="08-12-2021 20:04 PM Archivar Melba Vidal Respuesta enviada el 16 de noviembre con radicado No 20212110028111"/>
    <d v="2021-11-16T00:00:00"/>
    <s v="PDF"/>
    <s v="SÍ"/>
    <s v="N/A"/>
    <m/>
  </r>
  <r>
    <x v="0"/>
    <x v="0"/>
    <x v="16"/>
    <s v="CUERPO DE BOMBEROS VOLUNTARIOS DE LOS PATIOS  "/>
    <x v="1"/>
    <x v="0"/>
    <s v="CAC. Reitero Derecho de petición. "/>
    <s v="Jiud Magnoly Gaviria Narvaez"/>
    <x v="8"/>
    <x v="0"/>
    <x v="2"/>
    <n v="20"/>
    <s v="20211140113082  "/>
    <d v="2021-11-09T00:00:00"/>
    <n v="20212110028871"/>
    <d v="2021-11-24T00:00:00"/>
    <n v="10"/>
    <x v="0"/>
    <s v="03-01-2022 11:15 AM Archivar Jorge Restrepo Sanguino SE DIO RESPUESTA MEDIANTE OFICIO N 20212110028871 EL 24/11/2021"/>
    <d v="2021-11-24T00:00:00"/>
    <s v="PDF"/>
    <s v="SÍ"/>
    <s v="N/A"/>
    <m/>
  </r>
  <r>
    <x v="0"/>
    <x v="0"/>
    <x v="20"/>
    <s v="ISELE PAOLA TOSCANO RIVERO "/>
    <x v="0"/>
    <x v="3"/>
    <s v="CAC. Pregunta de notificación.  "/>
    <s v="Andrea Bibiana Castañeda Durán"/>
    <x v="0"/>
    <x v="0"/>
    <x v="2"/>
    <n v="20"/>
    <s v="20211140113102  "/>
    <d v="2021-11-09T00:00:00"/>
    <n v="20212110029671"/>
    <d v="2021-12-15T00:00:00"/>
    <n v="24"/>
    <x v="1"/>
    <s v="17-12-2021 06:30 AM Archivar Andrea Bibiana Castañeda Durán SE DIO TRÁMITE CON RADICADO 20212110029671 ENVIADO EL 15/12/21"/>
    <d v="2021-12-15T00:00:00"/>
    <s v="PDF"/>
    <s v="SÍ"/>
    <s v="N/A"/>
    <m/>
  </r>
  <r>
    <x v="0"/>
    <x v="0"/>
    <x v="7"/>
    <s v="CUERPO DE BOMBEROS VOLUNTARIOS SANTA ROSA DE OSOS  "/>
    <x v="1"/>
    <x v="3"/>
    <s v="CAC. Solicitud. "/>
    <s v="Yerky Sneider Garavito Cancelado"/>
    <x v="16"/>
    <x v="0"/>
    <x v="1"/>
    <n v="30"/>
    <s v="20211140113152  "/>
    <d v="2021-11-09T00:00:00"/>
    <s v="N/A"/>
    <d v="2021-12-21T00:00:00"/>
    <n v="28"/>
    <x v="0"/>
    <s v="21-12-2021 16:07 PM Archivar Yerky Sneider Garavito Cancelado Se archiva ya que se le dio respuesta al Radicado 20211140113152 desde el correo electrónico bomberossantarosadeosos@hotmail.com el día 21 de diciembre del 2021"/>
    <s v="N/A"/>
    <s v="N/A"/>
    <s v="SÍ"/>
    <s v="N/A"/>
    <s v="No se genero radicado de salida"/>
  </r>
  <r>
    <x v="0"/>
    <x v="0"/>
    <x v="16"/>
    <s v="BOMBEROS BUCARAMANGA  "/>
    <x v="1"/>
    <x v="3"/>
    <s v="CAC. CONSULTA SOBRE REGIMEN DE CARRERA BOMBERIL. "/>
    <s v="Camilo Portilla Quelal"/>
    <x v="0"/>
    <x v="0"/>
    <x v="1"/>
    <n v="30"/>
    <s v="20211140113262  "/>
    <d v="2021-11-09T00:00:00"/>
    <n v="20212050091491"/>
    <d v="2021-05-26T00:00:00"/>
    <n v="0"/>
    <x v="0"/>
    <s v="20-12-2021 16:15 PM Archivar Camilo Portilla Quelal al presente, ya se había dado respuesta sobre los mismos hechos,e incluso se tuvo conversación con funcionarios de bomberos Bucaramanga. radicados relacionados: 20213800071972 20212050091491 20213800091102 20212050094741"/>
    <d v="2021-05-26T00:00:00"/>
    <s v="PDF"/>
    <s v="SÍ"/>
    <s v="N/A"/>
    <m/>
  </r>
  <r>
    <x v="0"/>
    <x v="0"/>
    <x v="20"/>
    <s v="DIEGO GUTIERREZ  "/>
    <x v="0"/>
    <x v="3"/>
    <s v="CAC. Certificacion "/>
    <s v="Jorge Restrepo Sanguino"/>
    <x v="0"/>
    <x v="0"/>
    <x v="0"/>
    <n v="30"/>
    <s v="20211140113322  "/>
    <d v="2021-11-10T00:00:00"/>
    <n v="20212110028631"/>
    <d v="2021-11-25T00:00:00"/>
    <n v="10"/>
    <x v="0"/>
    <m/>
    <d v="2021-11-25T00:00:00"/>
    <s v="PDF"/>
    <m/>
    <m/>
    <m/>
  </r>
  <r>
    <x v="0"/>
    <x v="0"/>
    <x v="20"/>
    <s v="MARTIN ALONSO GARZON ZULUAGA "/>
    <x v="0"/>
    <x v="3"/>
    <s v="CAC. Derecho de Peticion  "/>
    <s v="Juan Guillermo Valencia Álvarez "/>
    <x v="0"/>
    <x v="0"/>
    <x v="1"/>
    <n v="30"/>
    <s v="20211140113342  "/>
    <d v="2021-11-10T00:00:00"/>
    <m/>
    <m/>
    <m/>
    <x v="2"/>
    <s v="23-12-2021 11:13 AM Archivar Juan Guillermo Valencia Álvarez SOLICITUD GESTIONADA"/>
    <m/>
    <m/>
    <m/>
    <m/>
    <s v="Se cierra orfeo sin evidencia de respuesta"/>
  </r>
  <r>
    <x v="0"/>
    <x v="0"/>
    <x v="23"/>
    <s v="ASISTENTE COMANDANTE BOMBEROS POPAYAN  "/>
    <x v="1"/>
    <x v="3"/>
    <s v="CAC. SOLICITUD POSICIÓN LEGAL Y DE ORDEN "/>
    <s v="Andrea Bibiana Castañeda Durán"/>
    <x v="0"/>
    <x v="0"/>
    <x v="1"/>
    <n v="30"/>
    <s v="20211140113442  "/>
    <d v="2021-11-10T00:00:00"/>
    <n v="20212110030481"/>
    <d v="2021-12-17T00:00:00"/>
    <n v="25"/>
    <x v="0"/>
    <s v="01-01-2022 13:01 PM Archivar Andrea Bibiana Castañeda Durán SE DIO TRÁMITE CON RADICADO 20212110030481 ENVIADO EL 17/12/21"/>
    <d v="2021-12-17T00:00:00"/>
    <s v="PDF"/>
    <s v="SÍ"/>
    <s v="N/A"/>
    <m/>
  </r>
  <r>
    <x v="0"/>
    <x v="0"/>
    <x v="20"/>
    <s v="DIEGO FERNANDO ACEVEDO HERNANDEZ  "/>
    <x v="0"/>
    <x v="3"/>
    <s v="CAC. Radicación Derecho de Petición de Información. "/>
    <s v=" Edgar Alexander Maya Lopez"/>
    <x v="2"/>
    <x v="0"/>
    <x v="1"/>
    <n v="30"/>
    <s v="20211140113472  "/>
    <d v="2021-11-10T00:00:00"/>
    <n v="20222140032481"/>
    <d v="2022-01-11T00:00:00"/>
    <n v="41"/>
    <x v="1"/>
    <s v="11-01-2022 17:10 PM Archivar Edgar Alexander Maya Lopez Se da respuesta con radicado DNBC N° 20222140032481 el 11/01/2021"/>
    <s v="N/A"/>
    <s v="Word"/>
    <s v="N/A"/>
    <s v="N/A"/>
    <s v="Documento sin firma."/>
  </r>
  <r>
    <x v="0"/>
    <x v="0"/>
    <x v="20"/>
    <s v="DIANA MARCELA SUAREZ JIMENEZ "/>
    <x v="0"/>
    <x v="5"/>
    <s v="CAC: OFI2021-31906-DVR-3000 traslado oficio EXT_S21-00092346-PQRSD-089915-PQR "/>
    <s v="Camilo Portilla Quelal"/>
    <x v="0"/>
    <x v="0"/>
    <x v="1"/>
    <n v="30"/>
    <s v="20211140113512  "/>
    <d v="2021-11-10T00:00:00"/>
    <m/>
    <m/>
    <m/>
    <x v="2"/>
    <m/>
    <m/>
    <m/>
    <m/>
    <m/>
    <s v="A LA FECHA 9/12/2021 LLEVA 19 DIAS "/>
  </r>
  <r>
    <x v="0"/>
    <x v="0"/>
    <x v="6"/>
    <s v="CUERPO DE BOMBEROS DE MOCOA  "/>
    <x v="1"/>
    <x v="5"/>
    <s v="CAC. Informe situación Bomberos Mocoa. "/>
    <s v="Jorge Restrepo Sanguino"/>
    <x v="0"/>
    <x v="0"/>
    <x v="1"/>
    <n v="30"/>
    <s v="20211140113562  "/>
    <d v="2021-11-11T00:00:00"/>
    <n v="20212110028481"/>
    <d v="2021-11-25T00:00:00"/>
    <n v="9"/>
    <x v="0"/>
    <m/>
    <d v="2021-11-25T00:00:00"/>
    <s v="PDF"/>
    <s v="SÍ"/>
    <m/>
    <s v="A LA FECHA  9/12/2021 LLEVA 19 DIAS "/>
  </r>
  <r>
    <x v="0"/>
    <x v="0"/>
    <x v="20"/>
    <s v="IRENE RAMIREZ PIRATEQUE "/>
    <x v="0"/>
    <x v="5"/>
    <s v="CAC: ENVÍO DERECHO DE PETICIÓN SR. REINALDO PAIPILLA PIRATEQUE "/>
    <s v="Juan Guillermo Valencia Álvarez "/>
    <x v="0"/>
    <x v="0"/>
    <x v="1"/>
    <n v="30"/>
    <s v="20211140113702  "/>
    <d v="2021-11-11T00:00:00"/>
    <m/>
    <m/>
    <m/>
    <x v="2"/>
    <s v="23-12-2021 11:13 AM Archivar Juan Guillermo Valencia Álvarez SOLICITUD GESTIONADA"/>
    <m/>
    <m/>
    <m/>
    <m/>
    <s v="Orfeo cerrado sin evidencia de respuesta."/>
  </r>
  <r>
    <x v="0"/>
    <x v="0"/>
    <x v="6"/>
    <s v="ALCALDÍA MUNICIPAL DE SANTIAGO PUTUMAYO  "/>
    <x v="4"/>
    <x v="1"/>
    <s v="CAC. EXT_S21-00094532-PQRSD-092076-PQR Traslado solicitud "/>
    <s v="Yerky Sneider Garavito Cancelado"/>
    <x v="16"/>
    <x v="0"/>
    <x v="1"/>
    <n v="30"/>
    <s v="20211140113722  "/>
    <d v="2021-11-11T00:00:00"/>
    <s v="N/A"/>
    <d v="2021-12-21T00:00:00"/>
    <n v="26"/>
    <x v="0"/>
    <s v="21-12-2021 18:33 PM Archivar Yerky Sneider Garavito Cancelado se archiva ya que se le dio respuesta al correo alcaldia@santiago-putumayo.gov.co"/>
    <s v="N/A"/>
    <s v="N/A"/>
    <s v="SÍ"/>
    <s v="N/A"/>
    <s v="No se genera radicado de salida."/>
  </r>
  <r>
    <x v="0"/>
    <x v="0"/>
    <x v="2"/>
    <s v="ALCALDIA NILO CUNDINAMARCA "/>
    <x v="4"/>
    <x v="5"/>
    <s v="CAC. Recurso a calificacion dada al CVB "/>
    <s v="Melba Vidal "/>
    <x v="0"/>
    <x v="0"/>
    <x v="1"/>
    <n v="30"/>
    <s v="20211140113752  "/>
    <d v="2021-11-11T00:00:00"/>
    <n v="20212110029171"/>
    <m/>
    <m/>
    <x v="2"/>
    <s v="27-12-2021 08:47 AM Archivar Melba Vidal Respuesta enviada al dr Ronny el 29 de noviembre del 2021 con radicado No 20212110029171"/>
    <m/>
    <m/>
    <m/>
    <m/>
    <s v="Se cierra orfeo sin evidencia de respuesta"/>
  </r>
  <r>
    <x v="0"/>
    <x v="0"/>
    <x v="2"/>
    <s v="VERDADERO VEEDOR  "/>
    <x v="4"/>
    <x v="5"/>
    <s v="CAC: DENUNCIA AUSENCIA DE IDONEIDAD DE PERSONAL Y PARTICIPACIÓN EN 2 CUERPOS DE BOMBEROS "/>
    <s v="Cristian Fernando Salcedo Rueda "/>
    <x v="0"/>
    <x v="0"/>
    <x v="1"/>
    <n v="30"/>
    <s v="20211140113762  "/>
    <d v="2021-11-12T00:00:00"/>
    <m/>
    <m/>
    <m/>
    <x v="2"/>
    <m/>
    <m/>
    <m/>
    <m/>
    <m/>
    <s v="A LA FECHA 9/12/2021 LLEVA 17 DIAS "/>
  </r>
  <r>
    <x v="0"/>
    <x v="0"/>
    <x v="20"/>
    <s v="JUAN DAVID GOMEZ GONZALEZ  "/>
    <x v="0"/>
    <x v="2"/>
    <s v="CAC: Sub comisión rescate acuático  "/>
    <s v="VIVIANA ANDRADE TOVAR "/>
    <x v="6"/>
    <x v="2"/>
    <x v="0"/>
    <n v="30"/>
    <s v="20211140113772  "/>
    <d v="2021-11-12T00:00:00"/>
    <n v="20211100029051"/>
    <d v="2021-11-29T00:00:00"/>
    <n v="10"/>
    <x v="0"/>
    <s v="20-12-2021 09:22 AM Archivar VIVIANA ANDRADE TOVAR Se dio respuesta mediante oficio No. 20211100029051"/>
    <d v="2021-11-29T00:00:00"/>
    <s v="PDF"/>
    <s v="SÍ"/>
    <s v="N/A"/>
    <m/>
  </r>
  <r>
    <x v="0"/>
    <x v="0"/>
    <x v="13"/>
    <s v="ALCALDIA MARULANDA CALDAS "/>
    <x v="4"/>
    <x v="5"/>
    <s v="CAC: Solicitud de intervención y acompañamiento - MARULANDA "/>
    <s v=" Edgar Alexander Maya Lopez"/>
    <x v="2"/>
    <x v="0"/>
    <x v="1"/>
    <n v="30"/>
    <s v="20211140113822  "/>
    <d v="2021-11-12T00:00:00"/>
    <n v="20212000029771"/>
    <d v="2021-12-15T00:00:00"/>
    <n v="25"/>
    <x v="0"/>
    <s v="16-12-2021 13:48 PM Archivar Cristian Fernando Salcedo Rueda se dio respuesta 15/12/2021"/>
    <d v="2021-12-15T00:00:00"/>
    <s v="PDF"/>
    <s v="N/A"/>
    <s v="N/A"/>
    <s v="No se especifica medio de envio de respuesta."/>
  </r>
  <r>
    <x v="1"/>
    <x v="2"/>
    <x v="1"/>
    <s v="CUERPO DE BOMBEROS VOLUNTARIOS DE CALAMAR BOLIVAR  "/>
    <x v="1"/>
    <x v="2"/>
    <s v="RD.Solicitud "/>
    <s v="Jorge Restrepo Sanguino"/>
    <x v="0"/>
    <x v="0"/>
    <x v="1"/>
    <n v="30"/>
    <s v="20211140113842  "/>
    <d v="2021-11-12T00:00:00"/>
    <n v="20212110028601"/>
    <d v="2021-11-25T00:00:00"/>
    <n v="8"/>
    <x v="0"/>
    <m/>
    <d v="2021-11-25T00:00:00"/>
    <s v="PDF"/>
    <s v="SÍ"/>
    <m/>
    <m/>
  </r>
  <r>
    <x v="0"/>
    <x v="3"/>
    <x v="2"/>
    <s v="Julián Roberto Pinto Malaver "/>
    <x v="0"/>
    <x v="2"/>
    <s v="FE: Solicitud certificación  "/>
    <s v="Alvaro Perez"/>
    <x v="7"/>
    <x v="1"/>
    <x v="2"/>
    <n v="20"/>
    <s v="20219000113922  "/>
    <d v="2021-11-12T00:00:00"/>
    <s v="N/A"/>
    <d v="2021-12-16T00:00:00"/>
    <n v="22"/>
    <x v="1"/>
    <s v="16-12-2021 15:29 PM Archivar Alvaro Perez Se da respuesta mediante correo electrónico el día 16/12/2021, se anexa comprobante en documentos."/>
    <s v="N/A"/>
    <s v="N/A"/>
    <s v="SÍ"/>
    <s v="N/A"/>
    <s v="No se genera numero de radicado"/>
  </r>
  <r>
    <x v="0"/>
    <x v="0"/>
    <x v="17"/>
    <s v="ALCALDIA MUNICIPAL LA TEBAIDA QUINDIO "/>
    <x v="4"/>
    <x v="5"/>
    <s v="CAC. TRASLADO QUEJA.  "/>
    <s v="Jorge Restrepo Sanguino"/>
    <x v="0"/>
    <x v="0"/>
    <x v="1"/>
    <n v="30"/>
    <s v="20211140113952  "/>
    <d v="2021-11-12T00:00:00"/>
    <n v="20212110028561"/>
    <d v="2021-11-25T00:00:00"/>
    <n v="8"/>
    <x v="0"/>
    <m/>
    <d v="2021-11-25T00:00:00"/>
    <s v="PDF"/>
    <s v="SÍ"/>
    <m/>
    <m/>
  </r>
  <r>
    <x v="0"/>
    <x v="0"/>
    <x v="20"/>
    <s v="MARYURI ROCÍO GALEANO JIMENEZ  "/>
    <x v="0"/>
    <x v="5"/>
    <s v="CAC. DERECHO DE PETICION. "/>
    <s v="Javier Alberto Coral Meneses "/>
    <x v="1"/>
    <x v="0"/>
    <x v="2"/>
    <n v="20"/>
    <s v="20211140113982  "/>
    <d v="2021-11-12T00:00:00"/>
    <s v=" 20212150028791"/>
    <d v="2021-11-25T00:00:00"/>
    <n v="8"/>
    <x v="0"/>
    <m/>
    <d v="2021-11-25T00:00:00"/>
    <s v="PDF"/>
    <m/>
    <m/>
    <m/>
  </r>
  <r>
    <x v="0"/>
    <x v="0"/>
    <x v="4"/>
    <s v="GOBERNACION DE BOYACA  "/>
    <x v="2"/>
    <x v="3"/>
    <s v="CAC. S-2021-002251-GOBDPAC: Certificado de Operatividad Cuerpos de Bomberos Inactivos en el Departamento "/>
    <s v=" Edgar Alexander Maya Lopez"/>
    <x v="2"/>
    <x v="0"/>
    <x v="1"/>
    <n v="30"/>
    <s v="20211140114102  "/>
    <d v="2021-11-16T00:00:00"/>
    <n v="20212110029361"/>
    <d v="2021-12-03T00:00:00"/>
    <n v="13"/>
    <x v="0"/>
    <s v="08-12-2021 20:09 PM Archivar Melba Vidal Respuesta enviada el 3 de diciembre con radicado No 20212110029361"/>
    <d v="2021-12-03T00:00:00"/>
    <s v="PDF"/>
    <s v="SÍ"/>
    <s v="N/A"/>
    <m/>
  </r>
  <r>
    <x v="0"/>
    <x v="0"/>
    <x v="4"/>
    <s v="JOSE ROLANDO FRESNEDA AVILA "/>
    <x v="1"/>
    <x v="5"/>
    <s v="CAC. DERECHO DE PETICION "/>
    <s v=" Edgar Alexander Maya Lopez"/>
    <x v="2"/>
    <x v="0"/>
    <x v="1"/>
    <n v="30"/>
    <s v="20211140114112  "/>
    <d v="2021-11-16T00:00:00"/>
    <n v="20212110030031"/>
    <m/>
    <m/>
    <x v="2"/>
    <s v="27-12-2021 08:42 AM Archivar Melba Vidal Respuesta enviada al Dr Ronny Romero el 10 de diciembre del 2021 con radicado 20212110030031, él nos indica que esta para firma del capitan Soto"/>
    <m/>
    <m/>
    <m/>
    <m/>
    <s v="Sin evidencia real de respuesta"/>
  </r>
  <r>
    <x v="0"/>
    <x v="0"/>
    <x v="8"/>
    <s v="ANDRES FERNANDO RODRIGUEZ AGUDELO "/>
    <x v="0"/>
    <x v="3"/>
    <s v="CAC. SOLICITUD INFORMACIÓN. "/>
    <s v="Andrea Bibiana Castañeda Durán"/>
    <x v="0"/>
    <x v="0"/>
    <x v="0"/>
    <n v="30"/>
    <n v="20211140114302"/>
    <d v="2021-11-17T00:00:00"/>
    <n v="20212110029301"/>
    <d v="2021-12-15T00:00:00"/>
    <n v="19"/>
    <x v="0"/>
    <s v="17-12-2021 06:31 AM Archivar Andrea Bibiana Castañeda Durán SE DIO TRÁMITE CON RADICADO 20212110029301 ENVIADO EL 15/12/21"/>
    <d v="2021-12-15T00:00:00"/>
    <s v="PDF"/>
    <s v="SÍ"/>
    <s v="N/A"/>
    <m/>
  </r>
  <r>
    <x v="0"/>
    <x v="3"/>
    <x v="13"/>
    <s v="ANONIMO_PQRSD "/>
    <x v="0"/>
    <x v="4"/>
    <s v="FE: QUEJA COMANDANTE DE BOMBEROS DE SALAMINA CALDAS "/>
    <s v="Ronny Estiven Romero Velandia"/>
    <x v="0"/>
    <x v="0"/>
    <x v="1"/>
    <n v="30"/>
    <s v="20219000114382  "/>
    <d v="2021-11-17T00:00:00"/>
    <n v="20212110031021"/>
    <d v="2021-12-21T00:00:00"/>
    <n v="23"/>
    <x v="0"/>
    <s v="22-12-2021 16:21 PM Archivar Camilo Portilla Quelal SE DIO RESPUESTA CON RADICADO No. 20212110031021 EL 21/12/2021"/>
    <d v="2021-12-21T00:00:00"/>
    <s v="PDF"/>
    <m/>
    <s v="N/A"/>
    <s v="No se especifica medio de envio de respuesta."/>
  </r>
  <r>
    <x v="0"/>
    <x v="0"/>
    <x v="13"/>
    <s v="CUERPO DE BOMBEROS VOLUNTARIOS BELALCAZAR CALDAS  "/>
    <x v="1"/>
    <x v="5"/>
    <s v="CAC. Solicitud apoyo jurídico Cuerpo de Bomberos Voluntarios de Belalcázar Caldas. "/>
    <s v="Ronny Estiven Romero Velandia"/>
    <x v="0"/>
    <x v="0"/>
    <x v="1"/>
    <n v="30"/>
    <s v="20211140114392  "/>
    <d v="2021-11-17T00:00:00"/>
    <n v="20212110030341"/>
    <d v="2021-12-21T00:00:00"/>
    <n v="23"/>
    <x v="0"/>
    <s v="21-12-2021 12:57 PM Archivar Juan Gabriel Parra SE RESPONDIÓ CON RADICADO 20212110030341"/>
    <m/>
    <m/>
    <m/>
    <m/>
    <s v="No se especifica medio de envio de respuesta, no se adjunta documento con firma"/>
  </r>
  <r>
    <x v="0"/>
    <x v="0"/>
    <x v="5"/>
    <s v="CUERPO DE BOMBEROS VOLUNTARIOS DE VILLAGORGONA  "/>
    <x v="1"/>
    <x v="3"/>
    <s v="CAC. CONSULTA. "/>
    <s v="Ronny Estiven Romero Velandia"/>
    <x v="0"/>
    <x v="0"/>
    <x v="1"/>
    <n v="30"/>
    <s v="20211140114412  "/>
    <d v="2021-11-17T00:00:00"/>
    <n v="20212110030131"/>
    <d v="2021-12-16T00:00:00"/>
    <n v="20"/>
    <x v="0"/>
    <s v="16-12-2021 12:35 PM Archivar Jorge Restrepo Sanguino SE DIO RESPUESTA MEDIANTE OFICIO N° 20212110030131 EL 16/11/2021"/>
    <d v="2021-12-15T00:00:00"/>
    <s v="PDF"/>
    <s v="SÍ"/>
    <s v="N/A"/>
    <m/>
  </r>
  <r>
    <x v="0"/>
    <x v="0"/>
    <x v="0"/>
    <s v="GOBERNACIóN DEL META  "/>
    <x v="2"/>
    <x v="3"/>
    <s v="CAC. Solicitud Urgente Sobre Concepto Elección de Dignatarios "/>
    <s v="Ronny Estiven Romero Velandia"/>
    <x v="0"/>
    <x v="0"/>
    <x v="1"/>
    <n v="30"/>
    <s v="20211140114562  "/>
    <d v="2021-11-17T00:00:00"/>
    <n v="20212110030171"/>
    <d v="2021-12-16T00:00:00"/>
    <n v="20"/>
    <x v="0"/>
    <s v="16-12-2021 12:33 PM Archivar Jorge Restrepo Sanguino SE DIO RESPUESTA MEDIANTE OFICIO N°20212110030171 EL 16/12/2021"/>
    <d v="2021-12-16T00:00:00"/>
    <s v="PDF"/>
    <s v="SÍ"/>
    <s v="N/A"/>
    <m/>
  </r>
  <r>
    <x v="0"/>
    <x v="0"/>
    <x v="0"/>
    <s v="SHARON DAYANN VARGAS NIETO "/>
    <x v="0"/>
    <x v="3"/>
    <s v="CAC. DERECHO DE PETICIÓN. "/>
    <s v=" Edgar Alexander Maya Lopez"/>
    <x v="2"/>
    <x v="0"/>
    <x v="1"/>
    <n v="30"/>
    <s v="20211140114702  "/>
    <d v="2021-11-17T00:00:00"/>
    <s v="N/A"/>
    <d v="2022-01-12T00:00:00"/>
    <n v="38"/>
    <x v="1"/>
    <s v="12-01-2022 10:18 AM Archivar Edgar Alexander Maya Lopez Se da respuesta por correo electrónico se deja evidencia en digital"/>
    <s v="N/A"/>
    <s v="N/A"/>
    <s v="SÍ"/>
    <s v="N/A"/>
    <s v="No se genero radicado de salida ni oficio de respuesta."/>
  </r>
  <r>
    <x v="0"/>
    <x v="0"/>
    <x v="1"/>
    <s v="CUERPO DE BOMBEROS VOLUNTARIOS DE CLEMENCIA BOLIVAR  "/>
    <x v="1"/>
    <x v="3"/>
    <s v="CAC. Solicitud Reunión Virtual con asesores Jurídicos de la Alcaldía Municipal, en el Proceso de Contratación y Translado de la Sobretasa Bomberil "/>
    <s v="Ronny Estiven Romero Velandia"/>
    <x v="0"/>
    <x v="0"/>
    <x v="1"/>
    <n v="30"/>
    <s v="20211140114902  "/>
    <d v="2021-11-18T00:00:00"/>
    <s v="N/A"/>
    <d v="2021-12-13T00:00:00"/>
    <n v="16"/>
    <x v="0"/>
    <s v="13-12-2021 16:15 PM Archivar Jorge Restrepo Sanguino SE DIO RESPUESTA MEDIANTE CORREO ELECTRÓNICO EL 13/12/2021"/>
    <s v="N/A"/>
    <s v="N/A"/>
    <s v="SÍ"/>
    <s v="N/A"/>
    <m/>
  </r>
  <r>
    <x v="0"/>
    <x v="0"/>
    <x v="24"/>
    <s v="CLARA INES FLOREZ VALENZUELA "/>
    <x v="0"/>
    <x v="4"/>
    <s v="CAC. queja de degradación "/>
    <s v="Cristian Fernando Salcedo Rueda "/>
    <x v="1"/>
    <x v="0"/>
    <x v="1"/>
    <n v="30"/>
    <s v="20211140114962  "/>
    <d v="2021-11-18T00:00:00"/>
    <m/>
    <m/>
    <m/>
    <x v="2"/>
    <m/>
    <m/>
    <m/>
    <m/>
    <m/>
    <s v="Al día 09/12/2021 tiene 14días."/>
  </r>
  <r>
    <x v="0"/>
    <x v="0"/>
    <x v="13"/>
    <s v="CUERPO DE BOMBEROS VOLUNTARIOS DE CHINCHINA  "/>
    <x v="1"/>
    <x v="3"/>
    <s v="CAC. Solicitud de información "/>
    <s v=" Edgar Alexander Maya Lopez"/>
    <x v="2"/>
    <x v="0"/>
    <x v="1"/>
    <n v="30"/>
    <s v="20211140115172  "/>
    <d v="2021-11-19T00:00:00"/>
    <m/>
    <m/>
    <m/>
    <x v="2"/>
    <m/>
    <m/>
    <m/>
    <m/>
    <m/>
    <s v="Al día 09/12/2021 tiene 14días."/>
  </r>
  <r>
    <x v="0"/>
    <x v="0"/>
    <x v="3"/>
    <s v="NICOLAS CARVAJAL MARTINEZ "/>
    <x v="2"/>
    <x v="3"/>
    <s v="CAC. Superintendencia de Industria y Comercio. Radicacion "/>
    <s v="Camilo Portilla Quelal"/>
    <x v="0"/>
    <x v="0"/>
    <x v="1"/>
    <n v="30"/>
    <s v="20211140115192  "/>
    <d v="2021-11-19T00:00:00"/>
    <m/>
    <m/>
    <m/>
    <x v="2"/>
    <m/>
    <m/>
    <m/>
    <m/>
    <m/>
    <s v="Al día 09/12/2021 tiene 14días."/>
  </r>
  <r>
    <x v="0"/>
    <x v="0"/>
    <x v="8"/>
    <s v="MINISTERIO DE INTERIOR  "/>
    <x v="2"/>
    <x v="3"/>
    <s v="CAC.Respuesta Oficial "/>
    <s v="Camilo Portilla Quelal"/>
    <x v="0"/>
    <x v="0"/>
    <x v="0"/>
    <n v="30"/>
    <s v="20211140115232  "/>
    <d v="2021-11-19T00:00:00"/>
    <n v="20212110031001"/>
    <d v="2021-12-21T00:00:00"/>
    <n v="21"/>
    <x v="0"/>
    <s v="22-12-2021 16:38 PM Archivar Camilo Portilla Quelal se dió respuesta con Radicado No. 20212110031001, el 21/12/2021"/>
    <m/>
    <s v="N/A"/>
    <s v="N/A"/>
    <s v="N/A"/>
    <s v="No se tiene evidencia de respuesta."/>
  </r>
  <r>
    <x v="0"/>
    <x v="0"/>
    <x v="27"/>
    <s v="ALCALDíA SAN PEDRO SUCRE "/>
    <x v="2"/>
    <x v="3"/>
    <s v="CAC. Solicitud de desplazamiento de comisión. "/>
    <s v=" Edgar Alexander Maya Lopez"/>
    <x v="2"/>
    <x v="0"/>
    <x v="1"/>
    <n v="30"/>
    <s v="20211140115242  "/>
    <d v="2021-11-19T00:00:00"/>
    <n v="20212000029381"/>
    <d v="2021-12-14T00:00:00"/>
    <n v="16"/>
    <x v="0"/>
    <s v="14-12-2021 13:02 PM Archivar Julio Alejandro Chamorro Cabrera Respuesta enviada el 3 de diciembre del 2021 con radicado No 20212000029381"/>
    <d v="2021-12-03T00:00:00"/>
    <s v="PDF"/>
    <s v="SÍ"/>
    <s v="N/A"/>
    <m/>
  </r>
  <r>
    <x v="0"/>
    <x v="0"/>
    <x v="4"/>
    <s v="CUERPO DE BOMBEROS VOLUNTARIOS DE TUNJA  "/>
    <x v="1"/>
    <x v="3"/>
    <s v="CAC. Solicitud Concepto "/>
    <s v="Andrea Bibiana Castañeda Durán"/>
    <x v="0"/>
    <x v="0"/>
    <x v="1"/>
    <n v="30"/>
    <s v="20211140115262  "/>
    <d v="2021-11-19T00:00:00"/>
    <n v="20212050090001"/>
    <d v="2021-12-15T00:00:00"/>
    <n v="17"/>
    <x v="0"/>
    <s v="17-12-2021 06:33 AM Archivar Andrea Bibiana Castañeda Durán SE DIO TRÁMITE CON RADICADO 20212050090001 ENVIADO EL 15/12/21"/>
    <d v="2021-04-26T00:00:00"/>
    <s v="PDF"/>
    <s v="SÍ"/>
    <s v="N/A"/>
    <s v="Al día 09/12/2021 tiene 14días."/>
  </r>
  <r>
    <x v="0"/>
    <x v="0"/>
    <x v="0"/>
    <s v="LINDA VANESA CARVAJAL CASTILLO "/>
    <x v="0"/>
    <x v="4"/>
    <s v="CAC. Radicacion de derecho petición de queja y denuncia "/>
    <s v="Camilo Portilla Quelal"/>
    <x v="0"/>
    <x v="0"/>
    <x v="1"/>
    <n v="30"/>
    <s v="20211140115322  "/>
    <d v="2021-11-19T00:00:00"/>
    <m/>
    <m/>
    <m/>
    <x v="2"/>
    <m/>
    <m/>
    <m/>
    <m/>
    <m/>
    <s v="Al día 09/12/2021 tiene 14días."/>
  </r>
  <r>
    <x v="0"/>
    <x v="0"/>
    <x v="23"/>
    <s v="ASISTENTE COMANDANTE BOMBEROS POPAYAN  "/>
    <x v="1"/>
    <x v="3"/>
    <s v="CI. ADJUNTO DOCUMENTOS BRO LUIS CHICUE. "/>
    <s v=" Juan Gabriel Parra"/>
    <x v="0"/>
    <x v="0"/>
    <x v="0"/>
    <n v="30"/>
    <s v="20211140115432  "/>
    <d v="2021-11-19T00:00:00"/>
    <n v="20212110030361"/>
    <d v="2021-12-21T00:00:00"/>
    <n v="21"/>
    <x v="0"/>
    <s v="21-12-2021 12:53 PM Archivar Juan Gabriel Parra SE ATENDIÓ CON RADICADO 20212110030361"/>
    <m/>
    <m/>
    <m/>
    <m/>
    <s v="No se espcifica medio de envio de respuesta, documento sin firma."/>
  </r>
  <r>
    <x v="0"/>
    <x v="0"/>
    <x v="14"/>
    <s v="PROCURADURIA REGIONAL DE SANTANDER  "/>
    <x v="2"/>
    <x v="3"/>
    <s v="CAC. of. 6268 PROCURADURIA REGIONAL DE SANTANDER - Reiteración de solicitud "/>
    <s v="Alvaro Perez"/>
    <x v="7"/>
    <x v="1"/>
    <x v="4"/>
    <n v="30"/>
    <s v="20211140115502  "/>
    <d v="2021-11-22T00:00:00"/>
    <m/>
    <m/>
    <m/>
    <x v="2"/>
    <m/>
    <m/>
    <m/>
    <m/>
    <m/>
    <s v="Al día 09/12/2021 tiene 12 días."/>
  </r>
  <r>
    <x v="0"/>
    <x v="0"/>
    <x v="21"/>
    <s v="DELEGACION DEPARTAMENTAL BOMBEROS DEL MAGDALENA  "/>
    <x v="1"/>
    <x v="3"/>
    <s v="CAC.SOLICITUD COMITE VIGILANCIA Y CONTROL SITIO NUEVO MAGDALENA "/>
    <s v="Melba Vidal "/>
    <x v="0"/>
    <x v="0"/>
    <x v="1"/>
    <n v="30"/>
    <s v="20211140115512  "/>
    <d v="2021-11-22T00:00:00"/>
    <n v="20212110030081"/>
    <d v="2021-12-16T00:00:00"/>
    <n v="18"/>
    <x v="0"/>
    <s v="20-12-2021 16:15 PM Archivar Melba Vidal Se envía respuesta el 16 de diciembre con radicado 20212110030081"/>
    <d v="2021-12-16T00:00:00"/>
    <s v="PDF"/>
    <s v="SÍ"/>
    <s v="N/A"/>
    <m/>
  </r>
  <r>
    <x v="0"/>
    <x v="0"/>
    <x v="23"/>
    <s v="CONSEJO MUNICIPAL PARA LA GESTIóN DEL RIESGO DE DESASTRES - CMGRD  "/>
    <x v="2"/>
    <x v="3"/>
    <s v="CAC. Solicitud de informacion de control y extincion de abejas  "/>
    <s v=" Juan Gabriel Parra"/>
    <x v="0"/>
    <x v="0"/>
    <x v="1"/>
    <n v="30"/>
    <s v="20211140115542  "/>
    <d v="2021-11-22T00:00:00"/>
    <n v="20212110030381"/>
    <d v="2021-12-21T00:00:00"/>
    <n v="19"/>
    <x v="0"/>
    <s v="21-12-2021 12:52 PM Archivar Juan Gabriel Parra SE ATENDIÓ CON RADICADO 20212110030381"/>
    <d v="2021-12-17T00:00:00"/>
    <s v="PDF"/>
    <s v="SÍ"/>
    <s v="N/A"/>
    <m/>
  </r>
  <r>
    <x v="0"/>
    <x v="0"/>
    <x v="23"/>
    <s v="CUERPO DE BOMBEROS VOLUNTARIOS DE POPAYAN  "/>
    <x v="1"/>
    <x v="3"/>
    <s v="CAC. Adjunto Documentos Bro Luis Chicue "/>
    <s v=" Juan Gabriel Parra"/>
    <x v="0"/>
    <x v="0"/>
    <x v="0"/>
    <n v="30"/>
    <s v="20211140115562  "/>
    <d v="2021-11-22T00:00:00"/>
    <n v="20212110030391"/>
    <d v="2021-12-21T00:00:00"/>
    <n v="19"/>
    <x v="0"/>
    <s v="21-12-2021 12:52 PM Archivar Juan Gabriel Parra SE ATENDIÓ CON RADICADO 20212110030391"/>
    <d v="2021-12-17T00:00:00"/>
    <s v="PDF"/>
    <s v="SÍ"/>
    <s v="N/A"/>
    <m/>
  </r>
  <r>
    <x v="0"/>
    <x v="0"/>
    <x v="2"/>
    <s v="ANDRES MACIAS  "/>
    <x v="0"/>
    <x v="3"/>
    <s v="CAC. Buen día Dirección Nacional, por medio de la presente les pido me colaboren, hice mis cursos bombero I y Bombero II pero el personal administrativo de la estación Flandes donde pertenezco me persiguen laboralmente y le retuvieron certificados. Necesito.. "/>
    <s v="Camilo Portilla Quelal"/>
    <x v="0"/>
    <x v="0"/>
    <x v="0"/>
    <n v="30"/>
    <s v="20211140115622  "/>
    <d v="2021-11-22T00:00:00"/>
    <m/>
    <m/>
    <m/>
    <x v="2"/>
    <m/>
    <m/>
    <m/>
    <m/>
    <m/>
    <m/>
  </r>
  <r>
    <x v="1"/>
    <x v="2"/>
    <x v="8"/>
    <s v="VICTOR MANUEL ARCINIEGAS CARRERO "/>
    <x v="0"/>
    <x v="3"/>
    <s v="RD. contrato de arrendamiento del vehiculo de bomberos del CBV EL ROSAL  "/>
    <s v="Jorge Restrepo Sanguino"/>
    <x v="0"/>
    <x v="0"/>
    <x v="1"/>
    <n v="30"/>
    <s v="20211140115762  "/>
    <d v="2021-11-22T00:00:00"/>
    <n v="20212110030281"/>
    <d v="2021-12-19T00:00:00"/>
    <n v="20"/>
    <x v="0"/>
    <s v="16-12-2021 13:23 PM Archivar Jorge Restrepo Sanguino SE DIO RESPUESTA MEDIANTE OFICIO N°20212110030281 EL 16/12/2021"/>
    <d v="2021-12-16T00:00:00"/>
    <s v="PDF"/>
    <s v="SÍ"/>
    <s v="N/A"/>
    <m/>
  </r>
  <r>
    <x v="0"/>
    <x v="0"/>
    <x v="24"/>
    <s v="ASDEBER NEIVA  "/>
    <x v="0"/>
    <x v="3"/>
    <s v="CAC. derecho de petición. "/>
    <s v="Carlos Armando López Barrera "/>
    <x v="21"/>
    <x v="2"/>
    <x v="1"/>
    <n v="30"/>
    <s v="20211140115812  "/>
    <d v="2021-11-22T00:00:00"/>
    <n v="20223150001143"/>
    <d v="2022-01-18T00:00:00"/>
    <n v="40"/>
    <x v="1"/>
    <s v="18-01-2022 09:46 AM Archivar Carlos Armando López Barrera SE ARCHIVA POR CUANTO SE CONTESTO CON RADICADO 20223150001143"/>
    <s v="N/A"/>
    <s v="Word"/>
    <s v="N/A"/>
    <s v="N/A"/>
    <s v="No se especifica medio de envio de respuesta, documento sin firma."/>
  </r>
  <r>
    <x v="0"/>
    <x v="0"/>
    <x v="21"/>
    <s v="CUERPO DE BOMBEROS VOLUNTARIOS MUNICIPIO ZONA BANANERA  "/>
    <x v="1"/>
    <x v="3"/>
    <s v="CAC. Remisión Solicitud Ticket N° GSC-2021-75737 - ATENCIÓN AL CIUDADANO UNGRD, Solicitud de información unidades registradas en la base única de datos de los voluntarios activos. "/>
    <s v="Jiud Magnoly Gaviria Narvaez"/>
    <x v="8"/>
    <x v="0"/>
    <x v="1"/>
    <n v="30"/>
    <s v="20211140115822  "/>
    <d v="2021-11-22T00:00:00"/>
    <m/>
    <m/>
    <m/>
    <x v="2"/>
    <m/>
    <m/>
    <m/>
    <m/>
    <m/>
    <m/>
  </r>
  <r>
    <x v="0"/>
    <x v="0"/>
    <x v="2"/>
    <s v="CUERPO DE BOMBEROS VOLUNTARIOS DE SOATA  "/>
    <x v="1"/>
    <x v="3"/>
    <s v="CAC. Derecho de petición "/>
    <s v="Camilo Portilla Quelal"/>
    <x v="0"/>
    <x v="0"/>
    <x v="1"/>
    <n v="30"/>
    <s v="20211140116012  "/>
    <d v="2021-11-23T00:00:00"/>
    <m/>
    <m/>
    <m/>
    <x v="2"/>
    <m/>
    <m/>
    <m/>
    <m/>
    <m/>
    <m/>
  </r>
  <r>
    <x v="0"/>
    <x v="0"/>
    <x v="13"/>
    <s v="BERTHA LUCIA MURILLO CARDONA "/>
    <x v="0"/>
    <x v="3"/>
    <s v="CAC. SOLICITUD DE CONCEPTO CASO EN PARTICULAR "/>
    <s v="Jorge Restrepo Sanguino"/>
    <x v="0"/>
    <x v="0"/>
    <x v="1"/>
    <n v="30"/>
    <s v="20211140116072  "/>
    <d v="2021-11-23T00:00:00"/>
    <n v="20212110030551"/>
    <d v="2021-12-21T00:00:00"/>
    <n v="19"/>
    <x v="0"/>
    <s v="21-12-2021 17:05 PM Archivar Jorge Restrepo Sanguino SE DIO RESPUESTA MEDIANTE OFICIO N° 20212110030551 EL 21/12/2021"/>
    <d v="2021-12-21T00:00:00"/>
    <s v="PDF"/>
    <s v="SÍ"/>
    <s v="N/A"/>
    <m/>
  </r>
  <r>
    <x v="0"/>
    <x v="0"/>
    <x v="2"/>
    <s v="CUERPO DE BOMBEROS VOLUNTARIOS DE CHIPAQUE - CUNDINAMARCA  "/>
    <x v="1"/>
    <x v="3"/>
    <s v="CAC. DERECHO DE PETICIÓN ART 23DE LA C.N LEY 1755 DE 2015 - SOLICITUD EXPLICACIÓN RESPUESTA A RADICADOS  "/>
    <s v="Liz Margaret Álvarez calderon "/>
    <x v="1"/>
    <x v="0"/>
    <x v="1"/>
    <n v="30"/>
    <s v="20211140116102  "/>
    <d v="2021-11-23T00:00:00"/>
    <n v="20212000029501"/>
    <d v="2021-12-22T00:00:00"/>
    <n v="20"/>
    <x v="0"/>
    <s v="22-12-2021 10:38 AM Archivar Liz Margaret Álvarez calderon GESTIONADO"/>
    <d v="2021-12-09T00:00:00"/>
    <s v="PDF"/>
    <s v="SÍ"/>
    <s v="N/A"/>
    <m/>
  </r>
  <r>
    <x v="0"/>
    <x v="0"/>
    <x v="21"/>
    <s v="DELEGACION DEPARTAMENTAL BOMBEROS DEL MAGDALENA  "/>
    <x v="1"/>
    <x v="3"/>
    <s v="CAC. Solicitud INTERVENCION "/>
    <s v="Melba Vidal "/>
    <x v="0"/>
    <x v="0"/>
    <x v="1"/>
    <n v="30"/>
    <s v="20211140116162  "/>
    <d v="2021-11-23T00:00:00"/>
    <n v="20212110030121"/>
    <m/>
    <m/>
    <x v="2"/>
    <s v="27-12-2021 09:37 AM Archivar Melba Vidal Enviado al Dr. Ronny el 13 de diciembre del 2021 con radicado No 20212110030121, el nos indica que a la fecha esta para firma del capitán Soto"/>
    <m/>
    <m/>
    <m/>
    <m/>
    <s v="Sin respuesta"/>
  </r>
  <r>
    <x v="0"/>
    <x v="0"/>
    <x v="13"/>
    <s v="CUERPO DE BOMBEROS VOLUNTARIOS DE ARANZAZU - CALDAS  "/>
    <x v="1"/>
    <x v="3"/>
    <s v="CAC. PROYECTO VEHICULO SISTERNA BOMBEROS ARANZAZU "/>
    <s v="Ronny Estiven Romero Velandia"/>
    <x v="0"/>
    <x v="0"/>
    <x v="1"/>
    <n v="30"/>
    <s v="20211140116192  "/>
    <d v="2021-11-23T00:00:00"/>
    <m/>
    <m/>
    <m/>
    <x v="2"/>
    <m/>
    <m/>
    <m/>
    <m/>
    <m/>
    <s v="Al día 09/12/2021 tiene 11 días."/>
  </r>
  <r>
    <x v="0"/>
    <x v="0"/>
    <x v="17"/>
    <s v="CUERPO DE BOMBEROS VOLUNTARIOS DE CIRCASIA  "/>
    <x v="1"/>
    <x v="5"/>
    <s v="CAC. OLICITUD CONCEPTO JURIDICO "/>
    <s v="Jorge Restrepo Sanguino"/>
    <x v="0"/>
    <x v="0"/>
    <x v="1"/>
    <n v="30"/>
    <s v="20211140116202  "/>
    <d v="2021-11-23T00:00:00"/>
    <n v="20212110030881"/>
    <d v="2021-12-21T00:00:00"/>
    <n v="19"/>
    <x v="0"/>
    <s v="22-12-2021 15:14 PM Archivar Jorge Restrepo Sanguino SE DIO RESPUESTA MEDIANTE OFICIO N°20212110030881 EL 21/12/2021"/>
    <d v="2021-12-21T00:00:00"/>
    <s v="PDF"/>
    <s v="SÍ"/>
    <s v="N/A"/>
    <m/>
  </r>
  <r>
    <x v="0"/>
    <x v="0"/>
    <x v="8"/>
    <s v="ADRIANA CASTANEDA  "/>
    <x v="0"/>
    <x v="3"/>
    <s v="CAC. Información concepto Bomberos "/>
    <s v=" Edgar Alexander Maya Lopez"/>
    <x v="2"/>
    <x v="0"/>
    <x v="2"/>
    <n v="20"/>
    <s v="20211140116212  "/>
    <d v="2021-11-23T00:00:00"/>
    <s v="N/A"/>
    <d v="2021-12-22T00:00:00"/>
    <n v="20"/>
    <x v="0"/>
    <s v="22-12-2021 08:23 AM Archivar Edgar Alexander Maya Lopez Se da respuesta por correo electrónico se deja evidencia en digital"/>
    <s v="N/A"/>
    <s v="N/A"/>
    <s v="SÍ"/>
    <s v="N/A"/>
    <m/>
  </r>
  <r>
    <x v="0"/>
    <x v="0"/>
    <x v="18"/>
    <s v="CUERPO DE BOMBEROS VOLUNTARIOS DE ROVIRA - TOLIMA  "/>
    <x v="1"/>
    <x v="3"/>
    <s v="CAC. solicitar se nos de respuesta al pago de seguro de vida de Ester moya "/>
    <s v="Jiud Magnoly Gaviria Narvaez"/>
    <x v="8"/>
    <x v="0"/>
    <x v="0"/>
    <n v="30"/>
    <s v="20211140116262  "/>
    <d v="2021-11-23T00:00:00"/>
    <s v="N/A"/>
    <d v="2021-12-28T00:00:00"/>
    <n v="24"/>
    <x v="0"/>
    <s v="28-12-2021 12:21 PM Archivar Jiud Magnoly Gaviria Narvaez Se brinda rta mediante correo electrónico."/>
    <s v="N/A"/>
    <s v="N/A"/>
    <s v="SÍ"/>
    <s v="N/A"/>
    <m/>
  </r>
  <r>
    <x v="0"/>
    <x v="0"/>
    <x v="12"/>
    <s v="COMITE DEPARTAMENTAL CAQUETA  "/>
    <x v="2"/>
    <x v="3"/>
    <s v="CAC. OFICIO SOLICITUD "/>
    <s v="Melba Vidal "/>
    <x v="0"/>
    <x v="0"/>
    <x v="1"/>
    <n v="30"/>
    <s v="20211140116342  "/>
    <d v="2021-11-24T00:00:00"/>
    <n v="20212110030071"/>
    <d v="2021-12-15T00:00:00"/>
    <n v="14"/>
    <x v="0"/>
    <s v="27-12-2021 09:39 AM Archivar Melba Vidal Respuesta enviada el 15 de diciembre con radicado No 20212110030071"/>
    <d v="2021-12-15T00:00:00"/>
    <s v="PDF"/>
    <s v="SÍ"/>
    <s v="N/A"/>
    <m/>
  </r>
  <r>
    <x v="0"/>
    <x v="0"/>
    <x v="0"/>
    <s v="CUERPO DE BOMBEROS VOLUNTARIOS DE PUERTO RICO - META  "/>
    <x v="1"/>
    <x v="3"/>
    <s v="CAC. solicitud concepto.pdf "/>
    <s v="Jorge Restrepo Sanguino"/>
    <x v="0"/>
    <x v="0"/>
    <x v="2"/>
    <n v="20"/>
    <s v="20211140116512  "/>
    <d v="2021-11-24T00:00:00"/>
    <n v="20212110029211"/>
    <d v="2021-12-01T00:00:00"/>
    <n v="5"/>
    <x v="0"/>
    <s v="21-12-2021 10:39 AM Archivar Jorge Restrepo Sanguino SE DIO RESPUESTA MEDIANTE OFICIO N° 20212110029211 EL 1/12/2021"/>
    <d v="2021-12-01T00:00:00"/>
    <s v="PDF"/>
    <s v="SÍ"/>
    <s v="N/A"/>
    <m/>
  </r>
  <r>
    <x v="0"/>
    <x v="0"/>
    <x v="7"/>
    <s v="CUERPO DE BOMBEROS VOLUNTARIOS DE SABANETA CUERPO DE BOMBEROS VOLUNTARIOS DE SABANETA  "/>
    <x v="1"/>
    <x v="3"/>
    <s v="CAC. INQUIETUD PROCESO CERTIFICACION SEGURIDAD HUMANA Y SISTEMAS DE PROTECCION CONTRA INCENDIOS. "/>
    <s v=" Edgar Alexander Maya Lopez"/>
    <x v="2"/>
    <x v="0"/>
    <x v="1"/>
    <n v="30"/>
    <s v="20211140116592  "/>
    <d v="2021-11-25T00:00:00"/>
    <m/>
    <m/>
    <m/>
    <x v="2"/>
    <m/>
    <m/>
    <m/>
    <m/>
    <m/>
    <s v="Al día 09/12/2021 tiene 9 días."/>
  </r>
  <r>
    <x v="0"/>
    <x v="0"/>
    <x v="4"/>
    <s v="CUERPO DE BOMBEROS VOLUNTARIOS DE NUEVO COLON BOYACA  "/>
    <x v="1"/>
    <x v="3"/>
    <s v="CAC. SOLICITUD ASCESORIA PROYECTO ESTACION DE BOMBEROS "/>
    <s v="Yerky Sneider Garavito Cancelado"/>
    <x v="16"/>
    <x v="0"/>
    <x v="1"/>
    <n v="30"/>
    <s v="20211140116622  "/>
    <d v="2021-11-25T00:00:00"/>
    <s v="N/A"/>
    <s v="1412/2021"/>
    <n v="12"/>
    <x v="0"/>
    <s v="14-12-2021 20:10 PM Archivar Yerky Sneider Garavito Cancelado Se dio respuesta de esta solicitud al correo bomberosnuevocolon@gmail.com con el número 20211140119112"/>
    <s v="N/A"/>
    <s v="N/A"/>
    <s v="SÍ"/>
    <s v="N/A"/>
    <s v="No se genero radicado de salida, sin evidencia en Orfeo de respuesta enviada."/>
  </r>
  <r>
    <x v="0"/>
    <x v="0"/>
    <x v="24"/>
    <s v="FRANCY LORENA SUAREZ GASCA "/>
    <x v="0"/>
    <x v="3"/>
    <s v="CAC. Presentación de Inconformidad "/>
    <s v="Andrea Bibiana Castañeda Durán"/>
    <x v="0"/>
    <x v="0"/>
    <x v="1"/>
    <n v="30"/>
    <s v="20211140116682  "/>
    <d v="2021-11-25T00:00:00"/>
    <n v="20212110031031"/>
    <d v="2021-12-27T00:00:00"/>
    <n v="21"/>
    <x v="0"/>
    <s v="01-01-2022 13:17 PM Archivar Andrea Bibiana Castañeda Durán SE DIO TRÁMITE CON RAD. 20212110031031 ENVIADO EL 27/12/21"/>
    <d v="2021-12-27T00:00:00"/>
    <s v="PDF"/>
    <s v="SÍ"/>
    <s v="N/A"/>
    <m/>
  </r>
  <r>
    <x v="0"/>
    <x v="0"/>
    <x v="8"/>
    <s v="MINISTERIO DE CIENCIA TECNOLOGIA E INNOVACION  "/>
    <x v="2"/>
    <x v="3"/>
    <s v="CAC. Respuesta a su solicitud radicado Ministerio de Ciencia, Tecnología e Innovación 20214020742462 "/>
    <s v="Carlos Armando López Barrera "/>
    <x v="21"/>
    <x v="2"/>
    <x v="1"/>
    <n v="30"/>
    <s v="20211140116832  "/>
    <d v="2021-11-26T00:00:00"/>
    <m/>
    <m/>
    <m/>
    <x v="2"/>
    <m/>
    <m/>
    <m/>
    <m/>
    <m/>
    <s v="Al día 09/12/2021 tiene 8 días."/>
  </r>
  <r>
    <x v="0"/>
    <x v="0"/>
    <x v="13"/>
    <s v="CUERPO DE BOMBEROS VOLUNTARIOS DE CHINCHINA  "/>
    <x v="1"/>
    <x v="5"/>
    <s v="CAC. Solicitud al área jurídica "/>
    <s v="Camilo Portilla Quelal"/>
    <x v="0"/>
    <x v="0"/>
    <x v="1"/>
    <n v="30"/>
    <s v="20211140116892  "/>
    <d v="2021-11-26T00:00:00"/>
    <m/>
    <m/>
    <m/>
    <x v="2"/>
    <m/>
    <m/>
    <m/>
    <m/>
    <m/>
    <s v="Al día 09/12/2021 tiene 9 días."/>
  </r>
  <r>
    <x v="0"/>
    <x v="0"/>
    <x v="2"/>
    <s v="CUERPO DE BOMBEROS VOLUNTARIOS DE SIBATE CONSEJO DE OFICIALES  "/>
    <x v="1"/>
    <x v="3"/>
    <s v="CAC.RESPUESTA FUNCIÓN PÚBLICA RAD. 20212040422791 "/>
    <s v="Ronny Estiven Romero Velandia"/>
    <x v="0"/>
    <x v="0"/>
    <x v="1"/>
    <n v="30"/>
    <s v="20211140116912  "/>
    <d v="2021-11-26T00:00:00"/>
    <m/>
    <m/>
    <m/>
    <x v="2"/>
    <s v="31-12-2021 10:50 AM Archivar Melba Vidal Respuesta enviada para revisión del Dr Ronny Romero el 31 de diciembre del 2021"/>
    <m/>
    <m/>
    <m/>
    <m/>
    <s v="Al día 09/12/2021 tiene 9 días."/>
  </r>
  <r>
    <x v="0"/>
    <x v="0"/>
    <x v="8"/>
    <s v="USUARIO ANONIMO  "/>
    <x v="0"/>
    <x v="3"/>
    <s v="CAC.Traslado por Competencia Derecho de Petición código 2021-227072-82111-NC Radicado: 2021ER0167885 -C- Oficio 2021EE0204689 "/>
    <s v="Ronny Estiven Romero Velandia"/>
    <x v="0"/>
    <x v="0"/>
    <x v="0"/>
    <n v="30"/>
    <s v="20211140116932  "/>
    <d v="2021-11-26T00:00:00"/>
    <n v="20212110030571"/>
    <d v="2021-12-17T00:00:00"/>
    <n v="14"/>
    <x v="0"/>
    <s v="17-12-2021 08:44 AM Archivar Jose Dario Martinez se hace traslado al control disciplinario de Bogotá con numero de rad 20212110030571."/>
    <s v="N/A"/>
    <s v="N/A"/>
    <s v="SÍ"/>
    <s v="N/A"/>
    <s v="Traslado"/>
  </r>
  <r>
    <x v="0"/>
    <x v="0"/>
    <x v="2"/>
    <s v="GERMAN BARRERO TORRES "/>
    <x v="0"/>
    <x v="5"/>
    <s v="CAC. RESPUESTA FUNCIÓN PÚBLICA RAD. 20212040423091 "/>
    <s v="Melba Vidal "/>
    <x v="0"/>
    <x v="0"/>
    <x v="1"/>
    <n v="30"/>
    <s v="20211140116962  "/>
    <d v="2021-11-26T00:00:00"/>
    <n v="20212110030061"/>
    <m/>
    <m/>
    <x v="2"/>
    <s v="27-12-2021 09:42 AM Archivar Melba Vidal Respuesta enviada al Dr. Ronny Romero el 13 de diciembre del 2021 con radicado No 20212110030061, el nos indica que está para firma del capitán Soto"/>
    <m/>
    <m/>
    <m/>
    <m/>
    <s v="No se tiene evidencia de respuesta."/>
  </r>
  <r>
    <x v="0"/>
    <x v="3"/>
    <x v="5"/>
    <s v="franklin rolando cano valcarcel  "/>
    <x v="0"/>
    <x v="5"/>
    <s v="FE: Vulneración por presuntas violaciones al principio de participación sindical equitativa Ministerio del interior ,Dirección Nacional de bomberos contra asociaciones sindicales Aeronáutica Civil (ASERPACI,SINTRAERONAUTICO,UNIBOMB); Transparencia en la información. "/>
    <s v="Camilo Portilla Quelal"/>
    <x v="0"/>
    <x v="0"/>
    <x v="0"/>
    <n v="30"/>
    <s v="20219000116982  "/>
    <d v="2021-11-29T00:00:00"/>
    <m/>
    <m/>
    <m/>
    <x v="2"/>
    <m/>
    <m/>
    <m/>
    <m/>
    <m/>
    <m/>
  </r>
  <r>
    <x v="0"/>
    <x v="0"/>
    <x v="0"/>
    <s v="CUERPO DE BOMBEROS VOLUNTARIOS DE GUAMAL  "/>
    <x v="1"/>
    <x v="3"/>
    <s v="CAC. Solicitud de concepto. "/>
    <s v="Camilo Portilla Quelal"/>
    <x v="0"/>
    <x v="0"/>
    <x v="1"/>
    <n v="30"/>
    <s v="20211140117042  "/>
    <d v="2021-11-29T00:00:00"/>
    <m/>
    <m/>
    <m/>
    <x v="2"/>
    <m/>
    <m/>
    <m/>
    <m/>
    <m/>
    <s v="Al día 10/12/2021 tiene 8 días."/>
  </r>
  <r>
    <x v="0"/>
    <x v="0"/>
    <x v="10"/>
    <s v="CUERPO DE BOMBEROS VOLUNTARIOS DE SANTA ROSA DE CABAL  "/>
    <x v="1"/>
    <x v="3"/>
    <s v="CAC. tema Cuerpo de Bomberos Voluntarios la Virginia Risaralda Inspección, Vigilancia y Control "/>
    <s v="Javier Alberto Coral Meneses "/>
    <x v="1"/>
    <x v="0"/>
    <x v="5"/>
    <n v="35"/>
    <s v="20211140117212  "/>
    <d v="2021-11-29T00:00:00"/>
    <n v="20212150029371"/>
    <d v="2021-12-03T00:00:00"/>
    <n v="15"/>
    <x v="0"/>
    <s v="14-12-2021 13:00 PM Archivar Javier Alberto Coral Meneses Respuesta enviada el 3 de diciembre del 2021 con radicado No 20212150029371"/>
    <d v="2021-12-03T00:00:00"/>
    <s v="PDF"/>
    <s v="SÍ"/>
    <s v="N/A"/>
    <m/>
  </r>
  <r>
    <x v="0"/>
    <x v="0"/>
    <x v="8"/>
    <s v="GERMAN BARRERO TORRES "/>
    <x v="2"/>
    <x v="3"/>
    <s v="CAC. RESPUESTA FUNCIÓN PÚBLICA RAD. 20212040424741 "/>
    <s v="Camilo Portilla Quelal"/>
    <x v="0"/>
    <x v="0"/>
    <x v="1"/>
    <n v="30"/>
    <s v="20211140117242  "/>
    <d v="2021-11-29T00:00:00"/>
    <m/>
    <m/>
    <m/>
    <x v="2"/>
    <m/>
    <m/>
    <m/>
    <m/>
    <m/>
    <m/>
  </r>
  <r>
    <x v="0"/>
    <x v="0"/>
    <x v="7"/>
    <s v="MAURICIO HERNANDEZ TABARES "/>
    <x v="0"/>
    <x v="3"/>
    <s v="CAC. Solicitud de Información Secretaría de Planeación-Bello Antioquia "/>
    <s v="Jorge Restrepo Sanguino"/>
    <x v="0"/>
    <x v="0"/>
    <x v="2"/>
    <n v="20"/>
    <s v="20211140117352  "/>
    <d v="2021-11-30T00:00:00"/>
    <n v="20212110030331"/>
    <d v="2021-12-21T00:00:00"/>
    <n v="14"/>
    <x v="0"/>
    <s v="21-12-2021 17:04 PM Archivar Jorge Restrepo Sanguino SE DIO RESPUESTA MEDIANTE OFICIO N°20212110030331 EL 21/12/2021"/>
    <d v="2021-12-21T00:00:00"/>
    <s v="PDF"/>
    <s v="SÍ"/>
    <s v="N/A"/>
    <m/>
  </r>
  <r>
    <x v="0"/>
    <x v="0"/>
    <x v="2"/>
    <s v="CORPORACION PRODESARROLLO Y SEGURIDAD DE GIRARDOT  "/>
    <x v="0"/>
    <x v="5"/>
    <s v="CAC. solicitud de concepto "/>
    <s v="Jorge Restrepo Sanguino"/>
    <x v="0"/>
    <x v="0"/>
    <x v="1"/>
    <n v="30"/>
    <s v="20211140117362  "/>
    <d v="2021-11-30T00:00:00"/>
    <n v="20212110030651"/>
    <d v="2021-12-21T00:00:00"/>
    <n v="14"/>
    <x v="0"/>
    <s v="21-12-2021 17:03 PM Archivar Jorge Restrepo Sanguino SE DIO RESPUESTA MEDIANTE OFICIO N° 20212110030651 EL 21/12/2021"/>
    <d v="2021-12-21T00:00:00"/>
    <s v="PDF"/>
    <s v="SÍ"/>
    <s v="N/A"/>
    <m/>
  </r>
  <r>
    <x v="0"/>
    <x v="0"/>
    <x v="17"/>
    <s v="ALVARO ANDREY GOMEZ MARTINEZ  "/>
    <x v="1"/>
    <x v="3"/>
    <s v="CAC. Derecho de peticion "/>
    <s v="Melba Vidal "/>
    <x v="1"/>
    <x v="0"/>
    <x v="5"/>
    <n v="35"/>
    <s v="20211140117382  "/>
    <d v="2021-11-30T00:00:00"/>
    <n v="20212110030961"/>
    <d v="2021-12-21T00:00:00"/>
    <n v="14"/>
    <x v="0"/>
    <s v="27-12-2021 09:43 AM Archivar Melba Vidal Respuesta enviada el 21 de diciembre con radicado No 20212110030961"/>
    <d v="2021-12-21T00:00:00"/>
    <s v="PDF"/>
    <s v="SÍ"/>
    <s v="N/A"/>
    <m/>
  </r>
  <r>
    <x v="0"/>
    <x v="0"/>
    <x v="8"/>
    <s v="CONTRALORIA DIRECTORA DE CUENTAS Y ESTADíSTICAS FISCALES  "/>
    <x v="2"/>
    <x v="3"/>
    <s v="CAC. AG8-1-AC-DNBC-08 Solicitud Información "/>
    <s v="Maria del Consuelo Arias Prieto"/>
    <x v="20"/>
    <x v="2"/>
    <x v="4"/>
    <n v="3"/>
    <s v="20211140117912  "/>
    <d v="2021-12-03T00:00:00"/>
    <m/>
    <d v="2021-12-07T00:00:00"/>
    <n v="3"/>
    <x v="0"/>
    <s v="Anotación Orfeo: SE RADICO EL 07-12-21 A LA CGR."/>
    <s v="N/A"/>
    <s v="N/A"/>
    <s v="N/A"/>
    <s v="N/A"/>
    <s v="No se adjunta la respuesta remitida ni el número de radicado."/>
  </r>
  <r>
    <x v="0"/>
    <x v="0"/>
    <x v="7"/>
    <s v="CUERPO DE BOMBEROS VOLUNTARIOS DE YARUMAL  "/>
    <x v="1"/>
    <x v="1"/>
    <s v="CAC: Respuesta a comunicado con radicado 20213000018851 "/>
    <s v="Yerky Sneider Garavito Cancelado"/>
    <x v="16"/>
    <x v="0"/>
    <x v="5"/>
    <n v="35"/>
    <s v="20211140118162  "/>
    <d v="2021-12-06T00:00:00"/>
    <m/>
    <d v="2021-12-16T00:00:00"/>
    <n v="9"/>
    <x v="0"/>
    <s v="Anotación ORFEO:  Se archiva y se le da respuesta al correo electrónico proyectos@yarumal.gov.co."/>
    <s v="N/A"/>
    <s v="N/A"/>
    <s v="SÍ"/>
    <s v="N/A"/>
    <s v="El correo que se adjunta es del CB de Yolombo - Antioquia no de Yarumal."/>
  </r>
  <r>
    <x v="0"/>
    <x v="0"/>
    <x v="4"/>
    <s v="CUERPO DE BOMBEROS DE SANTA MARIA  "/>
    <x v="1"/>
    <x v="0"/>
    <s v="CAC. Solicitud orientación Cuerpo Bomberos Voluntarios Santa María Boyacá. "/>
    <s v="Liz Margaret Álvarez calderon "/>
    <x v="1"/>
    <x v="0"/>
    <x v="1"/>
    <n v="30"/>
    <s v="20211140118472  "/>
    <d v="2021-12-07T00:00:00"/>
    <m/>
    <d v="2021-12-22T00:00:00"/>
    <n v="10"/>
    <x v="0"/>
    <s v="Anotación ORFEO:  GESTIONADO."/>
    <s v="N/A"/>
    <s v="N/A"/>
    <s v="N/A"/>
    <s v="N/A"/>
    <s v="No informan el número de radicado de salida ni se deja trazabilidad de el envio."/>
  </r>
  <r>
    <x v="0"/>
    <x v="0"/>
    <x v="8"/>
    <s v="IDIGER  "/>
    <x v="2"/>
    <x v="3"/>
    <s v="CAC. Aclaración informe ola invernal en la ciudad de Bogotá. "/>
    <s v=" Luis Alberto Valencia Pulido"/>
    <x v="8"/>
    <x v="0"/>
    <x v="2"/>
    <n v="20"/>
    <s v="20211140118552  "/>
    <d v="2021-12-07T00:00:00"/>
    <m/>
    <d v="2021-12-29T00:00:00"/>
    <n v="15"/>
    <x v="0"/>
    <s v="Anotación ORFEO: se envía correo para fines pertinentes."/>
    <s v="N/A"/>
    <s v="N/A"/>
    <s v="N/A"/>
    <s v="N/A"/>
    <s v="No informan el número de radicado de salida ni se deja trazabilidad de el envio."/>
  </r>
  <r>
    <x v="0"/>
    <x v="0"/>
    <x v="24"/>
    <s v="CLARA INES FLOREZ VALENZUELA "/>
    <x v="0"/>
    <x v="4"/>
    <s v="CAC.queja irregularidades bomberos pital "/>
    <s v="Juan Guillermo Valencia Álvarez "/>
    <x v="9"/>
    <x v="0"/>
    <x v="1"/>
    <n v="30"/>
    <s v="20211140120152  "/>
    <d v="2021-12-16T00:00:00"/>
    <m/>
    <d v="2021-12-23T00:00:00"/>
    <n v="6"/>
    <x v="0"/>
    <s v="Anotación ORFEO: SOLICITUD GESTIONADA."/>
    <s v="N/A"/>
    <s v="N/A"/>
    <s v="N/A"/>
    <s v="N/A"/>
    <s v="No se deja trazabilidad de la respuesta ni del envio realizado."/>
  </r>
  <r>
    <x v="1"/>
    <x v="2"/>
    <x v="2"/>
    <s v="CUERPO DE BOMBEROS DE GIRARDOT  "/>
    <x v="1"/>
    <x v="1"/>
    <s v="RD: PROYECTOS DE ADQUISICION VEHICULOS  "/>
    <s v="Jiud Magnoly Gaviria Narvaez"/>
    <x v="8"/>
    <x v="0"/>
    <x v="1"/>
    <n v="30"/>
    <s v="20211140117442  "/>
    <d v="2021-12-01T00:00:00"/>
    <n v="20212120030041"/>
    <d v="2021-12-10T00:00:00"/>
    <n v="7"/>
    <x v="0"/>
    <s v="Anotación ORFEO: Se brindo respuesta para el día 10 de diciembre, el orfeo se paso a revisión del Doctor Ronny Romero."/>
    <s v="N/A"/>
    <s v="Word"/>
    <s v="N/A"/>
    <s v="N/A"/>
    <s v="El radicado de salida no se encuentra digitalizado, no se sabe el medio de envio."/>
  </r>
  <r>
    <x v="0"/>
    <x v="0"/>
    <x v="8"/>
    <s v="CONTRALORIA GENERAL DE LA NACION  "/>
    <x v="2"/>
    <x v="3"/>
    <s v="CAC. 2021EE0206928 Seguimiento reportes SIRECI 2021 Dirección Nacional de Bomberos DNBC "/>
    <s v="Alvaro Perez"/>
    <x v="7"/>
    <x v="1"/>
    <x v="4"/>
    <n v="5"/>
    <s v="20211140117462  "/>
    <d v="2021-12-01T00:00:00"/>
    <m/>
    <m/>
    <m/>
    <x v="2"/>
    <m/>
    <m/>
    <m/>
    <m/>
    <m/>
    <m/>
  </r>
  <r>
    <x v="0"/>
    <x v="3"/>
    <x v="14"/>
    <s v="jose luis castaño "/>
    <x v="0"/>
    <x v="3"/>
    <s v="FE. informacion "/>
    <s v=" Luis Alberto Valencia Pulido"/>
    <x v="19"/>
    <x v="0"/>
    <x v="2"/>
    <n v="20"/>
    <s v="20219000117492  "/>
    <d v="2021-12-01T00:00:00"/>
    <m/>
    <m/>
    <m/>
    <x v="2"/>
    <m/>
    <m/>
    <m/>
    <m/>
    <m/>
    <m/>
  </r>
  <r>
    <x v="0"/>
    <x v="0"/>
    <x v="7"/>
    <s v="JUAN PABLO FRANCO GóMEZ "/>
    <x v="0"/>
    <x v="3"/>
    <s v="CAC. Solicitud de información - incendios forestales RUE de junio a noviembre en Antioquia "/>
    <s v=" Luis Alberto Valencia Pulido"/>
    <x v="8"/>
    <x v="0"/>
    <x v="2"/>
    <n v="20"/>
    <s v="20211140117502  "/>
    <d v="2021-12-01T00:00:00"/>
    <m/>
    <d v="2021-12-06T00:00:00"/>
    <n v="3"/>
    <x v="0"/>
    <s v="Anotación ORFEo: se envía respuesta vía correo electrónico."/>
    <s v="N/A"/>
    <s v="Word"/>
    <s v="SÍ"/>
    <s v="N/A"/>
    <s v="No se deja trazabilidad del correo electrónico enviado."/>
  </r>
  <r>
    <x v="0"/>
    <x v="0"/>
    <x v="30"/>
    <s v="JHON JAIRO PINZON EUGENIO "/>
    <x v="0"/>
    <x v="3"/>
    <s v="CAC. DERECHO DE PETICION "/>
    <s v="Camilo Portilla Quelal"/>
    <x v="0"/>
    <x v="0"/>
    <x v="0"/>
    <n v="30"/>
    <s v="20211140117592  "/>
    <d v="2021-12-01T00:00:00"/>
    <m/>
    <m/>
    <m/>
    <x v="2"/>
    <m/>
    <m/>
    <m/>
    <m/>
    <m/>
    <m/>
  </r>
  <r>
    <x v="1"/>
    <x v="2"/>
    <x v="2"/>
    <s v="CUERPO DE BOMBEROS VOLUNTARIOS DE TOCAIMA - CUNDINAMARCA  "/>
    <x v="1"/>
    <x v="3"/>
    <s v="RD. Asignación de presupuesto y competencia de las administraciones municipales sobre los manejos internos de recursos en la institucion bemberil "/>
    <s v="Jorge Restrepo Sanguino"/>
    <x v="0"/>
    <x v="0"/>
    <x v="1"/>
    <n v="30"/>
    <s v="20211140117612  "/>
    <d v="2021-12-01T00:00:00"/>
    <n v="20212110030641"/>
    <d v="2021-12-21T00:00:00"/>
    <n v="13"/>
    <x v="0"/>
    <m/>
    <d v="2021-12-21T00:00:00"/>
    <s v="PDF"/>
    <s v="SÍ"/>
    <s v="N/A"/>
    <m/>
  </r>
  <r>
    <x v="0"/>
    <x v="0"/>
    <x v="8"/>
    <s v="CONTRALORIA GENERAL DE LA NACION  "/>
    <x v="2"/>
    <x v="3"/>
    <s v="CAC. Segunda Reiteración Solicitud Información – Proceso Atención Derecho de Petición de Servició 2021-221950-82111-SE con Radicado 2021ER0132061. "/>
    <s v="Jorge Edwin Amarillo Alvarado"/>
    <x v="4"/>
    <x v="1"/>
    <x v="4"/>
    <n v="2"/>
    <s v="20211140117652  "/>
    <d v="2021-12-01T00:00:00"/>
    <n v="20213000029581"/>
    <d v="2021-12-03T00:00:00"/>
    <n v="2"/>
    <x v="0"/>
    <s v="Anotación ORFEO: Seda respuesta mediante correo electrónico el día 03 de diciembre con numero de radicado 20213000029581."/>
    <s v="N/A"/>
    <s v="N/A"/>
    <s v="SÍ"/>
    <s v="N/A"/>
    <s v="No se deja trazabilidad del correo electrónico enviado."/>
  </r>
  <r>
    <x v="0"/>
    <x v="0"/>
    <x v="2"/>
    <s v="RAFAEL HERNANDO LEGUIZAMON  "/>
    <x v="1"/>
    <x v="3"/>
    <s v="CAC. RESPUESTA FUNCIÓN PÚBLICA RAD. 20212040428051 "/>
    <s v=" Juan Gabriel Parra"/>
    <x v="0"/>
    <x v="0"/>
    <x v="2"/>
    <n v="20"/>
    <s v="20211140117692  "/>
    <d v="2021-12-02T00:00:00"/>
    <n v="20212110030411"/>
    <s v="17/12/2021"/>
    <n v="10"/>
    <x v="0"/>
    <m/>
    <s v="17/12/2021"/>
    <s v="PDF"/>
    <s v="SÍ"/>
    <s v="N/A"/>
    <m/>
  </r>
  <r>
    <x v="0"/>
    <x v="0"/>
    <x v="11"/>
    <s v="SILVIO JIMENEZ  "/>
    <x v="0"/>
    <x v="4"/>
    <s v="CAC. PETICION "/>
    <s v="Jorge Restrepo Sanguino"/>
    <x v="0"/>
    <x v="0"/>
    <x v="0"/>
    <n v="30"/>
    <s v="20211140117712  "/>
    <d v="2021-12-03T00:00:00"/>
    <n v="20212110029951"/>
    <d v="2021-12-22T00:00:00"/>
    <n v="13"/>
    <x v="0"/>
    <m/>
    <d v="2021-12-22T00:00:00"/>
    <s v="PDF"/>
    <s v="SÍ"/>
    <s v="N/A"/>
    <m/>
  </r>
  <r>
    <x v="0"/>
    <x v="0"/>
    <x v="7"/>
    <s v="JUAN GONZALO HENAO HENAO "/>
    <x v="3"/>
    <x v="3"/>
    <s v="CAC. TRASLADO OFICIO POR COMPETENCIA "/>
    <s v="Camilo Portilla Quelal"/>
    <x v="0"/>
    <x v="0"/>
    <x v="1"/>
    <n v="30"/>
    <s v="20211140117812  "/>
    <d v="2021-12-03T00:00:00"/>
    <m/>
    <m/>
    <m/>
    <x v="2"/>
    <m/>
    <m/>
    <m/>
    <m/>
    <m/>
    <m/>
  </r>
  <r>
    <x v="0"/>
    <x v="0"/>
    <x v="3"/>
    <s v="ASOCIACION DE BOMBEROS RESCATES Y SIMILARES DE  "/>
    <x v="3"/>
    <x v="0"/>
    <s v="CAC. derecho de peticion "/>
    <s v="Jorge Restrepo Sanguino"/>
    <x v="0"/>
    <x v="0"/>
    <x v="1"/>
    <n v="30"/>
    <s v="20211140117822  "/>
    <d v="2021-12-03T00:00:00"/>
    <n v="20212110029871"/>
    <d v="2021-12-15T00:00:00"/>
    <n v="12"/>
    <x v="0"/>
    <m/>
    <d v="2021-12-22T00:00:00"/>
    <s v="PDF"/>
    <s v="SÍ"/>
    <s v="N/A"/>
    <m/>
  </r>
  <r>
    <x v="0"/>
    <x v="0"/>
    <x v="18"/>
    <s v="ALCALDIA FLANDES SECRETARIA DE GOBIERNO "/>
    <x v="4"/>
    <x v="0"/>
    <s v="CAC. Información "/>
    <s v=" Edgar Alexander Maya Lopez"/>
    <x v="2"/>
    <x v="0"/>
    <x v="1"/>
    <n v="30"/>
    <s v="20211140117852  "/>
    <d v="2021-12-03T00:00:00"/>
    <n v="20212000029811"/>
    <d v="2021-12-15T00:00:00"/>
    <n v="8"/>
    <x v="0"/>
    <m/>
    <d v="2022-01-11T00:00:00"/>
    <s v="PDF"/>
    <s v="SÍ"/>
    <s v="N/A"/>
    <s v="En Orfeo no se menciona el número de radicado de salida."/>
  </r>
  <r>
    <x v="0"/>
    <x v="0"/>
    <x v="5"/>
    <s v="ALVARO JOSE VELEZ JURADO "/>
    <x v="0"/>
    <x v="3"/>
    <s v="CAC. Pregunta sobre Bombero 2. "/>
    <s v=" Edgar Alexander Maya Lopez"/>
    <x v="2"/>
    <x v="0"/>
    <x v="0"/>
    <n v="30"/>
    <s v="20211140117942  "/>
    <d v="2021-12-03T00:00:00"/>
    <m/>
    <m/>
    <m/>
    <x v="2"/>
    <m/>
    <m/>
    <m/>
    <m/>
    <m/>
    <m/>
  </r>
  <r>
    <x v="0"/>
    <x v="0"/>
    <x v="3"/>
    <s v="FEDERACION BOMBEROS DE COLOMBIA  "/>
    <x v="1"/>
    <x v="0"/>
    <s v="CAC.OFI21-00167664 / IDM: Solicitud de salida del director nacional de bomberos "/>
    <s v="Carlos Armando López Barrera "/>
    <x v="21"/>
    <x v="2"/>
    <x v="1"/>
    <n v="30"/>
    <s v="20211140117952  "/>
    <d v="2021-12-03T00:00:00"/>
    <n v="20223150001153"/>
    <d v="2022-01-18T00:00:00"/>
    <n v="30"/>
    <x v="0"/>
    <s v="18-01-2022 10:14 AM Archivar Carlos Armando López Barrera archivo radicado 20223150001153"/>
    <s v="N/A"/>
    <s v="N/A"/>
    <s v="N/A"/>
    <s v="N/A"/>
    <s v="No se especifica medio de envio de respuesta"/>
  </r>
  <r>
    <x v="0"/>
    <x v="0"/>
    <x v="18"/>
    <s v="CUERPO DE BOMBEROS VOLUNTARIOS DE GUAMO  "/>
    <x v="4"/>
    <x v="0"/>
    <s v="CAC. SOLICITUD DE CONSULTA  "/>
    <s v=" Juan Gabriel Parra"/>
    <x v="0"/>
    <x v="0"/>
    <x v="1"/>
    <n v="30"/>
    <s v="20211140117982  "/>
    <d v="2021-12-04T00:00:00"/>
    <n v="20212110030431"/>
    <s v="17/12/2021"/>
    <n v="10"/>
    <x v="0"/>
    <m/>
    <s v="17/12/2021"/>
    <s v="PDF"/>
    <s v="SÍ"/>
    <s v="N/A"/>
    <m/>
  </r>
  <r>
    <x v="0"/>
    <x v="0"/>
    <x v="3"/>
    <s v="SUPERTIENDAS Y DROGUERÍAS OLÍMPICA S.A.  "/>
    <x v="3"/>
    <x v="3"/>
    <s v="CAC. ORIENTACION CERTIFICADOS BOMBERILES. "/>
    <s v=" Edgar Alexander Maya Lopez"/>
    <x v="2"/>
    <x v="0"/>
    <x v="1"/>
    <n v="30"/>
    <s v="20211140118022  "/>
    <d v="2021-12-06T00:00:00"/>
    <m/>
    <m/>
    <m/>
    <x v="2"/>
    <m/>
    <m/>
    <m/>
    <m/>
    <m/>
    <m/>
  </r>
  <r>
    <x v="0"/>
    <x v="0"/>
    <x v="1"/>
    <s v="OSCAR ANTONIO ESPINOSA DIAZ "/>
    <x v="0"/>
    <x v="0"/>
    <s v="CAC: solicitud a los entes de control de bomberos "/>
    <s v="Melba Vidal "/>
    <x v="1"/>
    <x v="0"/>
    <x v="0"/>
    <n v="30"/>
    <s v="20211140118032  "/>
    <d v="2021-12-06T00:00:00"/>
    <n v="20212110032051"/>
    <d v="2022-01-05T00:00:00"/>
    <n v="22"/>
    <x v="0"/>
    <s v="Anotación ORFEO: Respuesta enviada al Dr Ronny Romero el 27 de diciembre del 2021."/>
    <d v="2021-01-11T00:00:00"/>
    <s v="PDF"/>
    <s v="SÍ"/>
    <s v="N/A"/>
    <m/>
  </r>
  <r>
    <x v="0"/>
    <x v="0"/>
    <x v="18"/>
    <s v="LUZ YAMILE HERNANDEZ OBANDO "/>
    <x v="0"/>
    <x v="0"/>
    <s v="CAC. SOLICITUD CONCEPTO CONTABLE. "/>
    <s v=" Juan Gabriel Parra"/>
    <x v="0"/>
    <x v="0"/>
    <x v="0"/>
    <n v="30"/>
    <s v="20211140118152  "/>
    <d v="2021-12-06T00:00:00"/>
    <n v="20212110030441"/>
    <d v="2021-12-17T00:00:00"/>
    <n v="9"/>
    <x v="0"/>
    <m/>
    <d v="2021-12-17T00:00:00"/>
    <s v="PDF"/>
    <s v="SÍ"/>
    <s v="N/A"/>
    <m/>
  </r>
  <r>
    <x v="0"/>
    <x v="1"/>
    <x v="5"/>
    <s v="FRANKLIN ROLANDO CANO VALCARCEL "/>
    <x v="0"/>
    <x v="3"/>
    <s v="CI. OFI2021-34535 Traslado DNBC EXT_S21-00099847-PQRSD-097244-PQR, EXT_S21-00100148-PQRSD-097528-PQR y EXT_S21-00100054-PQR,  "/>
    <s v="Camilo Portilla Quelal"/>
    <x v="0"/>
    <x v="0"/>
    <x v="1"/>
    <n v="30"/>
    <s v="20211140118172  "/>
    <d v="2021-12-06T00:00:00"/>
    <m/>
    <m/>
    <m/>
    <x v="2"/>
    <m/>
    <m/>
    <m/>
    <m/>
    <m/>
    <m/>
  </r>
  <r>
    <x v="0"/>
    <x v="0"/>
    <x v="3"/>
    <s v="MARVIN RODRIGO PADILLA NIETO "/>
    <x v="0"/>
    <x v="0"/>
    <s v="CAC. Llamado a audiencia a la comandante yarledis Milena perez. "/>
    <s v="Melba Vidal "/>
    <x v="1"/>
    <x v="0"/>
    <x v="2"/>
    <n v="20"/>
    <s v="20211140118272  "/>
    <d v="2021-12-06T00:00:00"/>
    <n v="20212110030241"/>
    <s v=" 20/12/2021"/>
    <n v="10"/>
    <x v="0"/>
    <m/>
    <s v=" 20/12/2021"/>
    <s v="PDF"/>
    <s v="SÍ"/>
    <s v="N/A"/>
    <m/>
  </r>
  <r>
    <x v="0"/>
    <x v="0"/>
    <x v="26"/>
    <s v="BIBIANA SANCHEZ RAMIREZ  "/>
    <x v="0"/>
    <x v="0"/>
    <s v="CAC. Solicitud Información. "/>
    <s v="Andrea Bibiana Castañeda Durán"/>
    <x v="0"/>
    <x v="0"/>
    <x v="1"/>
    <n v="30"/>
    <s v="20211140118282  "/>
    <d v="2021-12-06T00:00:00"/>
    <n v="20212110031041"/>
    <s v=" 21/12/21"/>
    <n v="10"/>
    <x v="0"/>
    <m/>
    <s v=" 21/12/21"/>
    <s v="PDF"/>
    <s v="SÍ"/>
    <s v="N/A"/>
    <m/>
  </r>
  <r>
    <x v="0"/>
    <x v="0"/>
    <x v="9"/>
    <s v="BENEMERITO CUERPO DE BOMBEROS VOLUNTARIOS DE SAN JUAN DE PASTO  "/>
    <x v="1"/>
    <x v="3"/>
    <s v="CAC. Derecho de petición. "/>
    <s v="Jiud Magnoly Gaviria Narvaez"/>
    <x v="8"/>
    <x v="0"/>
    <x v="0"/>
    <n v="30"/>
    <s v="20211140118292  "/>
    <d v="2021-12-06T00:00:00"/>
    <m/>
    <d v="2021-12-27T00:00:00"/>
    <n v="14"/>
    <x v="0"/>
    <s v="Anotación ORFEO: Se brinda respuesta y se adjunta soporte por parte de la aseguradora de pago y caso cerrado."/>
    <s v="N/A"/>
    <s v="N/A"/>
    <s v="SÍ"/>
    <s v="N/A"/>
    <m/>
  </r>
  <r>
    <x v="0"/>
    <x v="0"/>
    <x v="14"/>
    <s v="JUZGADO PRIMERO PROMISCUO DE FAMILIA  "/>
    <x v="2"/>
    <x v="0"/>
    <s v="CAC. NOTIFICACIÒN AUTO ADMISORIO ACCIÒN DE TUTELA. "/>
    <s v="Liz Margaret Álvarez calderon "/>
    <x v="1"/>
    <x v="0"/>
    <x v="4"/>
    <n v="3"/>
    <s v="20211140118342  "/>
    <d v="2021-12-06T00:00:00"/>
    <s v="20212000029931 y 20212000029911"/>
    <d v="2021-12-22T00:00:00"/>
    <n v="11"/>
    <x v="1"/>
    <s v="Anotación ORFEO:  GESTIONADO."/>
    <s v="N/A"/>
    <s v="Word"/>
    <s v="N/A"/>
    <s v="N/A"/>
    <s v="No se encuentra digitalizado la respuesta y no se aclara el medio de envio, al archivar tampoco se menciona el número de radicado de respuesta. Se cuenta a partir del  7/12/2021 por cuanto el juzgado no había enviado el texto o escrito de la tutela a efectos de verificar las pretenciones del accionante."/>
  </r>
  <r>
    <x v="0"/>
    <x v="0"/>
    <x v="27"/>
    <s v="GULIVER SILVINO VANEGAS ATENCIA "/>
    <x v="0"/>
    <x v="3"/>
    <s v="CAC. Solicitud informacion. "/>
    <s v="Lina Maria Rojas Gallego"/>
    <x v="2"/>
    <x v="0"/>
    <x v="0"/>
    <n v="30"/>
    <s v="20211140118442  "/>
    <d v="2021-12-07T00:00:00"/>
    <n v="20212140030051"/>
    <d v="2021-12-15T00:00:00"/>
    <n v="6"/>
    <x v="0"/>
    <m/>
    <d v="2021-12-16T00:00:00"/>
    <s v="PDF"/>
    <s v="N/A"/>
    <s v="N/A"/>
    <m/>
  </r>
  <r>
    <x v="0"/>
    <x v="0"/>
    <x v="24"/>
    <s v="ASDEBER NEIVA  "/>
    <x v="3"/>
    <x v="0"/>
    <s v="CAC. Traslado - Asociación de Bomberos de Neiva (ASDEBER). "/>
    <s v="Melba Vidal "/>
    <x v="1"/>
    <x v="0"/>
    <x v="1"/>
    <n v="30"/>
    <s v="20211140118522  "/>
    <d v="2021-12-07T00:00:00"/>
    <n v="20212110030941"/>
    <d v="2021-12-21T00:00:00"/>
    <n v="9"/>
    <x v="0"/>
    <m/>
    <d v="2021-12-21T00:00:00"/>
    <s v="PDF"/>
    <s v="SÍ"/>
    <s v="N/A"/>
    <m/>
  </r>
  <r>
    <x v="0"/>
    <x v="0"/>
    <x v="1"/>
    <s v="GOBERNACION DEL BOLIVAR SECRETARIA DEL INTERIOR  "/>
    <x v="4"/>
    <x v="1"/>
    <s v="CAC. Fortalecimiento Sistema Bomberil del departamento de Bolívar. "/>
    <s v="Melba Vidal "/>
    <x v="1"/>
    <x v="0"/>
    <x v="1"/>
    <n v="30"/>
    <s v="20211140118562  "/>
    <d v="2021-12-07T00:00:00"/>
    <n v="20212110032071"/>
    <d v="2022-01-05T00:00:00"/>
    <n v="20"/>
    <x v="0"/>
    <s v="Anotación ORFEO:  Respuesta enviada al Dr. Ronny Romero el 27 de diciembre del 2021"/>
    <d v="2022-01-12T00:00:00"/>
    <s v="PDF"/>
    <s v="SÍ"/>
    <s v="N/A"/>
    <s v="En Orfeo no se menciona el número de radicado de salida."/>
  </r>
  <r>
    <x v="1"/>
    <x v="2"/>
    <x v="12"/>
    <s v="GOBERNACION DE CAQUETA SECRETARIA DE GOBIERNO  "/>
    <x v="4"/>
    <x v="0"/>
    <s v="RD: SOLICITUD ACOMPAÑAMIENTO "/>
    <s v="Melba Vidal "/>
    <x v="1"/>
    <x v="0"/>
    <x v="1"/>
    <n v="30"/>
    <s v="20211140118622  "/>
    <d v="2021-12-09T00:00:00"/>
    <n v="20212110032291"/>
    <d v="2022-01-06T00:00:00"/>
    <n v="20"/>
    <x v="0"/>
    <s v="Anotación ORFEO: Respuestas enviadas al Dr. Ronny Romero el 31 de diciembre del 2021"/>
    <d v="2022-01-12T00:00:00"/>
    <s v="PDF"/>
    <s v="SÍ"/>
    <s v="N/A"/>
    <s v="En Orfeo no se menciona el número de radicado de salida."/>
  </r>
  <r>
    <x v="0"/>
    <x v="0"/>
    <x v="11"/>
    <s v="CARLOS ALBERTO FRIAS GUERRA "/>
    <x v="0"/>
    <x v="2"/>
    <s v="CAC: Documento de Carlos Frías Guerra "/>
    <s v=" Faubricio Sanchez Cortes"/>
    <x v="15"/>
    <x v="2"/>
    <x v="0"/>
    <n v="30"/>
    <s v="20211140118632  "/>
    <d v="2021-12-09T00:00:00"/>
    <m/>
    <d v="2021-12-16T00:00:00"/>
    <n v="6"/>
    <x v="0"/>
    <s v="Anotación ORFEO: Se envía correo electrónico a peticionario con lo informado, comprobante en documentos."/>
    <d v="2021-12-16T00:00:00"/>
    <s v="N/A"/>
    <s v="SÍ"/>
    <s v="N/A"/>
    <m/>
  </r>
  <r>
    <x v="0"/>
    <x v="0"/>
    <x v="14"/>
    <s v="GESTION DEL RIESGO GAMBITA  "/>
    <x v="4"/>
    <x v="0"/>
    <s v="CAC:SOLICITUD APOYO PARA CONFORMACIÓN DE CUERPO DE BOMBEROS GÁMBITA "/>
    <s v="Orlando Murillo"/>
    <x v="0"/>
    <x v="0"/>
    <x v="1"/>
    <n v="30"/>
    <s v="20211140118782  "/>
    <d v="2021-12-09T00:00:00"/>
    <s v="20212110030591"/>
    <d v="2021-12-21T00:00:00"/>
    <n v="8"/>
    <x v="0"/>
    <m/>
    <d v="2021-12-21T00:00:00"/>
    <s v="PDF"/>
    <s v="SÍ"/>
    <s v="N/A"/>
    <m/>
  </r>
  <r>
    <x v="0"/>
    <x v="0"/>
    <x v="5"/>
    <s v="JUZGADO CIVIL MUNICIPAL SEVILLA JUZGADO CIVIL MUNICIPAL SEVILLA  "/>
    <x v="2"/>
    <x v="0"/>
    <s v="CAC: IMPORTANTE: NOTIFICACIÓN AUTO INTERLOCUTORIO N°. 2054 DE DICIEMBRE 07 DE 2021 - ACCIÓN DE TUTELA - RADICADO 2021-00300-00 "/>
    <s v="Andrea Bibiana Castañeda Durán"/>
    <x v="0"/>
    <x v="0"/>
    <x v="4"/>
    <n v="1"/>
    <s v="20211140118792  "/>
    <d v="2021-12-09T00:00:00"/>
    <n v="20212110029981"/>
    <d v="2021-12-10T00:00:00"/>
    <n v="1"/>
    <x v="0"/>
    <m/>
    <d v="2022-01-12T00:00:00"/>
    <s v="PDF"/>
    <s v="SÍ"/>
    <s v="N/A"/>
    <m/>
  </r>
  <r>
    <x v="0"/>
    <x v="0"/>
    <x v="2"/>
    <s v="CUERPO DE BOMBEROS VOLUNTARIOS DE NILO  "/>
    <x v="1"/>
    <x v="0"/>
    <s v="CAC: para su conocimiento "/>
    <s v="Andrea Bibiana Castañeda Durán"/>
    <x v="0"/>
    <x v="0"/>
    <x v="5"/>
    <n v="35"/>
    <s v="20211140118832  "/>
    <d v="2021-12-09T00:00:00"/>
    <m/>
    <m/>
    <m/>
    <x v="3"/>
    <m/>
    <m/>
    <m/>
    <m/>
    <m/>
    <m/>
  </r>
  <r>
    <x v="1"/>
    <x v="2"/>
    <x v="2"/>
    <s v="CUERPO DE BOMBEROS VOLUNTARIOS DE SIBATE  "/>
    <x v="1"/>
    <x v="0"/>
    <s v="RD: RADICACION REGLAMENTO COMITE EVALUACION "/>
    <s v="Melba Vidal "/>
    <x v="1"/>
    <x v="0"/>
    <x v="5"/>
    <n v="35"/>
    <s v="20211140118882  "/>
    <d v="2021-12-09T00:00:00"/>
    <n v="20212110032301"/>
    <d v="2022-01-06T00:00:00"/>
    <n v="20"/>
    <x v="0"/>
    <s v="Anotación ORFEO: Respuestas enviadas al Dr. Ronny Romero el 31 de diciembre del 2021"/>
    <d v="2022-01-12T00:00:00"/>
    <s v="PDF"/>
    <s v="SÍ"/>
    <s v="N/A"/>
    <s v="En Orfeo no se menciona el número de radicado de salida."/>
  </r>
  <r>
    <x v="0"/>
    <x v="0"/>
    <x v="8"/>
    <s v="RM INGENIEROS  "/>
    <x v="3"/>
    <x v="1"/>
    <s v="CAC:CSC CARIBE- Oficio CSC_CB_134 Reiteración solicitudes financieras "/>
    <s v="Andrés Fernando Muñoz Cabrera "/>
    <x v="8"/>
    <x v="0"/>
    <x v="1"/>
    <n v="30"/>
    <s v="20211140118952  "/>
    <d v="2021-12-09T00:00:00"/>
    <m/>
    <m/>
    <m/>
    <x v="2"/>
    <m/>
    <m/>
    <m/>
    <m/>
    <m/>
    <m/>
  </r>
  <r>
    <x v="0"/>
    <x v="0"/>
    <x v="27"/>
    <s v="CUERPO DE BOMBEROS EL CARMEN CHUCURI  "/>
    <x v="1"/>
    <x v="0"/>
    <s v="CAC: Solicitud apoyo jurídico ley de garantías "/>
    <s v="Jorge Restrepo Sanguino"/>
    <x v="0"/>
    <x v="0"/>
    <x v="1"/>
    <n v="30"/>
    <s v="20211140119012  "/>
    <d v="2021-12-10T00:00:00"/>
    <n v="20212110030521"/>
    <d v="2021-12-17T00:00:00"/>
    <n v="5"/>
    <x v="0"/>
    <m/>
    <d v="2021-12-17T00:00:00"/>
    <s v="PDF"/>
    <s v="SÍ"/>
    <s v="N/A"/>
    <m/>
  </r>
  <r>
    <x v="0"/>
    <x v="0"/>
    <x v="23"/>
    <s v="CARLOS FERNANDO MEDINA "/>
    <x v="0"/>
    <x v="2"/>
    <s v="CAC: Derecho de Petición "/>
    <s v="Jiud Magnoly Gaviria Narvaez"/>
    <x v="8"/>
    <x v="0"/>
    <x v="0"/>
    <n v="30"/>
    <s v="20211140119072  "/>
    <d v="2021-12-10T00:00:00"/>
    <m/>
    <d v="2021-12-27T00:00:00"/>
    <n v="11"/>
    <x v="0"/>
    <m/>
    <d v="2021-12-27T00:00:00"/>
    <s v="N/A"/>
    <s v="SÍ"/>
    <s v="N/A"/>
    <s v="Respuesta remitida por correo electrónico, se deja comprobante en documentos."/>
  </r>
  <r>
    <x v="0"/>
    <x v="0"/>
    <x v="9"/>
    <s v="SECRETARIA PLANEACION OSPINA NARIÑO "/>
    <x v="4"/>
    <x v="1"/>
    <s v="CAC: SOLICITUD VISITA TÉCNICA PERSONAL ESPECIALIZADO DE BOMBEROS PROYECTO CUARTEL BOMBEROS OSPINA – NARIÑO. "/>
    <s v="Yerky Sneider Garavito Cancelado"/>
    <x v="16"/>
    <x v="0"/>
    <x v="1"/>
    <n v="30"/>
    <s v="20211140119112  "/>
    <d v="2021-12-10T00:00:00"/>
    <m/>
    <d v="2021-12-14T00:00:00"/>
    <n v="3"/>
    <x v="0"/>
    <s v="Anotación ORFEO: Se dio respuesta a través del correo electrónico infraestructura@dnbc.gov.co."/>
    <s v="N/A"/>
    <s v="N/A"/>
    <s v="SÍ"/>
    <s v="N/A"/>
    <s v="No se adjunta copia del correo electrónico enviado."/>
  </r>
  <r>
    <x v="0"/>
    <x v="0"/>
    <x v="2"/>
    <s v="HERIBERTO CORREA ZULUAGA "/>
    <x v="0"/>
    <x v="2"/>
    <s v="CAC.PETICIÓN DE INFORME QUE NO RESPONDE LA COMANDANTE DIANA BOMBEROS ANAPOIMA "/>
    <s v="Jiud Magnoly Gaviria Narvaez"/>
    <x v="8"/>
    <x v="0"/>
    <x v="0"/>
    <n v="30"/>
    <s v="20211140119312  "/>
    <d v="2021-12-13T00:00:00"/>
    <m/>
    <d v="2021-12-27T00:00:00"/>
    <n v="11"/>
    <x v="0"/>
    <s v="Anotación ORFEO: Se da traslado al Cb Anapoima, por ser de su competencia."/>
    <d v="2021-12-27T00:00:00"/>
    <s v="N/A"/>
    <s v="SÍ"/>
    <s v="N/A"/>
    <s v="Respuesta remitida por correo electrónico, se deja comprobante en documentos."/>
  </r>
  <r>
    <x v="0"/>
    <x v="0"/>
    <x v="0"/>
    <s v="EBERT RICON DEVIA "/>
    <x v="0"/>
    <x v="2"/>
    <s v="CAC. Solicitud Efectos Silencio Administrativo Positivo "/>
    <s v=" Faubricio Sanchez Cortes"/>
    <x v="15"/>
    <x v="2"/>
    <x v="0"/>
    <n v="30"/>
    <s v="20211140119322  "/>
    <d v="2021-12-13T00:00:00"/>
    <s v="20211140031121"/>
    <d v="2021-12-24T00:00:00"/>
    <n v="9"/>
    <x v="0"/>
    <m/>
    <d v="2021-12-24T00:00:00"/>
    <s v="PDF"/>
    <s v="SÍ"/>
    <s v="N/A"/>
    <m/>
  </r>
  <r>
    <x v="0"/>
    <x v="0"/>
    <x v="14"/>
    <s v="CUERPO DE BOMBEROS VOLUNTARIOS DE BARBOSA - SANTANDER  "/>
    <x v="1"/>
    <x v="0"/>
    <s v="CAC.SOLICITUD DERECHO DE PETICION "/>
    <s v="Melba Vidal "/>
    <x v="1"/>
    <x v="0"/>
    <x v="1"/>
    <n v="30"/>
    <s v="20211140119332  "/>
    <d v="2021-12-13T00:00:00"/>
    <n v="20212110032151"/>
    <d v="2022-01-06T00:00:00"/>
    <n v="18"/>
    <x v="0"/>
    <s v="Anotación ORFEO: Respuesta enviada al Dr Ronny Romero el 28 de diciembre."/>
    <d v="2022-01-12T00:00:00"/>
    <s v="PDF"/>
    <s v="SÍ"/>
    <s v="N/A"/>
    <s v="En Orfeo no se menciona el número de radicado de salida."/>
  </r>
  <r>
    <x v="0"/>
    <x v="0"/>
    <x v="8"/>
    <s v="FISCALIA GENERAL DE LA NACION  "/>
    <x v="2"/>
    <x v="3"/>
    <s v="CAC. SOLICITUD INFORMACION "/>
    <s v="Carlos Armando López Barrera "/>
    <x v="21"/>
    <x v="2"/>
    <x v="4"/>
    <n v="10"/>
    <s v="20211140119342  "/>
    <d v="2021-12-13T00:00:00"/>
    <m/>
    <d v="2022-01-12T00:00:00"/>
    <n v="21"/>
    <x v="1"/>
    <s v="Anotación ORFEO: Se archiva por cuanto se entregaron en documento físico al funcionario de la Fiscalía General de la Nación el día 12/01/2022."/>
    <m/>
    <m/>
    <m/>
    <m/>
    <s v="Hasta el día 12/01/2021 son 21 días."/>
  </r>
  <r>
    <x v="0"/>
    <x v="0"/>
    <x v="27"/>
    <s v="CUERPO DE BOMBEROS DE OVEJAS  "/>
    <x v="1"/>
    <x v="2"/>
    <s v="CAC. OFICIO TRASLADO JOEL VASQUEZ "/>
    <s v="Andrea Bibiana Castañeda Durán"/>
    <x v="0"/>
    <x v="0"/>
    <x v="0"/>
    <n v="30"/>
    <s v="20211140119372  "/>
    <d v="2021-12-13T00:00:00"/>
    <m/>
    <m/>
    <m/>
    <x v="3"/>
    <m/>
    <m/>
    <m/>
    <m/>
    <m/>
    <m/>
  </r>
  <r>
    <x v="0"/>
    <x v="0"/>
    <x v="7"/>
    <s v="ALCALDIA MUNICIPAL DE RIONEGRO  "/>
    <x v="4"/>
    <x v="1"/>
    <s v="CAC.Oficio 2021EE13372- Traslado por competencia - “Radicación Proyecto Cuerpo de Bomberos Rionegro - Antioquia, con Radicado UNGRD No. 2021ER05143. "/>
    <s v="Jiud Magnoly Gaviria Narvaez"/>
    <x v="8"/>
    <x v="0"/>
    <x v="1"/>
    <n v="30"/>
    <s v="20211140119392  "/>
    <d v="2021-12-13T00:00:00"/>
    <n v="20212120032141"/>
    <d v="2022-01-06T00:00:00"/>
    <n v="18"/>
    <x v="0"/>
    <s v="Anotación ORFEO: Se brinda respuesta bajo 2021114019402- 20212120032141- Secretario Gobierno Alcaldía Rionegro, hace referencia a la misma consulta y traslado por parte de la UNGRD."/>
    <d v="2022-01-12T00:00:00"/>
    <s v="PDF"/>
    <s v="SÍ"/>
    <s v="N/A"/>
    <m/>
  </r>
  <r>
    <x v="0"/>
    <x v="0"/>
    <x v="7"/>
    <s v="ALCALDIA RIONEGRO ANTIOQUIA "/>
    <x v="4"/>
    <x v="1"/>
    <s v="CAC.Oficio 2021EE13372- Traslado por competencia - “Radicación Proyecto Cuerpo de Bomberos Rionegro - Antioquia, con Radicado UNGRD No. 2021ER05143. (EMAIL CERTIFICADO de correspondencia@gestiondelriesgo.gov.co) "/>
    <s v="Jiud Magnoly Gaviria Narvaez"/>
    <x v="8"/>
    <x v="0"/>
    <x v="1"/>
    <n v="30"/>
    <s v="20211140119402  "/>
    <d v="2021-12-13T00:00:00"/>
    <n v="20212120032141"/>
    <d v="2022-01-06T00:00:00"/>
    <n v="18"/>
    <x v="0"/>
    <s v="Anotación ORFEO: están en revisión, aprobación y firma, se brindara respuesta para enero 2022."/>
    <d v="2022-01-12T00:00:00"/>
    <s v="PDF"/>
    <s v="SÍ"/>
    <s v="N/A"/>
    <m/>
  </r>
  <r>
    <x v="0"/>
    <x v="0"/>
    <x v="8"/>
    <s v="FISCALIA GENERAL DE LA NACION  "/>
    <x v="2"/>
    <x v="3"/>
    <s v="CAC. solicitud información "/>
    <s v="Carlos Armando López Barrera "/>
    <x v="21"/>
    <x v="2"/>
    <x v="4"/>
    <n v="10"/>
    <s v="20211140119512  "/>
    <d v="2021-12-14T00:00:00"/>
    <m/>
    <d v="2022-01-12T00:00:00"/>
    <n v="20"/>
    <x v="1"/>
    <s v="Anotación ORFEO: Se archiva por cuanto se entregaron en documento físico al funcionario de la Fiscalía General de la Nación el día 12/01/2022."/>
    <m/>
    <m/>
    <m/>
    <m/>
    <s v="Hasta el día 12/01/2021 son 20 días."/>
  </r>
  <r>
    <x v="0"/>
    <x v="1"/>
    <x v="8"/>
    <s v="JUZGADO 44 ADMINISTRATIVO DE ORALIDAD DE BOGOTA  "/>
    <x v="2"/>
    <x v="3"/>
    <s v="CI. NOTIFICACION FALLO TUTELA 110013337044202100308. "/>
    <s v="Ronny Estiven Romero Velandia"/>
    <x v="0"/>
    <x v="0"/>
    <x v="4"/>
    <n v="2"/>
    <s v="20211140119802  "/>
    <d v="2021-12-15T00:00:00"/>
    <n v="20212110030401"/>
    <d v="2021-12-15T00:00:00"/>
    <n v="0"/>
    <x v="0"/>
    <m/>
    <d v="2021-12-15T00:00:00"/>
    <s v="PDF"/>
    <s v="SÍ"/>
    <s v="N/A"/>
    <m/>
  </r>
  <r>
    <x v="0"/>
    <x v="0"/>
    <x v="1"/>
    <s v="CUERPO DE BOMBEROS VOLUNTARIOS MAGANGUE - BOLIVAR  "/>
    <x v="1"/>
    <x v="0"/>
    <s v="CAC. DENUNCIA INSPECCIONES y otros 3 documentos.pdf.  "/>
    <s v="Melba Vidal "/>
    <x v="1"/>
    <x v="0"/>
    <x v="1"/>
    <n v="30"/>
    <s v="20211140119892  "/>
    <d v="2021-12-15T00:00:00"/>
    <n v="20212110032311"/>
    <d v="2022-01-06T00:00:00"/>
    <n v="17"/>
    <x v="0"/>
    <s v="Anotación ORFEO: Respuestas enviadas al Dr. Ronny Romero el 31 de diciembre del 2021"/>
    <d v="2022-01-12T00:00:00"/>
    <s v="PDF"/>
    <s v="SÍ"/>
    <s v="N/A"/>
    <m/>
  </r>
  <r>
    <x v="0"/>
    <x v="0"/>
    <x v="2"/>
    <s v="ALCALDIA ALBAN CUNDINAMARCA "/>
    <x v="4"/>
    <x v="0"/>
    <s v="CAC. SOLICITUD CONCEPTO. "/>
    <s v="Andrea Bibiana Castañeda Durán"/>
    <x v="0"/>
    <x v="0"/>
    <x v="1"/>
    <n v="30"/>
    <s v="20211140119932  "/>
    <d v="2021-12-15T00:00:00"/>
    <m/>
    <m/>
    <m/>
    <x v="3"/>
    <m/>
    <m/>
    <m/>
    <m/>
    <m/>
    <m/>
  </r>
  <r>
    <x v="0"/>
    <x v="0"/>
    <x v="3"/>
    <s v="CUERPO DE BOMBEROS VOLUNTARIOS SABANAGRANDE  "/>
    <x v="1"/>
    <x v="3"/>
    <s v="CAC. SOLICITUD DE COMODATO KIT VEHICULAR. "/>
    <s v="CAROLINA ESCARRAGA "/>
    <x v="7"/>
    <x v="1"/>
    <x v="2"/>
    <n v="20"/>
    <s v="20211140119952  "/>
    <d v="2021-12-15T00:00:00"/>
    <m/>
    <m/>
    <m/>
    <x v="2"/>
    <m/>
    <m/>
    <m/>
    <m/>
    <m/>
    <m/>
  </r>
  <r>
    <x v="0"/>
    <x v="0"/>
    <x v="14"/>
    <s v="PROCURADURIA REGIONAL DE SANTANDER  "/>
    <x v="2"/>
    <x v="3"/>
    <s v="CAC. OF. 6759 Procuraduría Regional de Santander. "/>
    <s v="Alvaro Perez"/>
    <x v="7"/>
    <x v="1"/>
    <x v="4"/>
    <n v="10"/>
    <s v="20211140119982  "/>
    <d v="2021-12-15T00:00:00"/>
    <m/>
    <m/>
    <m/>
    <x v="2"/>
    <m/>
    <m/>
    <m/>
    <m/>
    <m/>
    <m/>
  </r>
  <r>
    <x v="0"/>
    <x v="3"/>
    <x v="0"/>
    <s v="ANONIMO_PQRSD "/>
    <x v="0"/>
    <x v="4"/>
    <s v="Irregularidades  "/>
    <s v="Camilo Portilla Quelal"/>
    <x v="0"/>
    <x v="0"/>
    <x v="1"/>
    <n v="30"/>
    <s v="20219000120132  "/>
    <d v="2021-12-15T00:00:00"/>
    <n v="20212110032021"/>
    <m/>
    <m/>
    <x v="3"/>
    <m/>
    <m/>
    <m/>
    <m/>
    <m/>
    <m/>
  </r>
  <r>
    <x v="1"/>
    <x v="2"/>
    <x v="11"/>
    <s v="IACONSULTING  "/>
    <x v="3"/>
    <x v="1"/>
    <s v="RD. DOCUMENTOS Y CD DE LA CONSTRUCION DE ESTACION DE BOMBEROS MUNICIPIO EL MOLINO LA GUAJIRA  "/>
    <s v="Jorge Edwin Amarillo Alvarado"/>
    <x v="4"/>
    <x v="1"/>
    <x v="1"/>
    <n v="30"/>
    <s v="20211140120242  "/>
    <d v="2021-12-16T00:00:00"/>
    <m/>
    <m/>
    <m/>
    <x v="3"/>
    <m/>
    <m/>
    <m/>
    <m/>
    <m/>
    <m/>
  </r>
  <r>
    <x v="0"/>
    <x v="0"/>
    <x v="5"/>
    <s v="CHISTIAN RAMIREZ  "/>
    <x v="0"/>
    <x v="2"/>
    <s v="CAC. DERECHO DE PETICION  "/>
    <s v="Lina Maria Rojas Gallego"/>
    <x v="2"/>
    <x v="0"/>
    <x v="0"/>
    <n v="30"/>
    <s v="20211140120322  "/>
    <d v="2021-12-16T00:00:00"/>
    <n v="20212140030681"/>
    <d v="2021-12-21T00:00:00"/>
    <n v="4"/>
    <x v="0"/>
    <m/>
    <d v="2021-12-21T00:00:00"/>
    <s v="PDF"/>
    <s v="SÍ"/>
    <s v="N/A"/>
    <m/>
  </r>
  <r>
    <x v="0"/>
    <x v="0"/>
    <x v="18"/>
    <s v="JUZGADO SEGUNDO PROMISCUO DE FAMILIA DEL CIRCUITO DEL ESPINAL  "/>
    <x v="2"/>
    <x v="3"/>
    <s v="CAC. OFICIO 1246 Y TRASLADO DE TUTELA 2021-306-00. "/>
    <s v="Jorge Restrepo Sanguino"/>
    <x v="0"/>
    <x v="0"/>
    <x v="4"/>
    <n v="1"/>
    <s v="20211140120342  "/>
    <d v="2021-12-16T00:00:00"/>
    <n v="20212110030601"/>
    <d v="2021-12-17T00:00:00"/>
    <n v="1"/>
    <x v="0"/>
    <m/>
    <d v="2021-12-17T00:00:00"/>
    <s v="PDF"/>
    <s v="SÍ"/>
    <s v="N/A"/>
    <m/>
  </r>
  <r>
    <x v="0"/>
    <x v="0"/>
    <x v="14"/>
    <s v="CUERPO DE BOMBEROS VOLUNTARIOS DE BUCARAMANGA  "/>
    <x v="1"/>
    <x v="3"/>
    <s v="CAC.solicitud de revicion "/>
    <s v="Lina Maria Rojas Gallego"/>
    <x v="2"/>
    <x v="0"/>
    <x v="1"/>
    <n v="30"/>
    <s v="20211140120402  "/>
    <d v="2021-12-17T00:00:00"/>
    <n v="20212140031101"/>
    <d v="2021-12-27T00:00:00"/>
    <n v="6"/>
    <x v="0"/>
    <m/>
    <d v="2021-12-27T00:00:00"/>
    <s v="PDF"/>
    <s v="SÍ"/>
    <s v="N/A"/>
    <m/>
  </r>
  <r>
    <x v="0"/>
    <x v="0"/>
    <x v="9"/>
    <s v="CARMEN AMELIA  "/>
    <x v="1"/>
    <x v="3"/>
    <s v="CAC. solicitud paz y salvo "/>
    <s v="Andrés Fernando Muñoz Cabrera "/>
    <x v="8"/>
    <x v="0"/>
    <x v="2"/>
    <n v="20"/>
    <s v="20211140120692  "/>
    <d v="2021-12-17T00:00:00"/>
    <m/>
    <m/>
    <m/>
    <x v="2"/>
    <m/>
    <m/>
    <m/>
    <m/>
    <m/>
    <m/>
  </r>
  <r>
    <x v="0"/>
    <x v="0"/>
    <x v="10"/>
    <s v="KILDERMAN BUSTAMANTE NN "/>
    <x v="0"/>
    <x v="3"/>
    <s v="CAC: DERECHO DE PETICION. "/>
    <s v="Ronny Estiven Romero Velandia"/>
    <x v="0"/>
    <x v="0"/>
    <x v="0"/>
    <n v="30"/>
    <s v="20211140120962  "/>
    <d v="2021-12-20T00:00:00"/>
    <m/>
    <m/>
    <m/>
    <x v="3"/>
    <m/>
    <m/>
    <m/>
    <m/>
    <m/>
    <m/>
  </r>
  <r>
    <x v="0"/>
    <x v="0"/>
    <x v="14"/>
    <s v="DELEGACION BOMBEROS SANTANDER "/>
    <x v="1"/>
    <x v="3"/>
    <s v="CAC:Solicitud "/>
    <s v="Andrés Fernando Muñoz Cabrera "/>
    <x v="8"/>
    <x v="0"/>
    <x v="1"/>
    <n v="30"/>
    <s v="20211140120992  "/>
    <d v="2021-12-20T00:00:00"/>
    <m/>
    <m/>
    <m/>
    <x v="3"/>
    <m/>
    <m/>
    <m/>
    <m/>
    <m/>
    <m/>
  </r>
  <r>
    <x v="0"/>
    <x v="0"/>
    <x v="18"/>
    <s v="CUERPO DE BOMBEROS VOLUNTARIOS DE LIBANO  "/>
    <x v="1"/>
    <x v="3"/>
    <s v="CAC: Solicitud copia de Resolución "/>
    <s v="Camilo Portilla Quelal"/>
    <x v="0"/>
    <x v="0"/>
    <x v="2"/>
    <n v="20"/>
    <s v="20211140121162  "/>
    <d v="2021-12-20T00:00:00"/>
    <m/>
    <m/>
    <m/>
    <x v="2"/>
    <m/>
    <m/>
    <m/>
    <m/>
    <m/>
    <m/>
  </r>
  <r>
    <x v="0"/>
    <x v="0"/>
    <x v="4"/>
    <s v="CUERPO DE BOMBEROS VOLUNTARIOS DE SOATA  "/>
    <x v="1"/>
    <x v="0"/>
    <s v="CAC:REMITO DERECHO DE PETICION BOMBEROS SOATÁ BOYACÁ "/>
    <s v="Camilo Portilla Quelal"/>
    <x v="0"/>
    <x v="0"/>
    <x v="1"/>
    <n v="30"/>
    <s v="20211140121182  "/>
    <d v="2021-12-20T00:00:00"/>
    <m/>
    <m/>
    <m/>
    <x v="3"/>
    <m/>
    <m/>
    <m/>
    <m/>
    <m/>
    <m/>
  </r>
  <r>
    <x v="0"/>
    <x v="3"/>
    <x v="20"/>
    <s v="ANONIMO_PQRSD "/>
    <x v="0"/>
    <x v="0"/>
    <s v="FE. Certificación de cumplimiento "/>
    <s v="Andrea Bibiana Castañeda Durán"/>
    <x v="0"/>
    <x v="0"/>
    <x v="5"/>
    <n v="35"/>
    <s v="20219000121462  "/>
    <d v="2021-12-21T00:00:00"/>
    <m/>
    <m/>
    <m/>
    <x v="3"/>
    <m/>
    <m/>
    <m/>
    <m/>
    <m/>
    <m/>
  </r>
  <r>
    <x v="1"/>
    <x v="2"/>
    <x v="8"/>
    <s v="PROCURADURIA GENERAL DE LA NACION  "/>
    <x v="2"/>
    <x v="3"/>
    <s v="RD: REQUERIMIENTO  "/>
    <s v="Arley Coy"/>
    <x v="4"/>
    <x v="1"/>
    <x v="4"/>
    <n v="10"/>
    <s v="20211140121692  "/>
    <d v="2021-12-21T00:00:00"/>
    <m/>
    <m/>
    <m/>
    <x v="2"/>
    <m/>
    <m/>
    <m/>
    <m/>
    <m/>
    <m/>
  </r>
  <r>
    <x v="0"/>
    <x v="0"/>
    <x v="13"/>
    <s v="CUERPO DE BOMBEROS VOLUNTARIOS DE VITERBO - CALDAS  "/>
    <x v="1"/>
    <x v="3"/>
    <s v="CAC: SOLICITUD "/>
    <s v="Jiud Magnoly Gaviria Narvaez"/>
    <x v="8"/>
    <x v="0"/>
    <x v="2"/>
    <n v="20"/>
    <s v="20211140121822  "/>
    <d v="2021-12-21T00:00:00"/>
    <m/>
    <d v="2021-12-27T00:00:00"/>
    <n v="4"/>
    <x v="0"/>
    <s v="Anotación ORFEO: Se brindo rta mediante email de segurosdnbc@gmail.com."/>
    <d v="2021-12-27T00:00:00"/>
    <s v="PDF"/>
    <s v="SÍ"/>
    <s v="N/A"/>
    <m/>
  </r>
  <r>
    <x v="0"/>
    <x v="0"/>
    <x v="5"/>
    <s v="CHISTIAN RAMIREZ  "/>
    <x v="0"/>
    <x v="3"/>
    <s v="CAC: DERECHO DE PETICIÓN #2 "/>
    <s v="Lina Maria Rojas Gallego"/>
    <x v="2"/>
    <x v="0"/>
    <x v="0"/>
    <n v="30"/>
    <s v="20211140122192  "/>
    <d v="2021-12-22T00:00:00"/>
    <n v="20212140032241"/>
    <d v="2022-01-06T00:00:00"/>
    <n v="11"/>
    <x v="0"/>
    <m/>
    <d v="2022-01-06T00:00:00"/>
    <s v="PDF"/>
    <s v="SÍ"/>
    <s v="N/A"/>
    <m/>
  </r>
  <r>
    <x v="0"/>
    <x v="0"/>
    <x v="17"/>
    <s v="CUERPO DE BOMBEROS VOLUNTARIOS CORDOBA QUINDÍO  "/>
    <x v="1"/>
    <x v="3"/>
    <s v="CAC: solicitud información "/>
    <s v="Alvaro Perez"/>
    <x v="7"/>
    <x v="1"/>
    <x v="2"/>
    <n v="20"/>
    <s v="20211140122222  "/>
    <d v="2021-12-22T00:00:00"/>
    <m/>
    <m/>
    <m/>
    <x v="2"/>
    <m/>
    <m/>
    <m/>
    <m/>
    <m/>
    <m/>
  </r>
  <r>
    <x v="0"/>
    <x v="0"/>
    <x v="8"/>
    <s v="PROCURADURIA  "/>
    <x v="2"/>
    <x v="3"/>
    <s v="CAC: Apertura de Indagación Preliminar E-2018-503073/ IUC D-2019-1254375 "/>
    <s v="Jose Alexander Teuta Gomez"/>
    <x v="2"/>
    <x v="0"/>
    <x v="4"/>
    <n v="10"/>
    <s v="20211140122262  "/>
    <d v="2021-12-22T00:00:00"/>
    <n v="20212000032081"/>
    <s v="05/01/2022 "/>
    <n v="10"/>
    <x v="0"/>
    <m/>
    <d v="2021-01-12T00:00:00"/>
    <s v="PDF"/>
    <s v="SÍ"/>
    <s v="N/A"/>
    <m/>
  </r>
  <r>
    <x v="0"/>
    <x v="0"/>
    <x v="7"/>
    <s v="CUERPO DE BOMBEROS VOLUNTARIOS DE VENECIA  "/>
    <x v="1"/>
    <x v="0"/>
    <s v="CAC: COMUNICADO "/>
    <s v="Ronny Estiven Romero Velandia"/>
    <x v="0"/>
    <x v="0"/>
    <x v="0"/>
    <n v="30"/>
    <s v="20211140122362  "/>
    <d v="2021-12-22T00:00:00"/>
    <m/>
    <m/>
    <m/>
    <x v="3"/>
    <m/>
    <m/>
    <m/>
    <m/>
    <m/>
    <m/>
  </r>
  <r>
    <x v="0"/>
    <x v="0"/>
    <x v="8"/>
    <s v="PROCURADURíA 1 DELEGADA CONTRATACIóN ESTATAL MARIA CECILIA RUBIANO VARGAS SECRETARIO GRADO 11 "/>
    <x v="2"/>
    <x v="3"/>
    <s v="CAC:Requerimiento Oficio P1DCE-4467 - Expediente No. IUS-E-2020-198540 - IUC D-2021-1707307 "/>
    <s v="Alvaro Perez"/>
    <x v="7"/>
    <x v="1"/>
    <x v="4"/>
    <n v="10"/>
    <s v="20211140122382  "/>
    <d v="2021-12-22T00:00:00"/>
    <m/>
    <m/>
    <m/>
    <x v="2"/>
    <m/>
    <m/>
    <m/>
    <m/>
    <m/>
    <m/>
  </r>
  <r>
    <x v="0"/>
    <x v="0"/>
    <x v="8"/>
    <s v="SUPERINTENDENCIA DE INDUSTRIA Y COMERCIO  "/>
    <x v="2"/>
    <x v="4"/>
    <s v="CAC: Superintendencia de Industria y Comercio. Radicacion "/>
    <s v="Ronny Estiven Romero Velandia"/>
    <x v="0"/>
    <x v="0"/>
    <x v="0"/>
    <n v="30"/>
    <s v="20211140122482  "/>
    <d v="2021-12-22T00:00:00"/>
    <m/>
    <m/>
    <m/>
    <x v="3"/>
    <m/>
    <m/>
    <m/>
    <m/>
    <m/>
    <m/>
  </r>
  <r>
    <x v="0"/>
    <x v="0"/>
    <x v="8"/>
    <s v="CONTRALORIA GENERAL DE LA NACIÓN ATENCIÓN CIUDADANIA  "/>
    <x v="2"/>
    <x v="3"/>
    <s v="CAC: Comunicación Observaciones – Proceso Atención Denuncias "/>
    <s v="Carlos Armando López Barrera "/>
    <x v="21"/>
    <x v="2"/>
    <x v="4"/>
    <n v="4"/>
    <s v="20211140122652  "/>
    <d v="2021-12-24T00:00:00"/>
    <n v="20213000032231"/>
    <d v="2021-12-29T00:00:00"/>
    <n v="3"/>
    <x v="0"/>
    <m/>
    <d v="2022-01-14T00:00:00"/>
    <s v="PSI"/>
    <s v="SÍ"/>
    <s v="N/A"/>
    <s v="Hasta el día 12/01/2021 son 12 días."/>
  </r>
  <r>
    <x v="0"/>
    <x v="0"/>
    <x v="8"/>
    <s v="NICOLáS ANDRéS LASTRE  "/>
    <x v="0"/>
    <x v="0"/>
    <s v="CAC: Consulta aplicación resolución 66 de 2019 y Res 04 de 2021 "/>
    <s v="Ronny Estiven Romero Velandia"/>
    <x v="0"/>
    <x v="0"/>
    <x v="0"/>
    <n v="30"/>
    <s v="20211140122842  "/>
    <d v="2021-12-27T00:00:00"/>
    <m/>
    <m/>
    <m/>
    <x v="3"/>
    <m/>
    <m/>
    <m/>
    <m/>
    <m/>
    <m/>
  </r>
  <r>
    <x v="0"/>
    <x v="0"/>
    <x v="2"/>
    <s v="CUERPO DE BOMBEROS VOLUNTARIOS DE ZIPAQUIRA  "/>
    <x v="1"/>
    <x v="0"/>
    <s v="CAC: SOLICITUD ASESORÍA JURIDICA "/>
    <s v="Ronny Estiven Romero Velandia"/>
    <x v="0"/>
    <x v="0"/>
    <x v="0"/>
    <n v="30"/>
    <s v="20211140122852  "/>
    <d v="2021-12-27T00:00:00"/>
    <m/>
    <m/>
    <m/>
    <x v="3"/>
    <m/>
    <m/>
    <m/>
    <m/>
    <m/>
    <m/>
  </r>
  <r>
    <x v="0"/>
    <x v="0"/>
    <x v="5"/>
    <s v="CUERPO DE BOMBEROS VOLUNTARIOS DE TRUJILLO - VALLE DEL CAUCA  "/>
    <x v="1"/>
    <x v="3"/>
    <s v="CAC: CERTIFICADO DE CUMPLIMIENTO "/>
    <s v="Ronny Estiven Romero Velandia"/>
    <x v="0"/>
    <x v="0"/>
    <x v="0"/>
    <n v="30"/>
    <s v="20211140122862  "/>
    <d v="2021-12-27T00:00:00"/>
    <m/>
    <m/>
    <m/>
    <x v="3"/>
    <m/>
    <m/>
    <m/>
    <m/>
    <m/>
    <m/>
  </r>
  <r>
    <x v="0"/>
    <x v="0"/>
    <x v="7"/>
    <s v="MAURICIO MOLINA  "/>
    <x v="0"/>
    <x v="0"/>
    <s v="CAC: Consulta "/>
    <s v="Ronny Estiven Romero Velandia"/>
    <x v="0"/>
    <x v="0"/>
    <x v="0"/>
    <n v="30"/>
    <s v="20211140122872  "/>
    <d v="2021-12-27T00:00:00"/>
    <m/>
    <m/>
    <m/>
    <x v="3"/>
    <m/>
    <m/>
    <m/>
    <m/>
    <m/>
    <m/>
  </r>
  <r>
    <x v="0"/>
    <x v="0"/>
    <x v="2"/>
    <s v="CUERPO DE BOMBEROS VOLUNTARIOS DE PANDI  "/>
    <x v="1"/>
    <x v="0"/>
    <s v="CAC: PROPUESTA DE PRESTACION DE SERVICIOS CBV PANDI PARA EL AÑO 2022 Y CARTA DE TERMINACION DE CONTRATO "/>
    <s v="Ronny Estiven Romero Velandia"/>
    <x v="0"/>
    <x v="0"/>
    <x v="0"/>
    <n v="30"/>
    <s v="20211140122952  "/>
    <d v="2021-12-27T00:00:00"/>
    <s v="N/A"/>
    <d v="2021-12-20T00:00:00"/>
    <n v="0"/>
    <x v="0"/>
    <s v="14-01-2022 10:07 AM Archivar Ronny Estiven Romero Velandia TRAMITADO MEDIANTE REMISION DE PROPUESTA REVISADA POR PARTE DE FANO, ENVIADA AL SEÑOR COMANDANTE DEL CBV DE PANDI EL DIA 20/12/2021, MEDIANTE CORREO ELECTRONICO: ronny.romero@dnbc.gov.co"/>
    <s v="N/A"/>
    <s v="N/A"/>
    <s v="SÍ"/>
    <s v="N/A"/>
    <s v="No se genero radicado de salida  ni evidencia de respuesta."/>
  </r>
  <r>
    <x v="0"/>
    <x v="0"/>
    <x v="7"/>
    <s v="CUERPO OFICIAL DE BOMBEROS MEDELLIN CCFEED DAGRD  "/>
    <x v="1"/>
    <x v="2"/>
    <s v="CAC. AMPLIACION CONTRATO 161 DE 2021. "/>
    <s v="Jorge Edwin Amarillo Alvarado"/>
    <x v="4"/>
    <x v="1"/>
    <x v="0"/>
    <n v="30"/>
    <s v="20211140123012  "/>
    <d v="2021-12-27T00:00:00"/>
    <m/>
    <m/>
    <m/>
    <x v="3"/>
    <m/>
    <m/>
    <m/>
    <m/>
    <m/>
    <m/>
  </r>
  <r>
    <x v="0"/>
    <x v="0"/>
    <x v="4"/>
    <s v="CUERPO DE BOMBEROS VOLUNTARIOS DE BETEITIVA  "/>
    <x v="1"/>
    <x v="2"/>
    <s v="CAC: BETEITIVA_SOLICITUD "/>
    <s v="Jairo Soto Gil "/>
    <x v="9"/>
    <x v="0"/>
    <x v="2"/>
    <n v="20"/>
    <s v="20211140123072  "/>
    <d v="2021-12-28T00:00:00"/>
    <m/>
    <m/>
    <m/>
    <x v="3"/>
    <m/>
    <m/>
    <m/>
    <m/>
    <m/>
    <m/>
  </r>
  <r>
    <x v="0"/>
    <x v="0"/>
    <x v="22"/>
    <s v="Helferson JIMENEZ SOGAMOSO _x000a_"/>
    <x v="0"/>
    <x v="4"/>
    <s v="CAC: QUEJA, IRREGULARIDADES E ILEGALIDAD BOMBEROS PAZ DE ARIPORO "/>
    <s v="Ronny Estiven Romero Velandia"/>
    <x v="0"/>
    <x v="0"/>
    <x v="1"/>
    <n v="30"/>
    <s v="20211140123562  "/>
    <d v="2021-12-29T00:00:00"/>
    <m/>
    <m/>
    <m/>
    <x v="3"/>
    <m/>
    <m/>
    <m/>
    <m/>
    <m/>
    <m/>
  </r>
  <r>
    <x v="0"/>
    <x v="0"/>
    <x v="10"/>
    <s v="JUAN SEBASTIÁN GIRALDO BERMÚDEZ"/>
    <x v="0"/>
    <x v="4"/>
    <s v="CAC: Respondiendo a: DESCRIPCION O ASUNTO: Fwd: DENUNCIA BOMBEROS SANTA ROSA DECABAL. Radicado No.34953 "/>
    <s v="Ronny Estiven Romero Velandia"/>
    <x v="0"/>
    <x v="0"/>
    <x v="1"/>
    <n v="30"/>
    <s v="20211140123102  "/>
    <d v="2021-12-28T00:00:00"/>
    <m/>
    <m/>
    <m/>
    <x v="3"/>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8"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169:B177" firstHeaderRow="1" firstDataRow="1" firstDataCol="1"/>
  <pivotFields count="24">
    <pivotField showAll="0"/>
    <pivotField showAll="0"/>
    <pivotField showAll="0"/>
    <pivotField showAll="0"/>
    <pivotField showAll="0"/>
    <pivotField showAll="0"/>
    <pivotField showAll="0"/>
    <pivotField showAll="0"/>
    <pivotField showAll="0"/>
    <pivotField showAll="0"/>
    <pivotField axis="axisRow" showAll="0">
      <items count="8">
        <item x="5"/>
        <item x="6"/>
        <item x="3"/>
        <item x="2"/>
        <item x="1"/>
        <item x="0"/>
        <item x="4"/>
        <item t="default"/>
      </items>
    </pivotField>
    <pivotField numFmtId="1" showAll="0"/>
    <pivotField showAll="0"/>
    <pivotField numFmtId="14" showAll="0"/>
    <pivotField showAll="0"/>
    <pivotField showAll="0"/>
    <pivotField dataField="1"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Promedio de Tiempo de atención" fld="16" subtotal="average" baseField="10" baseItem="0" numFmtId="1"/>
  </dataFields>
  <formats count="25">
    <format dxfId="24">
      <pivotArea outline="0" collapsedLevelsAreSubtotals="1" fieldPosition="0"/>
    </format>
    <format dxfId="23">
      <pivotArea type="all" dataOnly="0" outline="0" fieldPosition="0"/>
    </format>
    <format dxfId="22">
      <pivotArea outline="0" collapsedLevelsAreSubtotals="1" fieldPosition="0"/>
    </format>
    <format dxfId="21">
      <pivotArea field="10" type="button" dataOnly="0" labelOnly="1" outline="0" axis="axisRow" fieldPosition="0"/>
    </format>
    <format dxfId="20">
      <pivotArea dataOnly="0" labelOnly="1" outline="0" axis="axisValues" fieldPosition="0"/>
    </format>
    <format dxfId="19">
      <pivotArea dataOnly="0" labelOnly="1" fieldPosition="0">
        <references count="1">
          <reference field="10" count="0"/>
        </references>
      </pivotArea>
    </format>
    <format dxfId="18">
      <pivotArea dataOnly="0" labelOnly="1" grandRow="1" outline="0" fieldPosition="0"/>
    </format>
    <format dxfId="17">
      <pivotArea type="all" dataOnly="0" outline="0" fieldPosition="0"/>
    </format>
    <format dxfId="16">
      <pivotArea outline="0" collapsedLevelsAreSubtotals="1" fieldPosition="0"/>
    </format>
    <format dxfId="15">
      <pivotArea field="10" type="button" dataOnly="0" labelOnly="1" outline="0" axis="axisRow" fieldPosition="0"/>
    </format>
    <format dxfId="14">
      <pivotArea dataOnly="0" labelOnly="1" outline="0" axis="axisValues" fieldPosition="0"/>
    </format>
    <format dxfId="13">
      <pivotArea dataOnly="0" labelOnly="1" fieldPosition="0">
        <references count="1">
          <reference field="10" count="0"/>
        </references>
      </pivotArea>
    </format>
    <format dxfId="12">
      <pivotArea dataOnly="0" labelOnly="1" grandRow="1" outline="0" fieldPosition="0"/>
    </format>
    <format dxfId="11">
      <pivotArea type="all" dataOnly="0" outline="0" fieldPosition="0"/>
    </format>
    <format dxfId="10">
      <pivotArea outline="0" collapsedLevelsAreSubtotals="1" fieldPosition="0"/>
    </format>
    <format dxfId="9">
      <pivotArea field="10" type="button" dataOnly="0" labelOnly="1" outline="0" axis="axisRow" fieldPosition="0"/>
    </format>
    <format dxfId="8">
      <pivotArea dataOnly="0" labelOnly="1" outline="0" axis="axisValues" fieldPosition="0"/>
    </format>
    <format dxfId="7">
      <pivotArea dataOnly="0" labelOnly="1" fieldPosition="0">
        <references count="1">
          <reference field="10" count="0"/>
        </references>
      </pivotArea>
    </format>
    <format dxfId="6">
      <pivotArea dataOnly="0" labelOnly="1" grandRow="1" outline="0" fieldPosition="0"/>
    </format>
    <format dxfId="5">
      <pivotArea type="all" dataOnly="0" outline="0" fieldPosition="0"/>
    </format>
    <format dxfId="4">
      <pivotArea outline="0" collapsedLevelsAreSubtotals="1" fieldPosition="0"/>
    </format>
    <format dxfId="3">
      <pivotArea field="10" type="button" dataOnly="0" labelOnly="1" outline="0" axis="axisRow" fieldPosition="0"/>
    </format>
    <format dxfId="2">
      <pivotArea dataOnly="0" labelOnly="1" outline="0" axis="axisValues" fieldPosition="0"/>
    </format>
    <format dxfId="1">
      <pivotArea dataOnly="0" labelOnly="1" fieldPosition="0">
        <references count="1">
          <reference field="10" count="0"/>
        </references>
      </pivotArea>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Tabla dinámica14"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E209:F213" firstHeaderRow="1" firstDataRow="1" firstDataCol="1"/>
  <pivotFields count="24">
    <pivotField showAll="0"/>
    <pivotField showAll="0"/>
    <pivotField showAll="0"/>
    <pivotField showAll="0"/>
    <pivotField showAll="0"/>
    <pivotField showAll="0"/>
    <pivotField showAll="0"/>
    <pivotField showAll="0"/>
    <pivotField showAll="0"/>
    <pivotField axis="axisRow" showAll="0">
      <items count="4">
        <item x="2"/>
        <item x="1"/>
        <item x="0"/>
        <item t="default"/>
      </items>
    </pivotField>
    <pivotField showAll="0"/>
    <pivotField numFmtId="1" showAll="0"/>
    <pivotField showAll="0"/>
    <pivotField numFmtId="14" showAll="0"/>
    <pivotField showAll="0"/>
    <pivotField showAll="0"/>
    <pivotField dataField="1" showAll="0"/>
    <pivotField showAll="0"/>
    <pivotField showAll="0"/>
    <pivotField showAll="0"/>
    <pivotField showAll="0"/>
    <pivotField showAll="0"/>
    <pivotField showAll="0"/>
    <pivotField showAll="0"/>
  </pivotFields>
  <rowFields count="1">
    <field x="9"/>
  </rowFields>
  <rowItems count="4">
    <i>
      <x/>
    </i>
    <i>
      <x v="1"/>
    </i>
    <i>
      <x v="2"/>
    </i>
    <i t="grand">
      <x/>
    </i>
  </rowItems>
  <colItems count="1">
    <i/>
  </colItems>
  <dataFields count="1">
    <dataField name="Promedio de Tiempo de atención" fld="16" subtotal="average" baseField="9" baseItem="0" numFmtId="1"/>
  </dataFields>
  <formats count="25">
    <format dxfId="228">
      <pivotArea outline="0" collapsedLevelsAreSubtotals="1" fieldPosition="0"/>
    </format>
    <format dxfId="227">
      <pivotArea type="all" dataOnly="0" outline="0" fieldPosition="0"/>
    </format>
    <format dxfId="226">
      <pivotArea outline="0" collapsedLevelsAreSubtotals="1" fieldPosition="0"/>
    </format>
    <format dxfId="225">
      <pivotArea field="9" type="button" dataOnly="0" labelOnly="1" outline="0" axis="axisRow" fieldPosition="0"/>
    </format>
    <format dxfId="224">
      <pivotArea dataOnly="0" labelOnly="1" outline="0" axis="axisValues" fieldPosition="0"/>
    </format>
    <format dxfId="223">
      <pivotArea dataOnly="0" labelOnly="1" fieldPosition="0">
        <references count="1">
          <reference field="9" count="0"/>
        </references>
      </pivotArea>
    </format>
    <format dxfId="222">
      <pivotArea dataOnly="0" labelOnly="1" grandRow="1" outline="0" fieldPosition="0"/>
    </format>
    <format dxfId="221">
      <pivotArea type="all" dataOnly="0" outline="0" fieldPosition="0"/>
    </format>
    <format dxfId="220">
      <pivotArea outline="0" collapsedLevelsAreSubtotals="1" fieldPosition="0"/>
    </format>
    <format dxfId="219">
      <pivotArea field="9" type="button" dataOnly="0" labelOnly="1" outline="0" axis="axisRow" fieldPosition="0"/>
    </format>
    <format dxfId="218">
      <pivotArea dataOnly="0" labelOnly="1" outline="0" axis="axisValues" fieldPosition="0"/>
    </format>
    <format dxfId="217">
      <pivotArea dataOnly="0" labelOnly="1" fieldPosition="0">
        <references count="1">
          <reference field="9" count="0"/>
        </references>
      </pivotArea>
    </format>
    <format dxfId="216">
      <pivotArea dataOnly="0" labelOnly="1" grandRow="1" outline="0" fieldPosition="0"/>
    </format>
    <format dxfId="215">
      <pivotArea type="all" dataOnly="0" outline="0" fieldPosition="0"/>
    </format>
    <format dxfId="214">
      <pivotArea outline="0" collapsedLevelsAreSubtotals="1" fieldPosition="0"/>
    </format>
    <format dxfId="213">
      <pivotArea field="9" type="button" dataOnly="0" labelOnly="1" outline="0" axis="axisRow" fieldPosition="0"/>
    </format>
    <format dxfId="212">
      <pivotArea dataOnly="0" labelOnly="1" outline="0" axis="axisValues" fieldPosition="0"/>
    </format>
    <format dxfId="211">
      <pivotArea dataOnly="0" labelOnly="1" fieldPosition="0">
        <references count="1">
          <reference field="9" count="0"/>
        </references>
      </pivotArea>
    </format>
    <format dxfId="210">
      <pivotArea dataOnly="0" labelOnly="1" grandRow="1" outline="0" fieldPosition="0"/>
    </format>
    <format dxfId="209">
      <pivotArea type="all" dataOnly="0" outline="0" fieldPosition="0"/>
    </format>
    <format dxfId="208">
      <pivotArea outline="0" collapsedLevelsAreSubtotals="1" fieldPosition="0"/>
    </format>
    <format dxfId="207">
      <pivotArea field="9" type="button" dataOnly="0" labelOnly="1" outline="0" axis="axisRow" fieldPosition="0"/>
    </format>
    <format dxfId="206">
      <pivotArea dataOnly="0" labelOnly="1" outline="0" axis="axisValues" fieldPosition="0"/>
    </format>
    <format dxfId="205">
      <pivotArea dataOnly="0" labelOnly="1" fieldPosition="0">
        <references count="1">
          <reference field="9" count="0"/>
        </references>
      </pivotArea>
    </format>
    <format dxfId="204">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Tabla dinámica1"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7">
  <location ref="A3:B7" firstHeaderRow="1" firstDataRow="1" firstDataCol="1"/>
  <pivotFields count="24">
    <pivotField showAll="0"/>
    <pivotField showAll="0"/>
    <pivotField showAll="0"/>
    <pivotField showAll="0"/>
    <pivotField showAll="0"/>
    <pivotField showAll="0"/>
    <pivotField showAll="0"/>
    <pivotField showAll="0"/>
    <pivotField showAll="0"/>
    <pivotField axis="axisRow" dataField="1" showAll="0">
      <items count="4">
        <item x="2"/>
        <item x="1"/>
        <item x="0"/>
        <item t="default"/>
      </items>
    </pivotField>
    <pivotField showAll="0"/>
    <pivotField numFmtId="1" showAll="0"/>
    <pivotField showAll="0"/>
    <pivotField numFmtId="14" showAll="0"/>
    <pivotField showAll="0"/>
    <pivotField showAll="0"/>
    <pivotField showAll="0"/>
    <pivotField showAll="0"/>
    <pivotField showAll="0"/>
    <pivotField showAll="0"/>
    <pivotField showAll="0"/>
    <pivotField showAll="0"/>
    <pivotField showAll="0"/>
    <pivotField showAll="0"/>
  </pivotFields>
  <rowFields count="1">
    <field x="9"/>
  </rowFields>
  <rowItems count="4">
    <i>
      <x/>
    </i>
    <i>
      <x v="1"/>
    </i>
    <i>
      <x v="2"/>
    </i>
    <i t="grand">
      <x/>
    </i>
  </rowItems>
  <colItems count="1">
    <i/>
  </colItems>
  <dataFields count="1">
    <dataField name="Cuenta de Dependencia" fld="9" subtotal="count" baseField="0" baseItem="0"/>
  </dataFields>
  <formats count="24">
    <format dxfId="252">
      <pivotArea type="all" dataOnly="0" outline="0" fieldPosition="0"/>
    </format>
    <format dxfId="251">
      <pivotArea outline="0" collapsedLevelsAreSubtotals="1" fieldPosition="0"/>
    </format>
    <format dxfId="250">
      <pivotArea field="9" type="button" dataOnly="0" labelOnly="1" outline="0" axis="axisRow" fieldPosition="0"/>
    </format>
    <format dxfId="249">
      <pivotArea dataOnly="0" labelOnly="1" outline="0" axis="axisValues" fieldPosition="0"/>
    </format>
    <format dxfId="248">
      <pivotArea dataOnly="0" labelOnly="1" fieldPosition="0">
        <references count="1">
          <reference field="9" count="0"/>
        </references>
      </pivotArea>
    </format>
    <format dxfId="247">
      <pivotArea dataOnly="0" labelOnly="1" grandRow="1" outline="0" fieldPosition="0"/>
    </format>
    <format dxfId="246">
      <pivotArea type="all" dataOnly="0" outline="0" fieldPosition="0"/>
    </format>
    <format dxfId="245">
      <pivotArea outline="0" collapsedLevelsAreSubtotals="1" fieldPosition="0"/>
    </format>
    <format dxfId="244">
      <pivotArea field="9" type="button" dataOnly="0" labelOnly="1" outline="0" axis="axisRow" fieldPosition="0"/>
    </format>
    <format dxfId="243">
      <pivotArea dataOnly="0" labelOnly="1" outline="0" axis="axisValues" fieldPosition="0"/>
    </format>
    <format dxfId="242">
      <pivotArea dataOnly="0" labelOnly="1" fieldPosition="0">
        <references count="1">
          <reference field="9" count="0"/>
        </references>
      </pivotArea>
    </format>
    <format dxfId="241">
      <pivotArea dataOnly="0" labelOnly="1" grandRow="1" outline="0" fieldPosition="0"/>
    </format>
    <format dxfId="240">
      <pivotArea type="all" dataOnly="0" outline="0" fieldPosition="0"/>
    </format>
    <format dxfId="239">
      <pivotArea outline="0" collapsedLevelsAreSubtotals="1" fieldPosition="0"/>
    </format>
    <format dxfId="238">
      <pivotArea field="9" type="button" dataOnly="0" labelOnly="1" outline="0" axis="axisRow" fieldPosition="0"/>
    </format>
    <format dxfId="237">
      <pivotArea dataOnly="0" labelOnly="1" outline="0" axis="axisValues" fieldPosition="0"/>
    </format>
    <format dxfId="236">
      <pivotArea dataOnly="0" labelOnly="1" fieldPosition="0">
        <references count="1">
          <reference field="9" count="0"/>
        </references>
      </pivotArea>
    </format>
    <format dxfId="235">
      <pivotArea dataOnly="0" labelOnly="1" grandRow="1" outline="0" fieldPosition="0"/>
    </format>
    <format dxfId="234">
      <pivotArea type="all" dataOnly="0" outline="0" fieldPosition="0"/>
    </format>
    <format dxfId="233">
      <pivotArea outline="0" collapsedLevelsAreSubtotals="1" fieldPosition="0"/>
    </format>
    <format dxfId="232">
      <pivotArea field="9" type="button" dataOnly="0" labelOnly="1" outline="0" axis="axisRow" fieldPosition="0"/>
    </format>
    <format dxfId="231">
      <pivotArea dataOnly="0" labelOnly="1" outline="0" axis="axisValues" fieldPosition="0"/>
    </format>
    <format dxfId="230">
      <pivotArea dataOnly="0" labelOnly="1" fieldPosition="0">
        <references count="1">
          <reference field="9" count="0"/>
        </references>
      </pivotArea>
    </format>
    <format dxfId="229">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2.xml><?xml version="1.0" encoding="utf-8"?>
<pivotTableDefinition xmlns="http://schemas.openxmlformats.org/spreadsheetml/2006/main" name="Tabla dinámica9"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3">
  <location ref="A185:B193" firstHeaderRow="1" firstDataRow="1" firstDataCol="1"/>
  <pivotFields count="24">
    <pivotField showAll="0"/>
    <pivotField axis="axisRow" dataField="1" showAll="0">
      <items count="8">
        <item x="6"/>
        <item x="0"/>
        <item x="5"/>
        <item x="1"/>
        <item x="3"/>
        <item x="2"/>
        <item x="4"/>
        <item t="default"/>
      </items>
    </pivotField>
    <pivotField showAll="0"/>
    <pivotField showAll="0"/>
    <pivotField showAll="0"/>
    <pivotField showAll="0"/>
    <pivotField showAll="0"/>
    <pivotField showAll="0"/>
    <pivotField showAll="0"/>
    <pivotField showAll="0"/>
    <pivotField showAll="0"/>
    <pivotField numFmtId="1" showAll="0"/>
    <pivotField showAll="0"/>
    <pivotField numFmtId="14" showAll="0"/>
    <pivotField showAll="0"/>
    <pivotField showAll="0"/>
    <pivotField showAll="0"/>
    <pivotField showAll="0"/>
    <pivotField showAll="0"/>
    <pivotField showAll="0"/>
    <pivotField showAll="0"/>
    <pivotField showAll="0"/>
    <pivotField showAll="0"/>
    <pivotField showAll="0"/>
  </pivotFields>
  <rowFields count="1">
    <field x="1"/>
  </rowFields>
  <rowItems count="8">
    <i>
      <x/>
    </i>
    <i>
      <x v="1"/>
    </i>
    <i>
      <x v="2"/>
    </i>
    <i>
      <x v="3"/>
    </i>
    <i>
      <x v="4"/>
    </i>
    <i>
      <x v="5"/>
    </i>
    <i>
      <x v="6"/>
    </i>
    <i t="grand">
      <x/>
    </i>
  </rowItems>
  <colItems count="1">
    <i/>
  </colItems>
  <dataFields count="1">
    <dataField name="Cuenta de Canal de Atención" fld="1" subtotal="count" baseField="0" baseItem="0"/>
  </dataFields>
  <formats count="24">
    <format dxfId="276">
      <pivotArea type="all" dataOnly="0" outline="0" fieldPosition="0"/>
    </format>
    <format dxfId="275">
      <pivotArea outline="0" collapsedLevelsAreSubtotals="1" fieldPosition="0"/>
    </format>
    <format dxfId="274">
      <pivotArea field="1" type="button" dataOnly="0" labelOnly="1" outline="0" axis="axisRow" fieldPosition="0"/>
    </format>
    <format dxfId="273">
      <pivotArea dataOnly="0" labelOnly="1" outline="0" axis="axisValues" fieldPosition="0"/>
    </format>
    <format dxfId="272">
      <pivotArea dataOnly="0" labelOnly="1" fieldPosition="0">
        <references count="1">
          <reference field="1" count="0"/>
        </references>
      </pivotArea>
    </format>
    <format dxfId="271">
      <pivotArea dataOnly="0" labelOnly="1" grandRow="1" outline="0" fieldPosition="0"/>
    </format>
    <format dxfId="270">
      <pivotArea type="all" dataOnly="0" outline="0" fieldPosition="0"/>
    </format>
    <format dxfId="269">
      <pivotArea outline="0" collapsedLevelsAreSubtotals="1" fieldPosition="0"/>
    </format>
    <format dxfId="268">
      <pivotArea field="1" type="button" dataOnly="0" labelOnly="1" outline="0" axis="axisRow" fieldPosition="0"/>
    </format>
    <format dxfId="267">
      <pivotArea dataOnly="0" labelOnly="1" outline="0" axis="axisValues" fieldPosition="0"/>
    </format>
    <format dxfId="266">
      <pivotArea dataOnly="0" labelOnly="1" fieldPosition="0">
        <references count="1">
          <reference field="1" count="0"/>
        </references>
      </pivotArea>
    </format>
    <format dxfId="265">
      <pivotArea dataOnly="0" labelOnly="1" grandRow="1" outline="0" fieldPosition="0"/>
    </format>
    <format dxfId="264">
      <pivotArea type="all" dataOnly="0" outline="0" fieldPosition="0"/>
    </format>
    <format dxfId="263">
      <pivotArea outline="0" collapsedLevelsAreSubtotals="1" fieldPosition="0"/>
    </format>
    <format dxfId="262">
      <pivotArea field="1" type="button" dataOnly="0" labelOnly="1" outline="0" axis="axisRow" fieldPosition="0"/>
    </format>
    <format dxfId="261">
      <pivotArea dataOnly="0" labelOnly="1" outline="0" axis="axisValues" fieldPosition="0"/>
    </format>
    <format dxfId="260">
      <pivotArea dataOnly="0" labelOnly="1" fieldPosition="0">
        <references count="1">
          <reference field="1" count="0"/>
        </references>
      </pivotArea>
    </format>
    <format dxfId="259">
      <pivotArea dataOnly="0" labelOnly="1" grandRow="1" outline="0" fieldPosition="0"/>
    </format>
    <format dxfId="258">
      <pivotArea type="all" dataOnly="0" outline="0" fieldPosition="0"/>
    </format>
    <format dxfId="257">
      <pivotArea outline="0" collapsedLevelsAreSubtotals="1" fieldPosition="0"/>
    </format>
    <format dxfId="256">
      <pivotArea field="1" type="button" dataOnly="0" labelOnly="1" outline="0" axis="axisRow" fieldPosition="0"/>
    </format>
    <format dxfId="255">
      <pivotArea dataOnly="0" labelOnly="1" outline="0" axis="axisValues" fieldPosition="0"/>
    </format>
    <format dxfId="254">
      <pivotArea dataOnly="0" labelOnly="1" fieldPosition="0">
        <references count="1">
          <reference field="1" count="0"/>
        </references>
      </pivotArea>
    </format>
    <format dxfId="253">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13"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209:B232" firstHeaderRow="1" firstDataRow="1" firstDataCol="1"/>
  <pivotFields count="24">
    <pivotField showAll="0"/>
    <pivotField showAll="0"/>
    <pivotField showAll="0"/>
    <pivotField showAll="0"/>
    <pivotField showAll="0"/>
    <pivotField showAll="0"/>
    <pivotField showAll="0"/>
    <pivotField showAll="0"/>
    <pivotField axis="axisRow" showAll="0">
      <items count="23">
        <item x="3"/>
        <item x="18"/>
        <item x="19"/>
        <item x="5"/>
        <item x="20"/>
        <item x="0"/>
        <item x="8"/>
        <item x="17"/>
        <item x="15"/>
        <item x="7"/>
        <item x="13"/>
        <item x="14"/>
        <item x="21"/>
        <item x="12"/>
        <item x="16"/>
        <item x="1"/>
        <item x="11"/>
        <item x="6"/>
        <item x="2"/>
        <item x="4"/>
        <item x="9"/>
        <item x="10"/>
        <item t="default"/>
      </items>
    </pivotField>
    <pivotField showAll="0"/>
    <pivotField showAll="0"/>
    <pivotField numFmtId="1" showAll="0"/>
    <pivotField showAll="0"/>
    <pivotField numFmtId="14" showAll="0"/>
    <pivotField showAll="0"/>
    <pivotField showAll="0"/>
    <pivotField dataField="1" showAll="0"/>
    <pivotField showAll="0"/>
    <pivotField showAll="0"/>
    <pivotField showAll="0"/>
    <pivotField showAll="0"/>
    <pivotField showAll="0"/>
    <pivotField showAll="0"/>
    <pivotField showAll="0"/>
  </pivotFields>
  <rowFields count="1">
    <field x="8"/>
  </rowFields>
  <rowItems count="23">
    <i>
      <x/>
    </i>
    <i>
      <x v="1"/>
    </i>
    <i>
      <x v="2"/>
    </i>
    <i>
      <x v="3"/>
    </i>
    <i>
      <x v="4"/>
    </i>
    <i>
      <x v="5"/>
    </i>
    <i>
      <x v="6"/>
    </i>
    <i>
      <x v="7"/>
    </i>
    <i>
      <x v="8"/>
    </i>
    <i>
      <x v="9"/>
    </i>
    <i>
      <x v="10"/>
    </i>
    <i>
      <x v="11"/>
    </i>
    <i>
      <x v="12"/>
    </i>
    <i>
      <x v="13"/>
    </i>
    <i>
      <x v="14"/>
    </i>
    <i>
      <x v="15"/>
    </i>
    <i>
      <x v="16"/>
    </i>
    <i>
      <x v="17"/>
    </i>
    <i>
      <x v="18"/>
    </i>
    <i>
      <x v="19"/>
    </i>
    <i>
      <x v="20"/>
    </i>
    <i>
      <x v="21"/>
    </i>
    <i t="grand">
      <x/>
    </i>
  </rowItems>
  <colItems count="1">
    <i/>
  </colItems>
  <dataFields count="1">
    <dataField name="Promedio de Tiempo de atención" fld="16" subtotal="average" baseField="8" baseItem="0" numFmtId="1"/>
  </dataFields>
  <formats count="19">
    <format dxfId="43">
      <pivotArea outline="0" collapsedLevelsAreSubtotals="1" fieldPosition="0"/>
    </format>
    <format dxfId="42">
      <pivotArea type="all" dataOnly="0" outline="0" fieldPosition="0"/>
    </format>
    <format dxfId="41">
      <pivotArea outline="0" collapsedLevelsAreSubtotals="1" fieldPosition="0"/>
    </format>
    <format dxfId="40">
      <pivotArea field="8" type="button" dataOnly="0" labelOnly="1" outline="0" axis="axisRow" fieldPosition="0"/>
    </format>
    <format dxfId="39">
      <pivotArea dataOnly="0" labelOnly="1" outline="0" axis="axisValues" fieldPosition="0"/>
    </format>
    <format dxfId="38">
      <pivotArea dataOnly="0" labelOnly="1" fieldPosition="0">
        <references count="1">
          <reference field="8" count="0"/>
        </references>
      </pivotArea>
    </format>
    <format dxfId="37">
      <pivotArea dataOnly="0" labelOnly="1" grandRow="1" outline="0" fieldPosition="0"/>
    </format>
    <format dxfId="36">
      <pivotArea type="all" dataOnly="0" outline="0" fieldPosition="0"/>
    </format>
    <format dxfId="35">
      <pivotArea outline="0" collapsedLevelsAreSubtotals="1" fieldPosition="0"/>
    </format>
    <format dxfId="34">
      <pivotArea field="8" type="button" dataOnly="0" labelOnly="1" outline="0" axis="axisRow" fieldPosition="0"/>
    </format>
    <format dxfId="33">
      <pivotArea dataOnly="0" labelOnly="1" outline="0" axis="axisValues" fieldPosition="0"/>
    </format>
    <format dxfId="32">
      <pivotArea dataOnly="0" labelOnly="1" fieldPosition="0">
        <references count="1">
          <reference field="8" count="0"/>
        </references>
      </pivotArea>
    </format>
    <format dxfId="31">
      <pivotArea dataOnly="0" labelOnly="1" grandRow="1" outline="0" fieldPosition="0"/>
    </format>
    <format dxfId="30">
      <pivotArea type="all" dataOnly="0" outline="0" fieldPosition="0"/>
    </format>
    <format dxfId="29">
      <pivotArea outline="0" collapsedLevelsAreSubtotals="1" fieldPosition="0"/>
    </format>
    <format dxfId="28">
      <pivotArea field="8" type="button" dataOnly="0" labelOnly="1" outline="0" axis="axisRow" fieldPosition="0"/>
    </format>
    <format dxfId="27">
      <pivotArea dataOnly="0" labelOnly="1" outline="0" axis="axisValues" fieldPosition="0"/>
    </format>
    <format dxfId="26">
      <pivotArea dataOnly="0" labelOnly="1" fieldPosition="0">
        <references count="1">
          <reference field="8" count="0"/>
        </references>
      </pivotArea>
    </format>
    <format dxfId="25">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2"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3">
  <location ref="A14:B19" firstHeaderRow="1" firstDataRow="1" firstDataCol="1"/>
  <pivotFields count="24">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numFmtId="14" showAll="0"/>
    <pivotField showAll="0"/>
    <pivotField showAll="0"/>
    <pivotField showAll="0"/>
    <pivotField axis="axisRow" dataField="1" showAll="0">
      <items count="5">
        <item x="0"/>
        <item x="3"/>
        <item x="1"/>
        <item x="2"/>
        <item t="default"/>
      </items>
    </pivotField>
    <pivotField showAll="0"/>
    <pivotField showAll="0"/>
    <pivotField showAll="0"/>
    <pivotField showAll="0"/>
    <pivotField showAll="0"/>
    <pivotField showAll="0"/>
  </pivotFields>
  <rowFields count="1">
    <field x="17"/>
  </rowFields>
  <rowItems count="5">
    <i>
      <x/>
    </i>
    <i>
      <x v="1"/>
    </i>
    <i>
      <x v="2"/>
    </i>
    <i>
      <x v="3"/>
    </i>
    <i t="grand">
      <x/>
    </i>
  </rowItems>
  <colItems count="1">
    <i/>
  </colItems>
  <dataFields count="1">
    <dataField name="Cuenta de Estado" fld="17" subtotal="count" baseField="0" baseItem="0"/>
  </dataFields>
  <formats count="24">
    <format dxfId="67">
      <pivotArea type="all" dataOnly="0" outline="0" fieldPosition="0"/>
    </format>
    <format dxfId="66">
      <pivotArea outline="0" collapsedLevelsAreSubtotals="1" fieldPosition="0"/>
    </format>
    <format dxfId="65">
      <pivotArea field="17" type="button" dataOnly="0" labelOnly="1" outline="0" axis="axisRow" fieldPosition="0"/>
    </format>
    <format dxfId="64">
      <pivotArea dataOnly="0" labelOnly="1" outline="0" axis="axisValues" fieldPosition="0"/>
    </format>
    <format dxfId="63">
      <pivotArea dataOnly="0" labelOnly="1" fieldPosition="0">
        <references count="1">
          <reference field="17" count="0"/>
        </references>
      </pivotArea>
    </format>
    <format dxfId="62">
      <pivotArea dataOnly="0" labelOnly="1" grandRow="1" outline="0" fieldPosition="0"/>
    </format>
    <format dxfId="61">
      <pivotArea type="all" dataOnly="0" outline="0" fieldPosition="0"/>
    </format>
    <format dxfId="60">
      <pivotArea outline="0" collapsedLevelsAreSubtotals="1" fieldPosition="0"/>
    </format>
    <format dxfId="59">
      <pivotArea field="17" type="button" dataOnly="0" labelOnly="1" outline="0" axis="axisRow" fieldPosition="0"/>
    </format>
    <format dxfId="58">
      <pivotArea dataOnly="0" labelOnly="1" outline="0" axis="axisValues" fieldPosition="0"/>
    </format>
    <format dxfId="57">
      <pivotArea dataOnly="0" labelOnly="1" fieldPosition="0">
        <references count="1">
          <reference field="17" count="0"/>
        </references>
      </pivotArea>
    </format>
    <format dxfId="56">
      <pivotArea dataOnly="0" labelOnly="1" grandRow="1" outline="0" fieldPosition="0"/>
    </format>
    <format dxfId="55">
      <pivotArea type="all" dataOnly="0" outline="0" fieldPosition="0"/>
    </format>
    <format dxfId="54">
      <pivotArea outline="0" collapsedLevelsAreSubtotals="1" fieldPosition="0"/>
    </format>
    <format dxfId="53">
      <pivotArea field="17" type="button" dataOnly="0" labelOnly="1" outline="0" axis="axisRow" fieldPosition="0"/>
    </format>
    <format dxfId="52">
      <pivotArea dataOnly="0" labelOnly="1" outline="0" axis="axisValues" fieldPosition="0"/>
    </format>
    <format dxfId="51">
      <pivotArea dataOnly="0" labelOnly="1" fieldPosition="0">
        <references count="1">
          <reference field="17" count="0"/>
        </references>
      </pivotArea>
    </format>
    <format dxfId="50">
      <pivotArea dataOnly="0" labelOnly="1" grandRow="1" outline="0" fieldPosition="0"/>
    </format>
    <format dxfId="49">
      <pivotArea type="all" dataOnly="0" outline="0" fieldPosition="0"/>
    </format>
    <format dxfId="48">
      <pivotArea outline="0" collapsedLevelsAreSubtotals="1" fieldPosition="0"/>
    </format>
    <format dxfId="47">
      <pivotArea field="17" type="button" dataOnly="0" labelOnly="1" outline="0" axis="axisRow" fieldPosition="0"/>
    </format>
    <format dxfId="46">
      <pivotArea dataOnly="0" labelOnly="1" outline="0" axis="axisValues" fieldPosition="0"/>
    </format>
    <format dxfId="45">
      <pivotArea dataOnly="0" labelOnly="1" fieldPosition="0">
        <references count="1">
          <reference field="17" count="0"/>
        </references>
      </pivotArea>
    </format>
    <format dxfId="44">
      <pivotArea dataOnly="0" labelOnly="1" grandRow="1" outline="0" fieldPosition="0"/>
    </format>
  </format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7" count="1" selected="0">
            <x v="0"/>
          </reference>
        </references>
      </pivotArea>
    </chartFormat>
    <chartFormat chart="0" format="2">
      <pivotArea type="data" outline="0" fieldPosition="0">
        <references count="2">
          <reference field="4294967294" count="1" selected="0">
            <x v="0"/>
          </reference>
          <reference field="17" count="1" selected="0">
            <x v="1"/>
          </reference>
        </references>
      </pivotArea>
    </chartFormat>
    <chartFormat chart="0" format="3">
      <pivotArea type="data" outline="0" fieldPosition="0">
        <references count="2">
          <reference field="4294967294" count="1" selected="0">
            <x v="0"/>
          </reference>
          <reference field="17" count="1" selected="0">
            <x v="2"/>
          </reference>
        </references>
      </pivotArea>
    </chartFormat>
    <chartFormat chart="0" format="4">
      <pivotArea type="data" outline="0" fieldPosition="0">
        <references count="2">
          <reference field="4294967294" count="1" selected="0">
            <x v="0"/>
          </reference>
          <reference field="17"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 dinámica7"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7">
  <location ref="A146:B153" firstHeaderRow="1" firstDataRow="1" firstDataCol="1"/>
  <pivotFields count="24">
    <pivotField showAll="0"/>
    <pivotField showAll="0"/>
    <pivotField showAll="0"/>
    <pivotField showAll="0"/>
    <pivotField showAll="0"/>
    <pivotField axis="axisRow" dataField="1" showAll="0">
      <items count="7">
        <item x="5"/>
        <item x="1"/>
        <item x="0"/>
        <item x="2"/>
        <item x="4"/>
        <item x="3"/>
        <item t="default"/>
      </items>
    </pivotField>
    <pivotField showAll="0"/>
    <pivotField showAll="0"/>
    <pivotField showAll="0"/>
    <pivotField showAll="0"/>
    <pivotField showAll="0"/>
    <pivotField numFmtId="1" showAll="0"/>
    <pivotField showAll="0"/>
    <pivotField numFmtId="14" showAll="0"/>
    <pivotField showAll="0"/>
    <pivotField showAll="0"/>
    <pivotField showAll="0"/>
    <pivotField showAll="0"/>
    <pivotField showAll="0"/>
    <pivotField showAll="0"/>
    <pivotField showAll="0"/>
    <pivotField showAll="0"/>
    <pivotField showAll="0"/>
    <pivotField showAll="0"/>
  </pivotFields>
  <rowFields count="1">
    <field x="5"/>
  </rowFields>
  <rowItems count="7">
    <i>
      <x/>
    </i>
    <i>
      <x v="1"/>
    </i>
    <i>
      <x v="2"/>
    </i>
    <i>
      <x v="3"/>
    </i>
    <i>
      <x v="4"/>
    </i>
    <i>
      <x v="5"/>
    </i>
    <i t="grand">
      <x/>
    </i>
  </rowItems>
  <colItems count="1">
    <i/>
  </colItems>
  <dataFields count="1">
    <dataField name="Cuenta de Tema de Consulta" fld="5" subtotal="count" baseField="0" baseItem="0"/>
  </dataFields>
  <formats count="20">
    <format dxfId="87">
      <pivotArea type="all" dataOnly="0" outline="0" fieldPosition="0"/>
    </format>
    <format dxfId="86">
      <pivotArea outline="0" collapsedLevelsAreSubtotals="1" fieldPosition="0"/>
    </format>
    <format dxfId="85">
      <pivotArea field="5" type="button" dataOnly="0" labelOnly="1" outline="0" axis="axisRow" fieldPosition="0"/>
    </format>
    <format dxfId="84">
      <pivotArea dataOnly="0" labelOnly="1" outline="0" axis="axisValues" fieldPosition="0"/>
    </format>
    <format dxfId="83">
      <pivotArea dataOnly="0" labelOnly="1" fieldPosition="0">
        <references count="1">
          <reference field="5" count="0"/>
        </references>
      </pivotArea>
    </format>
    <format dxfId="82">
      <pivotArea dataOnly="0" labelOnly="1" grandRow="1" outline="0" fieldPosition="0"/>
    </format>
    <format dxfId="81">
      <pivotArea type="all" dataOnly="0" outline="0" fieldPosition="0"/>
    </format>
    <format dxfId="80">
      <pivotArea outline="0" collapsedLevelsAreSubtotals="1" fieldPosition="0"/>
    </format>
    <format dxfId="79">
      <pivotArea field="5" type="button" dataOnly="0" labelOnly="1" outline="0" axis="axisRow" fieldPosition="0"/>
    </format>
    <format dxfId="78">
      <pivotArea dataOnly="0" labelOnly="1" outline="0" axis="axisValues" fieldPosition="0"/>
    </format>
    <format dxfId="77">
      <pivotArea dataOnly="0" labelOnly="1" fieldPosition="0">
        <references count="1">
          <reference field="5" count="0"/>
        </references>
      </pivotArea>
    </format>
    <format dxfId="76">
      <pivotArea dataOnly="0" labelOnly="1" grandRow="1" outline="0" fieldPosition="0"/>
    </format>
    <format dxfId="75">
      <pivotArea type="all" dataOnly="0" outline="0" fieldPosition="0"/>
    </format>
    <format dxfId="74">
      <pivotArea outline="0" collapsedLevelsAreSubtotals="1" fieldPosition="0"/>
    </format>
    <format dxfId="73">
      <pivotArea field="5" type="button" dataOnly="0" labelOnly="1" outline="0" axis="axisRow" fieldPosition="0"/>
    </format>
    <format dxfId="72">
      <pivotArea dataOnly="0" labelOnly="1" outline="0" axis="axisValues" fieldPosition="0"/>
    </format>
    <format dxfId="71">
      <pivotArea dataOnly="0" labelOnly="1" fieldPosition="0">
        <references count="1">
          <reference field="5" count="0"/>
        </references>
      </pivotArea>
    </format>
    <format dxfId="70">
      <pivotArea dataOnly="0" labelOnly="1" grandRow="1" outline="0" fieldPosition="0"/>
    </format>
    <format dxfId="69">
      <pivotArea field="5" type="button" dataOnly="0" labelOnly="1" outline="0" axis="axisRow" fieldPosition="0"/>
    </format>
    <format dxfId="68">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 dinámica5"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7">
  <location ref="A75:B82" firstHeaderRow="1" firstDataRow="1" firstDataCol="1"/>
  <pivotFields count="24">
    <pivotField showAll="0"/>
    <pivotField showAll="0"/>
    <pivotField showAll="0"/>
    <pivotField showAll="0"/>
    <pivotField axis="axisRow" dataField="1" showAll="0">
      <items count="7">
        <item x="5"/>
        <item x="1"/>
        <item x="2"/>
        <item x="4"/>
        <item x="3"/>
        <item x="0"/>
        <item t="default"/>
      </items>
    </pivotField>
    <pivotField showAll="0"/>
    <pivotField showAll="0"/>
    <pivotField showAll="0"/>
    <pivotField showAll="0"/>
    <pivotField showAll="0"/>
    <pivotField showAll="0"/>
    <pivotField numFmtId="1" showAll="0"/>
    <pivotField showAll="0"/>
    <pivotField numFmtId="14" showAll="0"/>
    <pivotField showAll="0"/>
    <pivotField showAll="0"/>
    <pivotField showAll="0"/>
    <pivotField showAll="0"/>
    <pivotField showAll="0"/>
    <pivotField showAll="0"/>
    <pivotField showAll="0"/>
    <pivotField showAll="0"/>
    <pivotField showAll="0"/>
    <pivotField showAll="0"/>
  </pivotFields>
  <rowFields count="1">
    <field x="4"/>
  </rowFields>
  <rowItems count="7">
    <i>
      <x/>
    </i>
    <i>
      <x v="1"/>
    </i>
    <i>
      <x v="2"/>
    </i>
    <i>
      <x v="3"/>
    </i>
    <i>
      <x v="4"/>
    </i>
    <i>
      <x v="5"/>
    </i>
    <i t="grand">
      <x/>
    </i>
  </rowItems>
  <colItems count="1">
    <i/>
  </colItems>
  <dataFields count="1">
    <dataField name="Cuenta de Naturaleza jurídica del peticionario" fld="4" subtotal="count" baseField="0" baseItem="0"/>
  </dataFields>
  <formats count="24">
    <format dxfId="111">
      <pivotArea type="all" dataOnly="0" outline="0" fieldPosition="0"/>
    </format>
    <format dxfId="110">
      <pivotArea outline="0" collapsedLevelsAreSubtotals="1" fieldPosition="0"/>
    </format>
    <format dxfId="109">
      <pivotArea field="4" type="button" dataOnly="0" labelOnly="1" outline="0" axis="axisRow" fieldPosition="0"/>
    </format>
    <format dxfId="108">
      <pivotArea dataOnly="0" labelOnly="1" outline="0" axis="axisValues" fieldPosition="0"/>
    </format>
    <format dxfId="107">
      <pivotArea dataOnly="0" labelOnly="1" fieldPosition="0">
        <references count="1">
          <reference field="4" count="0"/>
        </references>
      </pivotArea>
    </format>
    <format dxfId="106">
      <pivotArea dataOnly="0" labelOnly="1" grandRow="1" outline="0" fieldPosition="0"/>
    </format>
    <format dxfId="105">
      <pivotArea type="all" dataOnly="0" outline="0" fieldPosition="0"/>
    </format>
    <format dxfId="104">
      <pivotArea outline="0" collapsedLevelsAreSubtotals="1" fieldPosition="0"/>
    </format>
    <format dxfId="103">
      <pivotArea field="4" type="button" dataOnly="0" labelOnly="1" outline="0" axis="axisRow" fieldPosition="0"/>
    </format>
    <format dxfId="102">
      <pivotArea dataOnly="0" labelOnly="1" outline="0" axis="axisValues" fieldPosition="0"/>
    </format>
    <format dxfId="101">
      <pivotArea dataOnly="0" labelOnly="1" fieldPosition="0">
        <references count="1">
          <reference field="4" count="0"/>
        </references>
      </pivotArea>
    </format>
    <format dxfId="100">
      <pivotArea dataOnly="0" labelOnly="1" grandRow="1" outline="0" fieldPosition="0"/>
    </format>
    <format dxfId="99">
      <pivotArea type="all" dataOnly="0" outline="0" fieldPosition="0"/>
    </format>
    <format dxfId="98">
      <pivotArea outline="0" collapsedLevelsAreSubtotals="1" fieldPosition="0"/>
    </format>
    <format dxfId="97">
      <pivotArea field="4" type="button" dataOnly="0" labelOnly="1" outline="0" axis="axisRow" fieldPosition="0"/>
    </format>
    <format dxfId="96">
      <pivotArea dataOnly="0" labelOnly="1" outline="0" axis="axisValues" fieldPosition="0"/>
    </format>
    <format dxfId="95">
      <pivotArea dataOnly="0" labelOnly="1" fieldPosition="0">
        <references count="1">
          <reference field="4" count="0"/>
        </references>
      </pivotArea>
    </format>
    <format dxfId="94">
      <pivotArea dataOnly="0" labelOnly="1" grandRow="1" outline="0" fieldPosition="0"/>
    </format>
    <format dxfId="93">
      <pivotArea type="all" dataOnly="0" outline="0" fieldPosition="0"/>
    </format>
    <format dxfId="92">
      <pivotArea outline="0" collapsedLevelsAreSubtotals="1" fieldPosition="0"/>
    </format>
    <format dxfId="91">
      <pivotArea field="4" type="button" dataOnly="0" labelOnly="1" outline="0" axis="axisRow" fieldPosition="0"/>
    </format>
    <format dxfId="90">
      <pivotArea dataOnly="0" labelOnly="1" outline="0" axis="axisValues" fieldPosition="0"/>
    </format>
    <format dxfId="89">
      <pivotArea dataOnly="0" labelOnly="1" fieldPosition="0">
        <references count="1">
          <reference field="4" count="0"/>
        </references>
      </pivotArea>
    </format>
    <format dxfId="88">
      <pivotArea dataOnly="0" labelOnly="1" grandRow="1" outline="0" fieldPosition="0"/>
    </format>
  </formats>
  <chartFormats count="7">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 chart="0" format="5">
      <pivotArea type="data" outline="0" fieldPosition="0">
        <references count="2">
          <reference field="4294967294" count="1" selected="0">
            <x v="0"/>
          </reference>
          <reference field="4" count="1" selected="0">
            <x v="4"/>
          </reference>
        </references>
      </pivotArea>
    </chartFormat>
    <chartFormat chart="0" format="6">
      <pivotArea type="data" outline="0" fieldPosition="0">
        <references count="2">
          <reference field="4294967294" count="1" selected="0">
            <x v="0"/>
          </reference>
          <reference field="4"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 dinámica3"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7">
  <location ref="A36:B44" firstHeaderRow="1" firstDataRow="1" firstDataCol="1"/>
  <pivotFields count="24">
    <pivotField showAll="0"/>
    <pivotField showAll="0"/>
    <pivotField showAll="0"/>
    <pivotField showAll="0"/>
    <pivotField showAll="0"/>
    <pivotField showAll="0"/>
    <pivotField showAll="0"/>
    <pivotField showAll="0"/>
    <pivotField showAll="0"/>
    <pivotField showAll="0"/>
    <pivotField axis="axisRow" dataField="1" showAll="0">
      <items count="8">
        <item x="5"/>
        <item x="6"/>
        <item x="3"/>
        <item x="2"/>
        <item x="1"/>
        <item x="0"/>
        <item x="4"/>
        <item t="default"/>
      </items>
    </pivotField>
    <pivotField numFmtId="1" showAll="0"/>
    <pivotField showAll="0"/>
    <pivotField numFmtId="14" showAll="0"/>
    <pivotField showAll="0"/>
    <pivotField showAll="0"/>
    <pivotField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Cuenta de Tipo de petición" fld="10" subtotal="count" baseField="0" baseItem="0"/>
  </dataFields>
  <formats count="18">
    <format dxfId="129">
      <pivotArea type="all" dataOnly="0" outline="0" fieldPosition="0"/>
    </format>
    <format dxfId="128">
      <pivotArea outline="0" collapsedLevelsAreSubtotals="1" fieldPosition="0"/>
    </format>
    <format dxfId="127">
      <pivotArea field="10" type="button" dataOnly="0" labelOnly="1" outline="0" axis="axisRow" fieldPosition="0"/>
    </format>
    <format dxfId="126">
      <pivotArea dataOnly="0" labelOnly="1" outline="0" axis="axisValues" fieldPosition="0"/>
    </format>
    <format dxfId="125">
      <pivotArea dataOnly="0" labelOnly="1" fieldPosition="0">
        <references count="1">
          <reference field="10" count="0"/>
        </references>
      </pivotArea>
    </format>
    <format dxfId="124">
      <pivotArea dataOnly="0" labelOnly="1" grandRow="1" outline="0" fieldPosition="0"/>
    </format>
    <format dxfId="123">
      <pivotArea type="all" dataOnly="0" outline="0" fieldPosition="0"/>
    </format>
    <format dxfId="122">
      <pivotArea outline="0" collapsedLevelsAreSubtotals="1" fieldPosition="0"/>
    </format>
    <format dxfId="121">
      <pivotArea field="10" type="button" dataOnly="0" labelOnly="1" outline="0" axis="axisRow" fieldPosition="0"/>
    </format>
    <format dxfId="120">
      <pivotArea dataOnly="0" labelOnly="1" outline="0" axis="axisValues" fieldPosition="0"/>
    </format>
    <format dxfId="119">
      <pivotArea dataOnly="0" labelOnly="1" fieldPosition="0">
        <references count="1">
          <reference field="10" count="0"/>
        </references>
      </pivotArea>
    </format>
    <format dxfId="118">
      <pivotArea dataOnly="0" labelOnly="1" grandRow="1" outline="0" fieldPosition="0"/>
    </format>
    <format dxfId="117">
      <pivotArea type="all" dataOnly="0" outline="0" fieldPosition="0"/>
    </format>
    <format dxfId="116">
      <pivotArea outline="0" collapsedLevelsAreSubtotals="1" fieldPosition="0"/>
    </format>
    <format dxfId="115">
      <pivotArea field="10" type="button" dataOnly="0" labelOnly="1" outline="0" axis="axisRow" fieldPosition="0"/>
    </format>
    <format dxfId="114">
      <pivotArea dataOnly="0" labelOnly="1" outline="0" axis="axisValues" fieldPosition="0"/>
    </format>
    <format dxfId="113">
      <pivotArea dataOnly="0" labelOnly="1" fieldPosition="0">
        <references count="1">
          <reference field="10" count="0"/>
        </references>
      </pivotArea>
    </format>
    <format dxfId="112">
      <pivotArea dataOnly="0" labelOnly="1" grandRow="1" outline="0" fieldPosition="0"/>
    </format>
  </formats>
  <chartFormats count="8">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0" count="1" selected="0">
            <x v="0"/>
          </reference>
        </references>
      </pivotArea>
    </chartFormat>
    <chartFormat chart="0" format="2">
      <pivotArea type="data" outline="0" fieldPosition="0">
        <references count="2">
          <reference field="4294967294" count="1" selected="0">
            <x v="0"/>
          </reference>
          <reference field="10" count="1" selected="0">
            <x v="1"/>
          </reference>
        </references>
      </pivotArea>
    </chartFormat>
    <chartFormat chart="0" format="3">
      <pivotArea type="data" outline="0" fieldPosition="0">
        <references count="2">
          <reference field="4294967294" count="1" selected="0">
            <x v="0"/>
          </reference>
          <reference field="10" count="1" selected="0">
            <x v="2"/>
          </reference>
        </references>
      </pivotArea>
    </chartFormat>
    <chartFormat chart="0" format="4">
      <pivotArea type="data" outline="0" fieldPosition="0">
        <references count="2">
          <reference field="4294967294" count="1" selected="0">
            <x v="0"/>
          </reference>
          <reference field="10" count="1" selected="0">
            <x v="3"/>
          </reference>
        </references>
      </pivotArea>
    </chartFormat>
    <chartFormat chart="0" format="5">
      <pivotArea type="data" outline="0" fieldPosition="0">
        <references count="2">
          <reference field="4294967294" count="1" selected="0">
            <x v="0"/>
          </reference>
          <reference field="10" count="1" selected="0">
            <x v="4"/>
          </reference>
        </references>
      </pivotArea>
    </chartFormat>
    <chartFormat chart="0" format="6">
      <pivotArea type="data" outline="0" fieldPosition="0">
        <references count="2">
          <reference field="4294967294" count="1" selected="0">
            <x v="0"/>
          </reference>
          <reference field="10" count="1" selected="0">
            <x v="5"/>
          </reference>
        </references>
      </pivotArea>
    </chartFormat>
    <chartFormat chart="0" format="7">
      <pivotArea type="data" outline="0" fieldPosition="0">
        <references count="2">
          <reference field="4294967294" count="1" selected="0">
            <x v="0"/>
          </reference>
          <reference field="10"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 dinámica4"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7">
  <location ref="A58:B62" firstHeaderRow="1" firstDataRow="1" firstDataCol="1"/>
  <pivotFields count="24">
    <pivotField axis="axisRow" dataField="1"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numFmtId="1" showAll="0"/>
    <pivotField showAll="0"/>
    <pivotField numFmtId="14" showAll="0"/>
    <pivotField showAll="0"/>
    <pivotField showAll="0"/>
    <pivotField showAll="0"/>
    <pivotField showAll="0"/>
    <pivotField showAll="0"/>
    <pivotField showAll="0"/>
    <pivotField showAll="0"/>
    <pivotField showAll="0"/>
    <pivotField showAll="0"/>
    <pivotField showAll="0"/>
  </pivotFields>
  <rowFields count="1">
    <field x="0"/>
  </rowFields>
  <rowItems count="4">
    <i>
      <x/>
    </i>
    <i>
      <x v="1"/>
    </i>
    <i>
      <x v="2"/>
    </i>
    <i t="grand">
      <x/>
    </i>
  </rowItems>
  <colItems count="1">
    <i/>
  </colItems>
  <dataFields count="1">
    <dataField name="Cuenta de Canal Oficial de Entrada" fld="0" subtotal="count" baseField="0" baseItem="0"/>
  </dataFields>
  <formats count="24">
    <format dxfId="153">
      <pivotArea type="all" dataOnly="0" outline="0" fieldPosition="0"/>
    </format>
    <format dxfId="152">
      <pivotArea outline="0" collapsedLevelsAreSubtotals="1" fieldPosition="0"/>
    </format>
    <format dxfId="151">
      <pivotArea field="0" type="button" dataOnly="0" labelOnly="1" outline="0" axis="axisRow" fieldPosition="0"/>
    </format>
    <format dxfId="150">
      <pivotArea dataOnly="0" labelOnly="1" outline="0" axis="axisValues" fieldPosition="0"/>
    </format>
    <format dxfId="149">
      <pivotArea dataOnly="0" labelOnly="1" fieldPosition="0">
        <references count="1">
          <reference field="0" count="0"/>
        </references>
      </pivotArea>
    </format>
    <format dxfId="148">
      <pivotArea dataOnly="0" labelOnly="1" grandRow="1" outline="0" fieldPosition="0"/>
    </format>
    <format dxfId="147">
      <pivotArea type="all" dataOnly="0" outline="0" fieldPosition="0"/>
    </format>
    <format dxfId="146">
      <pivotArea outline="0" collapsedLevelsAreSubtotals="1" fieldPosition="0"/>
    </format>
    <format dxfId="145">
      <pivotArea field="0" type="button" dataOnly="0" labelOnly="1" outline="0" axis="axisRow" fieldPosition="0"/>
    </format>
    <format dxfId="144">
      <pivotArea dataOnly="0" labelOnly="1" outline="0" axis="axisValues" fieldPosition="0"/>
    </format>
    <format dxfId="143">
      <pivotArea dataOnly="0" labelOnly="1" fieldPosition="0">
        <references count="1">
          <reference field="0" count="0"/>
        </references>
      </pivotArea>
    </format>
    <format dxfId="142">
      <pivotArea dataOnly="0" labelOnly="1" grandRow="1" outline="0" fieldPosition="0"/>
    </format>
    <format dxfId="141">
      <pivotArea type="all" dataOnly="0" outline="0" fieldPosition="0"/>
    </format>
    <format dxfId="140">
      <pivotArea outline="0" collapsedLevelsAreSubtotals="1" fieldPosition="0"/>
    </format>
    <format dxfId="139">
      <pivotArea field="0" type="button" dataOnly="0" labelOnly="1" outline="0" axis="axisRow" fieldPosition="0"/>
    </format>
    <format dxfId="138">
      <pivotArea dataOnly="0" labelOnly="1" outline="0" axis="axisValues" fieldPosition="0"/>
    </format>
    <format dxfId="137">
      <pivotArea dataOnly="0" labelOnly="1" fieldPosition="0">
        <references count="1">
          <reference field="0" count="0"/>
        </references>
      </pivotArea>
    </format>
    <format dxfId="136">
      <pivotArea dataOnly="0" labelOnly="1" grandRow="1" outline="0" fieldPosition="0"/>
    </format>
    <format dxfId="135">
      <pivotArea type="all" dataOnly="0" outline="0" fieldPosition="0"/>
    </format>
    <format dxfId="134">
      <pivotArea outline="0" collapsedLevelsAreSubtotals="1" fieldPosition="0"/>
    </format>
    <format dxfId="133">
      <pivotArea field="0" type="button" dataOnly="0" labelOnly="1" outline="0" axis="axisRow" fieldPosition="0"/>
    </format>
    <format dxfId="132">
      <pivotArea dataOnly="0" labelOnly="1" outline="0" axis="axisValues" fieldPosition="0"/>
    </format>
    <format dxfId="131">
      <pivotArea dataOnly="0" labelOnly="1" fieldPosition="0">
        <references count="1">
          <reference field="0" count="0"/>
        </references>
      </pivotArea>
    </format>
    <format dxfId="130">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 dinámica6"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7">
  <location ref="A94:B126" firstHeaderRow="1" firstDataRow="1" firstDataCol="1"/>
  <pivotFields count="24">
    <pivotField showAll="0"/>
    <pivotField showAll="0"/>
    <pivotField axis="axisRow" dataField="1" showAll="0">
      <items count="38">
        <item x="29"/>
        <item x="7"/>
        <item x="30"/>
        <item x="3"/>
        <item x="8"/>
        <item x="1"/>
        <item x="4"/>
        <item x="13"/>
        <item x="12"/>
        <item m="1" x="35"/>
        <item x="22"/>
        <item x="23"/>
        <item m="1" x="33"/>
        <item x="19"/>
        <item x="28"/>
        <item x="2"/>
        <item x="26"/>
        <item x="24"/>
        <item x="11"/>
        <item x="21"/>
        <item m="1" x="31"/>
        <item x="0"/>
        <item x="9"/>
        <item m="1" x="34"/>
        <item x="20"/>
        <item x="16"/>
        <item m="1" x="36"/>
        <item x="6"/>
        <item x="17"/>
        <item x="10"/>
        <item x="25"/>
        <item x="14"/>
        <item x="27"/>
        <item x="18"/>
        <item m="1" x="32"/>
        <item x="5"/>
        <item x="15"/>
        <item t="default"/>
      </items>
    </pivotField>
    <pivotField showAll="0"/>
    <pivotField showAll="0"/>
    <pivotField showAll="0"/>
    <pivotField showAll="0"/>
    <pivotField showAll="0"/>
    <pivotField showAll="0"/>
    <pivotField showAll="0"/>
    <pivotField showAll="0"/>
    <pivotField numFmtId="1" showAll="0"/>
    <pivotField showAll="0"/>
    <pivotField numFmtId="14" showAll="0"/>
    <pivotField showAll="0"/>
    <pivotField showAll="0"/>
    <pivotField showAll="0"/>
    <pivotField showAll="0"/>
    <pivotField showAll="0"/>
    <pivotField showAll="0"/>
    <pivotField showAll="0"/>
    <pivotField showAll="0"/>
    <pivotField showAll="0"/>
    <pivotField showAll="0"/>
  </pivotFields>
  <rowFields count="1">
    <field x="2"/>
  </rowFields>
  <rowItems count="32">
    <i>
      <x/>
    </i>
    <i>
      <x v="1"/>
    </i>
    <i>
      <x v="2"/>
    </i>
    <i>
      <x v="3"/>
    </i>
    <i>
      <x v="4"/>
    </i>
    <i>
      <x v="5"/>
    </i>
    <i>
      <x v="6"/>
    </i>
    <i>
      <x v="7"/>
    </i>
    <i>
      <x v="8"/>
    </i>
    <i>
      <x v="10"/>
    </i>
    <i>
      <x v="11"/>
    </i>
    <i>
      <x v="13"/>
    </i>
    <i>
      <x v="14"/>
    </i>
    <i>
      <x v="15"/>
    </i>
    <i>
      <x v="16"/>
    </i>
    <i>
      <x v="17"/>
    </i>
    <i>
      <x v="18"/>
    </i>
    <i>
      <x v="19"/>
    </i>
    <i>
      <x v="21"/>
    </i>
    <i>
      <x v="22"/>
    </i>
    <i>
      <x v="24"/>
    </i>
    <i>
      <x v="25"/>
    </i>
    <i>
      <x v="27"/>
    </i>
    <i>
      <x v="28"/>
    </i>
    <i>
      <x v="29"/>
    </i>
    <i>
      <x v="30"/>
    </i>
    <i>
      <x v="31"/>
    </i>
    <i>
      <x v="32"/>
    </i>
    <i>
      <x v="33"/>
    </i>
    <i>
      <x v="35"/>
    </i>
    <i>
      <x v="36"/>
    </i>
    <i t="grand">
      <x/>
    </i>
  </rowItems>
  <colItems count="1">
    <i/>
  </colItems>
  <dataFields count="1">
    <dataField name="Cuenta de Departamento" fld="2" subtotal="count" baseField="0" baseItem="0"/>
  </dataFields>
  <formats count="25">
    <format dxfId="178">
      <pivotArea type="all" dataOnly="0" outline="0" fieldPosition="0"/>
    </format>
    <format dxfId="177">
      <pivotArea outline="0" collapsedLevelsAreSubtotals="1" fieldPosition="0"/>
    </format>
    <format dxfId="176">
      <pivotArea field="2" type="button" dataOnly="0" labelOnly="1" outline="0" axis="axisRow" fieldPosition="0"/>
    </format>
    <format dxfId="175">
      <pivotArea dataOnly="0" labelOnly="1" outline="0" axis="axisValues" fieldPosition="0"/>
    </format>
    <format dxfId="174">
      <pivotArea dataOnly="0" labelOnly="1" fieldPosition="0">
        <references count="1">
          <reference field="2" count="0"/>
        </references>
      </pivotArea>
    </format>
    <format dxfId="173">
      <pivotArea dataOnly="0" labelOnly="1" grandRow="1" outline="0" fieldPosition="0"/>
    </format>
    <format dxfId="172">
      <pivotArea type="all" dataOnly="0" outline="0" fieldPosition="0"/>
    </format>
    <format dxfId="171">
      <pivotArea outline="0" collapsedLevelsAreSubtotals="1" fieldPosition="0"/>
    </format>
    <format dxfId="170">
      <pivotArea field="2" type="button" dataOnly="0" labelOnly="1" outline="0" axis="axisRow" fieldPosition="0"/>
    </format>
    <format dxfId="169">
      <pivotArea dataOnly="0" labelOnly="1" outline="0" axis="axisValues" fieldPosition="0"/>
    </format>
    <format dxfId="168">
      <pivotArea dataOnly="0" labelOnly="1" fieldPosition="0">
        <references count="1">
          <reference field="2" count="0"/>
        </references>
      </pivotArea>
    </format>
    <format dxfId="167">
      <pivotArea dataOnly="0" labelOnly="1" grandRow="1" outline="0" fieldPosition="0"/>
    </format>
    <format dxfId="166">
      <pivotArea type="all" dataOnly="0" outline="0" fieldPosition="0"/>
    </format>
    <format dxfId="165">
      <pivotArea outline="0" collapsedLevelsAreSubtotals="1" fieldPosition="0"/>
    </format>
    <format dxfId="164">
      <pivotArea field="2" type="button" dataOnly="0" labelOnly="1" outline="0" axis="axisRow" fieldPosition="0"/>
    </format>
    <format dxfId="163">
      <pivotArea dataOnly="0" labelOnly="1" outline="0" axis="axisValues" fieldPosition="0"/>
    </format>
    <format dxfId="162">
      <pivotArea dataOnly="0" labelOnly="1" fieldPosition="0">
        <references count="1">
          <reference field="2" count="0"/>
        </references>
      </pivotArea>
    </format>
    <format dxfId="161">
      <pivotArea dataOnly="0" labelOnly="1" grandRow="1" outline="0" fieldPosition="0"/>
    </format>
    <format dxfId="160">
      <pivotArea type="all" dataOnly="0" outline="0" fieldPosition="0"/>
    </format>
    <format dxfId="159">
      <pivotArea outline="0" collapsedLevelsAreSubtotals="1" fieldPosition="0"/>
    </format>
    <format dxfId="158">
      <pivotArea field="2" type="button" dataOnly="0" labelOnly="1" outline="0" axis="axisRow" fieldPosition="0"/>
    </format>
    <format dxfId="157">
      <pivotArea dataOnly="0" labelOnly="1" outline="0" axis="axisValues" fieldPosition="0"/>
    </format>
    <format dxfId="156">
      <pivotArea dataOnly="0" labelOnly="1" fieldPosition="0">
        <references count="1">
          <reference field="2" count="0"/>
        </references>
      </pivotArea>
    </format>
    <format dxfId="155">
      <pivotArea dataOnly="0" labelOnly="1" grandRow="1" outline="0" fieldPosition="0"/>
    </format>
    <format dxfId="154">
      <pivotArea grandRow="1" outline="0" collapsedLevelsAreSubtotals="1"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Tabla dinámica12"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197:B202" firstHeaderRow="1" firstDataRow="1" firstDataCol="1"/>
  <pivotFields count="24">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numFmtId="14" showAll="0"/>
    <pivotField showAll="0"/>
    <pivotField showAll="0"/>
    <pivotField dataField="1" showAll="0"/>
    <pivotField axis="axisRow" showAll="0">
      <items count="5">
        <item x="0"/>
        <item x="3"/>
        <item x="1"/>
        <item x="2"/>
        <item t="default"/>
      </items>
    </pivotField>
    <pivotField showAll="0"/>
    <pivotField showAll="0"/>
    <pivotField showAll="0"/>
    <pivotField showAll="0"/>
    <pivotField showAll="0"/>
    <pivotField showAll="0"/>
  </pivotFields>
  <rowFields count="1">
    <field x="17"/>
  </rowFields>
  <rowItems count="5">
    <i>
      <x/>
    </i>
    <i>
      <x v="1"/>
    </i>
    <i>
      <x v="2"/>
    </i>
    <i>
      <x v="3"/>
    </i>
    <i t="grand">
      <x/>
    </i>
  </rowItems>
  <colItems count="1">
    <i/>
  </colItems>
  <dataFields count="1">
    <dataField name="Promedio de Tiempo de atención" fld="16" subtotal="average" baseField="17" baseItem="0" numFmtId="1"/>
  </dataFields>
  <formats count="25">
    <format dxfId="203">
      <pivotArea outline="0" collapsedLevelsAreSubtotals="1" fieldPosition="0"/>
    </format>
    <format dxfId="202">
      <pivotArea type="all" dataOnly="0" outline="0" fieldPosition="0"/>
    </format>
    <format dxfId="201">
      <pivotArea outline="0" collapsedLevelsAreSubtotals="1" fieldPosition="0"/>
    </format>
    <format dxfId="200">
      <pivotArea field="17" type="button" dataOnly="0" labelOnly="1" outline="0" axis="axisRow" fieldPosition="0"/>
    </format>
    <format dxfId="199">
      <pivotArea dataOnly="0" labelOnly="1" outline="0" axis="axisValues" fieldPosition="0"/>
    </format>
    <format dxfId="198">
      <pivotArea dataOnly="0" labelOnly="1" fieldPosition="0">
        <references count="1">
          <reference field="17" count="0"/>
        </references>
      </pivotArea>
    </format>
    <format dxfId="197">
      <pivotArea dataOnly="0" labelOnly="1" grandRow="1" outline="0" fieldPosition="0"/>
    </format>
    <format dxfId="196">
      <pivotArea type="all" dataOnly="0" outline="0" fieldPosition="0"/>
    </format>
    <format dxfId="195">
      <pivotArea outline="0" collapsedLevelsAreSubtotals="1" fieldPosition="0"/>
    </format>
    <format dxfId="194">
      <pivotArea field="17" type="button" dataOnly="0" labelOnly="1" outline="0" axis="axisRow" fieldPosition="0"/>
    </format>
    <format dxfId="193">
      <pivotArea dataOnly="0" labelOnly="1" outline="0" axis="axisValues" fieldPosition="0"/>
    </format>
    <format dxfId="192">
      <pivotArea dataOnly="0" labelOnly="1" fieldPosition="0">
        <references count="1">
          <reference field="17" count="0"/>
        </references>
      </pivotArea>
    </format>
    <format dxfId="191">
      <pivotArea dataOnly="0" labelOnly="1" grandRow="1" outline="0" fieldPosition="0"/>
    </format>
    <format dxfId="190">
      <pivotArea type="all" dataOnly="0" outline="0" fieldPosition="0"/>
    </format>
    <format dxfId="189">
      <pivotArea outline="0" collapsedLevelsAreSubtotals="1" fieldPosition="0"/>
    </format>
    <format dxfId="188">
      <pivotArea field="17" type="button" dataOnly="0" labelOnly="1" outline="0" axis="axisRow" fieldPosition="0"/>
    </format>
    <format dxfId="187">
      <pivotArea dataOnly="0" labelOnly="1" outline="0" axis="axisValues" fieldPosition="0"/>
    </format>
    <format dxfId="186">
      <pivotArea dataOnly="0" labelOnly="1" fieldPosition="0">
        <references count="1">
          <reference field="17" count="0"/>
        </references>
      </pivotArea>
    </format>
    <format dxfId="185">
      <pivotArea dataOnly="0" labelOnly="1" grandRow="1" outline="0" fieldPosition="0"/>
    </format>
    <format dxfId="184">
      <pivotArea type="all" dataOnly="0" outline="0" fieldPosition="0"/>
    </format>
    <format dxfId="183">
      <pivotArea outline="0" collapsedLevelsAreSubtotals="1" fieldPosition="0"/>
    </format>
    <format dxfId="182">
      <pivotArea field="17" type="button" dataOnly="0" labelOnly="1" outline="0" axis="axisRow" fieldPosition="0"/>
    </format>
    <format dxfId="181">
      <pivotArea dataOnly="0" labelOnly="1" outline="0" axis="axisValues" fieldPosition="0"/>
    </format>
    <format dxfId="180">
      <pivotArea dataOnly="0" labelOnly="1" fieldPosition="0">
        <references count="1">
          <reference field="17" count="0"/>
        </references>
      </pivotArea>
    </format>
    <format dxfId="179">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40.75.99.166/orfeo3/radicacion/NEW.php?nurad=20212110026811&amp;Buscar=BuscarDocModUS&amp;PHPSESSID=m7ne3bhb0fhr6kp5uakj299g91&amp;Submit3=ModificarDocumentos&amp;Buscar1=BuscarOrfeo78956jkgf" TargetMode="Externa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drawing" Target="../drawings/drawing1.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5"/>
  <sheetViews>
    <sheetView tabSelected="1" zoomScale="80" zoomScaleNormal="80" workbookViewId="0">
      <selection activeCell="D4" sqref="D4"/>
    </sheetView>
  </sheetViews>
  <sheetFormatPr baseColWidth="10" defaultColWidth="0" defaultRowHeight="15" x14ac:dyDescent="0.25"/>
  <cols>
    <col min="1" max="1" width="13.85546875" customWidth="1"/>
    <col min="2" max="2" width="16.42578125" customWidth="1"/>
    <col min="3" max="3" width="19.5703125" customWidth="1"/>
    <col min="4" max="4" width="21.5703125" customWidth="1"/>
    <col min="5" max="5" width="19.42578125" customWidth="1"/>
    <col min="6" max="6" width="14.85546875" customWidth="1"/>
    <col min="7" max="7" width="25.5703125" style="128" customWidth="1"/>
    <col min="8" max="8" width="17.28515625" customWidth="1"/>
    <col min="9" max="9" width="26.140625" customWidth="1"/>
    <col min="10" max="10" width="19.7109375" customWidth="1"/>
    <col min="11" max="11" width="18.42578125" customWidth="1"/>
    <col min="12" max="12" width="11.42578125" style="138" customWidth="1"/>
    <col min="13" max="13" width="18.42578125" style="138" customWidth="1"/>
    <col min="14" max="14" width="11.42578125" style="143" customWidth="1"/>
    <col min="15" max="15" width="19.28515625" style="138" customWidth="1"/>
    <col min="16" max="16" width="15.28515625" style="165" customWidth="1"/>
    <col min="17" max="17" width="10.85546875" style="138" customWidth="1"/>
    <col min="18" max="18" width="15.5703125" customWidth="1"/>
    <col min="19" max="19" width="31.42578125" customWidth="1"/>
    <col min="20" max="20" width="18.85546875" customWidth="1"/>
    <col min="21" max="21" width="16.7109375" customWidth="1"/>
    <col min="22" max="22" width="15" customWidth="1"/>
    <col min="23" max="23" width="15.85546875" customWidth="1"/>
    <col min="24" max="24" width="30.28515625" customWidth="1"/>
    <col min="25" max="16384" width="11.42578125" hidden="1"/>
  </cols>
  <sheetData>
    <row r="1" spans="1:24" s="136" customFormat="1" ht="51" x14ac:dyDescent="0.25">
      <c r="A1" s="133" t="s">
        <v>0</v>
      </c>
      <c r="B1" s="133" t="s">
        <v>1</v>
      </c>
      <c r="C1" s="133" t="s">
        <v>2</v>
      </c>
      <c r="D1" s="133" t="s">
        <v>3</v>
      </c>
      <c r="E1" s="133" t="s">
        <v>4</v>
      </c>
      <c r="F1" s="133" t="s">
        <v>5</v>
      </c>
      <c r="G1" s="133" t="s">
        <v>6</v>
      </c>
      <c r="H1" s="133" t="s">
        <v>7</v>
      </c>
      <c r="I1" s="133" t="s">
        <v>8</v>
      </c>
      <c r="J1" s="133" t="s">
        <v>9</v>
      </c>
      <c r="K1" s="133" t="s">
        <v>10</v>
      </c>
      <c r="L1" s="134" t="s">
        <v>11</v>
      </c>
      <c r="M1" s="134" t="s">
        <v>12</v>
      </c>
      <c r="N1" s="135" t="s">
        <v>13</v>
      </c>
      <c r="O1" s="134" t="s">
        <v>14</v>
      </c>
      <c r="P1" s="145" t="s">
        <v>15</v>
      </c>
      <c r="Q1" s="134" t="s">
        <v>16</v>
      </c>
      <c r="R1" s="133" t="s">
        <v>17</v>
      </c>
      <c r="S1" s="133" t="s">
        <v>18</v>
      </c>
      <c r="T1" s="135" t="s">
        <v>19</v>
      </c>
      <c r="U1" s="133" t="s">
        <v>20</v>
      </c>
      <c r="V1" s="133" t="s">
        <v>21</v>
      </c>
      <c r="W1" s="133" t="s">
        <v>22</v>
      </c>
      <c r="X1" s="133" t="s">
        <v>23</v>
      </c>
    </row>
    <row r="2" spans="1:24" s="128" customFormat="1" ht="51" x14ac:dyDescent="0.25">
      <c r="A2" s="1" t="s">
        <v>24</v>
      </c>
      <c r="B2" s="2" t="s">
        <v>25</v>
      </c>
      <c r="C2" s="2" t="s">
        <v>26</v>
      </c>
      <c r="D2" s="1" t="s">
        <v>27</v>
      </c>
      <c r="E2" s="2" t="s">
        <v>28</v>
      </c>
      <c r="F2" s="2" t="s">
        <v>29</v>
      </c>
      <c r="G2" s="3" t="s">
        <v>30</v>
      </c>
      <c r="H2" s="1" t="s">
        <v>31</v>
      </c>
      <c r="I2" s="1" t="s">
        <v>32</v>
      </c>
      <c r="J2" s="2" t="s">
        <v>33</v>
      </c>
      <c r="K2" s="1" t="s">
        <v>34</v>
      </c>
      <c r="L2" s="5">
        <v>30</v>
      </c>
      <c r="M2" s="31" t="s">
        <v>35</v>
      </c>
      <c r="N2" s="22">
        <v>44378</v>
      </c>
      <c r="O2" s="31">
        <v>20212050094291</v>
      </c>
      <c r="P2" s="146">
        <v>44406</v>
      </c>
      <c r="Q2" s="5">
        <v>19</v>
      </c>
      <c r="R2" s="2" t="s">
        <v>37</v>
      </c>
      <c r="S2" s="2"/>
      <c r="T2" s="4" t="s">
        <v>36</v>
      </c>
      <c r="U2" s="2" t="s">
        <v>38</v>
      </c>
      <c r="V2" s="2" t="s">
        <v>39</v>
      </c>
      <c r="W2" s="2" t="s">
        <v>40</v>
      </c>
      <c r="X2" s="2"/>
    </row>
    <row r="3" spans="1:24" s="128" customFormat="1" ht="51" x14ac:dyDescent="0.25">
      <c r="A3" s="1" t="s">
        <v>24</v>
      </c>
      <c r="B3" s="2" t="s">
        <v>25</v>
      </c>
      <c r="C3" s="1" t="s">
        <v>41</v>
      </c>
      <c r="D3" s="1" t="s">
        <v>42</v>
      </c>
      <c r="E3" s="2" t="s">
        <v>43</v>
      </c>
      <c r="F3" s="2" t="s">
        <v>44</v>
      </c>
      <c r="G3" s="1" t="s">
        <v>45</v>
      </c>
      <c r="H3" s="1" t="s">
        <v>46</v>
      </c>
      <c r="I3" s="1" t="s">
        <v>32</v>
      </c>
      <c r="J3" s="2" t="s">
        <v>33</v>
      </c>
      <c r="K3" s="1" t="s">
        <v>34</v>
      </c>
      <c r="L3" s="5">
        <v>30</v>
      </c>
      <c r="M3" s="31" t="s">
        <v>47</v>
      </c>
      <c r="N3" s="22">
        <v>44378</v>
      </c>
      <c r="O3" s="5">
        <v>20212050093951</v>
      </c>
      <c r="P3" s="146">
        <v>44398</v>
      </c>
      <c r="Q3" s="5">
        <v>12</v>
      </c>
      <c r="R3" s="2" t="s">
        <v>37</v>
      </c>
      <c r="S3" s="2" t="s">
        <v>48</v>
      </c>
      <c r="T3" s="6">
        <v>44398</v>
      </c>
      <c r="U3" s="2" t="s">
        <v>38</v>
      </c>
      <c r="V3" s="2" t="s">
        <v>39</v>
      </c>
      <c r="W3" s="2" t="s">
        <v>40</v>
      </c>
      <c r="X3" s="2"/>
    </row>
    <row r="4" spans="1:24" s="128" customFormat="1" ht="51" x14ac:dyDescent="0.25">
      <c r="A4" s="1" t="s">
        <v>24</v>
      </c>
      <c r="B4" s="2" t="s">
        <v>25</v>
      </c>
      <c r="C4" s="1" t="s">
        <v>49</v>
      </c>
      <c r="D4" s="1" t="s">
        <v>50</v>
      </c>
      <c r="E4" s="2" t="s">
        <v>43</v>
      </c>
      <c r="F4" s="2" t="s">
        <v>51</v>
      </c>
      <c r="G4" s="1" t="s">
        <v>52</v>
      </c>
      <c r="H4" s="1" t="s">
        <v>53</v>
      </c>
      <c r="I4" s="1" t="s">
        <v>32</v>
      </c>
      <c r="J4" s="2" t="s">
        <v>33</v>
      </c>
      <c r="K4" s="1" t="s">
        <v>54</v>
      </c>
      <c r="L4" s="5">
        <v>30</v>
      </c>
      <c r="M4" s="31" t="s">
        <v>55</v>
      </c>
      <c r="N4" s="22">
        <v>44379</v>
      </c>
      <c r="O4" s="31">
        <v>20212050093991</v>
      </c>
      <c r="P4" s="146">
        <v>44398</v>
      </c>
      <c r="Q4" s="5">
        <v>11</v>
      </c>
      <c r="R4" s="2" t="s">
        <v>37</v>
      </c>
      <c r="S4" s="2"/>
      <c r="T4" s="4" t="s">
        <v>57</v>
      </c>
      <c r="U4" s="2" t="s">
        <v>38</v>
      </c>
      <c r="V4" s="2" t="s">
        <v>39</v>
      </c>
      <c r="W4" s="2"/>
      <c r="X4" s="2"/>
    </row>
    <row r="5" spans="1:24" s="128" customFormat="1" ht="51" x14ac:dyDescent="0.25">
      <c r="A5" s="1" t="s">
        <v>24</v>
      </c>
      <c r="B5" s="2" t="s">
        <v>25</v>
      </c>
      <c r="C5" s="2" t="s">
        <v>58</v>
      </c>
      <c r="D5" s="1" t="s">
        <v>59</v>
      </c>
      <c r="E5" s="2" t="s">
        <v>60</v>
      </c>
      <c r="F5" s="2" t="s">
        <v>44</v>
      </c>
      <c r="G5" s="1" t="s">
        <v>61</v>
      </c>
      <c r="H5" s="1" t="s">
        <v>62</v>
      </c>
      <c r="I5" s="1" t="s">
        <v>63</v>
      </c>
      <c r="J5" s="2" t="s">
        <v>33</v>
      </c>
      <c r="K5" s="1" t="s">
        <v>54</v>
      </c>
      <c r="L5" s="5">
        <v>30</v>
      </c>
      <c r="M5" s="31" t="s">
        <v>64</v>
      </c>
      <c r="N5" s="22">
        <v>44379</v>
      </c>
      <c r="O5" s="31">
        <v>20212000021181</v>
      </c>
      <c r="P5" s="146">
        <v>44426</v>
      </c>
      <c r="Q5" s="5">
        <v>30</v>
      </c>
      <c r="R5" s="2" t="s">
        <v>37</v>
      </c>
      <c r="S5" s="2" t="s">
        <v>65</v>
      </c>
      <c r="T5" s="6">
        <v>44426</v>
      </c>
      <c r="U5" s="2" t="s">
        <v>38</v>
      </c>
      <c r="V5" s="2" t="s">
        <v>39</v>
      </c>
      <c r="W5" s="2" t="s">
        <v>40</v>
      </c>
      <c r="X5" s="2"/>
    </row>
    <row r="6" spans="1:24" s="128" customFormat="1" ht="76.5" x14ac:dyDescent="0.25">
      <c r="A6" s="1" t="s">
        <v>24</v>
      </c>
      <c r="B6" s="2" t="s">
        <v>25</v>
      </c>
      <c r="C6" s="1" t="s">
        <v>66</v>
      </c>
      <c r="D6" s="1" t="s">
        <v>67</v>
      </c>
      <c r="E6" s="1" t="s">
        <v>60</v>
      </c>
      <c r="F6" s="2" t="s">
        <v>68</v>
      </c>
      <c r="G6" s="1" t="s">
        <v>69</v>
      </c>
      <c r="H6" s="1" t="s">
        <v>31</v>
      </c>
      <c r="I6" s="1" t="s">
        <v>32</v>
      </c>
      <c r="J6" s="2" t="s">
        <v>33</v>
      </c>
      <c r="K6" s="1" t="s">
        <v>54</v>
      </c>
      <c r="L6" s="5">
        <v>30</v>
      </c>
      <c r="M6" s="31" t="s">
        <v>70</v>
      </c>
      <c r="N6" s="22">
        <v>44379</v>
      </c>
      <c r="O6" s="5">
        <v>20212050094171</v>
      </c>
      <c r="P6" s="146">
        <v>44405</v>
      </c>
      <c r="Q6" s="5">
        <v>16</v>
      </c>
      <c r="R6" s="2" t="s">
        <v>37</v>
      </c>
      <c r="S6" s="2" t="s">
        <v>72</v>
      </c>
      <c r="T6" s="4" t="s">
        <v>71</v>
      </c>
      <c r="U6" s="2" t="s">
        <v>38</v>
      </c>
      <c r="V6" s="2" t="s">
        <v>39</v>
      </c>
      <c r="W6" s="2" t="s">
        <v>40</v>
      </c>
      <c r="X6" s="2" t="s">
        <v>73</v>
      </c>
    </row>
    <row r="7" spans="1:24" s="128" customFormat="1" ht="63.75" x14ac:dyDescent="0.25">
      <c r="A7" s="1" t="s">
        <v>24</v>
      </c>
      <c r="B7" s="2" t="s">
        <v>25</v>
      </c>
      <c r="C7" s="1" t="s">
        <v>49</v>
      </c>
      <c r="D7" s="1" t="s">
        <v>74</v>
      </c>
      <c r="E7" s="2" t="s">
        <v>43</v>
      </c>
      <c r="F7" s="2" t="s">
        <v>29</v>
      </c>
      <c r="G7" s="1" t="s">
        <v>75</v>
      </c>
      <c r="H7" s="1" t="s">
        <v>53</v>
      </c>
      <c r="I7" s="1" t="s">
        <v>32</v>
      </c>
      <c r="J7" s="2" t="s">
        <v>33</v>
      </c>
      <c r="K7" s="1" t="s">
        <v>76</v>
      </c>
      <c r="L7" s="5">
        <v>20</v>
      </c>
      <c r="M7" s="31" t="s">
        <v>77</v>
      </c>
      <c r="N7" s="22">
        <v>44383</v>
      </c>
      <c r="O7" s="31">
        <v>20212050093991</v>
      </c>
      <c r="P7" s="146">
        <v>44398</v>
      </c>
      <c r="Q7" s="5">
        <v>11</v>
      </c>
      <c r="R7" s="2" t="s">
        <v>37</v>
      </c>
      <c r="S7" s="2"/>
      <c r="T7" s="4" t="s">
        <v>56</v>
      </c>
      <c r="U7" s="2" t="s">
        <v>38</v>
      </c>
      <c r="V7" s="2" t="s">
        <v>39</v>
      </c>
      <c r="W7" s="2" t="s">
        <v>40</v>
      </c>
      <c r="X7" s="2" t="s">
        <v>78</v>
      </c>
    </row>
    <row r="8" spans="1:24" s="128" customFormat="1" ht="51" x14ac:dyDescent="0.25">
      <c r="A8" s="1" t="s">
        <v>24</v>
      </c>
      <c r="B8" s="2" t="s">
        <v>25</v>
      </c>
      <c r="C8" s="2" t="s">
        <v>79</v>
      </c>
      <c r="D8" s="1" t="s">
        <v>80</v>
      </c>
      <c r="E8" s="2" t="s">
        <v>28</v>
      </c>
      <c r="F8" s="2" t="s">
        <v>68</v>
      </c>
      <c r="G8" s="1" t="s">
        <v>81</v>
      </c>
      <c r="H8" s="1" t="s">
        <v>82</v>
      </c>
      <c r="I8" s="1" t="s">
        <v>83</v>
      </c>
      <c r="J8" s="2" t="s">
        <v>33</v>
      </c>
      <c r="K8" s="1" t="s">
        <v>34</v>
      </c>
      <c r="L8" s="5">
        <v>30</v>
      </c>
      <c r="M8" s="31" t="s">
        <v>84</v>
      </c>
      <c r="N8" s="22">
        <v>44383</v>
      </c>
      <c r="O8" s="31">
        <v>20212050094201</v>
      </c>
      <c r="P8" s="146">
        <v>44404</v>
      </c>
      <c r="Q8" s="5">
        <v>14</v>
      </c>
      <c r="R8" s="2" t="s">
        <v>37</v>
      </c>
      <c r="S8" s="2"/>
      <c r="T8" s="4" t="s">
        <v>85</v>
      </c>
      <c r="U8" s="2" t="s">
        <v>38</v>
      </c>
      <c r="V8" s="2" t="s">
        <v>39</v>
      </c>
      <c r="W8" s="2" t="s">
        <v>40</v>
      </c>
      <c r="X8" s="2" t="s">
        <v>73</v>
      </c>
    </row>
    <row r="9" spans="1:24" s="128" customFormat="1" ht="114.75" x14ac:dyDescent="0.25">
      <c r="A9" s="1" t="s">
        <v>24</v>
      </c>
      <c r="B9" s="2" t="s">
        <v>25</v>
      </c>
      <c r="C9" s="2" t="s">
        <v>86</v>
      </c>
      <c r="D9" s="1" t="s">
        <v>87</v>
      </c>
      <c r="E9" s="2" t="s">
        <v>60</v>
      </c>
      <c r="F9" s="2" t="s">
        <v>51</v>
      </c>
      <c r="G9" s="1" t="s">
        <v>88</v>
      </c>
      <c r="H9" s="1" t="s">
        <v>89</v>
      </c>
      <c r="I9" s="1" t="s">
        <v>90</v>
      </c>
      <c r="J9" s="2" t="s">
        <v>33</v>
      </c>
      <c r="K9" s="1" t="s">
        <v>54</v>
      </c>
      <c r="L9" s="5">
        <v>30</v>
      </c>
      <c r="M9" s="31" t="s">
        <v>91</v>
      </c>
      <c r="N9" s="22">
        <v>44383</v>
      </c>
      <c r="O9" s="5">
        <v>20212100021721</v>
      </c>
      <c r="P9" s="146">
        <v>44405</v>
      </c>
      <c r="Q9" s="5">
        <v>15</v>
      </c>
      <c r="R9" s="2" t="s">
        <v>37</v>
      </c>
      <c r="S9" s="2" t="s">
        <v>92</v>
      </c>
      <c r="T9" s="2" t="s">
        <v>40</v>
      </c>
      <c r="U9" s="2" t="s">
        <v>40</v>
      </c>
      <c r="V9" s="2" t="s">
        <v>40</v>
      </c>
      <c r="W9" s="2" t="s">
        <v>40</v>
      </c>
      <c r="X9" s="2" t="s">
        <v>93</v>
      </c>
    </row>
    <row r="10" spans="1:24" s="128" customFormat="1" ht="51" x14ac:dyDescent="0.25">
      <c r="A10" s="1" t="s">
        <v>24</v>
      </c>
      <c r="B10" s="2" t="s">
        <v>25</v>
      </c>
      <c r="C10" s="1" t="s">
        <v>94</v>
      </c>
      <c r="D10" s="1" t="s">
        <v>95</v>
      </c>
      <c r="E10" s="2" t="s">
        <v>43</v>
      </c>
      <c r="F10" s="2" t="s">
        <v>29</v>
      </c>
      <c r="G10" s="1" t="s">
        <v>96</v>
      </c>
      <c r="H10" s="1" t="s">
        <v>97</v>
      </c>
      <c r="I10" s="1" t="s">
        <v>83</v>
      </c>
      <c r="J10" s="2" t="s">
        <v>33</v>
      </c>
      <c r="K10" s="1" t="s">
        <v>34</v>
      </c>
      <c r="L10" s="5">
        <v>30</v>
      </c>
      <c r="M10" s="31" t="s">
        <v>98</v>
      </c>
      <c r="N10" s="22">
        <v>44383</v>
      </c>
      <c r="O10" s="31">
        <v>20212000021221</v>
      </c>
      <c r="P10" s="146">
        <v>44398</v>
      </c>
      <c r="Q10" s="5">
        <v>10</v>
      </c>
      <c r="R10" s="2" t="s">
        <v>37</v>
      </c>
      <c r="S10" s="2"/>
      <c r="T10" s="4" t="s">
        <v>56</v>
      </c>
      <c r="U10" s="2" t="s">
        <v>38</v>
      </c>
      <c r="V10" s="2" t="s">
        <v>39</v>
      </c>
      <c r="W10" s="2" t="s">
        <v>40</v>
      </c>
      <c r="X10" s="2" t="s">
        <v>78</v>
      </c>
    </row>
    <row r="11" spans="1:24" s="128" customFormat="1" ht="51" x14ac:dyDescent="0.25">
      <c r="A11" s="1" t="s">
        <v>24</v>
      </c>
      <c r="B11" s="2" t="s">
        <v>25</v>
      </c>
      <c r="C11" s="2" t="s">
        <v>99</v>
      </c>
      <c r="D11" s="1" t="s">
        <v>100</v>
      </c>
      <c r="E11" s="2" t="s">
        <v>101</v>
      </c>
      <c r="F11" s="2" t="s">
        <v>68</v>
      </c>
      <c r="G11" s="1" t="s">
        <v>102</v>
      </c>
      <c r="H11" s="1" t="s">
        <v>82</v>
      </c>
      <c r="I11" s="1" t="s">
        <v>83</v>
      </c>
      <c r="J11" s="2" t="s">
        <v>33</v>
      </c>
      <c r="K11" s="1" t="s">
        <v>34</v>
      </c>
      <c r="L11" s="5">
        <v>30</v>
      </c>
      <c r="M11" s="31" t="s">
        <v>103</v>
      </c>
      <c r="N11" s="22">
        <v>44383</v>
      </c>
      <c r="O11" s="31">
        <v>20212050093971</v>
      </c>
      <c r="P11" s="146">
        <v>44398</v>
      </c>
      <c r="Q11" s="5">
        <v>10</v>
      </c>
      <c r="R11" s="2" t="s">
        <v>37</v>
      </c>
      <c r="S11" s="2"/>
      <c r="T11" s="4" t="s">
        <v>56</v>
      </c>
      <c r="U11" s="2" t="s">
        <v>38</v>
      </c>
      <c r="V11" s="2" t="s">
        <v>39</v>
      </c>
      <c r="W11" s="2" t="s">
        <v>40</v>
      </c>
      <c r="X11" s="2" t="s">
        <v>104</v>
      </c>
    </row>
    <row r="12" spans="1:24" s="128" customFormat="1" ht="76.5" x14ac:dyDescent="0.25">
      <c r="A12" s="7" t="s">
        <v>24</v>
      </c>
      <c r="B12" s="8" t="s">
        <v>25</v>
      </c>
      <c r="C12" s="8" t="s">
        <v>445</v>
      </c>
      <c r="D12" s="7" t="s">
        <v>105</v>
      </c>
      <c r="E12" s="8" t="s">
        <v>60</v>
      </c>
      <c r="F12" s="8" t="s">
        <v>44</v>
      </c>
      <c r="G12" s="7" t="s">
        <v>106</v>
      </c>
      <c r="H12" s="7" t="s">
        <v>107</v>
      </c>
      <c r="I12" s="8" t="s">
        <v>108</v>
      </c>
      <c r="J12" s="7" t="s">
        <v>108</v>
      </c>
      <c r="K12" s="7" t="s">
        <v>34</v>
      </c>
      <c r="L12" s="9">
        <v>30</v>
      </c>
      <c r="M12" s="27" t="s">
        <v>109</v>
      </c>
      <c r="N12" s="23">
        <v>44383</v>
      </c>
      <c r="O12" s="9">
        <v>20213000030781</v>
      </c>
      <c r="P12" s="147">
        <v>44551</v>
      </c>
      <c r="Q12" s="9">
        <v>114</v>
      </c>
      <c r="R12" s="8" t="s">
        <v>110</v>
      </c>
      <c r="S12" s="8" t="s">
        <v>111</v>
      </c>
      <c r="T12" s="10">
        <v>44551</v>
      </c>
      <c r="U12" s="8" t="s">
        <v>38</v>
      </c>
      <c r="V12" s="8" t="s">
        <v>39</v>
      </c>
      <c r="W12" s="8" t="s">
        <v>40</v>
      </c>
      <c r="X12" s="8"/>
    </row>
    <row r="13" spans="1:24" s="128" customFormat="1" ht="51" x14ac:dyDescent="0.25">
      <c r="A13" s="1" t="s">
        <v>24</v>
      </c>
      <c r="B13" s="2" t="s">
        <v>112</v>
      </c>
      <c r="C13" s="2" t="s">
        <v>99</v>
      </c>
      <c r="D13" s="1" t="s">
        <v>113</v>
      </c>
      <c r="E13" s="1" t="s">
        <v>60</v>
      </c>
      <c r="F13" s="2" t="s">
        <v>29</v>
      </c>
      <c r="G13" s="1" t="s">
        <v>114</v>
      </c>
      <c r="H13" s="1" t="s">
        <v>31</v>
      </c>
      <c r="I13" s="1" t="s">
        <v>32</v>
      </c>
      <c r="J13" s="2" t="s">
        <v>33</v>
      </c>
      <c r="K13" s="1" t="s">
        <v>115</v>
      </c>
      <c r="L13" s="5">
        <v>5</v>
      </c>
      <c r="M13" s="31" t="s">
        <v>116</v>
      </c>
      <c r="N13" s="22">
        <v>44384</v>
      </c>
      <c r="O13" s="31">
        <v>20212050093801</v>
      </c>
      <c r="P13" s="146">
        <v>44389</v>
      </c>
      <c r="Q13" s="5">
        <v>4</v>
      </c>
      <c r="R13" s="2" t="s">
        <v>37</v>
      </c>
      <c r="S13" s="2"/>
      <c r="T13" s="11" t="s">
        <v>117</v>
      </c>
      <c r="U13" s="2" t="s">
        <v>38</v>
      </c>
      <c r="V13" s="2" t="s">
        <v>39</v>
      </c>
      <c r="W13" s="2" t="s">
        <v>40</v>
      </c>
      <c r="X13" s="2" t="s">
        <v>104</v>
      </c>
    </row>
    <row r="14" spans="1:24" s="128" customFormat="1" ht="51" x14ac:dyDescent="0.25">
      <c r="A14" s="12" t="s">
        <v>24</v>
      </c>
      <c r="B14" s="13" t="s">
        <v>25</v>
      </c>
      <c r="C14" s="13" t="s">
        <v>118</v>
      </c>
      <c r="D14" s="12" t="s">
        <v>119</v>
      </c>
      <c r="E14" s="13" t="s">
        <v>43</v>
      </c>
      <c r="F14" s="13" t="s">
        <v>44</v>
      </c>
      <c r="G14" s="12" t="s">
        <v>120</v>
      </c>
      <c r="H14" s="12" t="s">
        <v>121</v>
      </c>
      <c r="I14" s="12" t="s">
        <v>90</v>
      </c>
      <c r="J14" s="13" t="s">
        <v>33</v>
      </c>
      <c r="K14" s="12" t="s">
        <v>34</v>
      </c>
      <c r="L14" s="14">
        <v>30</v>
      </c>
      <c r="M14" s="28" t="s">
        <v>122</v>
      </c>
      <c r="N14" s="29">
        <v>44384</v>
      </c>
      <c r="O14" s="14"/>
      <c r="P14" s="148"/>
      <c r="Q14" s="14"/>
      <c r="R14" s="13" t="s">
        <v>123</v>
      </c>
      <c r="S14" s="13"/>
      <c r="T14" s="15"/>
      <c r="U14" s="13"/>
      <c r="V14" s="13"/>
      <c r="W14" s="13"/>
      <c r="X14" s="13" t="s">
        <v>124</v>
      </c>
    </row>
    <row r="15" spans="1:24" s="128" customFormat="1" ht="51" x14ac:dyDescent="0.25">
      <c r="A15" s="1" t="s">
        <v>24</v>
      </c>
      <c r="B15" s="2" t="s">
        <v>25</v>
      </c>
      <c r="C15" s="16" t="s">
        <v>125</v>
      </c>
      <c r="D15" s="1" t="s">
        <v>126</v>
      </c>
      <c r="E15" s="2" t="s">
        <v>28</v>
      </c>
      <c r="F15" s="2" t="s">
        <v>127</v>
      </c>
      <c r="G15" s="1" t="s">
        <v>128</v>
      </c>
      <c r="H15" s="1" t="s">
        <v>53</v>
      </c>
      <c r="I15" s="1" t="s">
        <v>32</v>
      </c>
      <c r="J15" s="2" t="s">
        <v>33</v>
      </c>
      <c r="K15" s="1" t="s">
        <v>54</v>
      </c>
      <c r="L15" s="5">
        <v>30</v>
      </c>
      <c r="M15" s="31" t="s">
        <v>129</v>
      </c>
      <c r="N15" s="22">
        <v>44384</v>
      </c>
      <c r="O15" s="31">
        <v>20212050093921</v>
      </c>
      <c r="P15" s="146">
        <v>44411</v>
      </c>
      <c r="Q15" s="5">
        <v>18</v>
      </c>
      <c r="R15" s="2" t="s">
        <v>37</v>
      </c>
      <c r="S15" s="2"/>
      <c r="T15" s="6"/>
      <c r="U15" s="2" t="s">
        <v>130</v>
      </c>
      <c r="V15" s="2" t="s">
        <v>39</v>
      </c>
      <c r="W15" s="2"/>
      <c r="X15" s="2" t="s">
        <v>104</v>
      </c>
    </row>
    <row r="16" spans="1:24" s="128" customFormat="1" ht="76.5" x14ac:dyDescent="0.25">
      <c r="A16" s="7" t="s">
        <v>24</v>
      </c>
      <c r="B16" s="8" t="s">
        <v>25</v>
      </c>
      <c r="C16" s="17" t="s">
        <v>131</v>
      </c>
      <c r="D16" s="7" t="s">
        <v>132</v>
      </c>
      <c r="E16" s="8" t="s">
        <v>43</v>
      </c>
      <c r="F16" s="8" t="s">
        <v>29</v>
      </c>
      <c r="G16" s="7" t="s">
        <v>133</v>
      </c>
      <c r="H16" s="7" t="s">
        <v>107</v>
      </c>
      <c r="I16" s="8" t="s">
        <v>108</v>
      </c>
      <c r="J16" s="7" t="s">
        <v>108</v>
      </c>
      <c r="K16" s="7" t="s">
        <v>54</v>
      </c>
      <c r="L16" s="9">
        <v>30</v>
      </c>
      <c r="M16" s="27" t="s">
        <v>134</v>
      </c>
      <c r="N16" s="23">
        <v>44385</v>
      </c>
      <c r="O16" s="27" t="s">
        <v>40</v>
      </c>
      <c r="P16" s="147">
        <v>44477</v>
      </c>
      <c r="Q16" s="9">
        <v>64</v>
      </c>
      <c r="R16" s="8" t="s">
        <v>110</v>
      </c>
      <c r="S16" s="8" t="s">
        <v>135</v>
      </c>
      <c r="T16" s="10" t="s">
        <v>40</v>
      </c>
      <c r="U16" s="8" t="s">
        <v>40</v>
      </c>
      <c r="V16" s="8" t="s">
        <v>39</v>
      </c>
      <c r="W16" s="8" t="s">
        <v>40</v>
      </c>
      <c r="X16" s="8" t="s">
        <v>136</v>
      </c>
    </row>
    <row r="17" spans="1:24" s="128" customFormat="1" ht="63.75" x14ac:dyDescent="0.25">
      <c r="A17" s="18" t="s">
        <v>137</v>
      </c>
      <c r="B17" s="2" t="s">
        <v>138</v>
      </c>
      <c r="C17" s="2" t="s">
        <v>94</v>
      </c>
      <c r="D17" s="1" t="s">
        <v>139</v>
      </c>
      <c r="E17" s="2" t="s">
        <v>60</v>
      </c>
      <c r="F17" s="2" t="s">
        <v>29</v>
      </c>
      <c r="G17" s="1" t="s">
        <v>140</v>
      </c>
      <c r="H17" s="1" t="s">
        <v>62</v>
      </c>
      <c r="I17" s="1" t="s">
        <v>63</v>
      </c>
      <c r="J17" s="2" t="s">
        <v>33</v>
      </c>
      <c r="K17" s="1" t="s">
        <v>141</v>
      </c>
      <c r="L17" s="5">
        <v>10</v>
      </c>
      <c r="M17" s="31" t="s">
        <v>142</v>
      </c>
      <c r="N17" s="22">
        <v>44385</v>
      </c>
      <c r="O17" s="5">
        <v>20212000022201</v>
      </c>
      <c r="P17" s="146">
        <v>44421</v>
      </c>
      <c r="Q17" s="5">
        <v>15</v>
      </c>
      <c r="R17" s="2" t="s">
        <v>37</v>
      </c>
      <c r="S17" s="2" t="s">
        <v>143</v>
      </c>
      <c r="T17" s="6">
        <v>44421</v>
      </c>
      <c r="U17" s="2" t="s">
        <v>38</v>
      </c>
      <c r="V17" s="2" t="s">
        <v>39</v>
      </c>
      <c r="W17" s="2" t="s">
        <v>40</v>
      </c>
      <c r="X17" s="2"/>
    </row>
    <row r="18" spans="1:24" s="128" customFormat="1" ht="51" x14ac:dyDescent="0.25">
      <c r="A18" s="1" t="s">
        <v>24</v>
      </c>
      <c r="B18" s="2" t="s">
        <v>25</v>
      </c>
      <c r="C18" s="2" t="s">
        <v>144</v>
      </c>
      <c r="D18" s="1" t="s">
        <v>145</v>
      </c>
      <c r="E18" s="2" t="s">
        <v>43</v>
      </c>
      <c r="F18" s="2" t="s">
        <v>29</v>
      </c>
      <c r="G18" s="1" t="s">
        <v>146</v>
      </c>
      <c r="H18" s="1" t="s">
        <v>97</v>
      </c>
      <c r="I18" s="1" t="s">
        <v>83</v>
      </c>
      <c r="J18" s="2" t="s">
        <v>33</v>
      </c>
      <c r="K18" s="1" t="s">
        <v>76</v>
      </c>
      <c r="L18" s="5">
        <v>20</v>
      </c>
      <c r="M18" s="31" t="s">
        <v>147</v>
      </c>
      <c r="N18" s="22">
        <v>44386</v>
      </c>
      <c r="O18" s="5"/>
      <c r="P18" s="146" t="s">
        <v>148</v>
      </c>
      <c r="Q18" s="5">
        <v>3</v>
      </c>
      <c r="R18" s="2" t="s">
        <v>37</v>
      </c>
      <c r="S18" s="2" t="s">
        <v>149</v>
      </c>
      <c r="T18" s="6"/>
      <c r="U18" s="2"/>
      <c r="V18" s="2" t="s">
        <v>39</v>
      </c>
      <c r="W18" s="2" t="s">
        <v>40</v>
      </c>
      <c r="X18" s="2" t="s">
        <v>104</v>
      </c>
    </row>
    <row r="19" spans="1:24" s="128" customFormat="1" ht="25.5" x14ac:dyDescent="0.25">
      <c r="A19" s="1" t="s">
        <v>24</v>
      </c>
      <c r="B19" s="2" t="s">
        <v>25</v>
      </c>
      <c r="C19" s="1" t="s">
        <v>150</v>
      </c>
      <c r="D19" s="1" t="s">
        <v>151</v>
      </c>
      <c r="E19" s="2" t="s">
        <v>60</v>
      </c>
      <c r="F19" s="2" t="s">
        <v>44</v>
      </c>
      <c r="G19" s="1" t="s">
        <v>152</v>
      </c>
      <c r="H19" s="1" t="s">
        <v>153</v>
      </c>
      <c r="I19" s="1" t="s">
        <v>154</v>
      </c>
      <c r="J19" s="1" t="s">
        <v>154</v>
      </c>
      <c r="K19" s="1" t="s">
        <v>54</v>
      </c>
      <c r="L19" s="5">
        <v>30</v>
      </c>
      <c r="M19" s="31" t="s">
        <v>155</v>
      </c>
      <c r="N19" s="22">
        <v>44386</v>
      </c>
      <c r="O19" s="31">
        <v>20213000021431</v>
      </c>
      <c r="P19" s="146">
        <v>44407</v>
      </c>
      <c r="Q19" s="5">
        <v>14</v>
      </c>
      <c r="R19" s="2" t="s">
        <v>37</v>
      </c>
      <c r="S19" s="2"/>
      <c r="T19" s="6"/>
      <c r="U19" s="2" t="s">
        <v>130</v>
      </c>
      <c r="V19" s="2"/>
      <c r="W19" s="2"/>
      <c r="X19" s="2" t="s">
        <v>104</v>
      </c>
    </row>
    <row r="20" spans="1:24" s="128" customFormat="1" ht="51" x14ac:dyDescent="0.25">
      <c r="A20" s="1" t="s">
        <v>24</v>
      </c>
      <c r="B20" s="2" t="s">
        <v>25</v>
      </c>
      <c r="C20" s="2" t="s">
        <v>156</v>
      </c>
      <c r="D20" s="1" t="s">
        <v>157</v>
      </c>
      <c r="E20" s="2" t="s">
        <v>43</v>
      </c>
      <c r="F20" s="2" t="s">
        <v>29</v>
      </c>
      <c r="G20" s="1" t="s">
        <v>158</v>
      </c>
      <c r="H20" s="1" t="s">
        <v>159</v>
      </c>
      <c r="I20" s="1" t="s">
        <v>32</v>
      </c>
      <c r="J20" s="2" t="s">
        <v>33</v>
      </c>
      <c r="K20" s="1" t="s">
        <v>160</v>
      </c>
      <c r="L20" s="5">
        <v>35</v>
      </c>
      <c r="M20" s="31" t="s">
        <v>161</v>
      </c>
      <c r="N20" s="22">
        <v>44386</v>
      </c>
      <c r="O20" s="31">
        <v>20212050094561</v>
      </c>
      <c r="P20" s="146">
        <v>44414</v>
      </c>
      <c r="Q20" s="5">
        <v>20</v>
      </c>
      <c r="R20" s="2" t="s">
        <v>37</v>
      </c>
      <c r="S20" s="2"/>
      <c r="T20" s="6"/>
      <c r="U20" s="2" t="s">
        <v>130</v>
      </c>
      <c r="V20" s="2" t="s">
        <v>39</v>
      </c>
      <c r="W20" s="2"/>
      <c r="X20" s="2" t="s">
        <v>162</v>
      </c>
    </row>
    <row r="21" spans="1:24" s="128" customFormat="1" ht="51" x14ac:dyDescent="0.25">
      <c r="A21" s="1" t="s">
        <v>24</v>
      </c>
      <c r="B21" s="2" t="s">
        <v>25</v>
      </c>
      <c r="C21" s="1" t="s">
        <v>49</v>
      </c>
      <c r="D21" s="1" t="s">
        <v>163</v>
      </c>
      <c r="E21" s="2" t="s">
        <v>43</v>
      </c>
      <c r="F21" s="2" t="s">
        <v>29</v>
      </c>
      <c r="G21" s="1" t="s">
        <v>164</v>
      </c>
      <c r="H21" s="1" t="s">
        <v>159</v>
      </c>
      <c r="I21" s="1" t="s">
        <v>32</v>
      </c>
      <c r="J21" s="2" t="s">
        <v>33</v>
      </c>
      <c r="K21" s="1" t="s">
        <v>54</v>
      </c>
      <c r="L21" s="5">
        <v>30</v>
      </c>
      <c r="M21" s="31" t="s">
        <v>165</v>
      </c>
      <c r="N21" s="22">
        <v>44386</v>
      </c>
      <c r="O21" s="5">
        <v>20212050094471</v>
      </c>
      <c r="P21" s="146">
        <v>44414</v>
      </c>
      <c r="Q21" s="5">
        <v>20</v>
      </c>
      <c r="R21" s="2" t="s">
        <v>37</v>
      </c>
      <c r="S21" s="2"/>
      <c r="T21" s="4">
        <v>44414</v>
      </c>
      <c r="U21" s="2" t="s">
        <v>38</v>
      </c>
      <c r="V21" s="2" t="s">
        <v>39</v>
      </c>
      <c r="W21" s="2"/>
      <c r="X21" s="2"/>
    </row>
    <row r="22" spans="1:24" s="128" customFormat="1" ht="51" x14ac:dyDescent="0.25">
      <c r="A22" s="12" t="s">
        <v>24</v>
      </c>
      <c r="B22" s="13" t="s">
        <v>25</v>
      </c>
      <c r="C22" s="13" t="s">
        <v>79</v>
      </c>
      <c r="D22" s="12" t="s">
        <v>166</v>
      </c>
      <c r="E22" s="13" t="s">
        <v>60</v>
      </c>
      <c r="F22" s="13" t="s">
        <v>44</v>
      </c>
      <c r="G22" s="12" t="s">
        <v>167</v>
      </c>
      <c r="H22" s="12" t="s">
        <v>121</v>
      </c>
      <c r="I22" s="12" t="s">
        <v>90</v>
      </c>
      <c r="J22" s="13" t="s">
        <v>33</v>
      </c>
      <c r="K22" s="12" t="s">
        <v>34</v>
      </c>
      <c r="L22" s="14">
        <v>30</v>
      </c>
      <c r="M22" s="28" t="s">
        <v>168</v>
      </c>
      <c r="N22" s="29">
        <v>44386</v>
      </c>
      <c r="O22" s="14"/>
      <c r="P22" s="148"/>
      <c r="Q22" s="14"/>
      <c r="R22" s="13" t="s">
        <v>123</v>
      </c>
      <c r="S22" s="13"/>
      <c r="T22" s="15"/>
      <c r="U22" s="13"/>
      <c r="V22" s="13"/>
      <c r="W22" s="13"/>
      <c r="X22" s="13" t="s">
        <v>169</v>
      </c>
    </row>
    <row r="23" spans="1:24" s="128" customFormat="1" ht="51" x14ac:dyDescent="0.25">
      <c r="A23" s="1" t="s">
        <v>24</v>
      </c>
      <c r="B23" s="2" t="s">
        <v>25</v>
      </c>
      <c r="C23" s="1" t="s">
        <v>170</v>
      </c>
      <c r="D23" s="1" t="s">
        <v>171</v>
      </c>
      <c r="E23" s="2" t="s">
        <v>28</v>
      </c>
      <c r="F23" s="2" t="s">
        <v>29</v>
      </c>
      <c r="G23" s="1" t="s">
        <v>172</v>
      </c>
      <c r="H23" s="1" t="s">
        <v>31</v>
      </c>
      <c r="I23" s="1" t="s">
        <v>32</v>
      </c>
      <c r="J23" s="2" t="s">
        <v>33</v>
      </c>
      <c r="K23" s="1" t="s">
        <v>54</v>
      </c>
      <c r="L23" s="5">
        <v>30</v>
      </c>
      <c r="M23" s="31" t="s">
        <v>173</v>
      </c>
      <c r="N23" s="22">
        <v>44386</v>
      </c>
      <c r="O23" s="31">
        <v>20212050094411</v>
      </c>
      <c r="P23" s="146">
        <v>44410</v>
      </c>
      <c r="Q23" s="5">
        <v>16</v>
      </c>
      <c r="R23" s="2" t="s">
        <v>37</v>
      </c>
      <c r="S23" s="2"/>
      <c r="T23" s="6"/>
      <c r="U23" s="2" t="s">
        <v>130</v>
      </c>
      <c r="V23" s="2"/>
      <c r="W23" s="2"/>
      <c r="X23" s="2" t="s">
        <v>162</v>
      </c>
    </row>
    <row r="24" spans="1:24" s="128" customFormat="1" ht="63.75" x14ac:dyDescent="0.25">
      <c r="A24" s="1" t="s">
        <v>24</v>
      </c>
      <c r="B24" s="2" t="s">
        <v>25</v>
      </c>
      <c r="C24" s="2" t="s">
        <v>49</v>
      </c>
      <c r="D24" s="1" t="s">
        <v>174</v>
      </c>
      <c r="E24" s="2" t="s">
        <v>43</v>
      </c>
      <c r="F24" s="2" t="s">
        <v>29</v>
      </c>
      <c r="G24" s="1" t="s">
        <v>175</v>
      </c>
      <c r="H24" s="1" t="s">
        <v>176</v>
      </c>
      <c r="I24" s="1" t="s">
        <v>32</v>
      </c>
      <c r="J24" s="2" t="s">
        <v>33</v>
      </c>
      <c r="K24" s="1" t="s">
        <v>54</v>
      </c>
      <c r="L24" s="5">
        <v>30</v>
      </c>
      <c r="M24" s="31" t="s">
        <v>177</v>
      </c>
      <c r="N24" s="22">
        <v>44386</v>
      </c>
      <c r="O24" s="5">
        <v>20212050094031</v>
      </c>
      <c r="P24" s="146">
        <v>44405</v>
      </c>
      <c r="Q24" s="5">
        <v>12</v>
      </c>
      <c r="R24" s="2" t="s">
        <v>37</v>
      </c>
      <c r="S24" s="2" t="s">
        <v>178</v>
      </c>
      <c r="T24" s="6">
        <v>44405</v>
      </c>
      <c r="U24" s="2" t="s">
        <v>38</v>
      </c>
      <c r="V24" s="2" t="s">
        <v>39</v>
      </c>
      <c r="W24" s="2" t="s">
        <v>40</v>
      </c>
      <c r="X24" s="2"/>
    </row>
    <row r="25" spans="1:24" s="128" customFormat="1" ht="51" x14ac:dyDescent="0.25">
      <c r="A25" s="1" t="s">
        <v>24</v>
      </c>
      <c r="B25" s="2" t="s">
        <v>25</v>
      </c>
      <c r="C25" s="1" t="s">
        <v>432</v>
      </c>
      <c r="D25" s="1" t="s">
        <v>179</v>
      </c>
      <c r="E25" s="2" t="s">
        <v>43</v>
      </c>
      <c r="F25" s="2" t="s">
        <v>180</v>
      </c>
      <c r="G25" s="1" t="s">
        <v>181</v>
      </c>
      <c r="H25" s="1" t="s">
        <v>159</v>
      </c>
      <c r="I25" s="1" t="s">
        <v>32</v>
      </c>
      <c r="J25" s="2" t="s">
        <v>33</v>
      </c>
      <c r="K25" s="1" t="s">
        <v>34</v>
      </c>
      <c r="L25" s="5">
        <v>30</v>
      </c>
      <c r="M25" s="31" t="s">
        <v>182</v>
      </c>
      <c r="N25" s="22">
        <v>44386</v>
      </c>
      <c r="O25" s="31">
        <v>20212050093941</v>
      </c>
      <c r="P25" s="146">
        <v>44398</v>
      </c>
      <c r="Q25" s="5">
        <v>8</v>
      </c>
      <c r="R25" s="2" t="s">
        <v>37</v>
      </c>
      <c r="S25" s="2"/>
      <c r="T25" s="11" t="s">
        <v>56</v>
      </c>
      <c r="U25" s="2" t="s">
        <v>38</v>
      </c>
      <c r="V25" s="2" t="s">
        <v>39</v>
      </c>
      <c r="W25" s="2" t="s">
        <v>40</v>
      </c>
      <c r="X25" s="2"/>
    </row>
    <row r="26" spans="1:24" s="128" customFormat="1" ht="51" x14ac:dyDescent="0.25">
      <c r="A26" s="1" t="s">
        <v>24</v>
      </c>
      <c r="B26" s="2" t="s">
        <v>25</v>
      </c>
      <c r="C26" s="2" t="s">
        <v>99</v>
      </c>
      <c r="D26" s="1" t="s">
        <v>183</v>
      </c>
      <c r="E26" s="2" t="s">
        <v>28</v>
      </c>
      <c r="F26" s="2" t="s">
        <v>51</v>
      </c>
      <c r="G26" s="1" t="s">
        <v>184</v>
      </c>
      <c r="H26" s="1" t="s">
        <v>31</v>
      </c>
      <c r="I26" s="1" t="s">
        <v>32</v>
      </c>
      <c r="J26" s="2" t="s">
        <v>33</v>
      </c>
      <c r="K26" s="1" t="s">
        <v>34</v>
      </c>
      <c r="L26" s="5">
        <v>30</v>
      </c>
      <c r="M26" s="31" t="s">
        <v>185</v>
      </c>
      <c r="N26" s="22">
        <v>44386</v>
      </c>
      <c r="O26" s="31">
        <v>20212050094421</v>
      </c>
      <c r="P26" s="146">
        <v>44414</v>
      </c>
      <c r="Q26" s="5">
        <v>20</v>
      </c>
      <c r="R26" s="2" t="s">
        <v>37</v>
      </c>
      <c r="S26" s="2"/>
      <c r="T26" s="4">
        <v>44414</v>
      </c>
      <c r="U26" s="2" t="s">
        <v>38</v>
      </c>
      <c r="V26" s="2" t="s">
        <v>39</v>
      </c>
      <c r="W26" s="2"/>
      <c r="X26" s="2"/>
    </row>
    <row r="27" spans="1:24" s="128" customFormat="1" ht="51" x14ac:dyDescent="0.25">
      <c r="A27" s="1" t="s">
        <v>24</v>
      </c>
      <c r="B27" s="2" t="s">
        <v>25</v>
      </c>
      <c r="C27" s="2" t="s">
        <v>186</v>
      </c>
      <c r="D27" s="1" t="s">
        <v>187</v>
      </c>
      <c r="E27" s="2" t="s">
        <v>43</v>
      </c>
      <c r="F27" s="2" t="s">
        <v>44</v>
      </c>
      <c r="G27" s="1" t="s">
        <v>188</v>
      </c>
      <c r="H27" s="1" t="s">
        <v>189</v>
      </c>
      <c r="I27" s="1" t="s">
        <v>83</v>
      </c>
      <c r="J27" s="2" t="s">
        <v>33</v>
      </c>
      <c r="K27" s="1" t="s">
        <v>54</v>
      </c>
      <c r="L27" s="5">
        <v>30</v>
      </c>
      <c r="M27" s="31" t="s">
        <v>190</v>
      </c>
      <c r="N27" s="22">
        <v>44386</v>
      </c>
      <c r="O27" s="31">
        <v>20212000021361</v>
      </c>
      <c r="P27" s="146">
        <v>44404</v>
      </c>
      <c r="Q27" s="5">
        <v>11</v>
      </c>
      <c r="R27" s="2" t="s">
        <v>37</v>
      </c>
      <c r="S27" s="2"/>
      <c r="T27" s="11" t="s">
        <v>85</v>
      </c>
      <c r="U27" s="2" t="s">
        <v>38</v>
      </c>
      <c r="V27" s="2" t="s">
        <v>39</v>
      </c>
      <c r="W27" s="2"/>
      <c r="X27" s="2"/>
    </row>
    <row r="28" spans="1:24" s="128" customFormat="1" ht="51" x14ac:dyDescent="0.25">
      <c r="A28" s="12" t="s">
        <v>24</v>
      </c>
      <c r="B28" s="13" t="s">
        <v>25</v>
      </c>
      <c r="C28" s="12" t="s">
        <v>41</v>
      </c>
      <c r="D28" s="12" t="s">
        <v>42</v>
      </c>
      <c r="E28" s="13" t="s">
        <v>43</v>
      </c>
      <c r="F28" s="13" t="s">
        <v>44</v>
      </c>
      <c r="G28" s="12" t="s">
        <v>191</v>
      </c>
      <c r="H28" s="12" t="s">
        <v>89</v>
      </c>
      <c r="I28" s="12" t="s">
        <v>90</v>
      </c>
      <c r="J28" s="13" t="s">
        <v>33</v>
      </c>
      <c r="K28" s="12" t="s">
        <v>34</v>
      </c>
      <c r="L28" s="14">
        <v>30</v>
      </c>
      <c r="M28" s="28" t="s">
        <v>192</v>
      </c>
      <c r="N28" s="29">
        <v>44386</v>
      </c>
      <c r="O28" s="14"/>
      <c r="P28" s="148"/>
      <c r="Q28" s="14"/>
      <c r="R28" s="13" t="s">
        <v>123</v>
      </c>
      <c r="S28" s="13"/>
      <c r="T28" s="15"/>
      <c r="U28" s="13"/>
      <c r="V28" s="13"/>
      <c r="W28" s="13"/>
      <c r="X28" s="13"/>
    </row>
    <row r="29" spans="1:24" s="128" customFormat="1" ht="63.75" x14ac:dyDescent="0.25">
      <c r="A29" s="1" t="s">
        <v>24</v>
      </c>
      <c r="B29" s="2" t="s">
        <v>25</v>
      </c>
      <c r="C29" s="2" t="s">
        <v>49</v>
      </c>
      <c r="D29" s="1" t="s">
        <v>193</v>
      </c>
      <c r="E29" s="2" t="s">
        <v>60</v>
      </c>
      <c r="F29" s="2" t="s">
        <v>29</v>
      </c>
      <c r="G29" s="1" t="s">
        <v>194</v>
      </c>
      <c r="H29" s="1" t="s">
        <v>46</v>
      </c>
      <c r="I29" s="1" t="s">
        <v>32</v>
      </c>
      <c r="J29" s="2" t="s">
        <v>33</v>
      </c>
      <c r="K29" s="1" t="s">
        <v>34</v>
      </c>
      <c r="L29" s="5">
        <v>30</v>
      </c>
      <c r="M29" s="31" t="s">
        <v>195</v>
      </c>
      <c r="N29" s="22">
        <v>44386</v>
      </c>
      <c r="O29" s="5">
        <v>20212050094231</v>
      </c>
      <c r="P29" s="146">
        <v>44404</v>
      </c>
      <c r="Q29" s="5">
        <v>11</v>
      </c>
      <c r="R29" s="2" t="s">
        <v>37</v>
      </c>
      <c r="S29" s="2" t="s">
        <v>196</v>
      </c>
      <c r="T29" s="6">
        <v>44404</v>
      </c>
      <c r="U29" s="2" t="s">
        <v>38</v>
      </c>
      <c r="V29" s="2" t="s">
        <v>39</v>
      </c>
      <c r="W29" s="2" t="s">
        <v>40</v>
      </c>
      <c r="X29" s="2"/>
    </row>
    <row r="30" spans="1:24" s="128" customFormat="1" ht="51" x14ac:dyDescent="0.25">
      <c r="A30" s="7" t="s">
        <v>24</v>
      </c>
      <c r="B30" s="8" t="s">
        <v>25</v>
      </c>
      <c r="C30" s="8" t="s">
        <v>94</v>
      </c>
      <c r="D30" s="7" t="s">
        <v>197</v>
      </c>
      <c r="E30" s="8" t="s">
        <v>60</v>
      </c>
      <c r="F30" s="8" t="s">
        <v>68</v>
      </c>
      <c r="G30" s="7" t="s">
        <v>198</v>
      </c>
      <c r="H30" s="7" t="s">
        <v>53</v>
      </c>
      <c r="I30" s="7" t="s">
        <v>32</v>
      </c>
      <c r="J30" s="8" t="s">
        <v>33</v>
      </c>
      <c r="K30" s="7" t="s">
        <v>141</v>
      </c>
      <c r="L30" s="9">
        <v>10</v>
      </c>
      <c r="M30" s="27" t="s">
        <v>199</v>
      </c>
      <c r="N30" s="23">
        <v>44386</v>
      </c>
      <c r="O30" s="27">
        <v>20212050093911</v>
      </c>
      <c r="P30" s="147">
        <v>44398</v>
      </c>
      <c r="Q30" s="9">
        <v>7</v>
      </c>
      <c r="R30" s="8" t="s">
        <v>110</v>
      </c>
      <c r="S30" s="8"/>
      <c r="T30" s="19" t="s">
        <v>56</v>
      </c>
      <c r="U30" s="8" t="s">
        <v>38</v>
      </c>
      <c r="V30" s="8" t="s">
        <v>39</v>
      </c>
      <c r="W30" s="8"/>
      <c r="X30" s="8"/>
    </row>
    <row r="31" spans="1:24" s="128" customFormat="1" ht="51" x14ac:dyDescent="0.25">
      <c r="A31" s="1" t="s">
        <v>24</v>
      </c>
      <c r="B31" s="2" t="s">
        <v>25</v>
      </c>
      <c r="C31" s="2" t="s">
        <v>79</v>
      </c>
      <c r="D31" s="1" t="s">
        <v>200</v>
      </c>
      <c r="E31" s="1" t="s">
        <v>60</v>
      </c>
      <c r="F31" s="2" t="s">
        <v>29</v>
      </c>
      <c r="G31" s="1" t="s">
        <v>201</v>
      </c>
      <c r="H31" s="1" t="s">
        <v>31</v>
      </c>
      <c r="I31" s="1" t="s">
        <v>32</v>
      </c>
      <c r="J31" s="2" t="s">
        <v>33</v>
      </c>
      <c r="K31" s="1" t="s">
        <v>141</v>
      </c>
      <c r="L31" s="5">
        <v>10</v>
      </c>
      <c r="M31" s="31" t="s">
        <v>202</v>
      </c>
      <c r="N31" s="22">
        <v>44389</v>
      </c>
      <c r="O31" s="31">
        <v>20212050093831</v>
      </c>
      <c r="P31" s="146">
        <v>44389</v>
      </c>
      <c r="Q31" s="5">
        <v>1</v>
      </c>
      <c r="R31" s="2" t="s">
        <v>37</v>
      </c>
      <c r="S31" s="2"/>
      <c r="T31" s="11" t="s">
        <v>117</v>
      </c>
      <c r="U31" s="2" t="s">
        <v>38</v>
      </c>
      <c r="V31" s="2" t="s">
        <v>39</v>
      </c>
      <c r="W31" s="2"/>
      <c r="X31" s="2"/>
    </row>
    <row r="32" spans="1:24" s="128" customFormat="1" ht="76.5" x14ac:dyDescent="0.25">
      <c r="A32" s="1" t="s">
        <v>24</v>
      </c>
      <c r="B32" s="2" t="s">
        <v>25</v>
      </c>
      <c r="C32" s="1" t="s">
        <v>170</v>
      </c>
      <c r="D32" s="1" t="s">
        <v>203</v>
      </c>
      <c r="E32" s="2" t="s">
        <v>43</v>
      </c>
      <c r="F32" s="2" t="s">
        <v>68</v>
      </c>
      <c r="G32" s="1" t="s">
        <v>204</v>
      </c>
      <c r="H32" s="1" t="s">
        <v>53</v>
      </c>
      <c r="I32" s="1" t="s">
        <v>32</v>
      </c>
      <c r="J32" s="2" t="s">
        <v>33</v>
      </c>
      <c r="K32" s="1" t="s">
        <v>54</v>
      </c>
      <c r="L32" s="5">
        <v>30</v>
      </c>
      <c r="M32" s="31" t="s">
        <v>205</v>
      </c>
      <c r="N32" s="22">
        <v>44389</v>
      </c>
      <c r="O32" s="5">
        <v>20212050094281</v>
      </c>
      <c r="P32" s="146">
        <v>44406</v>
      </c>
      <c r="Q32" s="5">
        <v>13</v>
      </c>
      <c r="R32" s="2" t="s">
        <v>37</v>
      </c>
      <c r="S32" s="2"/>
      <c r="T32" s="6">
        <v>44406</v>
      </c>
      <c r="U32" s="2" t="s">
        <v>38</v>
      </c>
      <c r="V32" s="2" t="s">
        <v>39</v>
      </c>
      <c r="W32" s="2"/>
      <c r="X32" s="2"/>
    </row>
    <row r="33" spans="1:24" s="128" customFormat="1" ht="45" x14ac:dyDescent="0.25">
      <c r="A33" s="1" t="s">
        <v>24</v>
      </c>
      <c r="B33" s="2" t="s">
        <v>25</v>
      </c>
      <c r="C33" s="2" t="s">
        <v>99</v>
      </c>
      <c r="D33" s="1" t="s">
        <v>206</v>
      </c>
      <c r="E33" s="2" t="s">
        <v>43</v>
      </c>
      <c r="F33" s="2" t="s">
        <v>68</v>
      </c>
      <c r="G33" s="1" t="s">
        <v>207</v>
      </c>
      <c r="H33" s="1" t="s">
        <v>208</v>
      </c>
      <c r="I33" s="2" t="s">
        <v>108</v>
      </c>
      <c r="J33" s="1" t="s">
        <v>108</v>
      </c>
      <c r="K33" s="1" t="s">
        <v>76</v>
      </c>
      <c r="L33" s="5">
        <v>20</v>
      </c>
      <c r="M33" s="31" t="s">
        <v>209</v>
      </c>
      <c r="N33" s="22">
        <v>44389</v>
      </c>
      <c r="O33" s="5"/>
      <c r="P33" s="146">
        <v>44412</v>
      </c>
      <c r="Q33" s="5">
        <v>18</v>
      </c>
      <c r="R33" s="2" t="s">
        <v>37</v>
      </c>
      <c r="S33" s="20" t="s">
        <v>210</v>
      </c>
      <c r="T33" s="6"/>
      <c r="U33" s="2"/>
      <c r="V33" s="2"/>
      <c r="W33" s="2"/>
      <c r="X33" s="2"/>
    </row>
    <row r="34" spans="1:24" s="128" customFormat="1" ht="76.5" x14ac:dyDescent="0.25">
      <c r="A34" s="8" t="s">
        <v>24</v>
      </c>
      <c r="B34" s="8" t="s">
        <v>112</v>
      </c>
      <c r="C34" s="8" t="s">
        <v>118</v>
      </c>
      <c r="D34" s="7" t="s">
        <v>211</v>
      </c>
      <c r="E34" s="8" t="s">
        <v>43</v>
      </c>
      <c r="F34" s="8" t="s">
        <v>44</v>
      </c>
      <c r="G34" s="7" t="s">
        <v>212</v>
      </c>
      <c r="H34" s="7" t="s">
        <v>107</v>
      </c>
      <c r="I34" s="8" t="s">
        <v>108</v>
      </c>
      <c r="J34" s="7" t="s">
        <v>108</v>
      </c>
      <c r="K34" s="7" t="s">
        <v>54</v>
      </c>
      <c r="L34" s="9">
        <v>30</v>
      </c>
      <c r="M34" s="27" t="s">
        <v>213</v>
      </c>
      <c r="N34" s="23">
        <v>44389</v>
      </c>
      <c r="O34" s="9">
        <v>20213000030771</v>
      </c>
      <c r="P34" s="147">
        <v>44551</v>
      </c>
      <c r="Q34" s="9">
        <v>110</v>
      </c>
      <c r="R34" s="8" t="s">
        <v>110</v>
      </c>
      <c r="S34" s="8" t="s">
        <v>214</v>
      </c>
      <c r="T34" s="10">
        <v>44551</v>
      </c>
      <c r="U34" s="8" t="s">
        <v>38</v>
      </c>
      <c r="V34" s="8" t="s">
        <v>39</v>
      </c>
      <c r="W34" s="8" t="s">
        <v>40</v>
      </c>
      <c r="X34" s="8"/>
    </row>
    <row r="35" spans="1:24" s="128" customFormat="1" ht="51" x14ac:dyDescent="0.25">
      <c r="A35" s="1" t="s">
        <v>24</v>
      </c>
      <c r="B35" s="2" t="s">
        <v>25</v>
      </c>
      <c r="C35" s="2" t="s">
        <v>144</v>
      </c>
      <c r="D35" s="1" t="s">
        <v>215</v>
      </c>
      <c r="E35" s="2" t="s">
        <v>43</v>
      </c>
      <c r="F35" s="2" t="s">
        <v>180</v>
      </c>
      <c r="G35" s="1" t="s">
        <v>216</v>
      </c>
      <c r="H35" s="1" t="s">
        <v>53</v>
      </c>
      <c r="I35" s="1" t="s">
        <v>32</v>
      </c>
      <c r="J35" s="2" t="s">
        <v>33</v>
      </c>
      <c r="K35" s="1" t="s">
        <v>141</v>
      </c>
      <c r="L35" s="5">
        <v>10</v>
      </c>
      <c r="M35" s="31" t="s">
        <v>217</v>
      </c>
      <c r="N35" s="22">
        <v>44389</v>
      </c>
      <c r="O35" s="31">
        <v>20212050093881</v>
      </c>
      <c r="P35" s="146">
        <v>44390</v>
      </c>
      <c r="Q35" s="5">
        <v>1</v>
      </c>
      <c r="R35" s="2" t="s">
        <v>37</v>
      </c>
      <c r="S35" s="2"/>
      <c r="T35" s="6">
        <v>44390</v>
      </c>
      <c r="U35" s="2" t="s">
        <v>38</v>
      </c>
      <c r="V35" s="2" t="s">
        <v>39</v>
      </c>
      <c r="W35" s="2"/>
      <c r="X35" s="2"/>
    </row>
    <row r="36" spans="1:24" s="128" customFormat="1" ht="51" x14ac:dyDescent="0.25">
      <c r="A36" s="2" t="s">
        <v>24</v>
      </c>
      <c r="B36" s="2" t="s">
        <v>25</v>
      </c>
      <c r="C36" s="2" t="s">
        <v>218</v>
      </c>
      <c r="D36" s="1" t="s">
        <v>219</v>
      </c>
      <c r="E36" s="2" t="s">
        <v>43</v>
      </c>
      <c r="F36" s="2" t="s">
        <v>68</v>
      </c>
      <c r="G36" s="1" t="s">
        <v>220</v>
      </c>
      <c r="H36" s="1" t="s">
        <v>31</v>
      </c>
      <c r="I36" s="1" t="s">
        <v>32</v>
      </c>
      <c r="J36" s="2" t="s">
        <v>33</v>
      </c>
      <c r="K36" s="1" t="s">
        <v>54</v>
      </c>
      <c r="L36" s="5">
        <v>30</v>
      </c>
      <c r="M36" s="31" t="s">
        <v>221</v>
      </c>
      <c r="N36" s="22">
        <v>44389</v>
      </c>
      <c r="O36" s="31">
        <v>20212050094441</v>
      </c>
      <c r="P36" s="146">
        <v>44407</v>
      </c>
      <c r="Q36" s="5">
        <v>13</v>
      </c>
      <c r="R36" s="2" t="s">
        <v>37</v>
      </c>
      <c r="S36" s="2" t="s">
        <v>222</v>
      </c>
      <c r="T36" s="6" t="s">
        <v>40</v>
      </c>
      <c r="U36" s="2" t="s">
        <v>130</v>
      </c>
      <c r="V36" s="2" t="s">
        <v>40</v>
      </c>
      <c r="W36" s="2" t="s">
        <v>40</v>
      </c>
      <c r="X36" s="2" t="s">
        <v>223</v>
      </c>
    </row>
    <row r="37" spans="1:24" s="128" customFormat="1" ht="51" x14ac:dyDescent="0.25">
      <c r="A37" s="1" t="s">
        <v>24</v>
      </c>
      <c r="B37" s="2" t="s">
        <v>25</v>
      </c>
      <c r="C37" s="2" t="s">
        <v>79</v>
      </c>
      <c r="D37" s="1" t="s">
        <v>224</v>
      </c>
      <c r="E37" s="1" t="s">
        <v>225</v>
      </c>
      <c r="F37" s="2" t="s">
        <v>68</v>
      </c>
      <c r="G37" s="1" t="s">
        <v>226</v>
      </c>
      <c r="H37" s="1" t="s">
        <v>82</v>
      </c>
      <c r="I37" s="1" t="s">
        <v>83</v>
      </c>
      <c r="J37" s="2" t="s">
        <v>33</v>
      </c>
      <c r="K37" s="1" t="s">
        <v>76</v>
      </c>
      <c r="L37" s="31">
        <v>20</v>
      </c>
      <c r="M37" s="31" t="s">
        <v>227</v>
      </c>
      <c r="N37" s="22">
        <v>44389</v>
      </c>
      <c r="O37" s="31">
        <v>20212050094241</v>
      </c>
      <c r="P37" s="149">
        <v>44404</v>
      </c>
      <c r="Q37" s="31">
        <v>12</v>
      </c>
      <c r="R37" s="2" t="s">
        <v>37</v>
      </c>
      <c r="S37" s="1"/>
      <c r="T37" s="22">
        <v>44404</v>
      </c>
      <c r="U37" s="1" t="s">
        <v>38</v>
      </c>
      <c r="V37" s="2" t="s">
        <v>39</v>
      </c>
      <c r="W37" s="1"/>
      <c r="X37" s="1"/>
    </row>
    <row r="38" spans="1:24" s="128" customFormat="1" ht="51" x14ac:dyDescent="0.25">
      <c r="A38" s="1" t="s">
        <v>24</v>
      </c>
      <c r="B38" s="2" t="s">
        <v>25</v>
      </c>
      <c r="C38" s="2" t="s">
        <v>79</v>
      </c>
      <c r="D38" s="1" t="s">
        <v>228</v>
      </c>
      <c r="E38" s="2" t="s">
        <v>28</v>
      </c>
      <c r="F38" s="1" t="s">
        <v>180</v>
      </c>
      <c r="G38" s="1" t="s">
        <v>229</v>
      </c>
      <c r="H38" s="1" t="s">
        <v>53</v>
      </c>
      <c r="I38" s="1" t="s">
        <v>32</v>
      </c>
      <c r="J38" s="2" t="s">
        <v>33</v>
      </c>
      <c r="K38" s="1" t="s">
        <v>54</v>
      </c>
      <c r="L38" s="31">
        <v>30</v>
      </c>
      <c r="M38" s="31" t="s">
        <v>230</v>
      </c>
      <c r="N38" s="22">
        <v>44389</v>
      </c>
      <c r="O38" s="31">
        <v>20212050094011</v>
      </c>
      <c r="P38" s="149">
        <v>44398</v>
      </c>
      <c r="Q38" s="31">
        <v>6</v>
      </c>
      <c r="R38" s="2" t="s">
        <v>37</v>
      </c>
      <c r="S38" s="1"/>
      <c r="T38" s="22">
        <v>44398</v>
      </c>
      <c r="U38" s="1" t="s">
        <v>38</v>
      </c>
      <c r="V38" s="2" t="s">
        <v>39</v>
      </c>
      <c r="W38" s="1"/>
      <c r="X38" s="1"/>
    </row>
    <row r="39" spans="1:24" s="128" customFormat="1" ht="63.75" x14ac:dyDescent="0.25">
      <c r="A39" s="8" t="s">
        <v>24</v>
      </c>
      <c r="B39" s="8" t="s">
        <v>25</v>
      </c>
      <c r="C39" s="7" t="s">
        <v>99</v>
      </c>
      <c r="D39" s="7" t="s">
        <v>231</v>
      </c>
      <c r="E39" s="7" t="s">
        <v>232</v>
      </c>
      <c r="F39" s="7" t="s">
        <v>68</v>
      </c>
      <c r="G39" s="7" t="s">
        <v>233</v>
      </c>
      <c r="H39" s="7" t="s">
        <v>121</v>
      </c>
      <c r="I39" s="7" t="s">
        <v>90</v>
      </c>
      <c r="J39" s="8" t="s">
        <v>33</v>
      </c>
      <c r="K39" s="7" t="s">
        <v>54</v>
      </c>
      <c r="L39" s="27">
        <v>30</v>
      </c>
      <c r="M39" s="27" t="s">
        <v>234</v>
      </c>
      <c r="N39" s="23">
        <v>44389</v>
      </c>
      <c r="O39" s="27">
        <v>20212110027421</v>
      </c>
      <c r="P39" s="150">
        <v>44509</v>
      </c>
      <c r="Q39" s="27">
        <v>82</v>
      </c>
      <c r="R39" s="8" t="s">
        <v>110</v>
      </c>
      <c r="S39" s="7" t="s">
        <v>235</v>
      </c>
      <c r="T39" s="23">
        <v>44509</v>
      </c>
      <c r="U39" s="7" t="s">
        <v>38</v>
      </c>
      <c r="V39" s="7" t="s">
        <v>39</v>
      </c>
      <c r="W39" s="7" t="s">
        <v>40</v>
      </c>
      <c r="X39" s="7"/>
    </row>
    <row r="40" spans="1:24" s="128" customFormat="1" ht="51" x14ac:dyDescent="0.25">
      <c r="A40" s="1" t="s">
        <v>24</v>
      </c>
      <c r="B40" s="2" t="s">
        <v>25</v>
      </c>
      <c r="C40" s="1" t="s">
        <v>99</v>
      </c>
      <c r="D40" s="1" t="s">
        <v>236</v>
      </c>
      <c r="E40" s="1" t="s">
        <v>232</v>
      </c>
      <c r="F40" s="1" t="s">
        <v>68</v>
      </c>
      <c r="G40" s="1" t="s">
        <v>237</v>
      </c>
      <c r="H40" s="1" t="s">
        <v>176</v>
      </c>
      <c r="I40" s="1" t="s">
        <v>32</v>
      </c>
      <c r="J40" s="2" t="s">
        <v>33</v>
      </c>
      <c r="K40" s="1" t="s">
        <v>54</v>
      </c>
      <c r="L40" s="31">
        <v>30</v>
      </c>
      <c r="M40" s="31" t="s">
        <v>238</v>
      </c>
      <c r="N40" s="22">
        <v>44389</v>
      </c>
      <c r="O40" s="31">
        <v>20212050094021</v>
      </c>
      <c r="P40" s="149">
        <v>44405</v>
      </c>
      <c r="Q40" s="31">
        <v>11</v>
      </c>
      <c r="R40" s="2" t="s">
        <v>37</v>
      </c>
      <c r="S40" s="1"/>
      <c r="T40" s="22">
        <v>44405</v>
      </c>
      <c r="U40" s="1" t="s">
        <v>38</v>
      </c>
      <c r="V40" s="1" t="s">
        <v>39</v>
      </c>
      <c r="W40" s="1"/>
      <c r="X40" s="1"/>
    </row>
    <row r="41" spans="1:24" s="128" customFormat="1" ht="51" x14ac:dyDescent="0.25">
      <c r="A41" s="1" t="s">
        <v>24</v>
      </c>
      <c r="B41" s="2" t="s">
        <v>25</v>
      </c>
      <c r="C41" s="1" t="s">
        <v>99</v>
      </c>
      <c r="D41" s="1" t="s">
        <v>239</v>
      </c>
      <c r="E41" s="2" t="s">
        <v>28</v>
      </c>
      <c r="F41" s="1" t="s">
        <v>68</v>
      </c>
      <c r="G41" s="1" t="s">
        <v>240</v>
      </c>
      <c r="H41" s="1" t="s">
        <v>31</v>
      </c>
      <c r="I41" s="1" t="s">
        <v>32</v>
      </c>
      <c r="J41" s="2" t="s">
        <v>33</v>
      </c>
      <c r="K41" s="1" t="s">
        <v>76</v>
      </c>
      <c r="L41" s="31">
        <v>20</v>
      </c>
      <c r="M41" s="31" t="s">
        <v>241</v>
      </c>
      <c r="N41" s="22">
        <v>44389</v>
      </c>
      <c r="O41" s="31" t="s">
        <v>242</v>
      </c>
      <c r="P41" s="149">
        <v>44410</v>
      </c>
      <c r="Q41" s="31">
        <v>14</v>
      </c>
      <c r="R41" s="2" t="s">
        <v>37</v>
      </c>
      <c r="S41" s="1"/>
      <c r="T41" s="22"/>
      <c r="U41" s="1" t="s">
        <v>130</v>
      </c>
      <c r="V41" s="1" t="s">
        <v>39</v>
      </c>
      <c r="W41" s="1"/>
      <c r="X41" s="1"/>
    </row>
    <row r="42" spans="1:24" s="128" customFormat="1" ht="51" x14ac:dyDescent="0.25">
      <c r="A42" s="1" t="s">
        <v>24</v>
      </c>
      <c r="B42" s="2" t="s">
        <v>25</v>
      </c>
      <c r="C42" s="1" t="s">
        <v>99</v>
      </c>
      <c r="D42" s="1" t="s">
        <v>243</v>
      </c>
      <c r="E42" s="1" t="s">
        <v>232</v>
      </c>
      <c r="F42" s="1" t="s">
        <v>68</v>
      </c>
      <c r="G42" s="1" t="s">
        <v>244</v>
      </c>
      <c r="H42" s="1" t="s">
        <v>159</v>
      </c>
      <c r="I42" s="1" t="s">
        <v>32</v>
      </c>
      <c r="J42" s="2" t="s">
        <v>33</v>
      </c>
      <c r="K42" s="1" t="s">
        <v>141</v>
      </c>
      <c r="L42" s="31">
        <v>10</v>
      </c>
      <c r="M42" s="31" t="s">
        <v>245</v>
      </c>
      <c r="N42" s="22">
        <v>44390</v>
      </c>
      <c r="O42" s="31">
        <v>20212050094101</v>
      </c>
      <c r="P42" s="149">
        <v>44398</v>
      </c>
      <c r="Q42" s="31">
        <v>4</v>
      </c>
      <c r="R42" s="2" t="s">
        <v>37</v>
      </c>
      <c r="S42" s="1"/>
      <c r="T42" s="22">
        <v>44398</v>
      </c>
      <c r="U42" s="1" t="s">
        <v>38</v>
      </c>
      <c r="V42" s="1" t="s">
        <v>39</v>
      </c>
      <c r="W42" s="1"/>
      <c r="X42" s="1"/>
    </row>
    <row r="43" spans="1:24" s="128" customFormat="1" ht="63.75" x14ac:dyDescent="0.25">
      <c r="A43" s="7" t="s">
        <v>24</v>
      </c>
      <c r="B43" s="8" t="s">
        <v>25</v>
      </c>
      <c r="C43" s="7" t="s">
        <v>99</v>
      </c>
      <c r="D43" s="7" t="s">
        <v>246</v>
      </c>
      <c r="E43" s="7" t="s">
        <v>232</v>
      </c>
      <c r="F43" s="7" t="s">
        <v>68</v>
      </c>
      <c r="G43" s="7" t="s">
        <v>247</v>
      </c>
      <c r="H43" s="7" t="s">
        <v>248</v>
      </c>
      <c r="I43" s="7" t="s">
        <v>249</v>
      </c>
      <c r="J43" s="7" t="s">
        <v>154</v>
      </c>
      <c r="K43" s="7" t="s">
        <v>115</v>
      </c>
      <c r="L43" s="27">
        <v>5</v>
      </c>
      <c r="M43" s="27" t="s">
        <v>250</v>
      </c>
      <c r="N43" s="23">
        <v>44390</v>
      </c>
      <c r="O43" s="27">
        <v>20211100021611</v>
      </c>
      <c r="P43" s="150">
        <v>44405</v>
      </c>
      <c r="Q43" s="27">
        <v>10</v>
      </c>
      <c r="R43" s="7" t="s">
        <v>110</v>
      </c>
      <c r="S43" s="7"/>
      <c r="T43" s="24">
        <v>44405</v>
      </c>
      <c r="U43" s="7" t="s">
        <v>38</v>
      </c>
      <c r="V43" s="7" t="s">
        <v>39</v>
      </c>
      <c r="W43" s="7" t="s">
        <v>40</v>
      </c>
      <c r="X43" s="7"/>
    </row>
    <row r="44" spans="1:24" s="128" customFormat="1" ht="51" x14ac:dyDescent="0.25">
      <c r="A44" s="1" t="s">
        <v>24</v>
      </c>
      <c r="B44" s="2" t="s">
        <v>25</v>
      </c>
      <c r="C44" s="1" t="s">
        <v>432</v>
      </c>
      <c r="D44" s="1" t="s">
        <v>251</v>
      </c>
      <c r="E44" s="2" t="s">
        <v>28</v>
      </c>
      <c r="F44" s="1" t="s">
        <v>180</v>
      </c>
      <c r="G44" s="1" t="s">
        <v>252</v>
      </c>
      <c r="H44" s="1" t="s">
        <v>97</v>
      </c>
      <c r="I44" s="1" t="s">
        <v>83</v>
      </c>
      <c r="J44" s="2" t="s">
        <v>33</v>
      </c>
      <c r="K44" s="1" t="s">
        <v>34</v>
      </c>
      <c r="L44" s="31">
        <v>30</v>
      </c>
      <c r="M44" s="31" t="s">
        <v>253</v>
      </c>
      <c r="N44" s="22">
        <v>44390</v>
      </c>
      <c r="O44" s="31">
        <v>20212000021211</v>
      </c>
      <c r="P44" s="149">
        <v>44398</v>
      </c>
      <c r="Q44" s="31">
        <v>5</v>
      </c>
      <c r="R44" s="2" t="s">
        <v>37</v>
      </c>
      <c r="S44" s="1"/>
      <c r="T44" s="22">
        <v>44398</v>
      </c>
      <c r="U44" s="1" t="s">
        <v>38</v>
      </c>
      <c r="V44" s="1" t="s">
        <v>39</v>
      </c>
      <c r="W44" s="1"/>
      <c r="X44" s="1"/>
    </row>
    <row r="45" spans="1:24" s="128" customFormat="1" ht="76.5" x14ac:dyDescent="0.25">
      <c r="A45" s="1" t="s">
        <v>24</v>
      </c>
      <c r="B45" s="1" t="s">
        <v>254</v>
      </c>
      <c r="C45" s="1" t="s">
        <v>49</v>
      </c>
      <c r="D45" s="1" t="s">
        <v>255</v>
      </c>
      <c r="E45" s="2" t="s">
        <v>28</v>
      </c>
      <c r="F45" s="1" t="s">
        <v>68</v>
      </c>
      <c r="G45" s="1" t="s">
        <v>256</v>
      </c>
      <c r="H45" s="1" t="s">
        <v>82</v>
      </c>
      <c r="I45" s="1" t="s">
        <v>83</v>
      </c>
      <c r="J45" s="2" t="s">
        <v>33</v>
      </c>
      <c r="K45" s="1" t="s">
        <v>34</v>
      </c>
      <c r="L45" s="31">
        <v>30</v>
      </c>
      <c r="M45" s="31" t="s">
        <v>257</v>
      </c>
      <c r="N45" s="22">
        <v>44390</v>
      </c>
      <c r="O45" s="31">
        <v>20212050094541</v>
      </c>
      <c r="P45" s="149">
        <v>44418</v>
      </c>
      <c r="Q45" s="31">
        <v>19</v>
      </c>
      <c r="R45" s="2" t="s">
        <v>37</v>
      </c>
      <c r="S45" s="1"/>
      <c r="T45" s="22">
        <v>44419</v>
      </c>
      <c r="U45" s="1" t="s">
        <v>38</v>
      </c>
      <c r="V45" s="1" t="s">
        <v>39</v>
      </c>
      <c r="W45" s="1"/>
      <c r="X45" s="1"/>
    </row>
    <row r="46" spans="1:24" s="128" customFormat="1" ht="63.75" x14ac:dyDescent="0.25">
      <c r="A46" s="1" t="s">
        <v>24</v>
      </c>
      <c r="B46" s="2" t="s">
        <v>25</v>
      </c>
      <c r="C46" s="1" t="s">
        <v>66</v>
      </c>
      <c r="D46" s="1" t="s">
        <v>258</v>
      </c>
      <c r="E46" s="2" t="s">
        <v>28</v>
      </c>
      <c r="F46" s="1" t="s">
        <v>68</v>
      </c>
      <c r="G46" s="1" t="s">
        <v>81</v>
      </c>
      <c r="H46" s="1" t="s">
        <v>31</v>
      </c>
      <c r="I46" s="1" t="s">
        <v>32</v>
      </c>
      <c r="J46" s="2" t="s">
        <v>33</v>
      </c>
      <c r="K46" s="1" t="s">
        <v>34</v>
      </c>
      <c r="L46" s="31">
        <v>30</v>
      </c>
      <c r="M46" s="31" t="s">
        <v>259</v>
      </c>
      <c r="N46" s="22">
        <v>44390</v>
      </c>
      <c r="O46" s="31">
        <v>20212050094171</v>
      </c>
      <c r="P46" s="149">
        <v>44405</v>
      </c>
      <c r="Q46" s="31">
        <v>10</v>
      </c>
      <c r="R46" s="2" t="s">
        <v>37</v>
      </c>
      <c r="S46" s="1" t="s">
        <v>260</v>
      </c>
      <c r="T46" s="21">
        <v>44405</v>
      </c>
      <c r="U46" s="1" t="s">
        <v>38</v>
      </c>
      <c r="V46" s="1" t="s">
        <v>39</v>
      </c>
      <c r="W46" s="1"/>
      <c r="X46" s="1"/>
    </row>
    <row r="47" spans="1:24" s="128" customFormat="1" ht="76.5" x14ac:dyDescent="0.25">
      <c r="A47" s="25" t="s">
        <v>24</v>
      </c>
      <c r="B47" s="2" t="s">
        <v>261</v>
      </c>
      <c r="C47" s="1" t="s">
        <v>49</v>
      </c>
      <c r="D47" s="1" t="s">
        <v>262</v>
      </c>
      <c r="E47" s="1" t="s">
        <v>28</v>
      </c>
      <c r="F47" s="1" t="s">
        <v>180</v>
      </c>
      <c r="G47" s="1" t="s">
        <v>263</v>
      </c>
      <c r="H47" s="1" t="s">
        <v>31</v>
      </c>
      <c r="I47" s="1" t="s">
        <v>32</v>
      </c>
      <c r="J47" s="2" t="s">
        <v>33</v>
      </c>
      <c r="K47" s="1" t="s">
        <v>54</v>
      </c>
      <c r="L47" s="31">
        <v>30</v>
      </c>
      <c r="M47" s="31" t="s">
        <v>264</v>
      </c>
      <c r="N47" s="22">
        <v>44391</v>
      </c>
      <c r="O47" s="31">
        <v>20212050094481</v>
      </c>
      <c r="P47" s="149">
        <v>44414</v>
      </c>
      <c r="Q47" s="31">
        <v>16</v>
      </c>
      <c r="R47" s="2" t="s">
        <v>37</v>
      </c>
      <c r="S47" s="1" t="s">
        <v>265</v>
      </c>
      <c r="T47" s="22">
        <v>44574</v>
      </c>
      <c r="U47" s="1" t="s">
        <v>38</v>
      </c>
      <c r="V47" s="1" t="s">
        <v>39</v>
      </c>
      <c r="W47" s="1" t="s">
        <v>40</v>
      </c>
      <c r="X47" s="1"/>
    </row>
    <row r="48" spans="1:24" s="128" customFormat="1" ht="63.75" x14ac:dyDescent="0.25">
      <c r="A48" s="1" t="s">
        <v>24</v>
      </c>
      <c r="B48" s="2" t="s">
        <v>25</v>
      </c>
      <c r="C48" s="1" t="s">
        <v>58</v>
      </c>
      <c r="D48" s="1" t="s">
        <v>266</v>
      </c>
      <c r="E48" s="1" t="s">
        <v>43</v>
      </c>
      <c r="F48" s="1" t="s">
        <v>44</v>
      </c>
      <c r="G48" s="1" t="s">
        <v>267</v>
      </c>
      <c r="H48" s="1" t="s">
        <v>53</v>
      </c>
      <c r="I48" s="1" t="s">
        <v>32</v>
      </c>
      <c r="J48" s="2" t="s">
        <v>33</v>
      </c>
      <c r="K48" s="1" t="s">
        <v>54</v>
      </c>
      <c r="L48" s="31">
        <v>30</v>
      </c>
      <c r="M48" s="31" t="s">
        <v>268</v>
      </c>
      <c r="N48" s="22">
        <v>44391</v>
      </c>
      <c r="O48" s="31">
        <v>20212050094251</v>
      </c>
      <c r="P48" s="149">
        <v>44405</v>
      </c>
      <c r="Q48" s="31">
        <v>19</v>
      </c>
      <c r="R48" s="2" t="s">
        <v>37</v>
      </c>
      <c r="S48" s="1"/>
      <c r="T48" s="22">
        <v>44405</v>
      </c>
      <c r="U48" s="1" t="s">
        <v>38</v>
      </c>
      <c r="V48" s="1" t="s">
        <v>39</v>
      </c>
      <c r="W48" s="1"/>
      <c r="X48" s="1"/>
    </row>
    <row r="49" spans="1:24" s="128" customFormat="1" ht="51" x14ac:dyDescent="0.25">
      <c r="A49" s="1" t="s">
        <v>24</v>
      </c>
      <c r="B49" s="2" t="s">
        <v>25</v>
      </c>
      <c r="C49" s="1" t="s">
        <v>49</v>
      </c>
      <c r="D49" s="1" t="s">
        <v>269</v>
      </c>
      <c r="E49" s="2" t="s">
        <v>28</v>
      </c>
      <c r="F49" s="1" t="s">
        <v>44</v>
      </c>
      <c r="G49" s="1" t="s">
        <v>81</v>
      </c>
      <c r="H49" s="1" t="s">
        <v>82</v>
      </c>
      <c r="I49" s="1" t="s">
        <v>83</v>
      </c>
      <c r="J49" s="2" t="s">
        <v>33</v>
      </c>
      <c r="K49" s="1" t="s">
        <v>76</v>
      </c>
      <c r="L49" s="31">
        <v>20</v>
      </c>
      <c r="M49" s="31" t="s">
        <v>270</v>
      </c>
      <c r="N49" s="22">
        <v>44391</v>
      </c>
      <c r="O49" s="31"/>
      <c r="P49" s="149">
        <v>44418</v>
      </c>
      <c r="Q49" s="31">
        <v>18</v>
      </c>
      <c r="R49" s="2" t="s">
        <v>37</v>
      </c>
      <c r="S49" s="1" t="s">
        <v>271</v>
      </c>
      <c r="T49" s="21">
        <v>44418</v>
      </c>
      <c r="U49" s="1"/>
      <c r="V49" s="1" t="s">
        <v>39</v>
      </c>
      <c r="W49" s="1"/>
      <c r="X49" s="1"/>
    </row>
    <row r="50" spans="1:24" s="128" customFormat="1" ht="63.75" x14ac:dyDescent="0.25">
      <c r="A50" s="7" t="s">
        <v>24</v>
      </c>
      <c r="B50" s="7" t="s">
        <v>25</v>
      </c>
      <c r="C50" s="7" t="s">
        <v>99</v>
      </c>
      <c r="D50" s="7" t="s">
        <v>272</v>
      </c>
      <c r="E50" s="7" t="s">
        <v>232</v>
      </c>
      <c r="F50" s="7" t="s">
        <v>68</v>
      </c>
      <c r="G50" s="7" t="s">
        <v>273</v>
      </c>
      <c r="H50" s="7" t="s">
        <v>274</v>
      </c>
      <c r="I50" s="26" t="s">
        <v>275</v>
      </c>
      <c r="J50" s="7" t="s">
        <v>108</v>
      </c>
      <c r="K50" s="7" t="s">
        <v>141</v>
      </c>
      <c r="L50" s="27">
        <v>10</v>
      </c>
      <c r="M50" s="27" t="s">
        <v>276</v>
      </c>
      <c r="N50" s="23">
        <v>44391</v>
      </c>
      <c r="O50" s="27">
        <v>20213000023381</v>
      </c>
      <c r="P50" s="150">
        <v>44446</v>
      </c>
      <c r="Q50" s="27">
        <v>37</v>
      </c>
      <c r="R50" s="8" t="s">
        <v>110</v>
      </c>
      <c r="S50" s="7" t="s">
        <v>277</v>
      </c>
      <c r="T50" s="23" t="s">
        <v>40</v>
      </c>
      <c r="U50" s="7" t="s">
        <v>130</v>
      </c>
      <c r="V50" s="7" t="s">
        <v>40</v>
      </c>
      <c r="W50" s="7" t="s">
        <v>40</v>
      </c>
      <c r="X50" s="8" t="s">
        <v>223</v>
      </c>
    </row>
    <row r="51" spans="1:24" s="128" customFormat="1" ht="51" x14ac:dyDescent="0.25">
      <c r="A51" s="13" t="s">
        <v>24</v>
      </c>
      <c r="B51" s="13" t="s">
        <v>25</v>
      </c>
      <c r="C51" s="12" t="s">
        <v>643</v>
      </c>
      <c r="D51" s="12" t="s">
        <v>278</v>
      </c>
      <c r="E51" s="12" t="s">
        <v>232</v>
      </c>
      <c r="F51" s="12" t="s">
        <v>68</v>
      </c>
      <c r="G51" s="12" t="s">
        <v>279</v>
      </c>
      <c r="H51" s="12" t="s">
        <v>121</v>
      </c>
      <c r="I51" s="12" t="s">
        <v>90</v>
      </c>
      <c r="J51" s="13" t="s">
        <v>33</v>
      </c>
      <c r="K51" s="12" t="s">
        <v>54</v>
      </c>
      <c r="L51" s="28">
        <v>30</v>
      </c>
      <c r="M51" s="28" t="s">
        <v>280</v>
      </c>
      <c r="N51" s="29">
        <v>44391</v>
      </c>
      <c r="O51" s="28"/>
      <c r="P51" s="151"/>
      <c r="Q51" s="28"/>
      <c r="R51" s="13" t="s">
        <v>123</v>
      </c>
      <c r="S51" s="12"/>
      <c r="T51" s="29"/>
      <c r="U51" s="12"/>
      <c r="V51" s="12"/>
      <c r="W51" s="12"/>
      <c r="X51" s="12"/>
    </row>
    <row r="52" spans="1:24" s="128" customFormat="1" ht="51" x14ac:dyDescent="0.25">
      <c r="A52" s="1" t="s">
        <v>24</v>
      </c>
      <c r="B52" s="2" t="s">
        <v>25</v>
      </c>
      <c r="C52" s="1" t="s">
        <v>94</v>
      </c>
      <c r="D52" s="1" t="s">
        <v>281</v>
      </c>
      <c r="E52" s="1" t="s">
        <v>232</v>
      </c>
      <c r="F52" s="1" t="s">
        <v>180</v>
      </c>
      <c r="G52" s="1" t="s">
        <v>282</v>
      </c>
      <c r="H52" s="1" t="s">
        <v>53</v>
      </c>
      <c r="I52" s="1" t="s">
        <v>32</v>
      </c>
      <c r="J52" s="2" t="s">
        <v>33</v>
      </c>
      <c r="K52" s="1" t="s">
        <v>54</v>
      </c>
      <c r="L52" s="31">
        <v>30</v>
      </c>
      <c r="M52" s="31" t="s">
        <v>283</v>
      </c>
      <c r="N52" s="22">
        <v>44391</v>
      </c>
      <c r="O52" s="31">
        <v>20212050094331</v>
      </c>
      <c r="P52" s="149">
        <v>44406</v>
      </c>
      <c r="Q52" s="31">
        <v>10</v>
      </c>
      <c r="R52" s="2" t="s">
        <v>37</v>
      </c>
      <c r="S52" s="1"/>
      <c r="T52" s="22">
        <v>44406</v>
      </c>
      <c r="U52" s="1" t="s">
        <v>38</v>
      </c>
      <c r="V52" s="1" t="s">
        <v>39</v>
      </c>
      <c r="W52" s="1"/>
      <c r="X52" s="1"/>
    </row>
    <row r="53" spans="1:24" s="128" customFormat="1" ht="51" x14ac:dyDescent="0.25">
      <c r="A53" s="1" t="s">
        <v>24</v>
      </c>
      <c r="B53" s="2" t="s">
        <v>25</v>
      </c>
      <c r="C53" s="1" t="s">
        <v>41</v>
      </c>
      <c r="D53" s="1" t="s">
        <v>284</v>
      </c>
      <c r="E53" s="2" t="s">
        <v>28</v>
      </c>
      <c r="F53" s="1" t="s">
        <v>180</v>
      </c>
      <c r="G53" s="1" t="s">
        <v>285</v>
      </c>
      <c r="H53" s="1" t="s">
        <v>53</v>
      </c>
      <c r="I53" s="1" t="s">
        <v>32</v>
      </c>
      <c r="J53" s="2" t="s">
        <v>33</v>
      </c>
      <c r="K53" s="1" t="s">
        <v>54</v>
      </c>
      <c r="L53" s="31">
        <v>30</v>
      </c>
      <c r="M53" s="31" t="s">
        <v>286</v>
      </c>
      <c r="N53" s="22">
        <v>44392</v>
      </c>
      <c r="O53" s="31">
        <v>20212050094271</v>
      </c>
      <c r="P53" s="149">
        <v>44406</v>
      </c>
      <c r="Q53" s="31">
        <v>9</v>
      </c>
      <c r="R53" s="2" t="s">
        <v>37</v>
      </c>
      <c r="S53" s="1"/>
      <c r="T53" s="22">
        <v>44406</v>
      </c>
      <c r="U53" s="1" t="s">
        <v>38</v>
      </c>
      <c r="V53" s="1" t="s">
        <v>39</v>
      </c>
      <c r="W53" s="1"/>
      <c r="X53" s="1"/>
    </row>
    <row r="54" spans="1:24" s="128" customFormat="1" ht="51" x14ac:dyDescent="0.25">
      <c r="A54" s="30" t="s">
        <v>24</v>
      </c>
      <c r="B54" s="2" t="s">
        <v>25</v>
      </c>
      <c r="C54" s="1" t="s">
        <v>150</v>
      </c>
      <c r="D54" s="1" t="s">
        <v>287</v>
      </c>
      <c r="E54" s="1" t="s">
        <v>232</v>
      </c>
      <c r="F54" s="1" t="s">
        <v>180</v>
      </c>
      <c r="G54" s="1" t="s">
        <v>288</v>
      </c>
      <c r="H54" s="1" t="s">
        <v>31</v>
      </c>
      <c r="I54" s="1" t="s">
        <v>32</v>
      </c>
      <c r="J54" s="2" t="s">
        <v>33</v>
      </c>
      <c r="K54" s="1" t="s">
        <v>141</v>
      </c>
      <c r="L54" s="31">
        <v>10</v>
      </c>
      <c r="M54" s="31" t="s">
        <v>289</v>
      </c>
      <c r="N54" s="22">
        <v>44392</v>
      </c>
      <c r="O54" s="31" t="s">
        <v>290</v>
      </c>
      <c r="P54" s="149">
        <v>44396</v>
      </c>
      <c r="Q54" s="31">
        <v>2</v>
      </c>
      <c r="R54" s="2" t="s">
        <v>37</v>
      </c>
      <c r="S54" s="1"/>
      <c r="T54" s="22">
        <v>44396</v>
      </c>
      <c r="U54" s="1" t="s">
        <v>38</v>
      </c>
      <c r="V54" s="1" t="s">
        <v>39</v>
      </c>
      <c r="W54" s="1"/>
      <c r="X54" s="1"/>
    </row>
    <row r="55" spans="1:24" s="128" customFormat="1" ht="51" x14ac:dyDescent="0.25">
      <c r="A55" s="1" t="s">
        <v>24</v>
      </c>
      <c r="B55" s="2" t="s">
        <v>25</v>
      </c>
      <c r="C55" s="1" t="s">
        <v>41</v>
      </c>
      <c r="D55" s="1" t="s">
        <v>284</v>
      </c>
      <c r="E55" s="2" t="s">
        <v>28</v>
      </c>
      <c r="F55" s="1" t="s">
        <v>180</v>
      </c>
      <c r="G55" s="1" t="s">
        <v>291</v>
      </c>
      <c r="H55" s="1" t="s">
        <v>53</v>
      </c>
      <c r="I55" s="1" t="s">
        <v>32</v>
      </c>
      <c r="J55" s="2" t="s">
        <v>33</v>
      </c>
      <c r="K55" s="1" t="s">
        <v>54</v>
      </c>
      <c r="L55" s="31">
        <v>30</v>
      </c>
      <c r="M55" s="31" t="s">
        <v>292</v>
      </c>
      <c r="N55" s="22">
        <v>44392</v>
      </c>
      <c r="O55" s="31">
        <v>20212050094271</v>
      </c>
      <c r="P55" s="149">
        <v>44406</v>
      </c>
      <c r="Q55" s="31">
        <v>9</v>
      </c>
      <c r="R55" s="2" t="s">
        <v>37</v>
      </c>
      <c r="S55" s="1"/>
      <c r="T55" s="22">
        <v>44406</v>
      </c>
      <c r="U55" s="1" t="s">
        <v>38</v>
      </c>
      <c r="V55" s="1" t="s">
        <v>39</v>
      </c>
      <c r="W55" s="1"/>
      <c r="X55" s="1"/>
    </row>
    <row r="56" spans="1:24" s="128" customFormat="1" ht="51" x14ac:dyDescent="0.25">
      <c r="A56" s="1" t="s">
        <v>24</v>
      </c>
      <c r="B56" s="2" t="s">
        <v>25</v>
      </c>
      <c r="C56" s="1" t="s">
        <v>99</v>
      </c>
      <c r="D56" s="1" t="s">
        <v>293</v>
      </c>
      <c r="E56" s="2" t="s">
        <v>28</v>
      </c>
      <c r="F56" s="1" t="s">
        <v>180</v>
      </c>
      <c r="G56" s="1" t="s">
        <v>294</v>
      </c>
      <c r="H56" s="1" t="s">
        <v>82</v>
      </c>
      <c r="I56" s="1" t="s">
        <v>83</v>
      </c>
      <c r="J56" s="2" t="s">
        <v>33</v>
      </c>
      <c r="K56" s="1" t="s">
        <v>34</v>
      </c>
      <c r="L56" s="31">
        <v>30</v>
      </c>
      <c r="M56" s="31" t="s">
        <v>295</v>
      </c>
      <c r="N56" s="22">
        <v>44392</v>
      </c>
      <c r="O56" s="31">
        <v>20212050094451</v>
      </c>
      <c r="P56" s="149">
        <v>44414</v>
      </c>
      <c r="Q56" s="31">
        <v>15</v>
      </c>
      <c r="R56" s="2" t="s">
        <v>37</v>
      </c>
      <c r="S56" s="1"/>
      <c r="T56" s="22">
        <v>44414</v>
      </c>
      <c r="U56" s="1" t="s">
        <v>38</v>
      </c>
      <c r="V56" s="1" t="s">
        <v>39</v>
      </c>
      <c r="W56" s="1"/>
      <c r="X56" s="1"/>
    </row>
    <row r="57" spans="1:24" s="128" customFormat="1" ht="51" x14ac:dyDescent="0.25">
      <c r="A57" s="1" t="s">
        <v>24</v>
      </c>
      <c r="B57" s="2" t="s">
        <v>25</v>
      </c>
      <c r="C57" s="1" t="s">
        <v>66</v>
      </c>
      <c r="D57" s="1" t="s">
        <v>296</v>
      </c>
      <c r="E57" s="1" t="s">
        <v>232</v>
      </c>
      <c r="F57" s="1" t="s">
        <v>68</v>
      </c>
      <c r="G57" s="1" t="s">
        <v>297</v>
      </c>
      <c r="H57" s="1" t="s">
        <v>298</v>
      </c>
      <c r="I57" s="1" t="s">
        <v>90</v>
      </c>
      <c r="J57" s="2" t="s">
        <v>33</v>
      </c>
      <c r="K57" s="1" t="s">
        <v>76</v>
      </c>
      <c r="L57" s="31">
        <v>20</v>
      </c>
      <c r="M57" s="31" t="s">
        <v>299</v>
      </c>
      <c r="N57" s="22">
        <v>44392</v>
      </c>
      <c r="O57" s="31" t="s">
        <v>300</v>
      </c>
      <c r="P57" s="149">
        <v>44412</v>
      </c>
      <c r="Q57" s="31">
        <v>13</v>
      </c>
      <c r="R57" s="2" t="s">
        <v>37</v>
      </c>
      <c r="S57" s="31" t="s">
        <v>301</v>
      </c>
      <c r="T57" s="22"/>
      <c r="U57" s="1" t="s">
        <v>130</v>
      </c>
      <c r="V57" s="1"/>
      <c r="W57" s="1"/>
      <c r="X57" s="1" t="s">
        <v>302</v>
      </c>
    </row>
    <row r="58" spans="1:24" s="128" customFormat="1" ht="63.75" x14ac:dyDescent="0.25">
      <c r="A58" s="2" t="s">
        <v>24</v>
      </c>
      <c r="B58" s="2" t="s">
        <v>25</v>
      </c>
      <c r="C58" s="1" t="s">
        <v>86</v>
      </c>
      <c r="D58" s="1" t="s">
        <v>303</v>
      </c>
      <c r="E58" s="2" t="s">
        <v>43</v>
      </c>
      <c r="F58" s="1" t="s">
        <v>68</v>
      </c>
      <c r="G58" s="1" t="s">
        <v>304</v>
      </c>
      <c r="H58" s="1" t="s">
        <v>159</v>
      </c>
      <c r="I58" s="1" t="s">
        <v>32</v>
      </c>
      <c r="J58" s="2" t="s">
        <v>33</v>
      </c>
      <c r="K58" s="1" t="s">
        <v>160</v>
      </c>
      <c r="L58" s="31">
        <v>35</v>
      </c>
      <c r="M58" s="31" t="s">
        <v>305</v>
      </c>
      <c r="N58" s="22">
        <v>44392</v>
      </c>
      <c r="O58" s="31">
        <v>20212050094461</v>
      </c>
      <c r="P58" s="149">
        <v>44414</v>
      </c>
      <c r="Q58" s="31">
        <v>15</v>
      </c>
      <c r="R58" s="2" t="s">
        <v>37</v>
      </c>
      <c r="S58" s="31" t="s">
        <v>306</v>
      </c>
      <c r="T58" s="22">
        <v>44414</v>
      </c>
      <c r="U58" s="1" t="s">
        <v>38</v>
      </c>
      <c r="V58" s="1" t="s">
        <v>39</v>
      </c>
      <c r="W58" s="1" t="s">
        <v>40</v>
      </c>
      <c r="X58" s="1"/>
    </row>
    <row r="59" spans="1:24" s="128" customFormat="1" ht="51" x14ac:dyDescent="0.25">
      <c r="A59" s="1" t="s">
        <v>24</v>
      </c>
      <c r="B59" s="2" t="s">
        <v>25</v>
      </c>
      <c r="C59" s="1" t="s">
        <v>144</v>
      </c>
      <c r="D59" s="1" t="s">
        <v>307</v>
      </c>
      <c r="E59" s="2" t="s">
        <v>28</v>
      </c>
      <c r="F59" s="1" t="s">
        <v>180</v>
      </c>
      <c r="G59" s="1" t="s">
        <v>308</v>
      </c>
      <c r="H59" s="1" t="s">
        <v>309</v>
      </c>
      <c r="I59" s="16" t="s">
        <v>310</v>
      </c>
      <c r="J59" s="2" t="s">
        <v>33</v>
      </c>
      <c r="K59" s="1" t="s">
        <v>76</v>
      </c>
      <c r="L59" s="31">
        <v>20</v>
      </c>
      <c r="M59" s="31" t="s">
        <v>311</v>
      </c>
      <c r="N59" s="22">
        <v>44392</v>
      </c>
      <c r="O59" s="31"/>
      <c r="P59" s="149">
        <v>44412</v>
      </c>
      <c r="Q59" s="31">
        <v>13</v>
      </c>
      <c r="R59" s="2" t="s">
        <v>37</v>
      </c>
      <c r="S59" s="31" t="s">
        <v>312</v>
      </c>
      <c r="T59" s="22"/>
      <c r="U59" s="1"/>
      <c r="V59" s="1" t="s">
        <v>39</v>
      </c>
      <c r="W59" s="1"/>
      <c r="X59" s="1" t="s">
        <v>313</v>
      </c>
    </row>
    <row r="60" spans="1:24" s="128" customFormat="1" ht="63.75" x14ac:dyDescent="0.25">
      <c r="A60" s="1" t="s">
        <v>24</v>
      </c>
      <c r="B60" s="2" t="s">
        <v>25</v>
      </c>
      <c r="C60" s="1" t="s">
        <v>58</v>
      </c>
      <c r="D60" s="1" t="s">
        <v>314</v>
      </c>
      <c r="E60" s="1" t="s">
        <v>43</v>
      </c>
      <c r="F60" s="1" t="s">
        <v>44</v>
      </c>
      <c r="G60" s="1" t="s">
        <v>315</v>
      </c>
      <c r="H60" s="1" t="s">
        <v>316</v>
      </c>
      <c r="I60" s="1" t="s">
        <v>83</v>
      </c>
      <c r="J60" s="2" t="s">
        <v>33</v>
      </c>
      <c r="K60" s="1" t="s">
        <v>34</v>
      </c>
      <c r="L60" s="31">
        <v>30</v>
      </c>
      <c r="M60" s="31" t="s">
        <v>317</v>
      </c>
      <c r="N60" s="22">
        <v>44393</v>
      </c>
      <c r="O60" s="31">
        <v>20212000021321</v>
      </c>
      <c r="P60" s="149">
        <v>44405</v>
      </c>
      <c r="Q60" s="31">
        <v>7</v>
      </c>
      <c r="R60" s="2" t="s">
        <v>37</v>
      </c>
      <c r="S60" s="31"/>
      <c r="T60" s="22">
        <v>44405</v>
      </c>
      <c r="U60" s="1" t="s">
        <v>38</v>
      </c>
      <c r="V60" s="1" t="s">
        <v>39</v>
      </c>
      <c r="W60" s="1"/>
      <c r="X60" s="1" t="s">
        <v>313</v>
      </c>
    </row>
    <row r="61" spans="1:24" s="128" customFormat="1" ht="51" x14ac:dyDescent="0.25">
      <c r="A61" s="8" t="s">
        <v>24</v>
      </c>
      <c r="B61" s="8" t="s">
        <v>25</v>
      </c>
      <c r="C61" s="7" t="s">
        <v>643</v>
      </c>
      <c r="D61" s="7" t="s">
        <v>318</v>
      </c>
      <c r="E61" s="8" t="s">
        <v>43</v>
      </c>
      <c r="F61" s="7" t="s">
        <v>68</v>
      </c>
      <c r="G61" s="7" t="s">
        <v>319</v>
      </c>
      <c r="H61" s="7" t="s">
        <v>320</v>
      </c>
      <c r="I61" s="7" t="s">
        <v>63</v>
      </c>
      <c r="J61" s="8" t="s">
        <v>33</v>
      </c>
      <c r="K61" s="7" t="s">
        <v>76</v>
      </c>
      <c r="L61" s="27">
        <v>20</v>
      </c>
      <c r="M61" s="27" t="s">
        <v>321</v>
      </c>
      <c r="N61" s="23">
        <v>44393</v>
      </c>
      <c r="O61" s="27">
        <v>20212000023891</v>
      </c>
      <c r="P61" s="150">
        <v>44461</v>
      </c>
      <c r="Q61" s="27">
        <v>46</v>
      </c>
      <c r="R61" s="8" t="s">
        <v>110</v>
      </c>
      <c r="S61" s="27" t="s">
        <v>322</v>
      </c>
      <c r="T61" s="23">
        <v>44461</v>
      </c>
      <c r="U61" s="7" t="s">
        <v>38</v>
      </c>
      <c r="V61" s="7" t="s">
        <v>39</v>
      </c>
      <c r="W61" s="7" t="s">
        <v>40</v>
      </c>
      <c r="X61" s="7"/>
    </row>
    <row r="62" spans="1:24" s="128" customFormat="1" ht="89.25" x14ac:dyDescent="0.25">
      <c r="A62" s="1" t="s">
        <v>24</v>
      </c>
      <c r="B62" s="2" t="s">
        <v>25</v>
      </c>
      <c r="C62" s="1" t="s">
        <v>99</v>
      </c>
      <c r="D62" s="1" t="s">
        <v>323</v>
      </c>
      <c r="E62" s="1" t="s">
        <v>232</v>
      </c>
      <c r="F62" s="1" t="s">
        <v>44</v>
      </c>
      <c r="G62" s="1" t="s">
        <v>324</v>
      </c>
      <c r="H62" s="1" t="s">
        <v>97</v>
      </c>
      <c r="I62" s="1" t="s">
        <v>83</v>
      </c>
      <c r="J62" s="2" t="s">
        <v>33</v>
      </c>
      <c r="K62" s="1" t="s">
        <v>54</v>
      </c>
      <c r="L62" s="31">
        <v>30</v>
      </c>
      <c r="M62" s="31" t="s">
        <v>325</v>
      </c>
      <c r="N62" s="22">
        <v>44393</v>
      </c>
      <c r="O62" s="31"/>
      <c r="P62" s="149">
        <v>44398</v>
      </c>
      <c r="Q62" s="31">
        <v>3</v>
      </c>
      <c r="R62" s="2" t="s">
        <v>37</v>
      </c>
      <c r="S62" s="31" t="s">
        <v>326</v>
      </c>
      <c r="T62" s="22"/>
      <c r="U62" s="1"/>
      <c r="V62" s="1" t="s">
        <v>39</v>
      </c>
      <c r="W62" s="1" t="s">
        <v>40</v>
      </c>
      <c r="X62" s="1"/>
    </row>
    <row r="63" spans="1:24" s="128" customFormat="1" ht="51" x14ac:dyDescent="0.25">
      <c r="A63" s="1" t="s">
        <v>24</v>
      </c>
      <c r="B63" s="2" t="s">
        <v>25</v>
      </c>
      <c r="C63" s="1" t="s">
        <v>99</v>
      </c>
      <c r="D63" s="1" t="s">
        <v>327</v>
      </c>
      <c r="E63" s="2" t="s">
        <v>28</v>
      </c>
      <c r="F63" s="1" t="s">
        <v>44</v>
      </c>
      <c r="G63" s="1" t="s">
        <v>328</v>
      </c>
      <c r="H63" s="1" t="s">
        <v>82</v>
      </c>
      <c r="I63" s="1" t="s">
        <v>83</v>
      </c>
      <c r="J63" s="2" t="s">
        <v>33</v>
      </c>
      <c r="K63" s="1" t="s">
        <v>54</v>
      </c>
      <c r="L63" s="31">
        <v>30</v>
      </c>
      <c r="M63" s="31" t="s">
        <v>329</v>
      </c>
      <c r="N63" s="22">
        <v>44393</v>
      </c>
      <c r="O63" s="31">
        <v>20212050094611</v>
      </c>
      <c r="P63" s="149">
        <v>44419</v>
      </c>
      <c r="Q63" s="31">
        <v>18</v>
      </c>
      <c r="R63" s="2" t="s">
        <v>37</v>
      </c>
      <c r="S63" s="31"/>
      <c r="T63" s="22">
        <v>44419</v>
      </c>
      <c r="U63" s="1" t="s">
        <v>38</v>
      </c>
      <c r="V63" s="1" t="s">
        <v>39</v>
      </c>
      <c r="W63" s="1"/>
      <c r="X63" s="1"/>
    </row>
    <row r="64" spans="1:24" s="128" customFormat="1" ht="51" x14ac:dyDescent="0.25">
      <c r="A64" s="1" t="s">
        <v>24</v>
      </c>
      <c r="B64" s="2" t="s">
        <v>25</v>
      </c>
      <c r="C64" s="1" t="s">
        <v>99</v>
      </c>
      <c r="D64" s="1" t="s">
        <v>330</v>
      </c>
      <c r="E64" s="2" t="s">
        <v>28</v>
      </c>
      <c r="F64" s="1" t="s">
        <v>44</v>
      </c>
      <c r="G64" s="1" t="s">
        <v>331</v>
      </c>
      <c r="H64" s="1" t="s">
        <v>298</v>
      </c>
      <c r="I64" s="1" t="s">
        <v>90</v>
      </c>
      <c r="J64" s="2" t="s">
        <v>33</v>
      </c>
      <c r="K64" s="1" t="s">
        <v>76</v>
      </c>
      <c r="L64" s="31">
        <v>20</v>
      </c>
      <c r="M64" s="31" t="s">
        <v>332</v>
      </c>
      <c r="N64" s="22">
        <v>44397</v>
      </c>
      <c r="O64" s="31">
        <v>20212100022131</v>
      </c>
      <c r="P64" s="149">
        <v>44418</v>
      </c>
      <c r="Q64" s="31">
        <v>15</v>
      </c>
      <c r="R64" s="2" t="s">
        <v>37</v>
      </c>
      <c r="S64" s="31" t="s">
        <v>333</v>
      </c>
      <c r="T64" s="22"/>
      <c r="U64" s="1"/>
      <c r="V64" s="1"/>
      <c r="W64" s="1"/>
      <c r="X64" s="1" t="s">
        <v>313</v>
      </c>
    </row>
    <row r="65" spans="1:24" s="128" customFormat="1" ht="63.75" x14ac:dyDescent="0.25">
      <c r="A65" s="2" t="s">
        <v>24</v>
      </c>
      <c r="B65" s="2" t="s">
        <v>25</v>
      </c>
      <c r="C65" s="1" t="s">
        <v>41</v>
      </c>
      <c r="D65" s="1" t="s">
        <v>334</v>
      </c>
      <c r="E65" s="1" t="s">
        <v>232</v>
      </c>
      <c r="F65" s="1" t="s">
        <v>44</v>
      </c>
      <c r="G65" s="1" t="s">
        <v>335</v>
      </c>
      <c r="H65" s="1" t="s">
        <v>159</v>
      </c>
      <c r="I65" s="1" t="s">
        <v>32</v>
      </c>
      <c r="J65" s="2" t="s">
        <v>33</v>
      </c>
      <c r="K65" s="1" t="s">
        <v>54</v>
      </c>
      <c r="L65" s="31">
        <v>30</v>
      </c>
      <c r="M65" s="31" t="s">
        <v>336</v>
      </c>
      <c r="N65" s="22">
        <v>44397</v>
      </c>
      <c r="O65" s="31">
        <v>20212050094641</v>
      </c>
      <c r="P65" s="149">
        <v>44419</v>
      </c>
      <c r="Q65" s="31">
        <v>15</v>
      </c>
      <c r="R65" s="2" t="s">
        <v>37</v>
      </c>
      <c r="S65" s="1" t="s">
        <v>337</v>
      </c>
      <c r="T65" s="22">
        <v>44419</v>
      </c>
      <c r="U65" s="1" t="s">
        <v>38</v>
      </c>
      <c r="V65" s="1" t="s">
        <v>39</v>
      </c>
      <c r="W65" s="1" t="s">
        <v>40</v>
      </c>
      <c r="X65" s="1"/>
    </row>
    <row r="66" spans="1:24" s="128" customFormat="1" ht="51" x14ac:dyDescent="0.25">
      <c r="A66" s="1" t="s">
        <v>24</v>
      </c>
      <c r="B66" s="1" t="s">
        <v>338</v>
      </c>
      <c r="C66" s="1" t="s">
        <v>118</v>
      </c>
      <c r="D66" s="1" t="s">
        <v>339</v>
      </c>
      <c r="E66" s="1" t="s">
        <v>28</v>
      </c>
      <c r="F66" s="1" t="s">
        <v>51</v>
      </c>
      <c r="G66" s="1" t="s">
        <v>340</v>
      </c>
      <c r="H66" s="1" t="s">
        <v>309</v>
      </c>
      <c r="I66" s="16" t="s">
        <v>310</v>
      </c>
      <c r="J66" s="2" t="s">
        <v>33</v>
      </c>
      <c r="K66" s="1" t="s">
        <v>76</v>
      </c>
      <c r="L66" s="31">
        <v>20</v>
      </c>
      <c r="M66" s="31" t="s">
        <v>341</v>
      </c>
      <c r="N66" s="22">
        <v>44397</v>
      </c>
      <c r="O66" s="31"/>
      <c r="P66" s="149">
        <v>44412</v>
      </c>
      <c r="Q66" s="31">
        <v>11</v>
      </c>
      <c r="R66" s="2" t="s">
        <v>37</v>
      </c>
      <c r="S66" s="1"/>
      <c r="T66" s="22"/>
      <c r="U66" s="1"/>
      <c r="V66" s="1" t="s">
        <v>39</v>
      </c>
      <c r="W66" s="1"/>
      <c r="X66" s="22" t="s">
        <v>342</v>
      </c>
    </row>
    <row r="67" spans="1:24" s="128" customFormat="1" ht="51" x14ac:dyDescent="0.25">
      <c r="A67" s="1" t="s">
        <v>24</v>
      </c>
      <c r="B67" s="1" t="s">
        <v>338</v>
      </c>
      <c r="C67" s="1" t="s">
        <v>41</v>
      </c>
      <c r="D67" s="1" t="s">
        <v>343</v>
      </c>
      <c r="E67" s="1" t="s">
        <v>43</v>
      </c>
      <c r="F67" s="1" t="s">
        <v>29</v>
      </c>
      <c r="G67" s="1" t="s">
        <v>344</v>
      </c>
      <c r="H67" s="1" t="s">
        <v>53</v>
      </c>
      <c r="I67" s="1" t="s">
        <v>32</v>
      </c>
      <c r="J67" s="2" t="s">
        <v>33</v>
      </c>
      <c r="K67" s="1" t="s">
        <v>54</v>
      </c>
      <c r="L67" s="31">
        <v>30</v>
      </c>
      <c r="M67" s="31" t="s">
        <v>345</v>
      </c>
      <c r="N67" s="22">
        <v>44397</v>
      </c>
      <c r="O67" s="31">
        <v>20212050094331</v>
      </c>
      <c r="P67" s="149">
        <v>44406</v>
      </c>
      <c r="Q67" s="31">
        <v>7</v>
      </c>
      <c r="R67" s="2" t="s">
        <v>37</v>
      </c>
      <c r="S67" s="1"/>
      <c r="T67" s="22">
        <v>44406</v>
      </c>
      <c r="U67" s="1" t="s">
        <v>38</v>
      </c>
      <c r="V67" s="1" t="s">
        <v>39</v>
      </c>
      <c r="W67" s="1"/>
      <c r="X67" s="1"/>
    </row>
    <row r="68" spans="1:24" s="128" customFormat="1" ht="51" x14ac:dyDescent="0.25">
      <c r="A68" s="13" t="s">
        <v>24</v>
      </c>
      <c r="B68" s="12" t="s">
        <v>338</v>
      </c>
      <c r="C68" s="12" t="s">
        <v>49</v>
      </c>
      <c r="D68" s="12" t="s">
        <v>346</v>
      </c>
      <c r="E68" s="12" t="s">
        <v>232</v>
      </c>
      <c r="F68" s="12" t="s">
        <v>29</v>
      </c>
      <c r="G68" s="12" t="s">
        <v>347</v>
      </c>
      <c r="H68" s="12" t="s">
        <v>348</v>
      </c>
      <c r="I68" s="12" t="s">
        <v>32</v>
      </c>
      <c r="J68" s="13" t="s">
        <v>33</v>
      </c>
      <c r="K68" s="12" t="s">
        <v>34</v>
      </c>
      <c r="L68" s="28">
        <v>30</v>
      </c>
      <c r="M68" s="28" t="s">
        <v>349</v>
      </c>
      <c r="N68" s="29">
        <v>44397</v>
      </c>
      <c r="O68" s="28"/>
      <c r="P68" s="151"/>
      <c r="Q68" s="28"/>
      <c r="R68" s="13" t="s">
        <v>123</v>
      </c>
      <c r="S68" s="12" t="s">
        <v>350</v>
      </c>
      <c r="T68" s="29"/>
      <c r="U68" s="12"/>
      <c r="V68" s="12"/>
      <c r="W68" s="12"/>
      <c r="X68" s="12" t="s">
        <v>351</v>
      </c>
    </row>
    <row r="69" spans="1:24" s="128" customFormat="1" ht="51" x14ac:dyDescent="0.25">
      <c r="A69" s="13" t="s">
        <v>24</v>
      </c>
      <c r="B69" s="12" t="s">
        <v>338</v>
      </c>
      <c r="C69" s="12" t="s">
        <v>94</v>
      </c>
      <c r="D69" s="12" t="s">
        <v>352</v>
      </c>
      <c r="E69" s="12" t="s">
        <v>43</v>
      </c>
      <c r="F69" s="12" t="s">
        <v>29</v>
      </c>
      <c r="G69" s="12" t="s">
        <v>353</v>
      </c>
      <c r="H69" s="12" t="s">
        <v>121</v>
      </c>
      <c r="I69" s="12" t="s">
        <v>90</v>
      </c>
      <c r="J69" s="13" t="s">
        <v>33</v>
      </c>
      <c r="K69" s="12" t="s">
        <v>76</v>
      </c>
      <c r="L69" s="28">
        <v>20</v>
      </c>
      <c r="M69" s="28" t="s">
        <v>354</v>
      </c>
      <c r="N69" s="29">
        <v>44397</v>
      </c>
      <c r="O69" s="28"/>
      <c r="P69" s="151"/>
      <c r="Q69" s="28"/>
      <c r="R69" s="13" t="s">
        <v>123</v>
      </c>
      <c r="S69" s="12" t="s">
        <v>355</v>
      </c>
      <c r="T69" s="29"/>
      <c r="U69" s="12"/>
      <c r="V69" s="12"/>
      <c r="W69" s="12"/>
      <c r="X69" s="12"/>
    </row>
    <row r="70" spans="1:24" s="128" customFormat="1" ht="51" x14ac:dyDescent="0.25">
      <c r="A70" s="13" t="s">
        <v>24</v>
      </c>
      <c r="B70" s="12" t="s">
        <v>338</v>
      </c>
      <c r="C70" s="12" t="s">
        <v>356</v>
      </c>
      <c r="D70" s="12" t="s">
        <v>357</v>
      </c>
      <c r="E70" s="12" t="s">
        <v>43</v>
      </c>
      <c r="F70" s="12" t="s">
        <v>29</v>
      </c>
      <c r="G70" s="12" t="s">
        <v>172</v>
      </c>
      <c r="H70" s="12" t="s">
        <v>121</v>
      </c>
      <c r="I70" s="12" t="s">
        <v>90</v>
      </c>
      <c r="J70" s="13" t="s">
        <v>33</v>
      </c>
      <c r="K70" s="12" t="s">
        <v>54</v>
      </c>
      <c r="L70" s="28">
        <v>30</v>
      </c>
      <c r="M70" s="28" t="s">
        <v>358</v>
      </c>
      <c r="N70" s="29">
        <v>44398</v>
      </c>
      <c r="O70" s="28"/>
      <c r="P70" s="151"/>
      <c r="Q70" s="28"/>
      <c r="R70" s="13" t="s">
        <v>123</v>
      </c>
      <c r="S70" s="12" t="s">
        <v>355</v>
      </c>
      <c r="T70" s="29"/>
      <c r="U70" s="12"/>
      <c r="V70" s="12"/>
      <c r="W70" s="12"/>
      <c r="X70" s="12"/>
    </row>
    <row r="71" spans="1:24" s="128" customFormat="1" ht="51" x14ac:dyDescent="0.25">
      <c r="A71" s="32" t="s">
        <v>24</v>
      </c>
      <c r="B71" s="12" t="s">
        <v>254</v>
      </c>
      <c r="C71" s="33" t="s">
        <v>359</v>
      </c>
      <c r="D71" s="12" t="s">
        <v>360</v>
      </c>
      <c r="E71" s="32" t="s">
        <v>361</v>
      </c>
      <c r="F71" s="12" t="s">
        <v>29</v>
      </c>
      <c r="G71" s="12" t="s">
        <v>362</v>
      </c>
      <c r="H71" s="12" t="s">
        <v>348</v>
      </c>
      <c r="I71" s="12" t="s">
        <v>32</v>
      </c>
      <c r="J71" s="13" t="s">
        <v>33</v>
      </c>
      <c r="K71" s="12" t="s">
        <v>34</v>
      </c>
      <c r="L71" s="28">
        <v>30</v>
      </c>
      <c r="M71" s="28" t="s">
        <v>363</v>
      </c>
      <c r="N71" s="29">
        <v>44398</v>
      </c>
      <c r="O71" s="28"/>
      <c r="P71" s="151"/>
      <c r="Q71" s="28"/>
      <c r="R71" s="13" t="s">
        <v>123</v>
      </c>
      <c r="S71" s="12" t="s">
        <v>350</v>
      </c>
      <c r="T71" s="29"/>
      <c r="U71" s="12"/>
      <c r="V71" s="12"/>
      <c r="W71" s="12"/>
      <c r="X71" s="12" t="s">
        <v>351</v>
      </c>
    </row>
    <row r="72" spans="1:24" s="128" customFormat="1" ht="51" x14ac:dyDescent="0.25">
      <c r="A72" s="32" t="s">
        <v>24</v>
      </c>
      <c r="B72" s="12" t="s">
        <v>254</v>
      </c>
      <c r="C72" s="12" t="s">
        <v>658</v>
      </c>
      <c r="D72" s="12" t="s">
        <v>364</v>
      </c>
      <c r="E72" s="12" t="s">
        <v>28</v>
      </c>
      <c r="F72" s="12" t="s">
        <v>29</v>
      </c>
      <c r="G72" s="12" t="s">
        <v>365</v>
      </c>
      <c r="H72" s="12" t="s">
        <v>348</v>
      </c>
      <c r="I72" s="12" t="s">
        <v>32</v>
      </c>
      <c r="J72" s="13" t="s">
        <v>33</v>
      </c>
      <c r="K72" s="12" t="s">
        <v>54</v>
      </c>
      <c r="L72" s="28">
        <v>30</v>
      </c>
      <c r="M72" s="28" t="s">
        <v>366</v>
      </c>
      <c r="N72" s="29">
        <v>44398</v>
      </c>
      <c r="O72" s="28"/>
      <c r="P72" s="151"/>
      <c r="Q72" s="28"/>
      <c r="R72" s="13" t="s">
        <v>123</v>
      </c>
      <c r="S72" s="12" t="s">
        <v>367</v>
      </c>
      <c r="T72" s="29"/>
      <c r="U72" s="12"/>
      <c r="V72" s="12"/>
      <c r="W72" s="12"/>
      <c r="X72" s="12" t="s">
        <v>351</v>
      </c>
    </row>
    <row r="73" spans="1:24" s="128" customFormat="1" ht="51" x14ac:dyDescent="0.25">
      <c r="A73" s="13" t="s">
        <v>24</v>
      </c>
      <c r="B73" s="12" t="s">
        <v>338</v>
      </c>
      <c r="C73" s="12" t="s">
        <v>94</v>
      </c>
      <c r="D73" s="12" t="s">
        <v>352</v>
      </c>
      <c r="E73" s="12" t="s">
        <v>43</v>
      </c>
      <c r="F73" s="12" t="s">
        <v>29</v>
      </c>
      <c r="G73" s="12" t="s">
        <v>368</v>
      </c>
      <c r="H73" s="12" t="s">
        <v>121</v>
      </c>
      <c r="I73" s="12" t="s">
        <v>90</v>
      </c>
      <c r="J73" s="13" t="s">
        <v>33</v>
      </c>
      <c r="K73" s="12" t="s">
        <v>54</v>
      </c>
      <c r="L73" s="28">
        <v>30</v>
      </c>
      <c r="M73" s="28" t="s">
        <v>369</v>
      </c>
      <c r="N73" s="29">
        <v>44398</v>
      </c>
      <c r="O73" s="28"/>
      <c r="P73" s="151"/>
      <c r="Q73" s="28"/>
      <c r="R73" s="13" t="s">
        <v>123</v>
      </c>
      <c r="S73" s="12" t="s">
        <v>355</v>
      </c>
      <c r="T73" s="29"/>
      <c r="U73" s="12"/>
      <c r="V73" s="12"/>
      <c r="W73" s="12"/>
      <c r="X73" s="12"/>
    </row>
    <row r="74" spans="1:24" s="128" customFormat="1" ht="102" x14ac:dyDescent="0.25">
      <c r="A74" s="13" t="s">
        <v>24</v>
      </c>
      <c r="B74" s="12" t="s">
        <v>338</v>
      </c>
      <c r="C74" s="12" t="s">
        <v>49</v>
      </c>
      <c r="D74" s="12" t="s">
        <v>74</v>
      </c>
      <c r="E74" s="12" t="s">
        <v>43</v>
      </c>
      <c r="F74" s="12" t="s">
        <v>68</v>
      </c>
      <c r="G74" s="12" t="s">
        <v>370</v>
      </c>
      <c r="H74" s="12" t="s">
        <v>107</v>
      </c>
      <c r="I74" s="13" t="s">
        <v>108</v>
      </c>
      <c r="J74" s="12" t="s">
        <v>108</v>
      </c>
      <c r="K74" s="12" t="s">
        <v>76</v>
      </c>
      <c r="L74" s="28">
        <v>20</v>
      </c>
      <c r="M74" s="28" t="s">
        <v>371</v>
      </c>
      <c r="N74" s="29">
        <v>44398</v>
      </c>
      <c r="O74" s="28"/>
      <c r="P74" s="151"/>
      <c r="Q74" s="28"/>
      <c r="R74" s="13" t="s">
        <v>123</v>
      </c>
      <c r="S74" s="12" t="s">
        <v>355</v>
      </c>
      <c r="T74" s="29"/>
      <c r="U74" s="12"/>
      <c r="V74" s="12"/>
      <c r="W74" s="12"/>
      <c r="X74" s="12"/>
    </row>
    <row r="75" spans="1:24" s="128" customFormat="1" ht="89.25" x14ac:dyDescent="0.25">
      <c r="A75" s="2" t="s">
        <v>24</v>
      </c>
      <c r="B75" s="1" t="s">
        <v>338</v>
      </c>
      <c r="C75" s="1" t="s">
        <v>49</v>
      </c>
      <c r="D75" s="1" t="s">
        <v>74</v>
      </c>
      <c r="E75" s="1" t="s">
        <v>43</v>
      </c>
      <c r="F75" s="1" t="s">
        <v>68</v>
      </c>
      <c r="G75" s="1" t="s">
        <v>372</v>
      </c>
      <c r="H75" s="1" t="s">
        <v>46</v>
      </c>
      <c r="I75" s="1" t="s">
        <v>32</v>
      </c>
      <c r="J75" s="2" t="s">
        <v>33</v>
      </c>
      <c r="K75" s="1" t="s">
        <v>76</v>
      </c>
      <c r="L75" s="31">
        <v>20</v>
      </c>
      <c r="M75" s="31" t="s">
        <v>373</v>
      </c>
      <c r="N75" s="22">
        <v>44398</v>
      </c>
      <c r="O75" s="31">
        <v>20212050095301</v>
      </c>
      <c r="P75" s="149">
        <v>44433</v>
      </c>
      <c r="Q75" s="31">
        <v>24</v>
      </c>
      <c r="R75" s="2" t="s">
        <v>37</v>
      </c>
      <c r="S75" s="1" t="s">
        <v>374</v>
      </c>
      <c r="T75" s="22">
        <v>44489</v>
      </c>
      <c r="U75" s="1" t="s">
        <v>38</v>
      </c>
      <c r="V75" s="1" t="s">
        <v>39</v>
      </c>
      <c r="W75" s="1" t="s">
        <v>40</v>
      </c>
      <c r="X75" s="1"/>
    </row>
    <row r="76" spans="1:24" s="128" customFormat="1" ht="51" x14ac:dyDescent="0.25">
      <c r="A76" s="8" t="s">
        <v>24</v>
      </c>
      <c r="B76" s="7" t="s">
        <v>338</v>
      </c>
      <c r="C76" s="7" t="s">
        <v>41</v>
      </c>
      <c r="D76" s="7" t="s">
        <v>375</v>
      </c>
      <c r="E76" s="7" t="s">
        <v>232</v>
      </c>
      <c r="F76" s="7" t="s">
        <v>68</v>
      </c>
      <c r="G76" s="7" t="s">
        <v>376</v>
      </c>
      <c r="H76" s="7" t="s">
        <v>320</v>
      </c>
      <c r="I76" s="7" t="s">
        <v>63</v>
      </c>
      <c r="J76" s="8" t="s">
        <v>33</v>
      </c>
      <c r="K76" s="7" t="s">
        <v>76</v>
      </c>
      <c r="L76" s="27">
        <v>20</v>
      </c>
      <c r="M76" s="27" t="s">
        <v>377</v>
      </c>
      <c r="N76" s="23">
        <v>44398</v>
      </c>
      <c r="O76" s="27">
        <v>20212000022251</v>
      </c>
      <c r="P76" s="150">
        <v>44547</v>
      </c>
      <c r="Q76" s="27">
        <v>102</v>
      </c>
      <c r="R76" s="8" t="s">
        <v>110</v>
      </c>
      <c r="S76" s="7" t="s">
        <v>378</v>
      </c>
      <c r="T76" s="23">
        <v>44574</v>
      </c>
      <c r="U76" s="7" t="s">
        <v>38</v>
      </c>
      <c r="V76" s="7" t="s">
        <v>39</v>
      </c>
      <c r="W76" s="7" t="s">
        <v>40</v>
      </c>
      <c r="X76" s="7"/>
    </row>
    <row r="77" spans="1:24" s="128" customFormat="1" ht="102" x14ac:dyDescent="0.25">
      <c r="A77" s="1" t="s">
        <v>24</v>
      </c>
      <c r="B77" s="1" t="s">
        <v>338</v>
      </c>
      <c r="C77" s="1" t="s">
        <v>445</v>
      </c>
      <c r="D77" s="1" t="s">
        <v>379</v>
      </c>
      <c r="E77" s="1" t="s">
        <v>60</v>
      </c>
      <c r="F77" s="1" t="s">
        <v>68</v>
      </c>
      <c r="G77" s="1" t="s">
        <v>380</v>
      </c>
      <c r="H77" s="1" t="s">
        <v>31</v>
      </c>
      <c r="I77" s="1" t="s">
        <v>32</v>
      </c>
      <c r="J77" s="2" t="s">
        <v>33</v>
      </c>
      <c r="K77" s="1" t="s">
        <v>54</v>
      </c>
      <c r="L77" s="31">
        <v>30</v>
      </c>
      <c r="M77" s="31" t="s">
        <v>381</v>
      </c>
      <c r="N77" s="22">
        <v>44399</v>
      </c>
      <c r="O77" s="31">
        <v>20212050094601</v>
      </c>
      <c r="P77" s="149">
        <v>44419</v>
      </c>
      <c r="Q77" s="31">
        <v>14</v>
      </c>
      <c r="R77" s="2" t="s">
        <v>37</v>
      </c>
      <c r="S77" s="1"/>
      <c r="T77" s="22">
        <v>44419</v>
      </c>
      <c r="U77" s="1" t="s">
        <v>38</v>
      </c>
      <c r="V77" s="1" t="s">
        <v>39</v>
      </c>
      <c r="W77" s="1"/>
      <c r="X77" s="1"/>
    </row>
    <row r="78" spans="1:24" s="128" customFormat="1" ht="63.75" x14ac:dyDescent="0.25">
      <c r="A78" s="2" t="s">
        <v>24</v>
      </c>
      <c r="B78" s="1" t="s">
        <v>338</v>
      </c>
      <c r="C78" s="1" t="s">
        <v>79</v>
      </c>
      <c r="D78" s="1" t="s">
        <v>382</v>
      </c>
      <c r="E78" s="1" t="s">
        <v>43</v>
      </c>
      <c r="F78" s="1" t="s">
        <v>29</v>
      </c>
      <c r="G78" s="1" t="s">
        <v>383</v>
      </c>
      <c r="H78" s="1" t="s">
        <v>176</v>
      </c>
      <c r="I78" s="1" t="s">
        <v>32</v>
      </c>
      <c r="J78" s="2" t="s">
        <v>33</v>
      </c>
      <c r="K78" s="1" t="s">
        <v>76</v>
      </c>
      <c r="L78" s="31">
        <v>20</v>
      </c>
      <c r="M78" s="31" t="s">
        <v>384</v>
      </c>
      <c r="N78" s="22">
        <v>44399</v>
      </c>
      <c r="O78" s="31">
        <v>20212050095571</v>
      </c>
      <c r="P78" s="149">
        <v>44441</v>
      </c>
      <c r="Q78" s="31">
        <v>11</v>
      </c>
      <c r="R78" s="2" t="s">
        <v>37</v>
      </c>
      <c r="S78" s="1" t="s">
        <v>385</v>
      </c>
      <c r="T78" s="22">
        <v>44441</v>
      </c>
      <c r="U78" s="1" t="s">
        <v>38</v>
      </c>
      <c r="V78" s="1" t="s">
        <v>39</v>
      </c>
      <c r="W78" s="1" t="s">
        <v>40</v>
      </c>
      <c r="X78" s="1"/>
    </row>
    <row r="79" spans="1:24" s="128" customFormat="1" ht="51" x14ac:dyDescent="0.25">
      <c r="A79" s="13" t="s">
        <v>24</v>
      </c>
      <c r="B79" s="12" t="s">
        <v>338</v>
      </c>
      <c r="C79" s="12" t="s">
        <v>386</v>
      </c>
      <c r="D79" s="12" t="s">
        <v>387</v>
      </c>
      <c r="E79" s="12" t="s">
        <v>43</v>
      </c>
      <c r="F79" s="12" t="s">
        <v>68</v>
      </c>
      <c r="G79" s="12" t="s">
        <v>175</v>
      </c>
      <c r="H79" s="12" t="s">
        <v>121</v>
      </c>
      <c r="I79" s="12" t="s">
        <v>90</v>
      </c>
      <c r="J79" s="13" t="s">
        <v>33</v>
      </c>
      <c r="K79" s="12" t="s">
        <v>54</v>
      </c>
      <c r="L79" s="28">
        <v>30</v>
      </c>
      <c r="M79" s="28" t="s">
        <v>388</v>
      </c>
      <c r="N79" s="29">
        <v>44399</v>
      </c>
      <c r="O79" s="28"/>
      <c r="P79" s="151"/>
      <c r="Q79" s="28"/>
      <c r="R79" s="13" t="s">
        <v>123</v>
      </c>
      <c r="S79" s="12" t="s">
        <v>389</v>
      </c>
      <c r="T79" s="29"/>
      <c r="U79" s="12"/>
      <c r="V79" s="12"/>
      <c r="W79" s="12"/>
      <c r="X79" s="12"/>
    </row>
    <row r="80" spans="1:24" s="128" customFormat="1" ht="63.75" x14ac:dyDescent="0.25">
      <c r="A80" s="2" t="s">
        <v>24</v>
      </c>
      <c r="B80" s="1" t="s">
        <v>338</v>
      </c>
      <c r="C80" s="1" t="s">
        <v>94</v>
      </c>
      <c r="D80" s="1" t="s">
        <v>390</v>
      </c>
      <c r="E80" s="1" t="s">
        <v>43</v>
      </c>
      <c r="F80" s="1" t="s">
        <v>68</v>
      </c>
      <c r="G80" s="1" t="s">
        <v>391</v>
      </c>
      <c r="H80" s="1" t="s">
        <v>46</v>
      </c>
      <c r="I80" s="1" t="s">
        <v>32</v>
      </c>
      <c r="J80" s="2" t="s">
        <v>33</v>
      </c>
      <c r="K80" s="1" t="s">
        <v>54</v>
      </c>
      <c r="L80" s="31">
        <v>30</v>
      </c>
      <c r="M80" s="31" t="s">
        <v>392</v>
      </c>
      <c r="N80" s="22">
        <v>44399</v>
      </c>
      <c r="O80" s="31">
        <v>20212050094821</v>
      </c>
      <c r="P80" s="149">
        <v>44426</v>
      </c>
      <c r="Q80" s="31">
        <v>18</v>
      </c>
      <c r="R80" s="2" t="s">
        <v>37</v>
      </c>
      <c r="S80" s="1" t="s">
        <v>393</v>
      </c>
      <c r="T80" s="22">
        <v>44489</v>
      </c>
      <c r="U80" s="1" t="s">
        <v>38</v>
      </c>
      <c r="V80" s="1" t="s">
        <v>39</v>
      </c>
      <c r="W80" s="1" t="s">
        <v>40</v>
      </c>
      <c r="X80" s="1"/>
    </row>
    <row r="81" spans="1:24" s="128" customFormat="1" ht="38.25" x14ac:dyDescent="0.25">
      <c r="A81" s="1" t="s">
        <v>24</v>
      </c>
      <c r="B81" s="1" t="s">
        <v>338</v>
      </c>
      <c r="C81" s="34" t="s">
        <v>359</v>
      </c>
      <c r="D81" s="1" t="s">
        <v>394</v>
      </c>
      <c r="E81" s="1" t="s">
        <v>28</v>
      </c>
      <c r="F81" s="1" t="s">
        <v>51</v>
      </c>
      <c r="G81" s="1" t="s">
        <v>395</v>
      </c>
      <c r="H81" s="1" t="s">
        <v>208</v>
      </c>
      <c r="I81" s="2" t="s">
        <v>108</v>
      </c>
      <c r="J81" s="1" t="s">
        <v>108</v>
      </c>
      <c r="K81" s="1" t="s">
        <v>396</v>
      </c>
      <c r="L81" s="31">
        <v>30</v>
      </c>
      <c r="M81" s="31" t="s">
        <v>397</v>
      </c>
      <c r="N81" s="22">
        <v>44399</v>
      </c>
      <c r="O81" s="31">
        <v>20213000021821</v>
      </c>
      <c r="P81" s="149">
        <v>44406</v>
      </c>
      <c r="Q81" s="31">
        <v>5</v>
      </c>
      <c r="R81" s="2" t="s">
        <v>37</v>
      </c>
      <c r="S81" s="1"/>
      <c r="T81" s="22"/>
      <c r="U81" s="1" t="s">
        <v>398</v>
      </c>
      <c r="V81" s="1"/>
      <c r="W81" s="1"/>
      <c r="X81" s="22" t="s">
        <v>399</v>
      </c>
    </row>
    <row r="82" spans="1:24" s="128" customFormat="1" ht="63.75" x14ac:dyDescent="0.25">
      <c r="A82" s="2" t="s">
        <v>24</v>
      </c>
      <c r="B82" s="1" t="s">
        <v>338</v>
      </c>
      <c r="C82" s="1" t="s">
        <v>386</v>
      </c>
      <c r="D82" s="1" t="s">
        <v>400</v>
      </c>
      <c r="E82" s="1" t="s">
        <v>28</v>
      </c>
      <c r="F82" s="1" t="s">
        <v>68</v>
      </c>
      <c r="G82" s="1" t="s">
        <v>401</v>
      </c>
      <c r="H82" s="1" t="s">
        <v>31</v>
      </c>
      <c r="I82" s="1" t="s">
        <v>32</v>
      </c>
      <c r="J82" s="2" t="s">
        <v>33</v>
      </c>
      <c r="K82" s="1" t="s">
        <v>34</v>
      </c>
      <c r="L82" s="31">
        <v>30</v>
      </c>
      <c r="M82" s="31" t="s">
        <v>402</v>
      </c>
      <c r="N82" s="22">
        <v>44399</v>
      </c>
      <c r="O82" s="31">
        <v>20212050094711</v>
      </c>
      <c r="P82" s="149">
        <v>44420</v>
      </c>
      <c r="Q82" s="31">
        <v>15</v>
      </c>
      <c r="R82" s="2" t="s">
        <v>37</v>
      </c>
      <c r="S82" s="1" t="s">
        <v>403</v>
      </c>
      <c r="T82" s="22">
        <v>44420</v>
      </c>
      <c r="U82" s="1" t="s">
        <v>38</v>
      </c>
      <c r="V82" s="1" t="s">
        <v>39</v>
      </c>
      <c r="W82" s="1" t="s">
        <v>40</v>
      </c>
      <c r="X82" s="1"/>
    </row>
    <row r="83" spans="1:24" s="128" customFormat="1" ht="51" x14ac:dyDescent="0.25">
      <c r="A83" s="1" t="s">
        <v>24</v>
      </c>
      <c r="B83" s="1" t="s">
        <v>338</v>
      </c>
      <c r="C83" s="1" t="s">
        <v>99</v>
      </c>
      <c r="D83" s="1" t="s">
        <v>404</v>
      </c>
      <c r="E83" s="1" t="s">
        <v>60</v>
      </c>
      <c r="F83" s="1" t="s">
        <v>44</v>
      </c>
      <c r="G83" s="1" t="s">
        <v>405</v>
      </c>
      <c r="H83" s="1" t="s">
        <v>406</v>
      </c>
      <c r="I83" s="1" t="s">
        <v>33</v>
      </c>
      <c r="J83" s="2" t="s">
        <v>33</v>
      </c>
      <c r="K83" s="1" t="s">
        <v>54</v>
      </c>
      <c r="L83" s="31">
        <v>30</v>
      </c>
      <c r="M83" s="31" t="s">
        <v>407</v>
      </c>
      <c r="N83" s="22">
        <v>44399</v>
      </c>
      <c r="O83" s="31">
        <v>20212000021811</v>
      </c>
      <c r="P83" s="149">
        <v>44406</v>
      </c>
      <c r="Q83" s="31">
        <v>5</v>
      </c>
      <c r="R83" s="2" t="s">
        <v>37</v>
      </c>
      <c r="S83" s="1"/>
      <c r="T83" s="22" t="s">
        <v>399</v>
      </c>
      <c r="U83" s="1"/>
      <c r="V83" s="1" t="s">
        <v>39</v>
      </c>
      <c r="W83" s="1"/>
      <c r="X83" s="1"/>
    </row>
    <row r="84" spans="1:24" s="128" customFormat="1" ht="127.5" x14ac:dyDescent="0.25">
      <c r="A84" s="1" t="s">
        <v>24</v>
      </c>
      <c r="B84" s="1" t="s">
        <v>338</v>
      </c>
      <c r="C84" s="1" t="s">
        <v>170</v>
      </c>
      <c r="D84" s="1" t="s">
        <v>203</v>
      </c>
      <c r="E84" s="1" t="s">
        <v>60</v>
      </c>
      <c r="F84" s="2" t="s">
        <v>29</v>
      </c>
      <c r="G84" s="1" t="s">
        <v>408</v>
      </c>
      <c r="H84" s="1" t="s">
        <v>53</v>
      </c>
      <c r="I84" s="1" t="s">
        <v>32</v>
      </c>
      <c r="J84" s="2" t="s">
        <v>33</v>
      </c>
      <c r="K84" s="1" t="s">
        <v>54</v>
      </c>
      <c r="L84" s="31">
        <v>30</v>
      </c>
      <c r="M84" s="31" t="s">
        <v>409</v>
      </c>
      <c r="N84" s="22">
        <v>44399</v>
      </c>
      <c r="O84" s="31" t="s">
        <v>410</v>
      </c>
      <c r="P84" s="149" t="s">
        <v>411</v>
      </c>
      <c r="Q84" s="31">
        <v>5</v>
      </c>
      <c r="R84" s="2" t="s">
        <v>37</v>
      </c>
      <c r="S84" s="1" t="s">
        <v>412</v>
      </c>
      <c r="T84" s="22" t="s">
        <v>411</v>
      </c>
      <c r="U84" s="21" t="s">
        <v>38</v>
      </c>
      <c r="V84" s="1" t="s">
        <v>39</v>
      </c>
      <c r="W84" s="2" t="s">
        <v>40</v>
      </c>
      <c r="X84" s="1" t="s">
        <v>413</v>
      </c>
    </row>
    <row r="85" spans="1:24" s="128" customFormat="1" ht="63.75" x14ac:dyDescent="0.25">
      <c r="A85" s="2" t="s">
        <v>24</v>
      </c>
      <c r="B85" s="1" t="s">
        <v>338</v>
      </c>
      <c r="C85" s="2" t="s">
        <v>930</v>
      </c>
      <c r="D85" s="1" t="s">
        <v>414</v>
      </c>
      <c r="E85" s="1" t="s">
        <v>28</v>
      </c>
      <c r="F85" s="1" t="s">
        <v>29</v>
      </c>
      <c r="G85" s="1" t="s">
        <v>415</v>
      </c>
      <c r="H85" s="1" t="s">
        <v>176</v>
      </c>
      <c r="I85" s="1" t="s">
        <v>32</v>
      </c>
      <c r="J85" s="2" t="s">
        <v>33</v>
      </c>
      <c r="K85" s="1" t="s">
        <v>76</v>
      </c>
      <c r="L85" s="31">
        <v>20</v>
      </c>
      <c r="M85" s="31" t="s">
        <v>416</v>
      </c>
      <c r="N85" s="22">
        <v>44399</v>
      </c>
      <c r="O85" s="31">
        <v>20212050095551</v>
      </c>
      <c r="P85" s="149">
        <v>44441</v>
      </c>
      <c r="Q85" s="31">
        <v>29</v>
      </c>
      <c r="R85" s="2" t="s">
        <v>37</v>
      </c>
      <c r="S85" s="1" t="s">
        <v>417</v>
      </c>
      <c r="T85" s="22">
        <v>44441</v>
      </c>
      <c r="U85" s="1" t="s">
        <v>38</v>
      </c>
      <c r="V85" s="1" t="s">
        <v>39</v>
      </c>
      <c r="W85" s="1" t="s">
        <v>40</v>
      </c>
      <c r="X85" s="1"/>
    </row>
    <row r="86" spans="1:24" s="128" customFormat="1" ht="51" x14ac:dyDescent="0.25">
      <c r="A86" s="2" t="s">
        <v>24</v>
      </c>
      <c r="B86" s="1" t="s">
        <v>338</v>
      </c>
      <c r="C86" s="2" t="s">
        <v>186</v>
      </c>
      <c r="D86" s="1" t="s">
        <v>418</v>
      </c>
      <c r="E86" s="1" t="s">
        <v>28</v>
      </c>
      <c r="F86" s="1" t="s">
        <v>29</v>
      </c>
      <c r="G86" s="1" t="s">
        <v>419</v>
      </c>
      <c r="H86" s="1" t="s">
        <v>31</v>
      </c>
      <c r="I86" s="1" t="s">
        <v>32</v>
      </c>
      <c r="J86" s="2" t="s">
        <v>33</v>
      </c>
      <c r="K86" s="1" t="s">
        <v>76</v>
      </c>
      <c r="L86" s="31">
        <v>20</v>
      </c>
      <c r="M86" s="31" t="s">
        <v>420</v>
      </c>
      <c r="N86" s="22">
        <v>44399</v>
      </c>
      <c r="O86" s="31">
        <v>20212050094441</v>
      </c>
      <c r="P86" s="149">
        <v>44407</v>
      </c>
      <c r="Q86" s="31">
        <v>6</v>
      </c>
      <c r="R86" s="2" t="s">
        <v>37</v>
      </c>
      <c r="S86" s="1" t="s">
        <v>421</v>
      </c>
      <c r="T86" s="22" t="s">
        <v>40</v>
      </c>
      <c r="U86" s="1" t="s">
        <v>130</v>
      </c>
      <c r="V86" s="1" t="s">
        <v>40</v>
      </c>
      <c r="W86" s="1" t="s">
        <v>40</v>
      </c>
      <c r="X86" s="1" t="s">
        <v>223</v>
      </c>
    </row>
    <row r="87" spans="1:24" s="128" customFormat="1" ht="51" x14ac:dyDescent="0.25">
      <c r="A87" s="1" t="s">
        <v>24</v>
      </c>
      <c r="B87" s="1" t="s">
        <v>338</v>
      </c>
      <c r="C87" s="34" t="s">
        <v>359</v>
      </c>
      <c r="D87" s="1" t="s">
        <v>422</v>
      </c>
      <c r="E87" s="1" t="s">
        <v>28</v>
      </c>
      <c r="F87" s="1" t="s">
        <v>29</v>
      </c>
      <c r="G87" s="1" t="s">
        <v>423</v>
      </c>
      <c r="H87" s="1" t="s">
        <v>53</v>
      </c>
      <c r="I87" s="1" t="s">
        <v>32</v>
      </c>
      <c r="J87" s="2" t="s">
        <v>33</v>
      </c>
      <c r="K87" s="1" t="s">
        <v>76</v>
      </c>
      <c r="L87" s="31">
        <v>20</v>
      </c>
      <c r="M87" s="31" t="s">
        <v>424</v>
      </c>
      <c r="N87" s="22">
        <v>44400</v>
      </c>
      <c r="O87" s="31">
        <v>20212050094351</v>
      </c>
      <c r="P87" s="149">
        <v>44406</v>
      </c>
      <c r="Q87" s="31">
        <v>4</v>
      </c>
      <c r="R87" s="2" t="s">
        <v>37</v>
      </c>
      <c r="S87" s="1"/>
      <c r="T87" s="22">
        <v>44406</v>
      </c>
      <c r="U87" s="1" t="s">
        <v>38</v>
      </c>
      <c r="V87" s="1" t="s">
        <v>39</v>
      </c>
      <c r="W87" s="1"/>
      <c r="X87" s="1"/>
    </row>
    <row r="88" spans="1:24" s="128" customFormat="1" ht="51" x14ac:dyDescent="0.25">
      <c r="A88" s="1" t="s">
        <v>24</v>
      </c>
      <c r="B88" s="1" t="s">
        <v>338</v>
      </c>
      <c r="C88" s="2" t="s">
        <v>930</v>
      </c>
      <c r="D88" s="1" t="s">
        <v>425</v>
      </c>
      <c r="E88" s="1" t="s">
        <v>43</v>
      </c>
      <c r="F88" s="1" t="s">
        <v>51</v>
      </c>
      <c r="G88" s="1" t="s">
        <v>426</v>
      </c>
      <c r="H88" s="1" t="s">
        <v>53</v>
      </c>
      <c r="I88" s="1" t="s">
        <v>32</v>
      </c>
      <c r="J88" s="2" t="s">
        <v>33</v>
      </c>
      <c r="K88" s="1" t="s">
        <v>54</v>
      </c>
      <c r="L88" s="31">
        <v>30</v>
      </c>
      <c r="M88" s="31" t="s">
        <v>427</v>
      </c>
      <c r="N88" s="22">
        <v>44400</v>
      </c>
      <c r="O88" s="31">
        <v>20212050094371</v>
      </c>
      <c r="P88" s="149">
        <v>44410</v>
      </c>
      <c r="Q88" s="31">
        <v>7</v>
      </c>
      <c r="R88" s="2" t="s">
        <v>37</v>
      </c>
      <c r="S88" s="1"/>
      <c r="T88" s="22"/>
      <c r="U88" s="1"/>
      <c r="V88" s="1"/>
      <c r="W88" s="1"/>
      <c r="X88" s="22" t="s">
        <v>428</v>
      </c>
    </row>
    <row r="89" spans="1:24" s="128" customFormat="1" ht="51" x14ac:dyDescent="0.25">
      <c r="A89" s="1" t="s">
        <v>24</v>
      </c>
      <c r="B89" s="1" t="s">
        <v>338</v>
      </c>
      <c r="C89" s="1" t="s">
        <v>79</v>
      </c>
      <c r="D89" s="1" t="s">
        <v>429</v>
      </c>
      <c r="E89" s="1" t="s">
        <v>43</v>
      </c>
      <c r="F89" s="1" t="s">
        <v>68</v>
      </c>
      <c r="G89" s="1" t="s">
        <v>430</v>
      </c>
      <c r="H89" s="1" t="s">
        <v>82</v>
      </c>
      <c r="I89" s="1" t="s">
        <v>83</v>
      </c>
      <c r="J89" s="2" t="s">
        <v>33</v>
      </c>
      <c r="K89" s="1" t="s">
        <v>76</v>
      </c>
      <c r="L89" s="31">
        <v>30</v>
      </c>
      <c r="M89" s="31" t="s">
        <v>431</v>
      </c>
      <c r="N89" s="22">
        <v>44400</v>
      </c>
      <c r="O89" s="31">
        <v>20212050094551</v>
      </c>
      <c r="P89" s="149">
        <v>44419</v>
      </c>
      <c r="Q89" s="31">
        <v>13</v>
      </c>
      <c r="R89" s="2" t="s">
        <v>37</v>
      </c>
      <c r="S89" s="1"/>
      <c r="T89" s="22">
        <v>44419</v>
      </c>
      <c r="U89" s="1" t="s">
        <v>38</v>
      </c>
      <c r="V89" s="1" t="s">
        <v>39</v>
      </c>
      <c r="W89" s="1"/>
      <c r="X89" s="1"/>
    </row>
    <row r="90" spans="1:24" s="128" customFormat="1" ht="63.75" x14ac:dyDescent="0.25">
      <c r="A90" s="2" t="s">
        <v>24</v>
      </c>
      <c r="B90" s="1" t="s">
        <v>338</v>
      </c>
      <c r="C90" s="1" t="s">
        <v>432</v>
      </c>
      <c r="D90" s="1" t="s">
        <v>179</v>
      </c>
      <c r="E90" s="1" t="s">
        <v>43</v>
      </c>
      <c r="F90" s="1" t="s">
        <v>51</v>
      </c>
      <c r="G90" s="1" t="s">
        <v>433</v>
      </c>
      <c r="H90" s="1" t="s">
        <v>159</v>
      </c>
      <c r="I90" s="1" t="s">
        <v>32</v>
      </c>
      <c r="J90" s="2" t="s">
        <v>33</v>
      </c>
      <c r="K90" s="1" t="s">
        <v>54</v>
      </c>
      <c r="L90" s="31">
        <v>30</v>
      </c>
      <c r="M90" s="31" t="s">
        <v>434</v>
      </c>
      <c r="N90" s="22">
        <v>44400</v>
      </c>
      <c r="O90" s="31">
        <v>20212050094761</v>
      </c>
      <c r="P90" s="149">
        <v>44427</v>
      </c>
      <c r="Q90" s="31">
        <v>18</v>
      </c>
      <c r="R90" s="2" t="s">
        <v>37</v>
      </c>
      <c r="S90" s="1" t="s">
        <v>435</v>
      </c>
      <c r="T90" s="22">
        <v>44427</v>
      </c>
      <c r="U90" s="1" t="s">
        <v>38</v>
      </c>
      <c r="V90" s="1" t="s">
        <v>39</v>
      </c>
      <c r="W90" s="1" t="s">
        <v>40</v>
      </c>
      <c r="X90" s="1"/>
    </row>
    <row r="91" spans="1:24" s="128" customFormat="1" ht="51" x14ac:dyDescent="0.25">
      <c r="A91" s="32" t="s">
        <v>24</v>
      </c>
      <c r="B91" s="12" t="s">
        <v>254</v>
      </c>
      <c r="C91" s="12" t="s">
        <v>658</v>
      </c>
      <c r="D91" s="12" t="s">
        <v>436</v>
      </c>
      <c r="E91" s="32" t="s">
        <v>361</v>
      </c>
      <c r="F91" s="12" t="s">
        <v>29</v>
      </c>
      <c r="G91" s="12" t="s">
        <v>437</v>
      </c>
      <c r="H91" s="12" t="s">
        <v>348</v>
      </c>
      <c r="I91" s="12" t="s">
        <v>32</v>
      </c>
      <c r="J91" s="13" t="s">
        <v>33</v>
      </c>
      <c r="K91" s="12" t="s">
        <v>54</v>
      </c>
      <c r="L91" s="28">
        <v>30</v>
      </c>
      <c r="M91" s="28" t="s">
        <v>438</v>
      </c>
      <c r="N91" s="29">
        <v>44402</v>
      </c>
      <c r="O91" s="28"/>
      <c r="P91" s="151"/>
      <c r="Q91" s="28"/>
      <c r="R91" s="13" t="s">
        <v>123</v>
      </c>
      <c r="S91" s="12" t="s">
        <v>367</v>
      </c>
      <c r="T91" s="29"/>
      <c r="U91" s="12"/>
      <c r="V91" s="12"/>
      <c r="W91" s="12"/>
      <c r="X91" s="12" t="s">
        <v>439</v>
      </c>
    </row>
    <row r="92" spans="1:24" s="128" customFormat="1" ht="51" x14ac:dyDescent="0.25">
      <c r="A92" s="32" t="s">
        <v>24</v>
      </c>
      <c r="B92" s="12" t="s">
        <v>254</v>
      </c>
      <c r="C92" s="12" t="s">
        <v>658</v>
      </c>
      <c r="D92" s="12" t="s">
        <v>436</v>
      </c>
      <c r="E92" s="32" t="s">
        <v>361</v>
      </c>
      <c r="F92" s="12" t="s">
        <v>29</v>
      </c>
      <c r="G92" s="12" t="s">
        <v>437</v>
      </c>
      <c r="H92" s="12" t="s">
        <v>348</v>
      </c>
      <c r="I92" s="12" t="s">
        <v>32</v>
      </c>
      <c r="J92" s="13" t="s">
        <v>33</v>
      </c>
      <c r="K92" s="12" t="s">
        <v>54</v>
      </c>
      <c r="L92" s="28">
        <v>30</v>
      </c>
      <c r="M92" s="28" t="s">
        <v>440</v>
      </c>
      <c r="N92" s="29">
        <v>44403</v>
      </c>
      <c r="O92" s="28"/>
      <c r="P92" s="151"/>
      <c r="Q92" s="28"/>
      <c r="R92" s="13" t="s">
        <v>123</v>
      </c>
      <c r="S92" s="12" t="s">
        <v>367</v>
      </c>
      <c r="T92" s="29"/>
      <c r="U92" s="12"/>
      <c r="V92" s="12"/>
      <c r="W92" s="12"/>
      <c r="X92" s="12" t="s">
        <v>439</v>
      </c>
    </row>
    <row r="93" spans="1:24" s="128" customFormat="1" ht="38.25" x14ac:dyDescent="0.25">
      <c r="A93" s="25" t="s">
        <v>24</v>
      </c>
      <c r="B93" s="1" t="s">
        <v>254</v>
      </c>
      <c r="C93" s="1" t="s">
        <v>99</v>
      </c>
      <c r="D93" s="1" t="s">
        <v>441</v>
      </c>
      <c r="E93" s="1" t="s">
        <v>60</v>
      </c>
      <c r="F93" s="1" t="s">
        <v>68</v>
      </c>
      <c r="G93" s="1" t="s">
        <v>442</v>
      </c>
      <c r="H93" s="1" t="s">
        <v>274</v>
      </c>
      <c r="I93" s="25" t="s">
        <v>275</v>
      </c>
      <c r="J93" s="1" t="s">
        <v>108</v>
      </c>
      <c r="K93" s="1" t="s">
        <v>34</v>
      </c>
      <c r="L93" s="31">
        <v>30</v>
      </c>
      <c r="M93" s="31" t="s">
        <v>443</v>
      </c>
      <c r="N93" s="22">
        <v>44403</v>
      </c>
      <c r="O93" s="31">
        <v>20213000021461</v>
      </c>
      <c r="P93" s="149">
        <v>44403</v>
      </c>
      <c r="Q93" s="31">
        <v>1</v>
      </c>
      <c r="R93" s="2" t="s">
        <v>37</v>
      </c>
      <c r="S93" s="1"/>
      <c r="T93" s="22"/>
      <c r="U93" s="1" t="s">
        <v>130</v>
      </c>
      <c r="V93" s="1"/>
      <c r="W93" s="1"/>
      <c r="X93" s="1" t="s">
        <v>444</v>
      </c>
    </row>
    <row r="94" spans="1:24" s="128" customFormat="1" ht="51" x14ac:dyDescent="0.25">
      <c r="A94" s="13" t="s">
        <v>24</v>
      </c>
      <c r="B94" s="12" t="s">
        <v>25</v>
      </c>
      <c r="C94" s="12" t="s">
        <v>445</v>
      </c>
      <c r="D94" s="12" t="s">
        <v>446</v>
      </c>
      <c r="E94" s="12" t="s">
        <v>43</v>
      </c>
      <c r="F94" s="12" t="s">
        <v>29</v>
      </c>
      <c r="G94" s="12" t="s">
        <v>447</v>
      </c>
      <c r="H94" s="12" t="s">
        <v>82</v>
      </c>
      <c r="I94" s="12" t="s">
        <v>83</v>
      </c>
      <c r="J94" s="13" t="s">
        <v>33</v>
      </c>
      <c r="K94" s="12" t="s">
        <v>54</v>
      </c>
      <c r="L94" s="28">
        <v>30</v>
      </c>
      <c r="M94" s="28" t="s">
        <v>448</v>
      </c>
      <c r="N94" s="29">
        <v>44403</v>
      </c>
      <c r="O94" s="28"/>
      <c r="P94" s="151"/>
      <c r="Q94" s="28"/>
      <c r="R94" s="13" t="s">
        <v>123</v>
      </c>
      <c r="S94" s="12"/>
      <c r="T94" s="29"/>
      <c r="U94" s="12"/>
      <c r="V94" s="12"/>
      <c r="W94" s="12"/>
      <c r="X94" s="12"/>
    </row>
    <row r="95" spans="1:24" s="128" customFormat="1" ht="76.5" x14ac:dyDescent="0.25">
      <c r="A95" s="1" t="s">
        <v>24</v>
      </c>
      <c r="B95" s="1" t="s">
        <v>25</v>
      </c>
      <c r="C95" s="1" t="s">
        <v>658</v>
      </c>
      <c r="D95" s="1" t="s">
        <v>449</v>
      </c>
      <c r="E95" s="1" t="s">
        <v>43</v>
      </c>
      <c r="F95" s="1" t="s">
        <v>29</v>
      </c>
      <c r="G95" s="1" t="s">
        <v>450</v>
      </c>
      <c r="H95" s="1" t="s">
        <v>46</v>
      </c>
      <c r="I95" s="1" t="s">
        <v>32</v>
      </c>
      <c r="J95" s="2" t="s">
        <v>33</v>
      </c>
      <c r="K95" s="1" t="s">
        <v>54</v>
      </c>
      <c r="L95" s="31">
        <v>30</v>
      </c>
      <c r="M95" s="31" t="s">
        <v>451</v>
      </c>
      <c r="N95" s="22">
        <v>44403</v>
      </c>
      <c r="O95" s="31">
        <v>20212050095151</v>
      </c>
      <c r="P95" s="149">
        <v>44433</v>
      </c>
      <c r="Q95" s="31">
        <v>22</v>
      </c>
      <c r="R95" s="2" t="s">
        <v>37</v>
      </c>
      <c r="S95" s="1"/>
      <c r="T95" s="21">
        <v>44433</v>
      </c>
      <c r="U95" s="1" t="s">
        <v>38</v>
      </c>
      <c r="V95" s="1" t="s">
        <v>39</v>
      </c>
      <c r="W95" s="1" t="s">
        <v>40</v>
      </c>
      <c r="X95" s="1"/>
    </row>
    <row r="96" spans="1:24" s="128" customFormat="1" ht="51" x14ac:dyDescent="0.25">
      <c r="A96" s="13" t="s">
        <v>24</v>
      </c>
      <c r="B96" s="12" t="s">
        <v>25</v>
      </c>
      <c r="C96" s="12" t="s">
        <v>658</v>
      </c>
      <c r="D96" s="12" t="s">
        <v>452</v>
      </c>
      <c r="E96" s="12" t="s">
        <v>43</v>
      </c>
      <c r="F96" s="12" t="s">
        <v>29</v>
      </c>
      <c r="G96" s="12" t="s">
        <v>453</v>
      </c>
      <c r="H96" s="12" t="s">
        <v>348</v>
      </c>
      <c r="I96" s="12" t="s">
        <v>32</v>
      </c>
      <c r="J96" s="13" t="s">
        <v>33</v>
      </c>
      <c r="K96" s="12" t="s">
        <v>54</v>
      </c>
      <c r="L96" s="28">
        <v>30</v>
      </c>
      <c r="M96" s="28" t="s">
        <v>454</v>
      </c>
      <c r="N96" s="29">
        <v>44403</v>
      </c>
      <c r="O96" s="28"/>
      <c r="P96" s="151"/>
      <c r="Q96" s="28"/>
      <c r="R96" s="13" t="s">
        <v>123</v>
      </c>
      <c r="S96" s="12" t="s">
        <v>367</v>
      </c>
      <c r="T96" s="29"/>
      <c r="U96" s="12"/>
      <c r="V96" s="12"/>
      <c r="W96" s="12"/>
      <c r="X96" s="12" t="s">
        <v>439</v>
      </c>
    </row>
    <row r="97" spans="1:24" s="128" customFormat="1" ht="63.75" x14ac:dyDescent="0.25">
      <c r="A97" s="1" t="s">
        <v>24</v>
      </c>
      <c r="B97" s="1" t="s">
        <v>25</v>
      </c>
      <c r="C97" s="1" t="s">
        <v>94</v>
      </c>
      <c r="D97" s="1" t="s">
        <v>455</v>
      </c>
      <c r="E97" s="1" t="s">
        <v>232</v>
      </c>
      <c r="F97" s="1" t="s">
        <v>29</v>
      </c>
      <c r="G97" s="1" t="s">
        <v>456</v>
      </c>
      <c r="H97" s="1" t="s">
        <v>46</v>
      </c>
      <c r="I97" s="1" t="s">
        <v>32</v>
      </c>
      <c r="J97" s="2" t="s">
        <v>33</v>
      </c>
      <c r="K97" s="1" t="s">
        <v>54</v>
      </c>
      <c r="L97" s="31">
        <v>30</v>
      </c>
      <c r="M97" s="31" t="s">
        <v>457</v>
      </c>
      <c r="N97" s="22">
        <v>44403</v>
      </c>
      <c r="O97" s="31">
        <v>20212050095291</v>
      </c>
      <c r="P97" s="149">
        <v>44433</v>
      </c>
      <c r="Q97" s="31">
        <v>21</v>
      </c>
      <c r="R97" s="2" t="s">
        <v>37</v>
      </c>
      <c r="S97" s="1"/>
      <c r="T97" s="22"/>
      <c r="U97" s="1" t="s">
        <v>130</v>
      </c>
      <c r="V97" s="1" t="s">
        <v>39</v>
      </c>
      <c r="W97" s="1" t="s">
        <v>40</v>
      </c>
      <c r="X97" s="1"/>
    </row>
    <row r="98" spans="1:24" s="128" customFormat="1" ht="76.5" x14ac:dyDescent="0.25">
      <c r="A98" s="2" t="s">
        <v>24</v>
      </c>
      <c r="B98" s="1" t="s">
        <v>25</v>
      </c>
      <c r="C98" s="1" t="s">
        <v>144</v>
      </c>
      <c r="D98" s="1" t="s">
        <v>458</v>
      </c>
      <c r="E98" s="1" t="s">
        <v>232</v>
      </c>
      <c r="F98" s="1" t="s">
        <v>44</v>
      </c>
      <c r="G98" s="1" t="s">
        <v>459</v>
      </c>
      <c r="H98" s="1" t="s">
        <v>298</v>
      </c>
      <c r="I98" s="1" t="s">
        <v>90</v>
      </c>
      <c r="J98" s="2" t="s">
        <v>33</v>
      </c>
      <c r="K98" s="1" t="s">
        <v>54</v>
      </c>
      <c r="L98" s="31">
        <v>30</v>
      </c>
      <c r="M98" s="31" t="s">
        <v>460</v>
      </c>
      <c r="N98" s="22">
        <v>44403</v>
      </c>
      <c r="O98" s="31">
        <v>20212000022611</v>
      </c>
      <c r="P98" s="149">
        <v>44438</v>
      </c>
      <c r="Q98" s="31">
        <v>24</v>
      </c>
      <c r="R98" s="2" t="s">
        <v>37</v>
      </c>
      <c r="S98" s="1" t="s">
        <v>461</v>
      </c>
      <c r="T98" s="22" t="s">
        <v>40</v>
      </c>
      <c r="U98" s="1" t="s">
        <v>130</v>
      </c>
      <c r="V98" s="1" t="s">
        <v>40</v>
      </c>
      <c r="W98" s="1" t="s">
        <v>40</v>
      </c>
      <c r="X98" s="1" t="s">
        <v>462</v>
      </c>
    </row>
    <row r="99" spans="1:24" s="128" customFormat="1" ht="51" x14ac:dyDescent="0.25">
      <c r="A99" s="1" t="s">
        <v>24</v>
      </c>
      <c r="B99" s="1" t="s">
        <v>25</v>
      </c>
      <c r="C99" s="1" t="s">
        <v>150</v>
      </c>
      <c r="D99" s="1" t="s">
        <v>463</v>
      </c>
      <c r="E99" s="1" t="s">
        <v>60</v>
      </c>
      <c r="F99" s="1" t="s">
        <v>68</v>
      </c>
      <c r="G99" s="1" t="s">
        <v>464</v>
      </c>
      <c r="H99" s="1" t="s">
        <v>274</v>
      </c>
      <c r="I99" s="25" t="s">
        <v>275</v>
      </c>
      <c r="J99" s="1" t="s">
        <v>108</v>
      </c>
      <c r="K99" s="1" t="s">
        <v>141</v>
      </c>
      <c r="L99" s="31">
        <v>10</v>
      </c>
      <c r="M99" s="31" t="s">
        <v>465</v>
      </c>
      <c r="N99" s="22">
        <v>44403</v>
      </c>
      <c r="O99" s="31">
        <v>20213000022591</v>
      </c>
      <c r="P99" s="149">
        <v>44432</v>
      </c>
      <c r="Q99" s="31">
        <v>20</v>
      </c>
      <c r="R99" s="2" t="s">
        <v>37</v>
      </c>
      <c r="S99" s="1"/>
      <c r="T99" s="22"/>
      <c r="U99" s="1" t="s">
        <v>130</v>
      </c>
      <c r="V99" s="1"/>
      <c r="W99" s="1" t="s">
        <v>40</v>
      </c>
      <c r="X99" s="1" t="s">
        <v>466</v>
      </c>
    </row>
    <row r="100" spans="1:24" s="128" customFormat="1" ht="51" x14ac:dyDescent="0.25">
      <c r="A100" s="1" t="s">
        <v>24</v>
      </c>
      <c r="B100" s="1" t="s">
        <v>25</v>
      </c>
      <c r="C100" s="1" t="s">
        <v>144</v>
      </c>
      <c r="D100" s="1" t="s">
        <v>467</v>
      </c>
      <c r="E100" s="1" t="s">
        <v>43</v>
      </c>
      <c r="F100" s="1" t="s">
        <v>180</v>
      </c>
      <c r="G100" s="1" t="s">
        <v>468</v>
      </c>
      <c r="H100" s="1" t="s">
        <v>53</v>
      </c>
      <c r="I100" s="1" t="s">
        <v>32</v>
      </c>
      <c r="J100" s="2" t="s">
        <v>33</v>
      </c>
      <c r="K100" s="1" t="s">
        <v>54</v>
      </c>
      <c r="L100" s="31">
        <v>30</v>
      </c>
      <c r="M100" s="31" t="s">
        <v>469</v>
      </c>
      <c r="N100" s="22">
        <v>44403</v>
      </c>
      <c r="O100" s="31"/>
      <c r="P100" s="149">
        <v>44406</v>
      </c>
      <c r="Q100" s="31">
        <v>3</v>
      </c>
      <c r="R100" s="2" t="s">
        <v>37</v>
      </c>
      <c r="S100" s="1" t="s">
        <v>470</v>
      </c>
      <c r="T100" s="22"/>
      <c r="U100" s="1"/>
      <c r="V100" s="1"/>
      <c r="W100" s="1"/>
      <c r="X100" s="1" t="s">
        <v>471</v>
      </c>
    </row>
    <row r="101" spans="1:24" s="128" customFormat="1" ht="63.75" x14ac:dyDescent="0.25">
      <c r="A101" s="8" t="s">
        <v>24</v>
      </c>
      <c r="B101" s="7" t="s">
        <v>25</v>
      </c>
      <c r="C101" s="8" t="s">
        <v>186</v>
      </c>
      <c r="D101" s="7" t="s">
        <v>472</v>
      </c>
      <c r="E101" s="7" t="s">
        <v>232</v>
      </c>
      <c r="F101" s="7" t="s">
        <v>44</v>
      </c>
      <c r="G101" s="7" t="s">
        <v>473</v>
      </c>
      <c r="H101" s="7" t="s">
        <v>309</v>
      </c>
      <c r="I101" s="17" t="s">
        <v>310</v>
      </c>
      <c r="J101" s="8" t="s">
        <v>33</v>
      </c>
      <c r="K101" s="7" t="s">
        <v>54</v>
      </c>
      <c r="L101" s="27">
        <v>30</v>
      </c>
      <c r="M101" s="27" t="s">
        <v>474</v>
      </c>
      <c r="N101" s="23">
        <v>44403</v>
      </c>
      <c r="O101" s="27">
        <v>20212100024791</v>
      </c>
      <c r="P101" s="150">
        <v>44484</v>
      </c>
      <c r="Q101" s="27">
        <v>58</v>
      </c>
      <c r="R101" s="8" t="s">
        <v>110</v>
      </c>
      <c r="S101" s="7" t="s">
        <v>475</v>
      </c>
      <c r="T101" s="23">
        <v>44484</v>
      </c>
      <c r="U101" s="7" t="s">
        <v>38</v>
      </c>
      <c r="V101" s="7" t="s">
        <v>39</v>
      </c>
      <c r="W101" s="7" t="s">
        <v>40</v>
      </c>
      <c r="X101" s="7"/>
    </row>
    <row r="102" spans="1:24" s="128" customFormat="1" ht="51" x14ac:dyDescent="0.25">
      <c r="A102" s="1" t="s">
        <v>24</v>
      </c>
      <c r="B102" s="1" t="s">
        <v>25</v>
      </c>
      <c r="C102" s="1" t="s">
        <v>94</v>
      </c>
      <c r="D102" s="1" t="s">
        <v>476</v>
      </c>
      <c r="E102" s="1" t="s">
        <v>28</v>
      </c>
      <c r="F102" s="1" t="s">
        <v>68</v>
      </c>
      <c r="G102" s="1" t="s">
        <v>477</v>
      </c>
      <c r="H102" s="1" t="s">
        <v>189</v>
      </c>
      <c r="I102" s="1" t="s">
        <v>83</v>
      </c>
      <c r="J102" s="2" t="s">
        <v>33</v>
      </c>
      <c r="K102" s="1" t="s">
        <v>34</v>
      </c>
      <c r="L102" s="31">
        <v>30</v>
      </c>
      <c r="M102" s="31" t="s">
        <v>478</v>
      </c>
      <c r="N102" s="22">
        <v>44403</v>
      </c>
      <c r="O102" s="31">
        <v>20212000022101</v>
      </c>
      <c r="P102" s="149">
        <v>44414</v>
      </c>
      <c r="Q102" s="31">
        <v>7</v>
      </c>
      <c r="R102" s="2" t="s">
        <v>37</v>
      </c>
      <c r="S102" s="1"/>
      <c r="T102" s="22"/>
      <c r="U102" s="1" t="s">
        <v>130</v>
      </c>
      <c r="V102" s="1" t="s">
        <v>39</v>
      </c>
      <c r="W102" s="1" t="s">
        <v>40</v>
      </c>
      <c r="X102" s="1"/>
    </row>
    <row r="103" spans="1:24" s="128" customFormat="1" ht="51" x14ac:dyDescent="0.25">
      <c r="A103" s="1" t="s">
        <v>24</v>
      </c>
      <c r="B103" s="1" t="s">
        <v>25</v>
      </c>
      <c r="C103" s="1" t="s">
        <v>658</v>
      </c>
      <c r="D103" s="1" t="s">
        <v>449</v>
      </c>
      <c r="E103" s="1" t="s">
        <v>43</v>
      </c>
      <c r="F103" s="1" t="s">
        <v>29</v>
      </c>
      <c r="G103" s="1" t="s">
        <v>479</v>
      </c>
      <c r="H103" s="1" t="s">
        <v>46</v>
      </c>
      <c r="I103" s="1" t="s">
        <v>32</v>
      </c>
      <c r="J103" s="2" t="s">
        <v>33</v>
      </c>
      <c r="K103" s="1" t="s">
        <v>54</v>
      </c>
      <c r="L103" s="31">
        <v>30</v>
      </c>
      <c r="M103" s="31" t="s">
        <v>480</v>
      </c>
      <c r="N103" s="22">
        <v>44404</v>
      </c>
      <c r="O103" s="31">
        <v>20212050095141</v>
      </c>
      <c r="P103" s="149">
        <v>44433</v>
      </c>
      <c r="Q103" s="31">
        <v>21</v>
      </c>
      <c r="R103" s="2" t="s">
        <v>37</v>
      </c>
      <c r="S103" s="1"/>
      <c r="T103" s="22">
        <v>44433</v>
      </c>
      <c r="U103" s="1" t="s">
        <v>38</v>
      </c>
      <c r="V103" s="1" t="s">
        <v>39</v>
      </c>
      <c r="W103" s="1" t="s">
        <v>40</v>
      </c>
      <c r="X103" s="1"/>
    </row>
    <row r="104" spans="1:24" s="128" customFormat="1" ht="51" x14ac:dyDescent="0.25">
      <c r="A104" s="1" t="s">
        <v>24</v>
      </c>
      <c r="B104" s="1" t="s">
        <v>25</v>
      </c>
      <c r="C104" s="1" t="s">
        <v>150</v>
      </c>
      <c r="D104" s="1" t="s">
        <v>481</v>
      </c>
      <c r="E104" s="1" t="s">
        <v>232</v>
      </c>
      <c r="F104" s="1" t="s">
        <v>29</v>
      </c>
      <c r="G104" s="1" t="s">
        <v>482</v>
      </c>
      <c r="H104" s="1" t="s">
        <v>320</v>
      </c>
      <c r="I104" s="1" t="s">
        <v>63</v>
      </c>
      <c r="J104" s="2" t="s">
        <v>33</v>
      </c>
      <c r="K104" s="1" t="s">
        <v>76</v>
      </c>
      <c r="L104" s="31">
        <v>20</v>
      </c>
      <c r="M104" s="31" t="s">
        <v>483</v>
      </c>
      <c r="N104" s="22">
        <v>44404</v>
      </c>
      <c r="O104" s="31">
        <v>20212000022021</v>
      </c>
      <c r="P104" s="149">
        <v>44414</v>
      </c>
      <c r="Q104" s="31">
        <v>9</v>
      </c>
      <c r="R104" s="2" t="s">
        <v>37</v>
      </c>
      <c r="S104" s="1"/>
      <c r="T104" s="21" t="s">
        <v>484</v>
      </c>
      <c r="U104" s="1" t="s">
        <v>38</v>
      </c>
      <c r="V104" s="1" t="s">
        <v>39</v>
      </c>
      <c r="W104" s="1" t="s">
        <v>40</v>
      </c>
      <c r="X104" s="1"/>
    </row>
    <row r="105" spans="1:24" s="128" customFormat="1" ht="51" x14ac:dyDescent="0.25">
      <c r="A105" s="1" t="s">
        <v>24</v>
      </c>
      <c r="B105" s="1" t="s">
        <v>25</v>
      </c>
      <c r="C105" s="1" t="s">
        <v>150</v>
      </c>
      <c r="D105" s="1" t="s">
        <v>485</v>
      </c>
      <c r="E105" s="1" t="s">
        <v>43</v>
      </c>
      <c r="F105" s="1" t="s">
        <v>29</v>
      </c>
      <c r="G105" s="1" t="s">
        <v>486</v>
      </c>
      <c r="H105" s="1" t="s">
        <v>31</v>
      </c>
      <c r="I105" s="1" t="s">
        <v>32</v>
      </c>
      <c r="J105" s="2" t="s">
        <v>33</v>
      </c>
      <c r="K105" s="1" t="s">
        <v>54</v>
      </c>
      <c r="L105" s="31">
        <v>30</v>
      </c>
      <c r="M105" s="31" t="s">
        <v>487</v>
      </c>
      <c r="N105" s="22">
        <v>44404</v>
      </c>
      <c r="O105" s="31">
        <v>20212050094741</v>
      </c>
      <c r="P105" s="149">
        <v>44427</v>
      </c>
      <c r="Q105" s="31">
        <v>17</v>
      </c>
      <c r="R105" s="2" t="s">
        <v>37</v>
      </c>
      <c r="S105" s="1"/>
      <c r="T105" s="22">
        <v>44427</v>
      </c>
      <c r="U105" s="1" t="s">
        <v>38</v>
      </c>
      <c r="V105" s="1" t="s">
        <v>39</v>
      </c>
      <c r="W105" s="1" t="s">
        <v>40</v>
      </c>
      <c r="X105" s="1"/>
    </row>
    <row r="106" spans="1:24" s="128" customFormat="1" ht="63.75" x14ac:dyDescent="0.25">
      <c r="A106" s="18" t="s">
        <v>137</v>
      </c>
      <c r="B106" s="2" t="s">
        <v>138</v>
      </c>
      <c r="C106" s="1" t="s">
        <v>94</v>
      </c>
      <c r="D106" s="1" t="s">
        <v>390</v>
      </c>
      <c r="E106" s="1" t="s">
        <v>43</v>
      </c>
      <c r="F106" s="1" t="s">
        <v>29</v>
      </c>
      <c r="G106" s="1" t="s">
        <v>488</v>
      </c>
      <c r="H106" s="1" t="s">
        <v>46</v>
      </c>
      <c r="I106" s="1" t="s">
        <v>32</v>
      </c>
      <c r="J106" s="2" t="s">
        <v>33</v>
      </c>
      <c r="K106" s="1" t="s">
        <v>54</v>
      </c>
      <c r="L106" s="31">
        <v>30</v>
      </c>
      <c r="M106" s="31" t="s">
        <v>489</v>
      </c>
      <c r="N106" s="22">
        <v>44398</v>
      </c>
      <c r="O106" s="31">
        <v>20212050094821</v>
      </c>
      <c r="P106" s="149">
        <v>44426</v>
      </c>
      <c r="Q106" s="31">
        <v>19</v>
      </c>
      <c r="R106" s="2" t="s">
        <v>37</v>
      </c>
      <c r="S106" s="1" t="s">
        <v>490</v>
      </c>
      <c r="T106" s="22">
        <v>44489</v>
      </c>
      <c r="U106" s="1" t="s">
        <v>38</v>
      </c>
      <c r="V106" s="1" t="s">
        <v>39</v>
      </c>
      <c r="W106" s="1" t="s">
        <v>40</v>
      </c>
      <c r="X106" s="1"/>
    </row>
    <row r="107" spans="1:24" s="128" customFormat="1" ht="51" x14ac:dyDescent="0.25">
      <c r="A107" s="30" t="s">
        <v>24</v>
      </c>
      <c r="B107" s="1" t="s">
        <v>25</v>
      </c>
      <c r="C107" s="1" t="s">
        <v>41</v>
      </c>
      <c r="D107" s="1" t="s">
        <v>491</v>
      </c>
      <c r="E107" s="1" t="s">
        <v>232</v>
      </c>
      <c r="F107" s="1" t="s">
        <v>29</v>
      </c>
      <c r="G107" s="1" t="s">
        <v>492</v>
      </c>
      <c r="H107" s="1" t="s">
        <v>159</v>
      </c>
      <c r="I107" s="1" t="s">
        <v>32</v>
      </c>
      <c r="J107" s="2" t="s">
        <v>33</v>
      </c>
      <c r="K107" s="1" t="s">
        <v>76</v>
      </c>
      <c r="L107" s="31">
        <v>20</v>
      </c>
      <c r="M107" s="31" t="s">
        <v>493</v>
      </c>
      <c r="N107" s="22">
        <v>44404</v>
      </c>
      <c r="O107" s="31">
        <v>20212050094511</v>
      </c>
      <c r="P107" s="149" t="s">
        <v>484</v>
      </c>
      <c r="Q107" s="31">
        <v>8</v>
      </c>
      <c r="R107" s="2" t="s">
        <v>37</v>
      </c>
      <c r="S107" s="1" t="s">
        <v>494</v>
      </c>
      <c r="T107" s="22" t="s">
        <v>484</v>
      </c>
      <c r="U107" s="1" t="s">
        <v>38</v>
      </c>
      <c r="V107" s="1" t="s">
        <v>39</v>
      </c>
      <c r="W107" s="1" t="s">
        <v>40</v>
      </c>
      <c r="X107" s="1"/>
    </row>
    <row r="108" spans="1:24" s="128" customFormat="1" ht="51" x14ac:dyDescent="0.25">
      <c r="A108" s="1" t="s">
        <v>24</v>
      </c>
      <c r="B108" s="1" t="s">
        <v>25</v>
      </c>
      <c r="C108" s="1" t="s">
        <v>94</v>
      </c>
      <c r="D108" s="1" t="s">
        <v>390</v>
      </c>
      <c r="E108" s="1" t="s">
        <v>43</v>
      </c>
      <c r="F108" s="1" t="s">
        <v>29</v>
      </c>
      <c r="G108" s="1" t="s">
        <v>495</v>
      </c>
      <c r="H108" s="1" t="s">
        <v>46</v>
      </c>
      <c r="I108" s="1" t="s">
        <v>32</v>
      </c>
      <c r="J108" s="2" t="s">
        <v>33</v>
      </c>
      <c r="K108" s="1" t="s">
        <v>54</v>
      </c>
      <c r="L108" s="31">
        <v>30</v>
      </c>
      <c r="M108" s="31" t="s">
        <v>496</v>
      </c>
      <c r="N108" s="22">
        <v>44404</v>
      </c>
      <c r="O108" s="31">
        <v>20212050094811</v>
      </c>
      <c r="P108" s="149">
        <v>44428</v>
      </c>
      <c r="Q108" s="31">
        <v>17</v>
      </c>
      <c r="R108" s="2" t="s">
        <v>37</v>
      </c>
      <c r="S108" s="1"/>
      <c r="T108" s="22">
        <v>44428</v>
      </c>
      <c r="U108" s="1" t="s">
        <v>38</v>
      </c>
      <c r="V108" s="1" t="s">
        <v>39</v>
      </c>
      <c r="W108" s="1" t="s">
        <v>40</v>
      </c>
      <c r="X108" s="1"/>
    </row>
    <row r="109" spans="1:24" s="128" customFormat="1" ht="51" x14ac:dyDescent="0.25">
      <c r="A109" s="8" t="s">
        <v>24</v>
      </c>
      <c r="B109" s="7" t="s">
        <v>25</v>
      </c>
      <c r="C109" s="7" t="s">
        <v>94</v>
      </c>
      <c r="D109" s="7" t="s">
        <v>281</v>
      </c>
      <c r="E109" s="7" t="s">
        <v>43</v>
      </c>
      <c r="F109" s="7" t="s">
        <v>68</v>
      </c>
      <c r="G109" s="7" t="s">
        <v>423</v>
      </c>
      <c r="H109" s="7" t="s">
        <v>309</v>
      </c>
      <c r="I109" s="17" t="s">
        <v>310</v>
      </c>
      <c r="J109" s="8" t="s">
        <v>33</v>
      </c>
      <c r="K109" s="7" t="s">
        <v>54</v>
      </c>
      <c r="L109" s="27">
        <v>30</v>
      </c>
      <c r="M109" s="27" t="s">
        <v>497</v>
      </c>
      <c r="N109" s="23">
        <v>44404</v>
      </c>
      <c r="O109" s="27">
        <v>20212100024781</v>
      </c>
      <c r="P109" s="150">
        <v>44484</v>
      </c>
      <c r="Q109" s="27">
        <v>57</v>
      </c>
      <c r="R109" s="8" t="s">
        <v>110</v>
      </c>
      <c r="S109" s="7" t="s">
        <v>498</v>
      </c>
      <c r="T109" s="23">
        <v>44484</v>
      </c>
      <c r="U109" s="7" t="s">
        <v>38</v>
      </c>
      <c r="V109" s="7" t="s">
        <v>39</v>
      </c>
      <c r="W109" s="7" t="s">
        <v>40</v>
      </c>
      <c r="X109" s="7"/>
    </row>
    <row r="110" spans="1:24" s="128" customFormat="1" ht="114.75" x14ac:dyDescent="0.25">
      <c r="A110" s="1" t="s">
        <v>24</v>
      </c>
      <c r="B110" s="1" t="s">
        <v>25</v>
      </c>
      <c r="C110" s="1" t="s">
        <v>49</v>
      </c>
      <c r="D110" s="1" t="s">
        <v>499</v>
      </c>
      <c r="E110" s="1" t="s">
        <v>43</v>
      </c>
      <c r="F110" s="1" t="s">
        <v>29</v>
      </c>
      <c r="G110" s="1" t="s">
        <v>500</v>
      </c>
      <c r="H110" s="1" t="s">
        <v>53</v>
      </c>
      <c r="I110" s="1" t="s">
        <v>32</v>
      </c>
      <c r="J110" s="2" t="s">
        <v>33</v>
      </c>
      <c r="K110" s="1" t="s">
        <v>54</v>
      </c>
      <c r="L110" s="31">
        <v>30</v>
      </c>
      <c r="M110" s="31" t="s">
        <v>501</v>
      </c>
      <c r="N110" s="22">
        <v>44405</v>
      </c>
      <c r="O110" s="31">
        <v>20212050094381</v>
      </c>
      <c r="P110" s="149">
        <v>44410</v>
      </c>
      <c r="Q110" s="31">
        <v>4</v>
      </c>
      <c r="R110" s="2" t="s">
        <v>37</v>
      </c>
      <c r="S110" s="1"/>
      <c r="T110" s="22"/>
      <c r="U110" s="1" t="s">
        <v>130</v>
      </c>
      <c r="V110" s="1" t="s">
        <v>39</v>
      </c>
      <c r="W110" s="1" t="s">
        <v>40</v>
      </c>
      <c r="X110" s="1"/>
    </row>
    <row r="111" spans="1:24" s="128" customFormat="1" ht="51" x14ac:dyDescent="0.25">
      <c r="A111" s="1" t="s">
        <v>24</v>
      </c>
      <c r="B111" s="1" t="s">
        <v>25</v>
      </c>
      <c r="C111" s="1" t="s">
        <v>66</v>
      </c>
      <c r="D111" s="1" t="s">
        <v>219</v>
      </c>
      <c r="E111" s="1" t="s">
        <v>43</v>
      </c>
      <c r="F111" s="1" t="s">
        <v>68</v>
      </c>
      <c r="G111" s="1" t="s">
        <v>502</v>
      </c>
      <c r="H111" s="1" t="s">
        <v>31</v>
      </c>
      <c r="I111" s="1" t="s">
        <v>32</v>
      </c>
      <c r="J111" s="2" t="s">
        <v>33</v>
      </c>
      <c r="K111" s="1" t="s">
        <v>76</v>
      </c>
      <c r="L111" s="31">
        <v>20</v>
      </c>
      <c r="M111" s="31" t="s">
        <v>503</v>
      </c>
      <c r="N111" s="22">
        <v>44405</v>
      </c>
      <c r="O111" s="31">
        <v>20212050094581</v>
      </c>
      <c r="P111" s="149">
        <v>44419</v>
      </c>
      <c r="Q111" s="31">
        <v>10</v>
      </c>
      <c r="R111" s="2" t="s">
        <v>37</v>
      </c>
      <c r="S111" s="1"/>
      <c r="T111" s="22">
        <v>44419</v>
      </c>
      <c r="U111" s="1" t="s">
        <v>38</v>
      </c>
      <c r="V111" s="1" t="s">
        <v>39</v>
      </c>
      <c r="W111" s="1" t="s">
        <v>40</v>
      </c>
      <c r="X111" s="1"/>
    </row>
    <row r="112" spans="1:24" s="128" customFormat="1" ht="51" x14ac:dyDescent="0.25">
      <c r="A112" s="35" t="s">
        <v>24</v>
      </c>
      <c r="B112" s="7" t="s">
        <v>25</v>
      </c>
      <c r="C112" s="7" t="s">
        <v>99</v>
      </c>
      <c r="D112" s="7" t="s">
        <v>504</v>
      </c>
      <c r="E112" s="7" t="s">
        <v>60</v>
      </c>
      <c r="F112" s="7" t="s">
        <v>68</v>
      </c>
      <c r="G112" s="7" t="s">
        <v>505</v>
      </c>
      <c r="H112" s="7" t="s">
        <v>506</v>
      </c>
      <c r="I112" s="7" t="s">
        <v>507</v>
      </c>
      <c r="J112" s="7" t="s">
        <v>108</v>
      </c>
      <c r="K112" s="7" t="s">
        <v>141</v>
      </c>
      <c r="L112" s="27">
        <v>10</v>
      </c>
      <c r="M112" s="27" t="s">
        <v>508</v>
      </c>
      <c r="N112" s="23">
        <v>44405</v>
      </c>
      <c r="O112" s="27"/>
      <c r="P112" s="150"/>
      <c r="Q112" s="27">
        <v>13</v>
      </c>
      <c r="R112" s="7" t="s">
        <v>110</v>
      </c>
      <c r="S112" s="7" t="s">
        <v>509</v>
      </c>
      <c r="T112" s="23"/>
      <c r="U112" s="7"/>
      <c r="V112" s="7"/>
      <c r="W112" s="7"/>
      <c r="X112" s="7" t="s">
        <v>510</v>
      </c>
    </row>
    <row r="113" spans="1:24" s="128" customFormat="1" ht="51" x14ac:dyDescent="0.25">
      <c r="A113" s="1" t="s">
        <v>24</v>
      </c>
      <c r="B113" s="1" t="s">
        <v>25</v>
      </c>
      <c r="C113" s="1" t="s">
        <v>94</v>
      </c>
      <c r="D113" s="1" t="s">
        <v>511</v>
      </c>
      <c r="E113" s="1" t="s">
        <v>28</v>
      </c>
      <c r="F113" s="1" t="s">
        <v>68</v>
      </c>
      <c r="G113" s="1" t="s">
        <v>512</v>
      </c>
      <c r="H113" s="1" t="s">
        <v>309</v>
      </c>
      <c r="I113" s="16" t="s">
        <v>310</v>
      </c>
      <c r="J113" s="2" t="s">
        <v>33</v>
      </c>
      <c r="K113" s="1" t="s">
        <v>76</v>
      </c>
      <c r="L113" s="31">
        <v>20</v>
      </c>
      <c r="M113" s="31" t="s">
        <v>513</v>
      </c>
      <c r="N113" s="22">
        <v>44406</v>
      </c>
      <c r="O113" s="31"/>
      <c r="P113" s="149">
        <v>44425</v>
      </c>
      <c r="Q113" s="31">
        <v>13</v>
      </c>
      <c r="R113" s="2" t="s">
        <v>37</v>
      </c>
      <c r="S113" s="1" t="s">
        <v>514</v>
      </c>
      <c r="T113" s="22"/>
      <c r="U113" s="1" t="s">
        <v>515</v>
      </c>
      <c r="V113" s="1" t="s">
        <v>39</v>
      </c>
      <c r="W113" s="1" t="s">
        <v>40</v>
      </c>
      <c r="X113" s="1"/>
    </row>
    <row r="114" spans="1:24" s="128" customFormat="1" ht="51" x14ac:dyDescent="0.25">
      <c r="A114" s="1" t="s">
        <v>24</v>
      </c>
      <c r="B114" s="1" t="s">
        <v>25</v>
      </c>
      <c r="C114" s="1" t="s">
        <v>41</v>
      </c>
      <c r="D114" s="1" t="s">
        <v>516</v>
      </c>
      <c r="E114" s="1" t="s">
        <v>43</v>
      </c>
      <c r="F114" s="1" t="s">
        <v>29</v>
      </c>
      <c r="G114" s="1" t="s">
        <v>517</v>
      </c>
      <c r="H114" s="1" t="s">
        <v>159</v>
      </c>
      <c r="I114" s="1" t="s">
        <v>32</v>
      </c>
      <c r="J114" s="2" t="s">
        <v>33</v>
      </c>
      <c r="K114" s="1" t="s">
        <v>54</v>
      </c>
      <c r="L114" s="31">
        <v>30</v>
      </c>
      <c r="M114" s="31" t="s">
        <v>518</v>
      </c>
      <c r="N114" s="22">
        <v>44406</v>
      </c>
      <c r="O114" s="31">
        <v>20212050094511</v>
      </c>
      <c r="P114" s="149">
        <v>44414</v>
      </c>
      <c r="Q114" s="31">
        <v>6</v>
      </c>
      <c r="R114" s="2" t="s">
        <v>37</v>
      </c>
      <c r="S114" s="1"/>
      <c r="T114" s="22">
        <v>44414</v>
      </c>
      <c r="U114" s="1" t="s">
        <v>38</v>
      </c>
      <c r="V114" s="1" t="s">
        <v>39</v>
      </c>
      <c r="W114" s="1" t="s">
        <v>40</v>
      </c>
      <c r="X114" s="1"/>
    </row>
    <row r="115" spans="1:24" s="128" customFormat="1" ht="63.75" x14ac:dyDescent="0.25">
      <c r="A115" s="7" t="s">
        <v>24</v>
      </c>
      <c r="B115" s="7" t="s">
        <v>25</v>
      </c>
      <c r="C115" s="7" t="s">
        <v>99</v>
      </c>
      <c r="D115" s="7" t="s">
        <v>519</v>
      </c>
      <c r="E115" s="7" t="s">
        <v>60</v>
      </c>
      <c r="F115" s="7" t="s">
        <v>68</v>
      </c>
      <c r="G115" s="7" t="s">
        <v>520</v>
      </c>
      <c r="H115" s="7" t="s">
        <v>521</v>
      </c>
      <c r="I115" s="7" t="s">
        <v>522</v>
      </c>
      <c r="J115" s="7" t="s">
        <v>154</v>
      </c>
      <c r="K115" s="7" t="s">
        <v>141</v>
      </c>
      <c r="L115" s="27">
        <v>10</v>
      </c>
      <c r="M115" s="27" t="s">
        <v>523</v>
      </c>
      <c r="N115" s="23">
        <v>44406</v>
      </c>
      <c r="O115" s="27">
        <v>20211200000923</v>
      </c>
      <c r="P115" s="150">
        <v>44427</v>
      </c>
      <c r="Q115" s="27">
        <v>14</v>
      </c>
      <c r="R115" s="7" t="s">
        <v>110</v>
      </c>
      <c r="S115" s="7"/>
      <c r="T115" s="23">
        <v>44427</v>
      </c>
      <c r="U115" s="7" t="s">
        <v>38</v>
      </c>
      <c r="V115" s="7" t="s">
        <v>39</v>
      </c>
      <c r="W115" s="7" t="s">
        <v>40</v>
      </c>
      <c r="X115" s="7"/>
    </row>
    <row r="116" spans="1:24" s="128" customFormat="1" ht="51" x14ac:dyDescent="0.25">
      <c r="A116" s="1" t="s">
        <v>24</v>
      </c>
      <c r="B116" s="1" t="s">
        <v>25</v>
      </c>
      <c r="C116" s="1" t="s">
        <v>643</v>
      </c>
      <c r="D116" s="1" t="s">
        <v>524</v>
      </c>
      <c r="E116" s="1" t="s">
        <v>43</v>
      </c>
      <c r="F116" s="1" t="s">
        <v>51</v>
      </c>
      <c r="G116" s="1" t="s">
        <v>525</v>
      </c>
      <c r="H116" s="1" t="s">
        <v>159</v>
      </c>
      <c r="I116" s="1" t="s">
        <v>32</v>
      </c>
      <c r="J116" s="2" t="s">
        <v>33</v>
      </c>
      <c r="K116" s="1" t="s">
        <v>34</v>
      </c>
      <c r="L116" s="31">
        <v>30</v>
      </c>
      <c r="M116" s="31" t="s">
        <v>526</v>
      </c>
      <c r="N116" s="22">
        <v>44406</v>
      </c>
      <c r="O116" s="31">
        <v>20212050094801</v>
      </c>
      <c r="P116" s="149">
        <v>44425</v>
      </c>
      <c r="Q116" s="31">
        <v>12</v>
      </c>
      <c r="R116" s="2" t="s">
        <v>37</v>
      </c>
      <c r="S116" s="1"/>
      <c r="T116" s="22">
        <v>44425</v>
      </c>
      <c r="U116" s="1" t="s">
        <v>38</v>
      </c>
      <c r="V116" s="1" t="s">
        <v>39</v>
      </c>
      <c r="W116" s="1" t="s">
        <v>40</v>
      </c>
      <c r="X116" s="1"/>
    </row>
    <row r="117" spans="1:24" s="128" customFormat="1" ht="51" x14ac:dyDescent="0.25">
      <c r="A117" s="7" t="s">
        <v>24</v>
      </c>
      <c r="B117" s="7" t="s">
        <v>25</v>
      </c>
      <c r="C117" s="7" t="s">
        <v>94</v>
      </c>
      <c r="D117" s="7" t="s">
        <v>527</v>
      </c>
      <c r="E117" s="7" t="s">
        <v>43</v>
      </c>
      <c r="F117" s="7" t="s">
        <v>180</v>
      </c>
      <c r="G117" s="7" t="s">
        <v>528</v>
      </c>
      <c r="H117" s="7" t="s">
        <v>46</v>
      </c>
      <c r="I117" s="7" t="s">
        <v>32</v>
      </c>
      <c r="J117" s="8" t="s">
        <v>33</v>
      </c>
      <c r="K117" s="7" t="s">
        <v>54</v>
      </c>
      <c r="L117" s="27">
        <v>30</v>
      </c>
      <c r="M117" s="27" t="s">
        <v>529</v>
      </c>
      <c r="N117" s="23">
        <v>44406</v>
      </c>
      <c r="O117" s="27">
        <v>20212050095791</v>
      </c>
      <c r="P117" s="150">
        <v>44515</v>
      </c>
      <c r="Q117" s="27">
        <v>74</v>
      </c>
      <c r="R117" s="8" t="s">
        <v>110</v>
      </c>
      <c r="S117" s="7" t="s">
        <v>530</v>
      </c>
      <c r="T117" s="23">
        <v>44522</v>
      </c>
      <c r="U117" s="7" t="s">
        <v>38</v>
      </c>
      <c r="V117" s="7" t="s">
        <v>39</v>
      </c>
      <c r="W117" s="7" t="s">
        <v>40</v>
      </c>
      <c r="X117" s="7"/>
    </row>
    <row r="118" spans="1:24" s="128" customFormat="1" ht="51" x14ac:dyDescent="0.25">
      <c r="A118" s="1" t="s">
        <v>24</v>
      </c>
      <c r="B118" s="1" t="s">
        <v>25</v>
      </c>
      <c r="C118" s="1" t="s">
        <v>118</v>
      </c>
      <c r="D118" s="1" t="s">
        <v>531</v>
      </c>
      <c r="E118" s="1" t="s">
        <v>532</v>
      </c>
      <c r="F118" s="1" t="s">
        <v>68</v>
      </c>
      <c r="G118" s="1" t="s">
        <v>533</v>
      </c>
      <c r="H118" s="1" t="s">
        <v>82</v>
      </c>
      <c r="I118" s="1" t="s">
        <v>83</v>
      </c>
      <c r="J118" s="2" t="s">
        <v>33</v>
      </c>
      <c r="K118" s="1" t="s">
        <v>54</v>
      </c>
      <c r="L118" s="31">
        <v>30</v>
      </c>
      <c r="M118" s="31" t="s">
        <v>534</v>
      </c>
      <c r="N118" s="22">
        <v>44407</v>
      </c>
      <c r="O118" s="31">
        <v>20212050094751</v>
      </c>
      <c r="P118" s="149">
        <v>44428</v>
      </c>
      <c r="Q118" s="31">
        <v>15</v>
      </c>
      <c r="R118" s="2" t="s">
        <v>37</v>
      </c>
      <c r="S118" s="1"/>
      <c r="T118" s="22">
        <v>44428</v>
      </c>
      <c r="U118" s="1" t="s">
        <v>38</v>
      </c>
      <c r="V118" s="1" t="s">
        <v>39</v>
      </c>
      <c r="W118" s="1" t="s">
        <v>40</v>
      </c>
      <c r="X118" s="1"/>
    </row>
    <row r="119" spans="1:24" s="128" customFormat="1" ht="51" x14ac:dyDescent="0.25">
      <c r="A119" s="25" t="s">
        <v>137</v>
      </c>
      <c r="B119" s="2" t="s">
        <v>138</v>
      </c>
      <c r="C119" s="16" t="s">
        <v>125</v>
      </c>
      <c r="D119" s="1" t="s">
        <v>535</v>
      </c>
      <c r="E119" s="1" t="s">
        <v>43</v>
      </c>
      <c r="F119" s="1" t="s">
        <v>68</v>
      </c>
      <c r="G119" s="1" t="s">
        <v>536</v>
      </c>
      <c r="H119" s="1" t="s">
        <v>537</v>
      </c>
      <c r="I119" s="1" t="s">
        <v>249</v>
      </c>
      <c r="J119" s="1" t="s">
        <v>154</v>
      </c>
      <c r="K119" s="1" t="s">
        <v>54</v>
      </c>
      <c r="L119" s="31">
        <v>30</v>
      </c>
      <c r="M119" s="31" t="s">
        <v>538</v>
      </c>
      <c r="N119" s="22">
        <v>44407</v>
      </c>
      <c r="O119" s="31">
        <v>20211100023081</v>
      </c>
      <c r="P119" s="149">
        <v>44440</v>
      </c>
      <c r="Q119" s="31">
        <v>24</v>
      </c>
      <c r="R119" s="2" t="s">
        <v>37</v>
      </c>
      <c r="S119" s="1" t="s">
        <v>539</v>
      </c>
      <c r="T119" s="22" t="s">
        <v>40</v>
      </c>
      <c r="U119" s="1" t="s">
        <v>398</v>
      </c>
      <c r="V119" s="1" t="s">
        <v>40</v>
      </c>
      <c r="W119" s="1" t="s">
        <v>40</v>
      </c>
      <c r="X119" s="1" t="s">
        <v>223</v>
      </c>
    </row>
    <row r="120" spans="1:24" s="128" customFormat="1" ht="63.75" x14ac:dyDescent="0.25">
      <c r="A120" s="1" t="s">
        <v>540</v>
      </c>
      <c r="B120" s="36" t="s">
        <v>541</v>
      </c>
      <c r="C120" s="1" t="s">
        <v>58</v>
      </c>
      <c r="D120" s="1" t="s">
        <v>542</v>
      </c>
      <c r="E120" s="1" t="s">
        <v>28</v>
      </c>
      <c r="F120" s="1" t="s">
        <v>68</v>
      </c>
      <c r="G120" s="1" t="s">
        <v>543</v>
      </c>
      <c r="H120" s="1" t="s">
        <v>176</v>
      </c>
      <c r="I120" s="1" t="s">
        <v>32</v>
      </c>
      <c r="J120" s="2" t="s">
        <v>33</v>
      </c>
      <c r="K120" s="37" t="s">
        <v>54</v>
      </c>
      <c r="L120" s="31">
        <v>30</v>
      </c>
      <c r="M120" s="31" t="s">
        <v>544</v>
      </c>
      <c r="N120" s="22">
        <v>44407</v>
      </c>
      <c r="O120" s="31">
        <v>20212050095521</v>
      </c>
      <c r="P120" s="149">
        <v>44441</v>
      </c>
      <c r="Q120" s="31">
        <v>23</v>
      </c>
      <c r="R120" s="2" t="s">
        <v>37</v>
      </c>
      <c r="S120" s="1" t="s">
        <v>545</v>
      </c>
      <c r="T120" s="22">
        <v>44441</v>
      </c>
      <c r="U120" s="1" t="s">
        <v>38</v>
      </c>
      <c r="V120" s="1" t="s">
        <v>39</v>
      </c>
      <c r="W120" s="1" t="s">
        <v>40</v>
      </c>
      <c r="X120" s="1"/>
    </row>
    <row r="121" spans="1:24" s="128" customFormat="1" ht="51" x14ac:dyDescent="0.25">
      <c r="A121" s="38" t="s">
        <v>137</v>
      </c>
      <c r="B121" s="13" t="s">
        <v>138</v>
      </c>
      <c r="C121" s="12" t="s">
        <v>49</v>
      </c>
      <c r="D121" s="12" t="s">
        <v>546</v>
      </c>
      <c r="E121" s="12" t="s">
        <v>43</v>
      </c>
      <c r="F121" s="12" t="s">
        <v>29</v>
      </c>
      <c r="G121" s="12" t="s">
        <v>547</v>
      </c>
      <c r="H121" s="12" t="s">
        <v>82</v>
      </c>
      <c r="I121" s="12" t="s">
        <v>83</v>
      </c>
      <c r="J121" s="13" t="s">
        <v>33</v>
      </c>
      <c r="K121" s="12" t="s">
        <v>54</v>
      </c>
      <c r="L121" s="28">
        <v>30</v>
      </c>
      <c r="M121" s="28" t="s">
        <v>548</v>
      </c>
      <c r="N121" s="29">
        <v>44407</v>
      </c>
      <c r="O121" s="28"/>
      <c r="P121" s="151"/>
      <c r="Q121" s="28"/>
      <c r="R121" s="13" t="s">
        <v>123</v>
      </c>
      <c r="S121" s="12" t="s">
        <v>549</v>
      </c>
      <c r="T121" s="29"/>
      <c r="U121" s="12"/>
      <c r="V121" s="12"/>
      <c r="W121" s="12"/>
      <c r="X121" s="12"/>
    </row>
    <row r="122" spans="1:24" s="128" customFormat="1" ht="51" x14ac:dyDescent="0.25">
      <c r="A122" s="30" t="s">
        <v>24</v>
      </c>
      <c r="B122" s="1" t="s">
        <v>25</v>
      </c>
      <c r="C122" s="1" t="s">
        <v>150</v>
      </c>
      <c r="D122" s="1" t="s">
        <v>550</v>
      </c>
      <c r="E122" s="1" t="s">
        <v>28</v>
      </c>
      <c r="F122" s="1" t="s">
        <v>68</v>
      </c>
      <c r="G122" s="1" t="s">
        <v>551</v>
      </c>
      <c r="H122" s="1" t="s">
        <v>53</v>
      </c>
      <c r="I122" s="1" t="s">
        <v>32</v>
      </c>
      <c r="J122" s="2" t="s">
        <v>33</v>
      </c>
      <c r="K122" s="1" t="s">
        <v>76</v>
      </c>
      <c r="L122" s="31">
        <v>20</v>
      </c>
      <c r="M122" s="31" t="s">
        <v>552</v>
      </c>
      <c r="N122" s="22">
        <v>44407</v>
      </c>
      <c r="O122" s="31">
        <v>20212050094521</v>
      </c>
      <c r="P122" s="149">
        <v>44414</v>
      </c>
      <c r="Q122" s="31">
        <v>6</v>
      </c>
      <c r="R122" s="2" t="s">
        <v>37</v>
      </c>
      <c r="S122" s="1"/>
      <c r="T122" s="22"/>
      <c r="U122" s="1" t="s">
        <v>553</v>
      </c>
      <c r="V122" s="1"/>
      <c r="W122" s="1"/>
      <c r="X122" s="1"/>
    </row>
    <row r="123" spans="1:24" s="128" customFormat="1" ht="51" x14ac:dyDescent="0.25">
      <c r="A123" s="1" t="s">
        <v>24</v>
      </c>
      <c r="B123" s="1" t="s">
        <v>25</v>
      </c>
      <c r="C123" s="1" t="s">
        <v>94</v>
      </c>
      <c r="D123" s="1" t="s">
        <v>554</v>
      </c>
      <c r="E123" s="1" t="s">
        <v>232</v>
      </c>
      <c r="F123" s="1" t="s">
        <v>180</v>
      </c>
      <c r="G123" s="1" t="s">
        <v>555</v>
      </c>
      <c r="H123" s="1" t="s">
        <v>82</v>
      </c>
      <c r="I123" s="1" t="s">
        <v>83</v>
      </c>
      <c r="J123" s="2" t="s">
        <v>33</v>
      </c>
      <c r="K123" s="1" t="s">
        <v>54</v>
      </c>
      <c r="L123" s="31">
        <v>30</v>
      </c>
      <c r="M123" s="31" t="s">
        <v>556</v>
      </c>
      <c r="N123" s="22">
        <v>44407</v>
      </c>
      <c r="O123" s="31">
        <v>20212050095281</v>
      </c>
      <c r="P123" s="149">
        <v>44433</v>
      </c>
      <c r="Q123" s="31">
        <v>18</v>
      </c>
      <c r="R123" s="2" t="s">
        <v>37</v>
      </c>
      <c r="S123" s="1"/>
      <c r="T123" s="22">
        <v>44433</v>
      </c>
      <c r="U123" s="1" t="s">
        <v>38</v>
      </c>
      <c r="V123" s="1" t="s">
        <v>39</v>
      </c>
      <c r="W123" s="1" t="s">
        <v>40</v>
      </c>
      <c r="X123" s="1"/>
    </row>
    <row r="124" spans="1:24" s="128" customFormat="1" ht="51" x14ac:dyDescent="0.25">
      <c r="A124" s="7" t="s">
        <v>24</v>
      </c>
      <c r="B124" s="7" t="s">
        <v>25</v>
      </c>
      <c r="C124" s="7" t="s">
        <v>41</v>
      </c>
      <c r="D124" s="7" t="s">
        <v>42</v>
      </c>
      <c r="E124" s="7" t="s">
        <v>43</v>
      </c>
      <c r="F124" s="7" t="s">
        <v>29</v>
      </c>
      <c r="G124" s="7" t="s">
        <v>557</v>
      </c>
      <c r="H124" s="7" t="s">
        <v>82</v>
      </c>
      <c r="I124" s="7" t="s">
        <v>83</v>
      </c>
      <c r="J124" s="8" t="s">
        <v>33</v>
      </c>
      <c r="K124" s="7" t="s">
        <v>54</v>
      </c>
      <c r="L124" s="27">
        <v>30</v>
      </c>
      <c r="M124" s="27" t="s">
        <v>558</v>
      </c>
      <c r="N124" s="23">
        <v>44407</v>
      </c>
      <c r="O124" s="27">
        <v>20212050095771</v>
      </c>
      <c r="P124" s="150">
        <v>44522</v>
      </c>
      <c r="Q124" s="27">
        <v>79</v>
      </c>
      <c r="R124" s="8" t="s">
        <v>110</v>
      </c>
      <c r="S124" s="7" t="s">
        <v>559</v>
      </c>
      <c r="T124" s="23">
        <v>44522</v>
      </c>
      <c r="U124" s="7" t="s">
        <v>38</v>
      </c>
      <c r="V124" s="7" t="s">
        <v>39</v>
      </c>
      <c r="W124" s="7" t="s">
        <v>40</v>
      </c>
      <c r="X124" s="7"/>
    </row>
    <row r="125" spans="1:24" s="128" customFormat="1" ht="76.5" x14ac:dyDescent="0.25">
      <c r="A125" s="35" t="s">
        <v>24</v>
      </c>
      <c r="B125" s="7" t="s">
        <v>112</v>
      </c>
      <c r="C125" s="7" t="s">
        <v>99</v>
      </c>
      <c r="D125" s="7" t="s">
        <v>560</v>
      </c>
      <c r="E125" s="7" t="s">
        <v>60</v>
      </c>
      <c r="F125" s="7" t="s">
        <v>68</v>
      </c>
      <c r="G125" s="7" t="s">
        <v>561</v>
      </c>
      <c r="H125" s="7" t="s">
        <v>274</v>
      </c>
      <c r="I125" s="26" t="s">
        <v>275</v>
      </c>
      <c r="J125" s="7" t="s">
        <v>108</v>
      </c>
      <c r="K125" s="7" t="s">
        <v>141</v>
      </c>
      <c r="L125" s="27">
        <v>10</v>
      </c>
      <c r="M125" s="27" t="s">
        <v>562</v>
      </c>
      <c r="N125" s="23">
        <v>44407</v>
      </c>
      <c r="O125" s="27">
        <v>20213000022731</v>
      </c>
      <c r="P125" s="150">
        <v>44432</v>
      </c>
      <c r="Q125" s="27">
        <v>16</v>
      </c>
      <c r="R125" s="7" t="s">
        <v>110</v>
      </c>
      <c r="S125" s="7"/>
      <c r="T125" s="23"/>
      <c r="U125" s="7" t="s">
        <v>130</v>
      </c>
      <c r="V125" s="7"/>
      <c r="W125" s="7"/>
      <c r="X125" s="7" t="s">
        <v>563</v>
      </c>
    </row>
    <row r="126" spans="1:24" s="128" customFormat="1" ht="63.75" x14ac:dyDescent="0.25">
      <c r="A126" s="1" t="s">
        <v>24</v>
      </c>
      <c r="B126" s="1" t="s">
        <v>25</v>
      </c>
      <c r="C126" s="1" t="s">
        <v>49</v>
      </c>
      <c r="D126" s="1" t="s">
        <v>564</v>
      </c>
      <c r="E126" s="1" t="s">
        <v>43</v>
      </c>
      <c r="F126" s="1" t="s">
        <v>29</v>
      </c>
      <c r="G126" s="1" t="s">
        <v>565</v>
      </c>
      <c r="H126" s="1" t="s">
        <v>159</v>
      </c>
      <c r="I126" s="1" t="s">
        <v>32</v>
      </c>
      <c r="J126" s="2" t="s">
        <v>33</v>
      </c>
      <c r="K126" s="1" t="s">
        <v>54</v>
      </c>
      <c r="L126" s="31">
        <v>30</v>
      </c>
      <c r="M126" s="31" t="s">
        <v>566</v>
      </c>
      <c r="N126" s="22">
        <v>44407</v>
      </c>
      <c r="O126" s="31"/>
      <c r="P126" s="149">
        <v>44407</v>
      </c>
      <c r="Q126" s="31">
        <v>1</v>
      </c>
      <c r="R126" s="2" t="s">
        <v>37</v>
      </c>
      <c r="S126" s="1" t="s">
        <v>567</v>
      </c>
      <c r="T126" s="22"/>
      <c r="U126" s="1"/>
      <c r="V126" s="1" t="s">
        <v>39</v>
      </c>
      <c r="W126" s="1" t="s">
        <v>40</v>
      </c>
      <c r="X126" s="1" t="s">
        <v>568</v>
      </c>
    </row>
    <row r="127" spans="1:24" s="128" customFormat="1" ht="63.75" x14ac:dyDescent="0.25">
      <c r="A127" s="30" t="s">
        <v>24</v>
      </c>
      <c r="B127" s="1" t="s">
        <v>25</v>
      </c>
      <c r="C127" s="1" t="s">
        <v>99</v>
      </c>
      <c r="D127" s="1" t="s">
        <v>569</v>
      </c>
      <c r="E127" s="1" t="s">
        <v>60</v>
      </c>
      <c r="F127" s="1" t="s">
        <v>29</v>
      </c>
      <c r="G127" s="1" t="s">
        <v>570</v>
      </c>
      <c r="H127" s="1" t="s">
        <v>521</v>
      </c>
      <c r="I127" s="1" t="s">
        <v>522</v>
      </c>
      <c r="J127" s="1" t="s">
        <v>154</v>
      </c>
      <c r="K127" s="1" t="s">
        <v>160</v>
      </c>
      <c r="L127" s="31">
        <v>35</v>
      </c>
      <c r="M127" s="31" t="s">
        <v>571</v>
      </c>
      <c r="N127" s="22">
        <v>44408</v>
      </c>
      <c r="O127" s="31"/>
      <c r="P127" s="149">
        <v>44421</v>
      </c>
      <c r="Q127" s="31">
        <v>10</v>
      </c>
      <c r="R127" s="2" t="s">
        <v>37</v>
      </c>
      <c r="S127" s="1" t="s">
        <v>572</v>
      </c>
      <c r="T127" s="22"/>
      <c r="U127" s="1"/>
      <c r="V127" s="1" t="s">
        <v>39</v>
      </c>
      <c r="W127" s="1"/>
      <c r="X127" s="1" t="s">
        <v>568</v>
      </c>
    </row>
    <row r="128" spans="1:24" s="128" customFormat="1" ht="51" x14ac:dyDescent="0.25">
      <c r="A128" s="1" t="s">
        <v>24</v>
      </c>
      <c r="B128" s="1" t="s">
        <v>25</v>
      </c>
      <c r="C128" s="1" t="s">
        <v>643</v>
      </c>
      <c r="D128" s="1" t="s">
        <v>573</v>
      </c>
      <c r="E128" s="1" t="s">
        <v>43</v>
      </c>
      <c r="F128" s="1" t="s">
        <v>29</v>
      </c>
      <c r="G128" s="1" t="s">
        <v>574</v>
      </c>
      <c r="H128" s="1" t="s">
        <v>46</v>
      </c>
      <c r="I128" s="1" t="s">
        <v>32</v>
      </c>
      <c r="J128" s="2" t="s">
        <v>33</v>
      </c>
      <c r="K128" s="1" t="s">
        <v>54</v>
      </c>
      <c r="L128" s="31">
        <v>30</v>
      </c>
      <c r="M128" s="31" t="s">
        <v>575</v>
      </c>
      <c r="N128" s="22">
        <v>44408</v>
      </c>
      <c r="O128" s="31">
        <v>20212050094731</v>
      </c>
      <c r="P128" s="149">
        <v>44419</v>
      </c>
      <c r="Q128" s="31">
        <v>8</v>
      </c>
      <c r="R128" s="2" t="s">
        <v>37</v>
      </c>
      <c r="S128" s="1"/>
      <c r="T128" s="22">
        <v>44419</v>
      </c>
      <c r="U128" s="1" t="s">
        <v>38</v>
      </c>
      <c r="V128" s="1" t="s">
        <v>39</v>
      </c>
      <c r="W128" s="1" t="s">
        <v>40</v>
      </c>
      <c r="X128" s="1"/>
    </row>
    <row r="129" spans="1:24" s="128" customFormat="1" ht="38.25" x14ac:dyDescent="0.25">
      <c r="A129" s="1" t="s">
        <v>24</v>
      </c>
      <c r="B129" s="1" t="s">
        <v>112</v>
      </c>
      <c r="C129" s="1" t="s">
        <v>99</v>
      </c>
      <c r="D129" s="1" t="s">
        <v>576</v>
      </c>
      <c r="E129" s="1" t="s">
        <v>225</v>
      </c>
      <c r="F129" s="1" t="s">
        <v>68</v>
      </c>
      <c r="G129" s="1" t="s">
        <v>577</v>
      </c>
      <c r="H129" s="1" t="s">
        <v>578</v>
      </c>
      <c r="I129" s="1" t="s">
        <v>579</v>
      </c>
      <c r="J129" s="1" t="s">
        <v>108</v>
      </c>
      <c r="K129" s="1" t="s">
        <v>54</v>
      </c>
      <c r="L129" s="31">
        <v>30</v>
      </c>
      <c r="M129" s="31" t="s">
        <v>580</v>
      </c>
      <c r="N129" s="22">
        <v>44408</v>
      </c>
      <c r="O129" s="31"/>
      <c r="P129" s="149">
        <v>44428</v>
      </c>
      <c r="Q129" s="31">
        <v>14</v>
      </c>
      <c r="R129" s="2" t="s">
        <v>37</v>
      </c>
      <c r="S129" s="1" t="s">
        <v>581</v>
      </c>
      <c r="T129" s="22"/>
      <c r="U129" s="1"/>
      <c r="V129" s="1" t="s">
        <v>39</v>
      </c>
      <c r="W129" s="1" t="s">
        <v>40</v>
      </c>
      <c r="X129" s="1" t="s">
        <v>582</v>
      </c>
    </row>
    <row r="130" spans="1:24" s="128" customFormat="1" ht="51" x14ac:dyDescent="0.25">
      <c r="A130" s="39" t="s">
        <v>24</v>
      </c>
      <c r="B130" s="16" t="s">
        <v>25</v>
      </c>
      <c r="C130" s="34" t="s">
        <v>359</v>
      </c>
      <c r="D130" s="16" t="s">
        <v>583</v>
      </c>
      <c r="E130" s="16" t="s">
        <v>28</v>
      </c>
      <c r="F130" s="16" t="s">
        <v>68</v>
      </c>
      <c r="G130" s="16" t="s">
        <v>584</v>
      </c>
      <c r="H130" s="1" t="s">
        <v>82</v>
      </c>
      <c r="I130" s="1" t="s">
        <v>83</v>
      </c>
      <c r="J130" s="2" t="s">
        <v>33</v>
      </c>
      <c r="K130" s="1" t="s">
        <v>76</v>
      </c>
      <c r="L130" s="41">
        <v>20</v>
      </c>
      <c r="M130" s="41" t="s">
        <v>585</v>
      </c>
      <c r="N130" s="40">
        <v>44410</v>
      </c>
      <c r="O130" s="41"/>
      <c r="P130" s="152">
        <v>44418</v>
      </c>
      <c r="Q130" s="41">
        <v>6</v>
      </c>
      <c r="R130" s="2" t="s">
        <v>37</v>
      </c>
      <c r="S130" s="43" t="s">
        <v>586</v>
      </c>
      <c r="T130" s="40"/>
      <c r="U130" s="16"/>
      <c r="V130" s="16" t="s">
        <v>39</v>
      </c>
      <c r="W130" s="16"/>
      <c r="X130" s="44"/>
    </row>
    <row r="131" spans="1:24" s="128" customFormat="1" ht="60" x14ac:dyDescent="0.25">
      <c r="A131" s="45" t="s">
        <v>137</v>
      </c>
      <c r="B131" s="8" t="s">
        <v>138</v>
      </c>
      <c r="C131" s="17" t="s">
        <v>150</v>
      </c>
      <c r="D131" s="17" t="s">
        <v>587</v>
      </c>
      <c r="E131" s="17" t="s">
        <v>588</v>
      </c>
      <c r="F131" s="17" t="s">
        <v>127</v>
      </c>
      <c r="G131" s="17" t="s">
        <v>589</v>
      </c>
      <c r="H131" s="7" t="s">
        <v>46</v>
      </c>
      <c r="I131" s="7" t="s">
        <v>63</v>
      </c>
      <c r="J131" s="8" t="s">
        <v>33</v>
      </c>
      <c r="K131" s="7" t="s">
        <v>34</v>
      </c>
      <c r="L131" s="47">
        <v>30</v>
      </c>
      <c r="M131" s="47" t="s">
        <v>590</v>
      </c>
      <c r="N131" s="46">
        <v>44410</v>
      </c>
      <c r="O131" s="47">
        <v>20212050096661</v>
      </c>
      <c r="P131" s="153">
        <v>44484</v>
      </c>
      <c r="Q131" s="47">
        <v>54</v>
      </c>
      <c r="R131" s="17" t="s">
        <v>110</v>
      </c>
      <c r="S131" s="17" t="s">
        <v>591</v>
      </c>
      <c r="T131" s="46">
        <v>44484</v>
      </c>
      <c r="U131" s="17" t="s">
        <v>38</v>
      </c>
      <c r="V131" s="17" t="s">
        <v>39</v>
      </c>
      <c r="W131" s="17" t="s">
        <v>40</v>
      </c>
      <c r="X131" s="48"/>
    </row>
    <row r="132" spans="1:24" s="128" customFormat="1" ht="75" x14ac:dyDescent="0.25">
      <c r="A132" s="39" t="s">
        <v>24</v>
      </c>
      <c r="B132" s="16" t="s">
        <v>25</v>
      </c>
      <c r="C132" s="16" t="s">
        <v>49</v>
      </c>
      <c r="D132" s="16" t="s">
        <v>592</v>
      </c>
      <c r="E132" s="16" t="s">
        <v>43</v>
      </c>
      <c r="F132" s="16" t="s">
        <v>29</v>
      </c>
      <c r="G132" s="16" t="s">
        <v>593</v>
      </c>
      <c r="H132" s="1" t="s">
        <v>159</v>
      </c>
      <c r="I132" s="1" t="s">
        <v>32</v>
      </c>
      <c r="J132" s="2" t="s">
        <v>33</v>
      </c>
      <c r="K132" s="1" t="s">
        <v>54</v>
      </c>
      <c r="L132" s="41">
        <v>30</v>
      </c>
      <c r="M132" s="41" t="s">
        <v>594</v>
      </c>
      <c r="N132" s="40">
        <v>44410</v>
      </c>
      <c r="O132" s="41"/>
      <c r="P132" s="152">
        <v>44407</v>
      </c>
      <c r="Q132" s="41">
        <v>1</v>
      </c>
      <c r="R132" s="2" t="s">
        <v>37</v>
      </c>
      <c r="S132" s="16" t="s">
        <v>595</v>
      </c>
      <c r="T132" s="40"/>
      <c r="U132" s="16"/>
      <c r="V132" s="16" t="s">
        <v>39</v>
      </c>
      <c r="W132" s="16"/>
      <c r="X132" s="44"/>
    </row>
    <row r="133" spans="1:24" s="128" customFormat="1" ht="60" x14ac:dyDescent="0.25">
      <c r="A133" s="49" t="s">
        <v>24</v>
      </c>
      <c r="B133" s="50" t="s">
        <v>25</v>
      </c>
      <c r="C133" s="50" t="s">
        <v>144</v>
      </c>
      <c r="D133" s="50" t="s">
        <v>596</v>
      </c>
      <c r="E133" s="50" t="s">
        <v>43</v>
      </c>
      <c r="F133" s="50" t="s">
        <v>44</v>
      </c>
      <c r="G133" s="50" t="s">
        <v>597</v>
      </c>
      <c r="H133" s="12" t="s">
        <v>348</v>
      </c>
      <c r="I133" s="12" t="s">
        <v>90</v>
      </c>
      <c r="J133" s="13" t="s">
        <v>33</v>
      </c>
      <c r="K133" s="12" t="s">
        <v>76</v>
      </c>
      <c r="L133" s="52">
        <v>20</v>
      </c>
      <c r="M133" s="52" t="s">
        <v>598</v>
      </c>
      <c r="N133" s="51">
        <v>44410</v>
      </c>
      <c r="O133" s="52"/>
      <c r="P133" s="154"/>
      <c r="Q133" s="52"/>
      <c r="R133" s="50" t="s">
        <v>123</v>
      </c>
      <c r="S133" s="50" t="s">
        <v>367</v>
      </c>
      <c r="T133" s="51"/>
      <c r="U133" s="50"/>
      <c r="V133" s="50"/>
      <c r="W133" s="50"/>
      <c r="X133" s="12" t="s">
        <v>439</v>
      </c>
    </row>
    <row r="134" spans="1:24" s="128" customFormat="1" ht="90" x14ac:dyDescent="0.25">
      <c r="A134" s="39" t="s">
        <v>24</v>
      </c>
      <c r="B134" s="16" t="s">
        <v>25</v>
      </c>
      <c r="C134" s="16" t="s">
        <v>150</v>
      </c>
      <c r="D134" s="16" t="s">
        <v>599</v>
      </c>
      <c r="E134" s="16" t="s">
        <v>588</v>
      </c>
      <c r="F134" s="16" t="s">
        <v>29</v>
      </c>
      <c r="G134" s="16" t="s">
        <v>600</v>
      </c>
      <c r="H134" s="1" t="s">
        <v>176</v>
      </c>
      <c r="I134" s="1" t="s">
        <v>32</v>
      </c>
      <c r="J134" s="2" t="s">
        <v>33</v>
      </c>
      <c r="K134" s="1" t="s">
        <v>76</v>
      </c>
      <c r="L134" s="41">
        <v>20</v>
      </c>
      <c r="M134" s="41" t="s">
        <v>601</v>
      </c>
      <c r="N134" s="40">
        <v>44411</v>
      </c>
      <c r="O134" s="41">
        <v>20212050095541</v>
      </c>
      <c r="P134" s="152">
        <v>44439</v>
      </c>
      <c r="Q134" s="41">
        <v>19</v>
      </c>
      <c r="R134" s="2" t="s">
        <v>37</v>
      </c>
      <c r="S134" s="16" t="s">
        <v>602</v>
      </c>
      <c r="T134" s="40">
        <v>44441</v>
      </c>
      <c r="U134" s="16" t="s">
        <v>38</v>
      </c>
      <c r="V134" s="16" t="s">
        <v>39</v>
      </c>
      <c r="W134" s="16" t="s">
        <v>40</v>
      </c>
      <c r="X134" s="44"/>
    </row>
    <row r="135" spans="1:24" s="128" customFormat="1" ht="51" x14ac:dyDescent="0.25">
      <c r="A135" s="39" t="s">
        <v>24</v>
      </c>
      <c r="B135" s="16" t="s">
        <v>25</v>
      </c>
      <c r="C135" s="16" t="s">
        <v>94</v>
      </c>
      <c r="D135" s="16" t="s">
        <v>603</v>
      </c>
      <c r="E135" s="16" t="s">
        <v>43</v>
      </c>
      <c r="F135" s="16" t="s">
        <v>44</v>
      </c>
      <c r="G135" s="16" t="s">
        <v>604</v>
      </c>
      <c r="H135" s="1" t="s">
        <v>31</v>
      </c>
      <c r="I135" s="1" t="s">
        <v>32</v>
      </c>
      <c r="J135" s="2" t="s">
        <v>33</v>
      </c>
      <c r="K135" s="1" t="s">
        <v>76</v>
      </c>
      <c r="L135" s="41">
        <v>20</v>
      </c>
      <c r="M135" s="41" t="s">
        <v>605</v>
      </c>
      <c r="N135" s="40">
        <v>44411</v>
      </c>
      <c r="O135" s="41" t="s">
        <v>606</v>
      </c>
      <c r="P135" s="152">
        <v>44440</v>
      </c>
      <c r="Q135" s="41">
        <v>20</v>
      </c>
      <c r="R135" s="2" t="s">
        <v>37</v>
      </c>
      <c r="S135" s="16"/>
      <c r="T135" s="40">
        <v>44440</v>
      </c>
      <c r="U135" s="16" t="s">
        <v>38</v>
      </c>
      <c r="V135" s="16" t="s">
        <v>607</v>
      </c>
      <c r="W135" s="16"/>
      <c r="X135" s="44"/>
    </row>
    <row r="136" spans="1:24" s="128" customFormat="1" ht="51" x14ac:dyDescent="0.25">
      <c r="A136" s="39" t="s">
        <v>24</v>
      </c>
      <c r="B136" s="16" t="s">
        <v>25</v>
      </c>
      <c r="C136" s="16" t="s">
        <v>608</v>
      </c>
      <c r="D136" s="16" t="s">
        <v>609</v>
      </c>
      <c r="E136" s="16" t="s">
        <v>60</v>
      </c>
      <c r="F136" s="16" t="s">
        <v>44</v>
      </c>
      <c r="G136" s="16" t="s">
        <v>610</v>
      </c>
      <c r="H136" s="1" t="s">
        <v>298</v>
      </c>
      <c r="I136" s="1" t="s">
        <v>90</v>
      </c>
      <c r="J136" s="2" t="s">
        <v>33</v>
      </c>
      <c r="K136" s="1" t="s">
        <v>76</v>
      </c>
      <c r="L136" s="41">
        <v>20</v>
      </c>
      <c r="M136" s="41" t="s">
        <v>611</v>
      </c>
      <c r="N136" s="40">
        <v>44411</v>
      </c>
      <c r="O136" s="41">
        <v>20212100022141</v>
      </c>
      <c r="P136" s="152">
        <v>44418</v>
      </c>
      <c r="Q136" s="41">
        <v>5</v>
      </c>
      <c r="R136" s="2" t="s">
        <v>37</v>
      </c>
      <c r="S136" s="16"/>
      <c r="T136" s="40">
        <v>44449</v>
      </c>
      <c r="U136" s="16" t="s">
        <v>38</v>
      </c>
      <c r="V136" s="16" t="s">
        <v>607</v>
      </c>
      <c r="W136" s="16"/>
      <c r="X136" s="44"/>
    </row>
    <row r="137" spans="1:24" s="128" customFormat="1" ht="51" x14ac:dyDescent="0.25">
      <c r="A137" s="39" t="s">
        <v>24</v>
      </c>
      <c r="B137" s="16" t="s">
        <v>25</v>
      </c>
      <c r="C137" s="16" t="s">
        <v>66</v>
      </c>
      <c r="D137" s="16" t="s">
        <v>612</v>
      </c>
      <c r="E137" s="16" t="s">
        <v>28</v>
      </c>
      <c r="F137" s="16" t="s">
        <v>127</v>
      </c>
      <c r="G137" s="16" t="s">
        <v>613</v>
      </c>
      <c r="H137" s="1" t="s">
        <v>31</v>
      </c>
      <c r="I137" s="1" t="s">
        <v>32</v>
      </c>
      <c r="J137" s="2" t="s">
        <v>33</v>
      </c>
      <c r="K137" s="1" t="s">
        <v>34</v>
      </c>
      <c r="L137" s="41">
        <v>30</v>
      </c>
      <c r="M137" s="41" t="s">
        <v>614</v>
      </c>
      <c r="N137" s="40">
        <v>44412</v>
      </c>
      <c r="O137" s="41" t="s">
        <v>615</v>
      </c>
      <c r="P137" s="152">
        <v>44426</v>
      </c>
      <c r="Q137" s="41">
        <v>9</v>
      </c>
      <c r="R137" s="2" t="s">
        <v>37</v>
      </c>
      <c r="S137" s="16"/>
      <c r="T137" s="40">
        <v>44449</v>
      </c>
      <c r="U137" s="16" t="s">
        <v>38</v>
      </c>
      <c r="V137" s="16" t="s">
        <v>607</v>
      </c>
      <c r="W137" s="16"/>
      <c r="X137" s="44"/>
    </row>
    <row r="138" spans="1:24" s="128" customFormat="1" ht="75" x14ac:dyDescent="0.25">
      <c r="A138" s="39" t="s">
        <v>24</v>
      </c>
      <c r="B138" s="16" t="s">
        <v>25</v>
      </c>
      <c r="C138" s="16" t="s">
        <v>49</v>
      </c>
      <c r="D138" s="16" t="s">
        <v>592</v>
      </c>
      <c r="E138" s="16" t="s">
        <v>43</v>
      </c>
      <c r="F138" s="16" t="s">
        <v>29</v>
      </c>
      <c r="G138" s="16" t="s">
        <v>616</v>
      </c>
      <c r="H138" s="1" t="s">
        <v>159</v>
      </c>
      <c r="I138" s="1" t="s">
        <v>32</v>
      </c>
      <c r="J138" s="2" t="s">
        <v>33</v>
      </c>
      <c r="K138" s="1" t="s">
        <v>54</v>
      </c>
      <c r="L138" s="41">
        <v>30</v>
      </c>
      <c r="M138" s="41" t="s">
        <v>617</v>
      </c>
      <c r="N138" s="40">
        <v>44412</v>
      </c>
      <c r="O138" s="41"/>
      <c r="P138" s="152">
        <v>44414</v>
      </c>
      <c r="Q138" s="41">
        <v>2</v>
      </c>
      <c r="R138" s="2" t="s">
        <v>37</v>
      </c>
      <c r="S138" s="16" t="s">
        <v>618</v>
      </c>
      <c r="T138" s="40"/>
      <c r="U138" s="16"/>
      <c r="V138" s="16"/>
      <c r="W138" s="16"/>
      <c r="X138" s="44"/>
    </row>
    <row r="139" spans="1:24" s="128" customFormat="1" ht="60" x14ac:dyDescent="0.25">
      <c r="A139" s="18" t="s">
        <v>137</v>
      </c>
      <c r="B139" s="2" t="s">
        <v>138</v>
      </c>
      <c r="C139" s="16" t="s">
        <v>49</v>
      </c>
      <c r="D139" s="16" t="s">
        <v>619</v>
      </c>
      <c r="E139" s="16" t="s">
        <v>43</v>
      </c>
      <c r="F139" s="16" t="s">
        <v>44</v>
      </c>
      <c r="G139" s="16" t="s">
        <v>620</v>
      </c>
      <c r="H139" s="1" t="s">
        <v>298</v>
      </c>
      <c r="I139" s="1" t="s">
        <v>90</v>
      </c>
      <c r="J139" s="2" t="s">
        <v>33</v>
      </c>
      <c r="K139" s="1" t="s">
        <v>76</v>
      </c>
      <c r="L139" s="41">
        <v>20</v>
      </c>
      <c r="M139" s="41" t="s">
        <v>621</v>
      </c>
      <c r="N139" s="40">
        <v>44412</v>
      </c>
      <c r="O139" s="41">
        <v>20212100022181</v>
      </c>
      <c r="P139" s="152">
        <v>44418</v>
      </c>
      <c r="Q139" s="41">
        <v>4</v>
      </c>
      <c r="R139" s="2" t="s">
        <v>37</v>
      </c>
      <c r="S139" s="16" t="s">
        <v>622</v>
      </c>
      <c r="T139" s="40">
        <v>44449</v>
      </c>
      <c r="U139" s="16" t="s">
        <v>38</v>
      </c>
      <c r="V139" s="16" t="s">
        <v>607</v>
      </c>
      <c r="W139" s="16"/>
      <c r="X139" s="44"/>
    </row>
    <row r="140" spans="1:24" s="128" customFormat="1" ht="165" x14ac:dyDescent="0.25">
      <c r="A140" s="45" t="s">
        <v>137</v>
      </c>
      <c r="B140" s="8" t="s">
        <v>138</v>
      </c>
      <c r="C140" s="17" t="s">
        <v>79</v>
      </c>
      <c r="D140" s="17" t="s">
        <v>623</v>
      </c>
      <c r="E140" s="17" t="s">
        <v>43</v>
      </c>
      <c r="F140" s="17" t="s">
        <v>44</v>
      </c>
      <c r="G140" s="17" t="s">
        <v>624</v>
      </c>
      <c r="H140" s="7" t="s">
        <v>309</v>
      </c>
      <c r="I140" s="17" t="s">
        <v>310</v>
      </c>
      <c r="J140" s="8" t="s">
        <v>33</v>
      </c>
      <c r="K140" s="7" t="s">
        <v>54</v>
      </c>
      <c r="L140" s="47">
        <v>30</v>
      </c>
      <c r="M140" s="47" t="s">
        <v>625</v>
      </c>
      <c r="N140" s="46">
        <v>44412</v>
      </c>
      <c r="O140" s="47" t="s">
        <v>40</v>
      </c>
      <c r="P140" s="153">
        <v>44475</v>
      </c>
      <c r="Q140" s="47">
        <v>44</v>
      </c>
      <c r="R140" s="17" t="s">
        <v>110</v>
      </c>
      <c r="S140" s="17" t="s">
        <v>626</v>
      </c>
      <c r="T140" s="46" t="s">
        <v>40</v>
      </c>
      <c r="U140" s="17" t="s">
        <v>40</v>
      </c>
      <c r="V140" s="17" t="s">
        <v>39</v>
      </c>
      <c r="W140" s="17" t="s">
        <v>40</v>
      </c>
      <c r="X140" s="48" t="s">
        <v>627</v>
      </c>
    </row>
    <row r="141" spans="1:24" s="128" customFormat="1" ht="51" x14ac:dyDescent="0.25">
      <c r="A141" s="39" t="s">
        <v>24</v>
      </c>
      <c r="B141" s="16" t="s">
        <v>25</v>
      </c>
      <c r="C141" s="1" t="s">
        <v>41</v>
      </c>
      <c r="D141" s="16" t="s">
        <v>628</v>
      </c>
      <c r="E141" s="16" t="s">
        <v>101</v>
      </c>
      <c r="F141" s="16" t="s">
        <v>29</v>
      </c>
      <c r="G141" s="16" t="s">
        <v>629</v>
      </c>
      <c r="H141" s="1" t="s">
        <v>82</v>
      </c>
      <c r="I141" s="1" t="s">
        <v>83</v>
      </c>
      <c r="J141" s="2" t="s">
        <v>33</v>
      </c>
      <c r="K141" s="1" t="s">
        <v>54</v>
      </c>
      <c r="L141" s="41">
        <v>30</v>
      </c>
      <c r="M141" s="41" t="s">
        <v>630</v>
      </c>
      <c r="N141" s="40">
        <v>44412</v>
      </c>
      <c r="O141" s="41">
        <v>20212050094791</v>
      </c>
      <c r="P141" s="152">
        <v>44428</v>
      </c>
      <c r="Q141" s="41">
        <v>11</v>
      </c>
      <c r="R141" s="2" t="s">
        <v>37</v>
      </c>
      <c r="S141" s="16"/>
      <c r="T141" s="40">
        <v>44428</v>
      </c>
      <c r="U141" s="16" t="s">
        <v>38</v>
      </c>
      <c r="V141" s="16" t="s">
        <v>39</v>
      </c>
      <c r="W141" s="16"/>
      <c r="X141" s="44"/>
    </row>
    <row r="142" spans="1:24" s="128" customFormat="1" ht="120" x14ac:dyDescent="0.25">
      <c r="A142" s="39" t="s">
        <v>24</v>
      </c>
      <c r="B142" s="16" t="s">
        <v>25</v>
      </c>
      <c r="C142" s="1" t="s">
        <v>41</v>
      </c>
      <c r="D142" s="16" t="s">
        <v>631</v>
      </c>
      <c r="E142" s="16" t="s">
        <v>43</v>
      </c>
      <c r="F142" s="16" t="s">
        <v>29</v>
      </c>
      <c r="G142" s="16" t="s">
        <v>632</v>
      </c>
      <c r="H142" s="1" t="s">
        <v>31</v>
      </c>
      <c r="I142" s="1" t="s">
        <v>32</v>
      </c>
      <c r="J142" s="2" t="s">
        <v>33</v>
      </c>
      <c r="K142" s="1" t="s">
        <v>54</v>
      </c>
      <c r="L142" s="41">
        <v>30</v>
      </c>
      <c r="M142" s="41" t="s">
        <v>633</v>
      </c>
      <c r="N142" s="40">
        <v>44412</v>
      </c>
      <c r="O142" s="41" t="s">
        <v>634</v>
      </c>
      <c r="P142" s="152">
        <v>44433</v>
      </c>
      <c r="Q142" s="41">
        <v>14</v>
      </c>
      <c r="R142" s="2" t="s">
        <v>37</v>
      </c>
      <c r="S142" s="16"/>
      <c r="T142" s="40">
        <v>44449</v>
      </c>
      <c r="U142" s="16" t="s">
        <v>38</v>
      </c>
      <c r="V142" s="16" t="s">
        <v>607</v>
      </c>
      <c r="W142" s="16"/>
      <c r="X142" s="44"/>
    </row>
    <row r="143" spans="1:24" s="128" customFormat="1" ht="75" x14ac:dyDescent="0.25">
      <c r="A143" s="39" t="s">
        <v>24</v>
      </c>
      <c r="B143" s="16" t="s">
        <v>25</v>
      </c>
      <c r="C143" s="16" t="s">
        <v>150</v>
      </c>
      <c r="D143" s="16" t="s">
        <v>635</v>
      </c>
      <c r="E143" s="16" t="s">
        <v>101</v>
      </c>
      <c r="F143" s="16" t="s">
        <v>29</v>
      </c>
      <c r="G143" s="16" t="s">
        <v>636</v>
      </c>
      <c r="H143" s="1" t="s">
        <v>82</v>
      </c>
      <c r="I143" s="1" t="s">
        <v>83</v>
      </c>
      <c r="J143" s="2" t="s">
        <v>33</v>
      </c>
      <c r="K143" s="1" t="s">
        <v>160</v>
      </c>
      <c r="L143" s="41">
        <v>35</v>
      </c>
      <c r="M143" s="41" t="s">
        <v>637</v>
      </c>
      <c r="N143" s="40">
        <v>44412</v>
      </c>
      <c r="O143" s="41">
        <v>20212050096001</v>
      </c>
      <c r="P143" s="152">
        <v>44460</v>
      </c>
      <c r="Q143" s="41">
        <v>33</v>
      </c>
      <c r="R143" s="2" t="s">
        <v>37</v>
      </c>
      <c r="S143" s="16" t="s">
        <v>638</v>
      </c>
      <c r="T143" s="40">
        <v>44460</v>
      </c>
      <c r="U143" s="16" t="s">
        <v>38</v>
      </c>
      <c r="V143" s="16" t="s">
        <v>39</v>
      </c>
      <c r="W143" s="16" t="s">
        <v>40</v>
      </c>
      <c r="X143" s="44"/>
    </row>
    <row r="144" spans="1:24" s="128" customFormat="1" ht="60" x14ac:dyDescent="0.25">
      <c r="A144" s="39" t="s">
        <v>24</v>
      </c>
      <c r="B144" s="16" t="s">
        <v>25</v>
      </c>
      <c r="C144" s="16" t="s">
        <v>94</v>
      </c>
      <c r="D144" s="16" t="s">
        <v>639</v>
      </c>
      <c r="E144" s="16" t="s">
        <v>43</v>
      </c>
      <c r="F144" s="16" t="s">
        <v>44</v>
      </c>
      <c r="G144" s="16" t="s">
        <v>640</v>
      </c>
      <c r="H144" s="1" t="s">
        <v>97</v>
      </c>
      <c r="I144" s="1" t="s">
        <v>83</v>
      </c>
      <c r="J144" s="2" t="s">
        <v>33</v>
      </c>
      <c r="K144" s="1" t="s">
        <v>76</v>
      </c>
      <c r="L144" s="41">
        <v>20</v>
      </c>
      <c r="M144" s="41" t="s">
        <v>641</v>
      </c>
      <c r="N144" s="40">
        <v>44412</v>
      </c>
      <c r="O144" s="41">
        <v>20212000022541</v>
      </c>
      <c r="P144" s="152">
        <v>44427</v>
      </c>
      <c r="Q144" s="41">
        <v>10</v>
      </c>
      <c r="R144" s="2" t="s">
        <v>37</v>
      </c>
      <c r="S144" s="16" t="s">
        <v>642</v>
      </c>
      <c r="T144" s="40">
        <v>44427</v>
      </c>
      <c r="U144" s="16" t="s">
        <v>38</v>
      </c>
      <c r="V144" s="16" t="s">
        <v>39</v>
      </c>
      <c r="W144" s="16"/>
      <c r="X144" s="44"/>
    </row>
    <row r="145" spans="1:24" s="128" customFormat="1" ht="60" x14ac:dyDescent="0.25">
      <c r="A145" s="39" t="s">
        <v>24</v>
      </c>
      <c r="B145" s="16" t="s">
        <v>25</v>
      </c>
      <c r="C145" s="16" t="s">
        <v>643</v>
      </c>
      <c r="D145" s="16" t="s">
        <v>644</v>
      </c>
      <c r="E145" s="16" t="s">
        <v>43</v>
      </c>
      <c r="F145" s="16" t="s">
        <v>44</v>
      </c>
      <c r="G145" s="16" t="s">
        <v>645</v>
      </c>
      <c r="H145" s="1" t="s">
        <v>53</v>
      </c>
      <c r="I145" s="1" t="s">
        <v>32</v>
      </c>
      <c r="J145" s="2" t="s">
        <v>33</v>
      </c>
      <c r="K145" s="1" t="s">
        <v>54</v>
      </c>
      <c r="L145" s="41">
        <v>30</v>
      </c>
      <c r="M145" s="41" t="s">
        <v>646</v>
      </c>
      <c r="N145" s="40">
        <v>44412</v>
      </c>
      <c r="O145" s="41">
        <v>20212050094891</v>
      </c>
      <c r="P145" s="152">
        <v>44426</v>
      </c>
      <c r="Q145" s="41">
        <v>9</v>
      </c>
      <c r="R145" s="2" t="s">
        <v>37</v>
      </c>
      <c r="S145" s="16"/>
      <c r="T145" s="40">
        <v>44449</v>
      </c>
      <c r="U145" s="16" t="s">
        <v>38</v>
      </c>
      <c r="V145" s="16" t="s">
        <v>607</v>
      </c>
      <c r="W145" s="16"/>
      <c r="X145" s="44"/>
    </row>
    <row r="146" spans="1:24" s="128" customFormat="1" ht="60" x14ac:dyDescent="0.25">
      <c r="A146" s="53" t="s">
        <v>24</v>
      </c>
      <c r="B146" s="17" t="s">
        <v>25</v>
      </c>
      <c r="C146" s="17" t="s">
        <v>118</v>
      </c>
      <c r="D146" s="17" t="s">
        <v>647</v>
      </c>
      <c r="E146" s="17" t="s">
        <v>43</v>
      </c>
      <c r="F146" s="17" t="s">
        <v>29</v>
      </c>
      <c r="G146" s="17" t="s">
        <v>648</v>
      </c>
      <c r="H146" s="7" t="s">
        <v>320</v>
      </c>
      <c r="I146" s="7" t="s">
        <v>32</v>
      </c>
      <c r="J146" s="8" t="s">
        <v>33</v>
      </c>
      <c r="K146" s="7" t="s">
        <v>54</v>
      </c>
      <c r="L146" s="47">
        <v>30</v>
      </c>
      <c r="M146" s="47" t="s">
        <v>649</v>
      </c>
      <c r="N146" s="46">
        <v>44412</v>
      </c>
      <c r="O146" s="47">
        <v>20212000030461</v>
      </c>
      <c r="P146" s="153">
        <v>44547</v>
      </c>
      <c r="Q146" s="47">
        <v>92</v>
      </c>
      <c r="R146" s="17" t="s">
        <v>110</v>
      </c>
      <c r="S146" s="17" t="s">
        <v>650</v>
      </c>
      <c r="T146" s="46">
        <v>44547</v>
      </c>
      <c r="U146" s="17" t="s">
        <v>38</v>
      </c>
      <c r="V146" s="17" t="s">
        <v>39</v>
      </c>
      <c r="W146" s="17" t="s">
        <v>40</v>
      </c>
      <c r="X146" s="48"/>
    </row>
    <row r="147" spans="1:24" s="128" customFormat="1" ht="75" x14ac:dyDescent="0.25">
      <c r="A147" s="39" t="s">
        <v>24</v>
      </c>
      <c r="B147" s="16" t="s">
        <v>25</v>
      </c>
      <c r="C147" s="16" t="s">
        <v>94</v>
      </c>
      <c r="D147" s="16" t="s">
        <v>651</v>
      </c>
      <c r="E147" s="16" t="s">
        <v>588</v>
      </c>
      <c r="F147" s="16" t="s">
        <v>44</v>
      </c>
      <c r="G147" s="16" t="s">
        <v>652</v>
      </c>
      <c r="H147" s="1" t="s">
        <v>31</v>
      </c>
      <c r="I147" s="1" t="s">
        <v>32</v>
      </c>
      <c r="J147" s="2" t="s">
        <v>33</v>
      </c>
      <c r="K147" s="1" t="s">
        <v>54</v>
      </c>
      <c r="L147" s="41">
        <v>30</v>
      </c>
      <c r="M147" s="41" t="s">
        <v>653</v>
      </c>
      <c r="N147" s="40">
        <v>44412</v>
      </c>
      <c r="O147" s="41" t="s">
        <v>654</v>
      </c>
      <c r="P147" s="152">
        <v>44420</v>
      </c>
      <c r="Q147" s="41">
        <v>6</v>
      </c>
      <c r="R147" s="2" t="s">
        <v>37</v>
      </c>
      <c r="S147" s="16"/>
      <c r="T147" s="40">
        <v>44420</v>
      </c>
      <c r="U147" s="16" t="s">
        <v>38</v>
      </c>
      <c r="V147" s="16" t="s">
        <v>39</v>
      </c>
      <c r="W147" s="16"/>
      <c r="X147" s="44"/>
    </row>
    <row r="148" spans="1:24" s="128" customFormat="1" ht="60" x14ac:dyDescent="0.25">
      <c r="A148" s="39" t="s">
        <v>24</v>
      </c>
      <c r="B148" s="16" t="s">
        <v>25</v>
      </c>
      <c r="C148" s="16" t="s">
        <v>386</v>
      </c>
      <c r="D148" s="16" t="s">
        <v>655</v>
      </c>
      <c r="E148" s="16" t="s">
        <v>43</v>
      </c>
      <c r="F148" s="16" t="s">
        <v>29</v>
      </c>
      <c r="G148" s="16" t="s">
        <v>656</v>
      </c>
      <c r="H148" s="1" t="s">
        <v>31</v>
      </c>
      <c r="I148" s="1" t="s">
        <v>32</v>
      </c>
      <c r="J148" s="2" t="s">
        <v>33</v>
      </c>
      <c r="K148" s="1" t="s">
        <v>54</v>
      </c>
      <c r="L148" s="41">
        <v>30</v>
      </c>
      <c r="M148" s="41" t="s">
        <v>657</v>
      </c>
      <c r="N148" s="40">
        <v>44412</v>
      </c>
      <c r="O148" s="41">
        <v>20212050095361</v>
      </c>
      <c r="P148" s="152">
        <v>44440</v>
      </c>
      <c r="Q148" s="41">
        <v>19</v>
      </c>
      <c r="R148" s="2" t="s">
        <v>37</v>
      </c>
      <c r="S148" s="16"/>
      <c r="T148" s="40">
        <v>44440</v>
      </c>
      <c r="U148" s="16" t="s">
        <v>38</v>
      </c>
      <c r="V148" s="16" t="s">
        <v>607</v>
      </c>
      <c r="W148" s="16"/>
      <c r="X148" s="44"/>
    </row>
    <row r="149" spans="1:24" s="128" customFormat="1" ht="150" x14ac:dyDescent="0.25">
      <c r="A149" s="39" t="s">
        <v>24</v>
      </c>
      <c r="B149" s="16" t="s">
        <v>25</v>
      </c>
      <c r="C149" s="16" t="s">
        <v>658</v>
      </c>
      <c r="D149" s="16" t="s">
        <v>659</v>
      </c>
      <c r="E149" s="25" t="s">
        <v>361</v>
      </c>
      <c r="F149" s="16" t="s">
        <v>127</v>
      </c>
      <c r="G149" s="16" t="s">
        <v>660</v>
      </c>
      <c r="H149" s="1" t="s">
        <v>31</v>
      </c>
      <c r="I149" s="1" t="s">
        <v>32</v>
      </c>
      <c r="J149" s="2" t="s">
        <v>33</v>
      </c>
      <c r="K149" s="1" t="s">
        <v>34</v>
      </c>
      <c r="L149" s="41">
        <v>30</v>
      </c>
      <c r="M149" s="41" t="s">
        <v>661</v>
      </c>
      <c r="N149" s="40">
        <v>44413</v>
      </c>
      <c r="O149" s="41">
        <v>20212050094771</v>
      </c>
      <c r="P149" s="152">
        <v>44420</v>
      </c>
      <c r="Q149" s="41">
        <v>5</v>
      </c>
      <c r="R149" s="2" t="s">
        <v>37</v>
      </c>
      <c r="S149" s="16" t="s">
        <v>662</v>
      </c>
      <c r="T149" s="40"/>
      <c r="U149" s="16"/>
      <c r="V149" s="16" t="s">
        <v>607</v>
      </c>
      <c r="W149" s="16"/>
      <c r="X149" s="44"/>
    </row>
    <row r="150" spans="1:24" s="128" customFormat="1" ht="51" x14ac:dyDescent="0.25">
      <c r="A150" s="39" t="s">
        <v>24</v>
      </c>
      <c r="B150" s="16" t="s">
        <v>25</v>
      </c>
      <c r="C150" s="16" t="s">
        <v>66</v>
      </c>
      <c r="D150" s="16" t="s">
        <v>663</v>
      </c>
      <c r="E150" s="16" t="s">
        <v>588</v>
      </c>
      <c r="F150" s="16" t="s">
        <v>44</v>
      </c>
      <c r="G150" s="16" t="s">
        <v>664</v>
      </c>
      <c r="H150" s="1" t="s">
        <v>298</v>
      </c>
      <c r="I150" s="1" t="s">
        <v>90</v>
      </c>
      <c r="J150" s="2" t="s">
        <v>33</v>
      </c>
      <c r="K150" s="1" t="s">
        <v>76</v>
      </c>
      <c r="L150" s="41">
        <v>20</v>
      </c>
      <c r="M150" s="41" t="s">
        <v>665</v>
      </c>
      <c r="N150" s="40">
        <v>44413</v>
      </c>
      <c r="O150" s="41"/>
      <c r="P150" s="152">
        <v>44418</v>
      </c>
      <c r="Q150" s="41">
        <v>3</v>
      </c>
      <c r="R150" s="2" t="s">
        <v>37</v>
      </c>
      <c r="S150" s="16" t="s">
        <v>666</v>
      </c>
      <c r="T150" s="40"/>
      <c r="U150" s="16"/>
      <c r="V150" s="16" t="s">
        <v>607</v>
      </c>
      <c r="W150" s="16"/>
      <c r="X150" s="44"/>
    </row>
    <row r="151" spans="1:24" s="128" customFormat="1" ht="60" x14ac:dyDescent="0.25">
      <c r="A151" s="39" t="s">
        <v>24</v>
      </c>
      <c r="B151" s="16" t="s">
        <v>25</v>
      </c>
      <c r="C151" s="2" t="s">
        <v>186</v>
      </c>
      <c r="D151" s="16" t="s">
        <v>667</v>
      </c>
      <c r="E151" s="16" t="s">
        <v>43</v>
      </c>
      <c r="F151" s="16" t="s">
        <v>29</v>
      </c>
      <c r="G151" s="16" t="s">
        <v>668</v>
      </c>
      <c r="H151" s="1" t="s">
        <v>31</v>
      </c>
      <c r="I151" s="1" t="s">
        <v>32</v>
      </c>
      <c r="J151" s="2" t="s">
        <v>33</v>
      </c>
      <c r="K151" s="1" t="s">
        <v>76</v>
      </c>
      <c r="L151" s="41">
        <v>20</v>
      </c>
      <c r="M151" s="41" t="s">
        <v>669</v>
      </c>
      <c r="N151" s="40">
        <v>44413</v>
      </c>
      <c r="O151" s="41" t="s">
        <v>670</v>
      </c>
      <c r="P151" s="152">
        <v>44432</v>
      </c>
      <c r="Q151" s="41">
        <v>12</v>
      </c>
      <c r="R151" s="2" t="s">
        <v>37</v>
      </c>
      <c r="S151" s="16"/>
      <c r="T151" s="40">
        <v>44432</v>
      </c>
      <c r="U151" s="16" t="s">
        <v>38</v>
      </c>
      <c r="V151" s="16" t="s">
        <v>39</v>
      </c>
      <c r="W151" s="16"/>
      <c r="X151" s="44"/>
    </row>
    <row r="152" spans="1:24" s="128" customFormat="1" ht="51" x14ac:dyDescent="0.25">
      <c r="A152" s="39" t="s">
        <v>24</v>
      </c>
      <c r="B152" s="16" t="s">
        <v>25</v>
      </c>
      <c r="C152" s="16" t="s">
        <v>49</v>
      </c>
      <c r="D152" s="16" t="s">
        <v>671</v>
      </c>
      <c r="E152" s="16" t="s">
        <v>28</v>
      </c>
      <c r="F152" s="16" t="s">
        <v>127</v>
      </c>
      <c r="G152" s="16" t="s">
        <v>672</v>
      </c>
      <c r="H152" s="1" t="s">
        <v>31</v>
      </c>
      <c r="I152" s="1" t="s">
        <v>32</v>
      </c>
      <c r="J152" s="2" t="s">
        <v>33</v>
      </c>
      <c r="K152" s="1" t="s">
        <v>34</v>
      </c>
      <c r="L152" s="41">
        <v>30</v>
      </c>
      <c r="M152" s="41" t="s">
        <v>673</v>
      </c>
      <c r="N152" s="40">
        <v>44413</v>
      </c>
      <c r="O152" s="41" t="s">
        <v>674</v>
      </c>
      <c r="P152" s="152">
        <v>44440</v>
      </c>
      <c r="Q152" s="41">
        <v>18</v>
      </c>
      <c r="R152" s="2" t="s">
        <v>37</v>
      </c>
      <c r="S152" s="16"/>
      <c r="T152" s="40">
        <v>44440</v>
      </c>
      <c r="U152" s="16" t="s">
        <v>38</v>
      </c>
      <c r="V152" s="16" t="s">
        <v>39</v>
      </c>
      <c r="W152" s="16"/>
      <c r="X152" s="44"/>
    </row>
    <row r="153" spans="1:24" s="128" customFormat="1" ht="75" x14ac:dyDescent="0.25">
      <c r="A153" s="39" t="s">
        <v>24</v>
      </c>
      <c r="B153" s="16" t="s">
        <v>25</v>
      </c>
      <c r="C153" s="16" t="s">
        <v>150</v>
      </c>
      <c r="D153" s="16" t="s">
        <v>675</v>
      </c>
      <c r="E153" s="16" t="s">
        <v>43</v>
      </c>
      <c r="F153" s="16" t="s">
        <v>127</v>
      </c>
      <c r="G153" s="16" t="s">
        <v>676</v>
      </c>
      <c r="H153" s="1" t="s">
        <v>31</v>
      </c>
      <c r="I153" s="1" t="s">
        <v>32</v>
      </c>
      <c r="J153" s="2" t="s">
        <v>33</v>
      </c>
      <c r="K153" s="1" t="s">
        <v>54</v>
      </c>
      <c r="L153" s="41">
        <v>30</v>
      </c>
      <c r="M153" s="41" t="s">
        <v>677</v>
      </c>
      <c r="N153" s="40">
        <v>44413</v>
      </c>
      <c r="O153" s="41">
        <v>20212050095631</v>
      </c>
      <c r="P153" s="152">
        <v>44449</v>
      </c>
      <c r="Q153" s="41">
        <v>25</v>
      </c>
      <c r="R153" s="2" t="s">
        <v>37</v>
      </c>
      <c r="S153" s="16" t="s">
        <v>678</v>
      </c>
      <c r="T153" s="40">
        <v>44449</v>
      </c>
      <c r="U153" s="16" t="s">
        <v>38</v>
      </c>
      <c r="V153" s="16" t="s">
        <v>39</v>
      </c>
      <c r="W153" s="16" t="s">
        <v>40</v>
      </c>
      <c r="X153" s="44"/>
    </row>
    <row r="154" spans="1:24" s="128" customFormat="1" ht="75" x14ac:dyDescent="0.25">
      <c r="A154" s="53" t="s">
        <v>24</v>
      </c>
      <c r="B154" s="17" t="s">
        <v>25</v>
      </c>
      <c r="C154" s="17" t="s">
        <v>49</v>
      </c>
      <c r="D154" s="17" t="s">
        <v>679</v>
      </c>
      <c r="E154" s="17" t="s">
        <v>43</v>
      </c>
      <c r="F154" s="17" t="s">
        <v>44</v>
      </c>
      <c r="G154" s="17" t="s">
        <v>680</v>
      </c>
      <c r="H154" s="7" t="s">
        <v>320</v>
      </c>
      <c r="I154" s="7" t="s">
        <v>63</v>
      </c>
      <c r="J154" s="8" t="s">
        <v>33</v>
      </c>
      <c r="K154" s="7" t="s">
        <v>76</v>
      </c>
      <c r="L154" s="47">
        <v>20</v>
      </c>
      <c r="M154" s="47" t="s">
        <v>681</v>
      </c>
      <c r="N154" s="46">
        <v>44413</v>
      </c>
      <c r="O154" s="47">
        <v>20212000027711</v>
      </c>
      <c r="P154" s="153">
        <v>44516</v>
      </c>
      <c r="Q154" s="47">
        <v>69</v>
      </c>
      <c r="R154" s="17" t="s">
        <v>110</v>
      </c>
      <c r="S154" s="17" t="s">
        <v>682</v>
      </c>
      <c r="T154" s="46">
        <v>44551</v>
      </c>
      <c r="U154" s="17" t="s">
        <v>38</v>
      </c>
      <c r="V154" s="17" t="s">
        <v>39</v>
      </c>
      <c r="W154" s="17" t="s">
        <v>40</v>
      </c>
      <c r="X154" s="48"/>
    </row>
    <row r="155" spans="1:24" s="128" customFormat="1" ht="90" x14ac:dyDescent="0.25">
      <c r="A155" s="49" t="s">
        <v>24</v>
      </c>
      <c r="B155" s="50" t="s">
        <v>25</v>
      </c>
      <c r="C155" s="33" t="s">
        <v>359</v>
      </c>
      <c r="D155" s="50" t="s">
        <v>659</v>
      </c>
      <c r="E155" s="32" t="s">
        <v>361</v>
      </c>
      <c r="F155" s="50" t="s">
        <v>29</v>
      </c>
      <c r="G155" s="50" t="s">
        <v>683</v>
      </c>
      <c r="H155" s="12" t="s">
        <v>176</v>
      </c>
      <c r="I155" s="12" t="s">
        <v>32</v>
      </c>
      <c r="J155" s="13" t="s">
        <v>33</v>
      </c>
      <c r="K155" s="12" t="s">
        <v>76</v>
      </c>
      <c r="L155" s="52">
        <v>20</v>
      </c>
      <c r="M155" s="52" t="s">
        <v>684</v>
      </c>
      <c r="N155" s="51">
        <v>44414</v>
      </c>
      <c r="O155" s="52"/>
      <c r="P155" s="154"/>
      <c r="Q155" s="52"/>
      <c r="R155" s="50" t="s">
        <v>123</v>
      </c>
      <c r="S155" s="50" t="s">
        <v>685</v>
      </c>
      <c r="T155" s="51"/>
      <c r="U155" s="50"/>
      <c r="V155" s="50"/>
      <c r="W155" s="50"/>
      <c r="X155" s="54" t="s">
        <v>686</v>
      </c>
    </row>
    <row r="156" spans="1:24" s="128" customFormat="1" ht="60" x14ac:dyDescent="0.25">
      <c r="A156" s="53" t="s">
        <v>24</v>
      </c>
      <c r="B156" s="17" t="s">
        <v>25</v>
      </c>
      <c r="C156" s="17" t="s">
        <v>49</v>
      </c>
      <c r="D156" s="17" t="s">
        <v>687</v>
      </c>
      <c r="E156" s="17" t="s">
        <v>43</v>
      </c>
      <c r="F156" s="17" t="s">
        <v>29</v>
      </c>
      <c r="G156" s="17" t="s">
        <v>688</v>
      </c>
      <c r="H156" s="7" t="s">
        <v>31</v>
      </c>
      <c r="I156" s="7" t="s">
        <v>32</v>
      </c>
      <c r="J156" s="8" t="s">
        <v>33</v>
      </c>
      <c r="K156" s="7" t="s">
        <v>54</v>
      </c>
      <c r="L156" s="47">
        <v>30</v>
      </c>
      <c r="M156" s="47" t="s">
        <v>689</v>
      </c>
      <c r="N156" s="46">
        <v>44417</v>
      </c>
      <c r="O156" s="47">
        <v>20212050095811</v>
      </c>
      <c r="P156" s="153">
        <v>44522</v>
      </c>
      <c r="Q156" s="47">
        <v>71</v>
      </c>
      <c r="R156" s="17" t="s">
        <v>110</v>
      </c>
      <c r="S156" s="17" t="s">
        <v>690</v>
      </c>
      <c r="T156" s="46">
        <v>44522</v>
      </c>
      <c r="U156" s="17" t="s">
        <v>38</v>
      </c>
      <c r="V156" s="17" t="s">
        <v>39</v>
      </c>
      <c r="W156" s="17" t="s">
        <v>40</v>
      </c>
      <c r="X156" s="48"/>
    </row>
    <row r="157" spans="1:24" s="128" customFormat="1" ht="60" x14ac:dyDescent="0.25">
      <c r="A157" s="49" t="s">
        <v>24</v>
      </c>
      <c r="B157" s="50" t="s">
        <v>25</v>
      </c>
      <c r="C157" s="50" t="s">
        <v>49</v>
      </c>
      <c r="D157" s="50" t="s">
        <v>691</v>
      </c>
      <c r="E157" s="50" t="s">
        <v>43</v>
      </c>
      <c r="F157" s="50" t="s">
        <v>29</v>
      </c>
      <c r="G157" s="50" t="s">
        <v>692</v>
      </c>
      <c r="H157" s="12" t="s">
        <v>348</v>
      </c>
      <c r="I157" s="12" t="s">
        <v>90</v>
      </c>
      <c r="J157" s="13" t="s">
        <v>33</v>
      </c>
      <c r="K157" s="12" t="s">
        <v>54</v>
      </c>
      <c r="L157" s="52">
        <v>30</v>
      </c>
      <c r="M157" s="52" t="s">
        <v>693</v>
      </c>
      <c r="N157" s="51">
        <v>44417</v>
      </c>
      <c r="O157" s="52"/>
      <c r="P157" s="154"/>
      <c r="Q157" s="52"/>
      <c r="R157" s="50" t="s">
        <v>123</v>
      </c>
      <c r="S157" s="50" t="s">
        <v>367</v>
      </c>
      <c r="T157" s="51"/>
      <c r="U157" s="50"/>
      <c r="V157" s="50"/>
      <c r="W157" s="50"/>
      <c r="X157" s="54"/>
    </row>
    <row r="158" spans="1:24" s="128" customFormat="1" ht="60" x14ac:dyDescent="0.25">
      <c r="A158" s="39" t="s">
        <v>24</v>
      </c>
      <c r="B158" s="16" t="s">
        <v>25</v>
      </c>
      <c r="C158" s="16" t="s">
        <v>49</v>
      </c>
      <c r="D158" s="16" t="s">
        <v>619</v>
      </c>
      <c r="E158" s="16" t="s">
        <v>43</v>
      </c>
      <c r="F158" s="16" t="s">
        <v>29</v>
      </c>
      <c r="G158" s="16" t="s">
        <v>694</v>
      </c>
      <c r="H158" s="1" t="s">
        <v>31</v>
      </c>
      <c r="I158" s="1" t="s">
        <v>32</v>
      </c>
      <c r="J158" s="2" t="s">
        <v>33</v>
      </c>
      <c r="K158" s="1" t="s">
        <v>160</v>
      </c>
      <c r="L158" s="41">
        <v>35</v>
      </c>
      <c r="M158" s="41" t="s">
        <v>695</v>
      </c>
      <c r="N158" s="40">
        <v>44417</v>
      </c>
      <c r="O158" s="41">
        <v>20212050095831</v>
      </c>
      <c r="P158" s="152">
        <v>44449</v>
      </c>
      <c r="Q158" s="41">
        <v>23</v>
      </c>
      <c r="R158" s="2" t="s">
        <v>37</v>
      </c>
      <c r="S158" s="16" t="s">
        <v>696</v>
      </c>
      <c r="T158" s="40">
        <v>44449</v>
      </c>
      <c r="U158" s="16" t="s">
        <v>38</v>
      </c>
      <c r="V158" s="16" t="s">
        <v>39</v>
      </c>
      <c r="W158" s="16" t="s">
        <v>40</v>
      </c>
      <c r="X158" s="44"/>
    </row>
    <row r="159" spans="1:24" s="128" customFormat="1" ht="51" x14ac:dyDescent="0.25">
      <c r="A159" s="39" t="s">
        <v>24</v>
      </c>
      <c r="B159" s="16" t="s">
        <v>25</v>
      </c>
      <c r="C159" s="16" t="s">
        <v>66</v>
      </c>
      <c r="D159" s="16" t="s">
        <v>697</v>
      </c>
      <c r="E159" s="16" t="s">
        <v>28</v>
      </c>
      <c r="F159" s="16" t="s">
        <v>68</v>
      </c>
      <c r="G159" s="16" t="s">
        <v>698</v>
      </c>
      <c r="H159" s="16" t="s">
        <v>699</v>
      </c>
      <c r="I159" s="1" t="s">
        <v>32</v>
      </c>
      <c r="J159" s="2" t="s">
        <v>33</v>
      </c>
      <c r="K159" s="1" t="s">
        <v>76</v>
      </c>
      <c r="L159" s="41">
        <v>20</v>
      </c>
      <c r="M159" s="41" t="s">
        <v>700</v>
      </c>
      <c r="N159" s="40">
        <v>44417</v>
      </c>
      <c r="O159" s="41">
        <v>20212050094851</v>
      </c>
      <c r="P159" s="152">
        <v>44427</v>
      </c>
      <c r="Q159" s="41">
        <v>7</v>
      </c>
      <c r="R159" s="2" t="s">
        <v>37</v>
      </c>
      <c r="S159" s="16"/>
      <c r="T159" s="40">
        <v>44427</v>
      </c>
      <c r="U159" s="16" t="s">
        <v>38</v>
      </c>
      <c r="V159" s="16" t="s">
        <v>39</v>
      </c>
      <c r="W159" s="16"/>
      <c r="X159" s="44"/>
    </row>
    <row r="160" spans="1:24" s="128" customFormat="1" ht="60" x14ac:dyDescent="0.25">
      <c r="A160" s="53" t="s">
        <v>24</v>
      </c>
      <c r="B160" s="17" t="s">
        <v>25</v>
      </c>
      <c r="C160" s="7" t="s">
        <v>41</v>
      </c>
      <c r="D160" s="17" t="s">
        <v>701</v>
      </c>
      <c r="E160" s="17" t="s">
        <v>43</v>
      </c>
      <c r="F160" s="17" t="s">
        <v>68</v>
      </c>
      <c r="G160" s="17" t="s">
        <v>702</v>
      </c>
      <c r="H160" s="7" t="s">
        <v>46</v>
      </c>
      <c r="I160" s="7" t="s">
        <v>63</v>
      </c>
      <c r="J160" s="8" t="s">
        <v>33</v>
      </c>
      <c r="K160" s="7" t="s">
        <v>34</v>
      </c>
      <c r="L160" s="47">
        <v>30</v>
      </c>
      <c r="M160" s="47" t="s">
        <v>703</v>
      </c>
      <c r="N160" s="46">
        <v>44417</v>
      </c>
      <c r="O160" s="47">
        <v>20212050095961</v>
      </c>
      <c r="P160" s="153">
        <v>44461</v>
      </c>
      <c r="Q160" s="47">
        <v>31</v>
      </c>
      <c r="R160" s="17" t="s">
        <v>110</v>
      </c>
      <c r="S160" s="17" t="s">
        <v>704</v>
      </c>
      <c r="T160" s="46">
        <v>44461</v>
      </c>
      <c r="U160" s="17" t="s">
        <v>38</v>
      </c>
      <c r="V160" s="17" t="s">
        <v>39</v>
      </c>
      <c r="W160" s="17" t="s">
        <v>40</v>
      </c>
      <c r="X160" s="48"/>
    </row>
    <row r="161" spans="1:24" s="128" customFormat="1" ht="60" x14ac:dyDescent="0.25">
      <c r="A161" s="39" t="s">
        <v>24</v>
      </c>
      <c r="B161" s="16" t="s">
        <v>25</v>
      </c>
      <c r="C161" s="1" t="s">
        <v>41</v>
      </c>
      <c r="D161" s="16" t="s">
        <v>705</v>
      </c>
      <c r="E161" s="16" t="s">
        <v>43</v>
      </c>
      <c r="F161" s="16" t="s">
        <v>68</v>
      </c>
      <c r="G161" s="16" t="s">
        <v>706</v>
      </c>
      <c r="H161" s="1" t="s">
        <v>53</v>
      </c>
      <c r="I161" s="1" t="s">
        <v>32</v>
      </c>
      <c r="J161" s="2" t="s">
        <v>33</v>
      </c>
      <c r="K161" s="1" t="s">
        <v>54</v>
      </c>
      <c r="L161" s="41">
        <v>30</v>
      </c>
      <c r="M161" s="41" t="s">
        <v>707</v>
      </c>
      <c r="N161" s="40">
        <v>44417</v>
      </c>
      <c r="O161" s="41">
        <v>20212050095061</v>
      </c>
      <c r="P161" s="152">
        <v>44432</v>
      </c>
      <c r="Q161" s="41">
        <v>10</v>
      </c>
      <c r="R161" s="2" t="s">
        <v>37</v>
      </c>
      <c r="S161" s="16"/>
      <c r="T161" s="40">
        <v>44432</v>
      </c>
      <c r="U161" s="16" t="s">
        <v>38</v>
      </c>
      <c r="V161" s="16" t="s">
        <v>39</v>
      </c>
      <c r="W161" s="16"/>
      <c r="X161" s="44"/>
    </row>
    <row r="162" spans="1:24" s="128" customFormat="1" ht="60" x14ac:dyDescent="0.25">
      <c r="A162" s="49" t="s">
        <v>24</v>
      </c>
      <c r="B162" s="50" t="s">
        <v>25</v>
      </c>
      <c r="C162" s="50" t="s">
        <v>49</v>
      </c>
      <c r="D162" s="50" t="s">
        <v>708</v>
      </c>
      <c r="E162" s="50" t="s">
        <v>43</v>
      </c>
      <c r="F162" s="50" t="s">
        <v>29</v>
      </c>
      <c r="G162" s="50" t="s">
        <v>709</v>
      </c>
      <c r="H162" s="12" t="s">
        <v>348</v>
      </c>
      <c r="I162" s="12" t="s">
        <v>90</v>
      </c>
      <c r="J162" s="13" t="s">
        <v>33</v>
      </c>
      <c r="K162" s="12" t="s">
        <v>54</v>
      </c>
      <c r="L162" s="52">
        <v>30</v>
      </c>
      <c r="M162" s="52" t="s">
        <v>710</v>
      </c>
      <c r="N162" s="51">
        <v>44417</v>
      </c>
      <c r="O162" s="52"/>
      <c r="P162" s="154"/>
      <c r="Q162" s="52"/>
      <c r="R162" s="50" t="s">
        <v>123</v>
      </c>
      <c r="S162" s="50" t="s">
        <v>367</v>
      </c>
      <c r="T162" s="51"/>
      <c r="U162" s="50"/>
      <c r="V162" s="50"/>
      <c r="W162" s="50"/>
      <c r="X162" s="54" t="s">
        <v>686</v>
      </c>
    </row>
    <row r="163" spans="1:24" s="128" customFormat="1" ht="75" x14ac:dyDescent="0.25">
      <c r="A163" s="39" t="s">
        <v>24</v>
      </c>
      <c r="B163" s="16" t="s">
        <v>25</v>
      </c>
      <c r="C163" s="16" t="s">
        <v>432</v>
      </c>
      <c r="D163" s="16" t="s">
        <v>711</v>
      </c>
      <c r="E163" s="16" t="s">
        <v>60</v>
      </c>
      <c r="F163" s="16" t="s">
        <v>29</v>
      </c>
      <c r="G163" s="16" t="s">
        <v>712</v>
      </c>
      <c r="H163" s="1" t="s">
        <v>31</v>
      </c>
      <c r="I163" s="1" t="s">
        <v>32</v>
      </c>
      <c r="J163" s="2" t="s">
        <v>33</v>
      </c>
      <c r="K163" s="1" t="s">
        <v>141</v>
      </c>
      <c r="L163" s="41">
        <v>10</v>
      </c>
      <c r="M163" s="41" t="s">
        <v>713</v>
      </c>
      <c r="N163" s="40">
        <v>44417</v>
      </c>
      <c r="O163" s="41" t="s">
        <v>714</v>
      </c>
      <c r="P163" s="152">
        <v>44419</v>
      </c>
      <c r="Q163" s="41">
        <v>2</v>
      </c>
      <c r="R163" s="2" t="s">
        <v>37</v>
      </c>
      <c r="S163" s="16"/>
      <c r="T163" s="40">
        <v>44419</v>
      </c>
      <c r="U163" s="16" t="s">
        <v>38</v>
      </c>
      <c r="V163" s="16" t="s">
        <v>39</v>
      </c>
      <c r="W163" s="16"/>
      <c r="X163" s="44"/>
    </row>
    <row r="164" spans="1:24" s="128" customFormat="1" ht="75" x14ac:dyDescent="0.25">
      <c r="A164" s="39" t="s">
        <v>24</v>
      </c>
      <c r="B164" s="16" t="s">
        <v>25</v>
      </c>
      <c r="C164" s="16" t="s">
        <v>79</v>
      </c>
      <c r="D164" s="16" t="s">
        <v>715</v>
      </c>
      <c r="E164" s="16" t="s">
        <v>60</v>
      </c>
      <c r="F164" s="16" t="s">
        <v>29</v>
      </c>
      <c r="G164" s="16" t="s">
        <v>716</v>
      </c>
      <c r="H164" s="1" t="s">
        <v>53</v>
      </c>
      <c r="I164" s="1" t="s">
        <v>32</v>
      </c>
      <c r="J164" s="2" t="s">
        <v>33</v>
      </c>
      <c r="K164" s="1" t="s">
        <v>54</v>
      </c>
      <c r="L164" s="41">
        <v>30</v>
      </c>
      <c r="M164" s="41" t="s">
        <v>717</v>
      </c>
      <c r="N164" s="40">
        <v>44417</v>
      </c>
      <c r="O164" s="41" t="s">
        <v>718</v>
      </c>
      <c r="P164" s="152">
        <v>44419</v>
      </c>
      <c r="Q164" s="41">
        <v>2</v>
      </c>
      <c r="R164" s="2" t="s">
        <v>37</v>
      </c>
      <c r="S164" s="16"/>
      <c r="T164" s="40">
        <v>44419</v>
      </c>
      <c r="U164" s="16" t="s">
        <v>38</v>
      </c>
      <c r="V164" s="16" t="s">
        <v>39</v>
      </c>
      <c r="W164" s="16"/>
      <c r="X164" s="44"/>
    </row>
    <row r="165" spans="1:24" s="128" customFormat="1" ht="51" x14ac:dyDescent="0.25">
      <c r="A165" s="39" t="s">
        <v>24</v>
      </c>
      <c r="B165" s="16" t="s">
        <v>25</v>
      </c>
      <c r="C165" s="16" t="s">
        <v>49</v>
      </c>
      <c r="D165" s="16" t="s">
        <v>719</v>
      </c>
      <c r="E165" s="16" t="s">
        <v>588</v>
      </c>
      <c r="F165" s="16" t="s">
        <v>29</v>
      </c>
      <c r="G165" s="16" t="s">
        <v>720</v>
      </c>
      <c r="H165" s="1" t="s">
        <v>53</v>
      </c>
      <c r="I165" s="1" t="s">
        <v>32</v>
      </c>
      <c r="J165" s="2" t="s">
        <v>33</v>
      </c>
      <c r="K165" s="1" t="s">
        <v>76</v>
      </c>
      <c r="L165" s="41">
        <v>20</v>
      </c>
      <c r="M165" s="41" t="s">
        <v>721</v>
      </c>
      <c r="N165" s="40">
        <v>44418</v>
      </c>
      <c r="O165" s="41"/>
      <c r="P165" s="152">
        <v>44426</v>
      </c>
      <c r="Q165" s="41">
        <v>5</v>
      </c>
      <c r="R165" s="2" t="s">
        <v>37</v>
      </c>
      <c r="S165" s="16" t="s">
        <v>722</v>
      </c>
      <c r="T165" s="40"/>
      <c r="U165" s="16"/>
      <c r="V165" s="16" t="s">
        <v>607</v>
      </c>
      <c r="W165" s="16"/>
      <c r="X165" s="44"/>
    </row>
    <row r="166" spans="1:24" s="128" customFormat="1" ht="60" x14ac:dyDescent="0.25">
      <c r="A166" s="39" t="s">
        <v>24</v>
      </c>
      <c r="B166" s="16" t="s">
        <v>25</v>
      </c>
      <c r="C166" s="16" t="s">
        <v>66</v>
      </c>
      <c r="D166" s="16" t="s">
        <v>723</v>
      </c>
      <c r="E166" s="16" t="s">
        <v>43</v>
      </c>
      <c r="F166" s="16" t="s">
        <v>44</v>
      </c>
      <c r="G166" s="16" t="s">
        <v>724</v>
      </c>
      <c r="H166" s="1" t="s">
        <v>298</v>
      </c>
      <c r="I166" s="1" t="s">
        <v>90</v>
      </c>
      <c r="J166" s="2" t="s">
        <v>33</v>
      </c>
      <c r="K166" s="1" t="s">
        <v>76</v>
      </c>
      <c r="L166" s="41">
        <v>20</v>
      </c>
      <c r="M166" s="41" t="s">
        <v>725</v>
      </c>
      <c r="N166" s="40">
        <v>44418</v>
      </c>
      <c r="O166" s="41" t="s">
        <v>726</v>
      </c>
      <c r="P166" s="152">
        <v>44426</v>
      </c>
      <c r="Q166" s="41">
        <v>5</v>
      </c>
      <c r="R166" s="2" t="s">
        <v>37</v>
      </c>
      <c r="S166" s="16" t="s">
        <v>727</v>
      </c>
      <c r="T166" s="40"/>
      <c r="U166" s="16"/>
      <c r="V166" s="16"/>
      <c r="W166" s="16"/>
      <c r="X166" s="44"/>
    </row>
    <row r="167" spans="1:24" s="128" customFormat="1" ht="75" x14ac:dyDescent="0.25">
      <c r="A167" s="39" t="s">
        <v>24</v>
      </c>
      <c r="B167" s="16" t="s">
        <v>25</v>
      </c>
      <c r="C167" s="16" t="s">
        <v>26</v>
      </c>
      <c r="D167" s="16" t="s">
        <v>728</v>
      </c>
      <c r="E167" s="16" t="s">
        <v>588</v>
      </c>
      <c r="F167" s="16" t="s">
        <v>29</v>
      </c>
      <c r="G167" s="16" t="s">
        <v>729</v>
      </c>
      <c r="H167" s="1" t="s">
        <v>46</v>
      </c>
      <c r="I167" s="1" t="s">
        <v>63</v>
      </c>
      <c r="J167" s="2" t="s">
        <v>33</v>
      </c>
      <c r="K167" s="1" t="s">
        <v>54</v>
      </c>
      <c r="L167" s="41">
        <v>30</v>
      </c>
      <c r="M167" s="41" t="s">
        <v>730</v>
      </c>
      <c r="N167" s="40">
        <v>44418</v>
      </c>
      <c r="O167" s="41">
        <v>20212050095991</v>
      </c>
      <c r="P167" s="152">
        <v>44461</v>
      </c>
      <c r="Q167" s="41">
        <v>30</v>
      </c>
      <c r="R167" s="2" t="s">
        <v>37</v>
      </c>
      <c r="S167" s="16" t="s">
        <v>731</v>
      </c>
      <c r="T167" s="40">
        <v>44461</v>
      </c>
      <c r="U167" s="16" t="s">
        <v>38</v>
      </c>
      <c r="V167" s="16" t="s">
        <v>39</v>
      </c>
      <c r="W167" s="16" t="s">
        <v>40</v>
      </c>
      <c r="X167" s="44"/>
    </row>
    <row r="168" spans="1:24" s="128" customFormat="1" ht="75" x14ac:dyDescent="0.25">
      <c r="A168" s="39" t="s">
        <v>24</v>
      </c>
      <c r="B168" s="16" t="s">
        <v>25</v>
      </c>
      <c r="C168" s="16" t="s">
        <v>658</v>
      </c>
      <c r="D168" s="16" t="s">
        <v>732</v>
      </c>
      <c r="E168" s="16" t="s">
        <v>43</v>
      </c>
      <c r="F168" s="16" t="s">
        <v>68</v>
      </c>
      <c r="G168" s="16" t="s">
        <v>733</v>
      </c>
      <c r="H168" s="1" t="s">
        <v>298</v>
      </c>
      <c r="I168" s="1" t="s">
        <v>90</v>
      </c>
      <c r="J168" s="2" t="s">
        <v>33</v>
      </c>
      <c r="K168" s="1" t="s">
        <v>76</v>
      </c>
      <c r="L168" s="41">
        <v>20</v>
      </c>
      <c r="M168" s="41" t="s">
        <v>734</v>
      </c>
      <c r="N168" s="40">
        <v>44418</v>
      </c>
      <c r="O168" s="41">
        <v>20212100022471</v>
      </c>
      <c r="P168" s="152">
        <v>44426</v>
      </c>
      <c r="Q168" s="41">
        <v>5</v>
      </c>
      <c r="R168" s="2" t="s">
        <v>37</v>
      </c>
      <c r="S168" s="16" t="s">
        <v>735</v>
      </c>
      <c r="T168" s="40"/>
      <c r="U168" s="16"/>
      <c r="V168" s="16"/>
      <c r="W168" s="16"/>
      <c r="X168" s="44"/>
    </row>
    <row r="169" spans="1:24" s="128" customFormat="1" ht="90" x14ac:dyDescent="0.25">
      <c r="A169" s="39" t="s">
        <v>24</v>
      </c>
      <c r="B169" s="16" t="s">
        <v>25</v>
      </c>
      <c r="C169" s="16" t="s">
        <v>49</v>
      </c>
      <c r="D169" s="16" t="s">
        <v>736</v>
      </c>
      <c r="E169" s="16" t="s">
        <v>60</v>
      </c>
      <c r="F169" s="16" t="s">
        <v>68</v>
      </c>
      <c r="G169" s="16" t="s">
        <v>737</v>
      </c>
      <c r="H169" s="1" t="s">
        <v>274</v>
      </c>
      <c r="I169" s="25" t="s">
        <v>275</v>
      </c>
      <c r="J169" s="1" t="s">
        <v>108</v>
      </c>
      <c r="K169" s="1" t="s">
        <v>396</v>
      </c>
      <c r="L169" s="41">
        <v>30</v>
      </c>
      <c r="M169" s="41" t="s">
        <v>738</v>
      </c>
      <c r="N169" s="40">
        <v>44418</v>
      </c>
      <c r="O169" s="41">
        <v>20213000022731</v>
      </c>
      <c r="P169" s="152">
        <v>44432</v>
      </c>
      <c r="Q169" s="41">
        <v>10</v>
      </c>
      <c r="R169" s="2" t="s">
        <v>37</v>
      </c>
      <c r="S169" s="16" t="s">
        <v>739</v>
      </c>
      <c r="T169" s="40" t="s">
        <v>40</v>
      </c>
      <c r="U169" s="16" t="s">
        <v>553</v>
      </c>
      <c r="V169" s="16" t="s">
        <v>39</v>
      </c>
      <c r="W169" s="16" t="s">
        <v>40</v>
      </c>
      <c r="X169" s="44" t="s">
        <v>740</v>
      </c>
    </row>
    <row r="170" spans="1:24" s="128" customFormat="1" ht="51" x14ac:dyDescent="0.25">
      <c r="A170" s="39" t="s">
        <v>24</v>
      </c>
      <c r="B170" s="16" t="s">
        <v>25</v>
      </c>
      <c r="C170" s="16" t="s">
        <v>643</v>
      </c>
      <c r="D170" s="16" t="s">
        <v>741</v>
      </c>
      <c r="E170" s="16" t="s">
        <v>43</v>
      </c>
      <c r="F170" s="16" t="s">
        <v>44</v>
      </c>
      <c r="G170" s="16" t="s">
        <v>742</v>
      </c>
      <c r="H170" s="1" t="s">
        <v>53</v>
      </c>
      <c r="I170" s="1" t="s">
        <v>32</v>
      </c>
      <c r="J170" s="2" t="s">
        <v>33</v>
      </c>
      <c r="K170" s="1" t="s">
        <v>54</v>
      </c>
      <c r="L170" s="41">
        <v>30</v>
      </c>
      <c r="M170" s="41" t="s">
        <v>743</v>
      </c>
      <c r="N170" s="40">
        <v>44418</v>
      </c>
      <c r="O170" s="41">
        <v>20212050094921</v>
      </c>
      <c r="P170" s="152">
        <v>44427</v>
      </c>
      <c r="Q170" s="41">
        <v>6</v>
      </c>
      <c r="R170" s="2" t="s">
        <v>37</v>
      </c>
      <c r="S170" s="16"/>
      <c r="T170" s="40">
        <v>44427</v>
      </c>
      <c r="U170" s="16" t="s">
        <v>744</v>
      </c>
      <c r="V170" s="16" t="s">
        <v>39</v>
      </c>
      <c r="W170" s="16"/>
      <c r="X170" s="44"/>
    </row>
    <row r="171" spans="1:24" s="128" customFormat="1" ht="60" x14ac:dyDescent="0.25">
      <c r="A171" s="39" t="s">
        <v>24</v>
      </c>
      <c r="B171" s="16" t="s">
        <v>25</v>
      </c>
      <c r="C171" s="16" t="s">
        <v>608</v>
      </c>
      <c r="D171" s="16" t="s">
        <v>745</v>
      </c>
      <c r="E171" s="16" t="s">
        <v>43</v>
      </c>
      <c r="F171" s="16" t="s">
        <v>127</v>
      </c>
      <c r="G171" s="16" t="s">
        <v>746</v>
      </c>
      <c r="H171" s="1" t="s">
        <v>53</v>
      </c>
      <c r="I171" s="1" t="s">
        <v>32</v>
      </c>
      <c r="J171" s="2" t="s">
        <v>33</v>
      </c>
      <c r="K171" s="1" t="s">
        <v>54</v>
      </c>
      <c r="L171" s="41">
        <v>30</v>
      </c>
      <c r="M171" s="41" t="s">
        <v>747</v>
      </c>
      <c r="N171" s="40">
        <v>44418</v>
      </c>
      <c r="O171" s="41">
        <v>20212050094931</v>
      </c>
      <c r="P171" s="152">
        <v>44432</v>
      </c>
      <c r="Q171" s="41">
        <v>9</v>
      </c>
      <c r="R171" s="2" t="s">
        <v>37</v>
      </c>
      <c r="S171" s="16"/>
      <c r="T171" s="40">
        <v>44432</v>
      </c>
      <c r="U171" s="16" t="s">
        <v>38</v>
      </c>
      <c r="V171" s="16" t="s">
        <v>39</v>
      </c>
      <c r="W171" s="16"/>
      <c r="X171" s="44"/>
    </row>
    <row r="172" spans="1:24" s="128" customFormat="1" ht="90" x14ac:dyDescent="0.25">
      <c r="A172" s="39" t="s">
        <v>24</v>
      </c>
      <c r="B172" s="16" t="s">
        <v>25</v>
      </c>
      <c r="C172" s="16" t="s">
        <v>125</v>
      </c>
      <c r="D172" s="16" t="s">
        <v>748</v>
      </c>
      <c r="E172" s="16" t="s">
        <v>588</v>
      </c>
      <c r="F172" s="16" t="s">
        <v>68</v>
      </c>
      <c r="G172" s="16" t="s">
        <v>749</v>
      </c>
      <c r="H172" s="1" t="s">
        <v>53</v>
      </c>
      <c r="I172" s="1" t="s">
        <v>32</v>
      </c>
      <c r="J172" s="2" t="s">
        <v>33</v>
      </c>
      <c r="K172" s="1" t="s">
        <v>34</v>
      </c>
      <c r="L172" s="41">
        <v>30</v>
      </c>
      <c r="M172" s="41" t="s">
        <v>750</v>
      </c>
      <c r="N172" s="40">
        <v>44419</v>
      </c>
      <c r="O172" s="41">
        <v>20212050095491</v>
      </c>
      <c r="P172" s="152">
        <v>44439</v>
      </c>
      <c r="Q172" s="41">
        <v>13</v>
      </c>
      <c r="R172" s="2" t="s">
        <v>37</v>
      </c>
      <c r="S172" s="16"/>
      <c r="T172" s="40">
        <v>44440</v>
      </c>
      <c r="U172" s="16" t="s">
        <v>744</v>
      </c>
      <c r="V172" s="16" t="s">
        <v>39</v>
      </c>
      <c r="W172" s="16"/>
      <c r="X172" s="44"/>
    </row>
    <row r="173" spans="1:24" s="128" customFormat="1" ht="60" x14ac:dyDescent="0.25">
      <c r="A173" s="39" t="s">
        <v>24</v>
      </c>
      <c r="B173" s="16" t="s">
        <v>25</v>
      </c>
      <c r="C173" s="16" t="s">
        <v>445</v>
      </c>
      <c r="D173" s="16" t="s">
        <v>751</v>
      </c>
      <c r="E173" s="16" t="s">
        <v>28</v>
      </c>
      <c r="F173" s="16" t="s">
        <v>180</v>
      </c>
      <c r="G173" s="16" t="s">
        <v>752</v>
      </c>
      <c r="H173" s="16" t="s">
        <v>753</v>
      </c>
      <c r="I173" s="16" t="s">
        <v>754</v>
      </c>
      <c r="J173" s="1" t="s">
        <v>108</v>
      </c>
      <c r="K173" s="1" t="s">
        <v>396</v>
      </c>
      <c r="L173" s="41">
        <v>30</v>
      </c>
      <c r="M173" s="41" t="s">
        <v>755</v>
      </c>
      <c r="N173" s="40">
        <v>44419</v>
      </c>
      <c r="O173" s="41">
        <v>20213700023091</v>
      </c>
      <c r="P173" s="152">
        <v>44440</v>
      </c>
      <c r="Q173" s="41">
        <v>14</v>
      </c>
      <c r="R173" s="2" t="s">
        <v>37</v>
      </c>
      <c r="S173" s="16" t="s">
        <v>756</v>
      </c>
      <c r="T173" s="40" t="s">
        <v>40</v>
      </c>
      <c r="U173" s="16" t="s">
        <v>130</v>
      </c>
      <c r="V173" s="16" t="s">
        <v>39</v>
      </c>
      <c r="W173" s="16" t="s">
        <v>40</v>
      </c>
      <c r="X173" s="44"/>
    </row>
    <row r="174" spans="1:24" s="128" customFormat="1" ht="90" x14ac:dyDescent="0.25">
      <c r="A174" s="45" t="s">
        <v>24</v>
      </c>
      <c r="B174" s="26" t="s">
        <v>25</v>
      </c>
      <c r="C174" s="26" t="s">
        <v>66</v>
      </c>
      <c r="D174" s="26" t="s">
        <v>757</v>
      </c>
      <c r="E174" s="26" t="s">
        <v>43</v>
      </c>
      <c r="F174" s="26" t="s">
        <v>51</v>
      </c>
      <c r="G174" s="26" t="s">
        <v>758</v>
      </c>
      <c r="H174" s="26" t="s">
        <v>759</v>
      </c>
      <c r="I174" s="7" t="s">
        <v>108</v>
      </c>
      <c r="J174" s="7" t="s">
        <v>108</v>
      </c>
      <c r="K174" s="7" t="s">
        <v>76</v>
      </c>
      <c r="L174" s="56">
        <v>20</v>
      </c>
      <c r="M174" s="56" t="s">
        <v>760</v>
      </c>
      <c r="N174" s="55">
        <v>44419</v>
      </c>
      <c r="O174" s="56" t="s">
        <v>40</v>
      </c>
      <c r="P174" s="155">
        <v>44557</v>
      </c>
      <c r="Q174" s="56">
        <v>93</v>
      </c>
      <c r="R174" s="26" t="s">
        <v>110</v>
      </c>
      <c r="S174" s="26" t="s">
        <v>761</v>
      </c>
      <c r="T174" s="55" t="s">
        <v>40</v>
      </c>
      <c r="U174" s="26" t="s">
        <v>40</v>
      </c>
      <c r="V174" s="26" t="s">
        <v>39</v>
      </c>
      <c r="W174" s="26" t="s">
        <v>40</v>
      </c>
      <c r="X174" s="57"/>
    </row>
    <row r="175" spans="1:24" s="128" customFormat="1" ht="51" x14ac:dyDescent="0.25">
      <c r="A175" s="39" t="s">
        <v>24</v>
      </c>
      <c r="B175" s="16" t="s">
        <v>112</v>
      </c>
      <c r="C175" s="34" t="s">
        <v>359</v>
      </c>
      <c r="D175" s="16" t="s">
        <v>762</v>
      </c>
      <c r="E175" s="16" t="s">
        <v>28</v>
      </c>
      <c r="F175" s="16" t="s">
        <v>29</v>
      </c>
      <c r="G175" s="16" t="s">
        <v>763</v>
      </c>
      <c r="H175" s="1" t="s">
        <v>97</v>
      </c>
      <c r="I175" s="1" t="s">
        <v>83</v>
      </c>
      <c r="J175" s="2" t="s">
        <v>33</v>
      </c>
      <c r="K175" s="1" t="s">
        <v>54</v>
      </c>
      <c r="L175" s="58">
        <v>30</v>
      </c>
      <c r="M175" s="41" t="s">
        <v>764</v>
      </c>
      <c r="N175" s="40">
        <v>44419</v>
      </c>
      <c r="O175" s="58">
        <v>20212000022771</v>
      </c>
      <c r="P175" s="156">
        <v>44438</v>
      </c>
      <c r="Q175" s="58">
        <v>12</v>
      </c>
      <c r="R175" s="2" t="s">
        <v>37</v>
      </c>
      <c r="S175" s="25"/>
      <c r="T175" s="59">
        <v>44438</v>
      </c>
      <c r="U175" s="25" t="s">
        <v>744</v>
      </c>
      <c r="V175" s="25" t="s">
        <v>39</v>
      </c>
      <c r="W175" s="25"/>
      <c r="X175" s="60"/>
    </row>
    <row r="176" spans="1:24" s="128" customFormat="1" ht="75" x14ac:dyDescent="0.25">
      <c r="A176" s="39" t="s">
        <v>24</v>
      </c>
      <c r="B176" s="16" t="s">
        <v>25</v>
      </c>
      <c r="C176" s="16" t="s">
        <v>94</v>
      </c>
      <c r="D176" s="16" t="s">
        <v>765</v>
      </c>
      <c r="E176" s="16" t="s">
        <v>28</v>
      </c>
      <c r="F176" s="16" t="s">
        <v>180</v>
      </c>
      <c r="G176" s="16" t="s">
        <v>766</v>
      </c>
      <c r="H176" s="1" t="s">
        <v>82</v>
      </c>
      <c r="I176" s="1" t="s">
        <v>83</v>
      </c>
      <c r="J176" s="2" t="s">
        <v>33</v>
      </c>
      <c r="K176" s="1" t="s">
        <v>54</v>
      </c>
      <c r="L176" s="58">
        <v>30</v>
      </c>
      <c r="M176" s="41" t="s">
        <v>767</v>
      </c>
      <c r="N176" s="40">
        <v>44419</v>
      </c>
      <c r="O176" s="58">
        <v>20212050096061</v>
      </c>
      <c r="P176" s="156">
        <v>44461</v>
      </c>
      <c r="Q176" s="58">
        <v>29</v>
      </c>
      <c r="R176" s="2" t="s">
        <v>37</v>
      </c>
      <c r="S176" s="25" t="s">
        <v>768</v>
      </c>
      <c r="T176" s="59">
        <v>44461</v>
      </c>
      <c r="U176" s="25" t="s">
        <v>38</v>
      </c>
      <c r="V176" s="25" t="s">
        <v>39</v>
      </c>
      <c r="W176" s="25" t="s">
        <v>40</v>
      </c>
      <c r="X176" s="60"/>
    </row>
    <row r="177" spans="1:24" s="128" customFormat="1" ht="60" x14ac:dyDescent="0.25">
      <c r="A177" s="39" t="s">
        <v>24</v>
      </c>
      <c r="B177" s="16" t="s">
        <v>25</v>
      </c>
      <c r="C177" s="16" t="s">
        <v>658</v>
      </c>
      <c r="D177" s="16" t="s">
        <v>769</v>
      </c>
      <c r="E177" s="16" t="s">
        <v>588</v>
      </c>
      <c r="F177" s="16" t="s">
        <v>68</v>
      </c>
      <c r="G177" s="16" t="s">
        <v>770</v>
      </c>
      <c r="H177" s="1" t="s">
        <v>97</v>
      </c>
      <c r="I177" s="1" t="s">
        <v>83</v>
      </c>
      <c r="J177" s="2" t="s">
        <v>33</v>
      </c>
      <c r="K177" s="1" t="s">
        <v>54</v>
      </c>
      <c r="L177" s="58">
        <v>30</v>
      </c>
      <c r="M177" s="41" t="s">
        <v>771</v>
      </c>
      <c r="N177" s="40">
        <v>44419</v>
      </c>
      <c r="O177" s="58">
        <v>20212000022531</v>
      </c>
      <c r="P177" s="156">
        <v>44427</v>
      </c>
      <c r="Q177" s="58">
        <v>5</v>
      </c>
      <c r="R177" s="2" t="s">
        <v>37</v>
      </c>
      <c r="S177" s="25"/>
      <c r="T177" s="59">
        <v>44427</v>
      </c>
      <c r="U177" s="25" t="s">
        <v>744</v>
      </c>
      <c r="V177" s="25" t="s">
        <v>39</v>
      </c>
      <c r="W177" s="25"/>
      <c r="X177" s="60"/>
    </row>
    <row r="178" spans="1:24" s="128" customFormat="1" ht="60" x14ac:dyDescent="0.25">
      <c r="A178" s="49" t="s">
        <v>24</v>
      </c>
      <c r="B178" s="50" t="s">
        <v>25</v>
      </c>
      <c r="C178" s="50" t="s">
        <v>49</v>
      </c>
      <c r="D178" s="50" t="s">
        <v>772</v>
      </c>
      <c r="E178" s="50" t="s">
        <v>60</v>
      </c>
      <c r="F178" s="50" t="s">
        <v>68</v>
      </c>
      <c r="G178" s="50" t="s">
        <v>773</v>
      </c>
      <c r="H178" s="12" t="s">
        <v>121</v>
      </c>
      <c r="I178" s="50" t="s">
        <v>310</v>
      </c>
      <c r="J178" s="13" t="s">
        <v>33</v>
      </c>
      <c r="K178" s="12" t="s">
        <v>54</v>
      </c>
      <c r="L178" s="52">
        <v>30</v>
      </c>
      <c r="M178" s="52" t="s">
        <v>774</v>
      </c>
      <c r="N178" s="51">
        <v>44419</v>
      </c>
      <c r="O178" s="62"/>
      <c r="P178" s="157"/>
      <c r="Q178" s="62"/>
      <c r="R178" s="32" t="s">
        <v>123</v>
      </c>
      <c r="S178" s="32" t="s">
        <v>775</v>
      </c>
      <c r="T178" s="63"/>
      <c r="U178" s="32"/>
      <c r="V178" s="32"/>
      <c r="W178" s="32"/>
      <c r="X178" s="64" t="s">
        <v>686</v>
      </c>
    </row>
    <row r="179" spans="1:24" s="128" customFormat="1" ht="60" x14ac:dyDescent="0.25">
      <c r="A179" s="49" t="s">
        <v>24</v>
      </c>
      <c r="B179" s="50" t="s">
        <v>25</v>
      </c>
      <c r="C179" s="50" t="s">
        <v>94</v>
      </c>
      <c r="D179" s="50" t="s">
        <v>776</v>
      </c>
      <c r="E179" s="50" t="s">
        <v>43</v>
      </c>
      <c r="F179" s="50" t="s">
        <v>68</v>
      </c>
      <c r="G179" s="50" t="s">
        <v>777</v>
      </c>
      <c r="H179" s="12" t="s">
        <v>121</v>
      </c>
      <c r="I179" s="50" t="s">
        <v>310</v>
      </c>
      <c r="J179" s="13" t="s">
        <v>33</v>
      </c>
      <c r="K179" s="12" t="s">
        <v>76</v>
      </c>
      <c r="L179" s="62">
        <v>20</v>
      </c>
      <c r="M179" s="52" t="s">
        <v>778</v>
      </c>
      <c r="N179" s="51">
        <v>44419</v>
      </c>
      <c r="O179" s="62"/>
      <c r="P179" s="157"/>
      <c r="Q179" s="62"/>
      <c r="R179" s="32" t="s">
        <v>123</v>
      </c>
      <c r="S179" s="32" t="s">
        <v>779</v>
      </c>
      <c r="T179" s="63"/>
      <c r="U179" s="32"/>
      <c r="V179" s="32"/>
      <c r="W179" s="32"/>
      <c r="X179" s="64"/>
    </row>
    <row r="180" spans="1:24" s="128" customFormat="1" ht="60" x14ac:dyDescent="0.25">
      <c r="A180" s="39" t="s">
        <v>24</v>
      </c>
      <c r="B180" s="16" t="s">
        <v>25</v>
      </c>
      <c r="C180" s="16" t="s">
        <v>94</v>
      </c>
      <c r="D180" s="16" t="s">
        <v>780</v>
      </c>
      <c r="E180" s="16" t="s">
        <v>43</v>
      </c>
      <c r="F180" s="16" t="s">
        <v>68</v>
      </c>
      <c r="G180" s="16" t="s">
        <v>781</v>
      </c>
      <c r="H180" s="1" t="s">
        <v>298</v>
      </c>
      <c r="I180" s="1" t="s">
        <v>90</v>
      </c>
      <c r="J180" s="2" t="s">
        <v>33</v>
      </c>
      <c r="K180" s="1" t="s">
        <v>34</v>
      </c>
      <c r="L180" s="58">
        <v>30</v>
      </c>
      <c r="M180" s="41" t="s">
        <v>782</v>
      </c>
      <c r="N180" s="40">
        <v>44419</v>
      </c>
      <c r="O180" s="58"/>
      <c r="P180" s="156">
        <v>44420</v>
      </c>
      <c r="Q180" s="58">
        <v>1</v>
      </c>
      <c r="R180" s="2" t="s">
        <v>37</v>
      </c>
      <c r="S180" s="25"/>
      <c r="T180" s="59"/>
      <c r="U180" s="25" t="s">
        <v>783</v>
      </c>
      <c r="V180" s="25" t="s">
        <v>39</v>
      </c>
      <c r="W180" s="25"/>
      <c r="X180" s="60"/>
    </row>
    <row r="181" spans="1:24" s="128" customFormat="1" ht="60" x14ac:dyDescent="0.25">
      <c r="A181" s="53" t="s">
        <v>24</v>
      </c>
      <c r="B181" s="17" t="s">
        <v>25</v>
      </c>
      <c r="C181" s="17" t="s">
        <v>356</v>
      </c>
      <c r="D181" s="17" t="s">
        <v>784</v>
      </c>
      <c r="E181" s="17" t="s">
        <v>43</v>
      </c>
      <c r="F181" s="17" t="s">
        <v>44</v>
      </c>
      <c r="G181" s="17" t="s">
        <v>785</v>
      </c>
      <c r="H181" s="7" t="s">
        <v>31</v>
      </c>
      <c r="I181" s="7" t="s">
        <v>32</v>
      </c>
      <c r="J181" s="8" t="s">
        <v>33</v>
      </c>
      <c r="K181" s="7" t="s">
        <v>54</v>
      </c>
      <c r="L181" s="56">
        <v>30</v>
      </c>
      <c r="M181" s="47" t="s">
        <v>786</v>
      </c>
      <c r="N181" s="46">
        <v>44419</v>
      </c>
      <c r="O181" s="56">
        <v>20212050095681</v>
      </c>
      <c r="P181" s="155">
        <v>44531</v>
      </c>
      <c r="Q181" s="56">
        <v>76</v>
      </c>
      <c r="R181" s="26" t="s">
        <v>110</v>
      </c>
      <c r="S181" s="26" t="s">
        <v>787</v>
      </c>
      <c r="T181" s="55" t="s">
        <v>40</v>
      </c>
      <c r="U181" s="26" t="s">
        <v>40</v>
      </c>
      <c r="V181" s="26" t="s">
        <v>40</v>
      </c>
      <c r="W181" s="26" t="s">
        <v>40</v>
      </c>
      <c r="X181" s="57" t="s">
        <v>93</v>
      </c>
    </row>
    <row r="182" spans="1:24" s="128" customFormat="1" ht="60" x14ac:dyDescent="0.25">
      <c r="A182" s="39" t="s">
        <v>24</v>
      </c>
      <c r="B182" s="16" t="s">
        <v>25</v>
      </c>
      <c r="C182" s="16" t="s">
        <v>26</v>
      </c>
      <c r="D182" s="16" t="s">
        <v>788</v>
      </c>
      <c r="E182" s="16" t="s">
        <v>43</v>
      </c>
      <c r="F182" s="16" t="s">
        <v>127</v>
      </c>
      <c r="G182" s="16" t="s">
        <v>789</v>
      </c>
      <c r="H182" s="1" t="s">
        <v>31</v>
      </c>
      <c r="I182" s="1" t="s">
        <v>32</v>
      </c>
      <c r="J182" s="2" t="s">
        <v>33</v>
      </c>
      <c r="K182" s="1" t="s">
        <v>54</v>
      </c>
      <c r="L182" s="58">
        <v>30</v>
      </c>
      <c r="M182" s="41" t="s">
        <v>790</v>
      </c>
      <c r="N182" s="40">
        <v>44420</v>
      </c>
      <c r="O182" s="58">
        <v>20212050094291</v>
      </c>
      <c r="P182" s="156">
        <v>44425</v>
      </c>
      <c r="Q182" s="58">
        <v>2</v>
      </c>
      <c r="R182" s="2" t="s">
        <v>37</v>
      </c>
      <c r="S182" s="25"/>
      <c r="T182" s="59">
        <v>44406</v>
      </c>
      <c r="U182" s="25" t="s">
        <v>783</v>
      </c>
      <c r="V182" s="25" t="s">
        <v>39</v>
      </c>
      <c r="W182" s="25"/>
      <c r="X182" s="60"/>
    </row>
    <row r="183" spans="1:24" s="128" customFormat="1" ht="60" x14ac:dyDescent="0.25">
      <c r="A183" s="39" t="s">
        <v>24</v>
      </c>
      <c r="B183" s="16" t="s">
        <v>25</v>
      </c>
      <c r="C183" s="16" t="s">
        <v>49</v>
      </c>
      <c r="D183" s="16" t="s">
        <v>791</v>
      </c>
      <c r="E183" s="16" t="s">
        <v>60</v>
      </c>
      <c r="F183" s="16" t="s">
        <v>68</v>
      </c>
      <c r="G183" s="16" t="s">
        <v>792</v>
      </c>
      <c r="H183" s="1" t="s">
        <v>274</v>
      </c>
      <c r="I183" s="25" t="s">
        <v>275</v>
      </c>
      <c r="J183" s="1" t="s">
        <v>108</v>
      </c>
      <c r="K183" s="1" t="s">
        <v>141</v>
      </c>
      <c r="L183" s="58">
        <v>10</v>
      </c>
      <c r="M183" s="41" t="s">
        <v>793</v>
      </c>
      <c r="N183" s="40">
        <v>44420</v>
      </c>
      <c r="O183" s="58">
        <v>20213000022571</v>
      </c>
      <c r="P183" s="156">
        <v>44432</v>
      </c>
      <c r="Q183" s="58">
        <v>8</v>
      </c>
      <c r="R183" s="2" t="s">
        <v>37</v>
      </c>
      <c r="S183" s="25"/>
      <c r="T183" s="59"/>
      <c r="U183" s="25" t="s">
        <v>398</v>
      </c>
      <c r="V183" s="25"/>
      <c r="W183" s="25"/>
      <c r="X183" s="60" t="s">
        <v>794</v>
      </c>
    </row>
    <row r="184" spans="1:24" s="128" customFormat="1" ht="75" x14ac:dyDescent="0.25">
      <c r="A184" s="39" t="s">
        <v>24</v>
      </c>
      <c r="B184" s="16" t="s">
        <v>25</v>
      </c>
      <c r="C184" s="1" t="s">
        <v>41</v>
      </c>
      <c r="D184" s="16" t="s">
        <v>795</v>
      </c>
      <c r="E184" s="16" t="s">
        <v>43</v>
      </c>
      <c r="F184" s="16" t="s">
        <v>180</v>
      </c>
      <c r="G184" s="16" t="s">
        <v>796</v>
      </c>
      <c r="H184" s="1" t="s">
        <v>159</v>
      </c>
      <c r="I184" s="1" t="s">
        <v>32</v>
      </c>
      <c r="J184" s="2" t="s">
        <v>33</v>
      </c>
      <c r="K184" s="1" t="s">
        <v>76</v>
      </c>
      <c r="L184" s="58">
        <v>20</v>
      </c>
      <c r="M184" s="41" t="s">
        <v>797</v>
      </c>
      <c r="N184" s="40">
        <v>44420</v>
      </c>
      <c r="O184" s="58">
        <v>20212050094881</v>
      </c>
      <c r="P184" s="156">
        <v>44426</v>
      </c>
      <c r="Q184" s="58">
        <v>3</v>
      </c>
      <c r="R184" s="2" t="s">
        <v>37</v>
      </c>
      <c r="S184" s="25"/>
      <c r="T184" s="59"/>
      <c r="U184" s="25" t="s">
        <v>783</v>
      </c>
      <c r="V184" s="25" t="s">
        <v>39</v>
      </c>
      <c r="W184" s="25"/>
      <c r="X184" s="60" t="s">
        <v>798</v>
      </c>
    </row>
    <row r="185" spans="1:24" s="128" customFormat="1" ht="60" x14ac:dyDescent="0.25">
      <c r="A185" s="53" t="s">
        <v>24</v>
      </c>
      <c r="B185" s="17" t="s">
        <v>25</v>
      </c>
      <c r="C185" s="17" t="s">
        <v>49</v>
      </c>
      <c r="D185" s="17" t="s">
        <v>799</v>
      </c>
      <c r="E185" s="17" t="s">
        <v>588</v>
      </c>
      <c r="F185" s="17" t="s">
        <v>44</v>
      </c>
      <c r="G185" s="17" t="s">
        <v>800</v>
      </c>
      <c r="H185" s="7" t="s">
        <v>46</v>
      </c>
      <c r="I185" s="7" t="s">
        <v>63</v>
      </c>
      <c r="J185" s="8" t="s">
        <v>33</v>
      </c>
      <c r="K185" s="7" t="s">
        <v>34</v>
      </c>
      <c r="L185" s="56">
        <v>30</v>
      </c>
      <c r="M185" s="47" t="s">
        <v>801</v>
      </c>
      <c r="N185" s="46">
        <v>44420</v>
      </c>
      <c r="O185" s="56">
        <v>20212050096541</v>
      </c>
      <c r="P185" s="155">
        <v>44484</v>
      </c>
      <c r="Q185" s="56">
        <v>45</v>
      </c>
      <c r="R185" s="26" t="s">
        <v>110</v>
      </c>
      <c r="S185" s="26" t="s">
        <v>802</v>
      </c>
      <c r="T185" s="55">
        <v>44484</v>
      </c>
      <c r="U185" s="26" t="s">
        <v>38</v>
      </c>
      <c r="V185" s="26" t="s">
        <v>39</v>
      </c>
      <c r="W185" s="26" t="s">
        <v>40</v>
      </c>
      <c r="X185" s="57"/>
    </row>
    <row r="186" spans="1:24" s="128" customFormat="1" ht="60" x14ac:dyDescent="0.25">
      <c r="A186" s="39" t="s">
        <v>24</v>
      </c>
      <c r="B186" s="16" t="s">
        <v>25</v>
      </c>
      <c r="C186" s="16" t="s">
        <v>66</v>
      </c>
      <c r="D186" s="16" t="s">
        <v>803</v>
      </c>
      <c r="E186" s="16" t="s">
        <v>43</v>
      </c>
      <c r="F186" s="16" t="s">
        <v>68</v>
      </c>
      <c r="G186" s="16" t="s">
        <v>804</v>
      </c>
      <c r="H186" s="1" t="s">
        <v>53</v>
      </c>
      <c r="I186" s="1" t="s">
        <v>32</v>
      </c>
      <c r="J186" s="2" t="s">
        <v>33</v>
      </c>
      <c r="K186" s="1" t="s">
        <v>76</v>
      </c>
      <c r="L186" s="58">
        <v>20</v>
      </c>
      <c r="M186" s="41" t="s">
        <v>805</v>
      </c>
      <c r="N186" s="40">
        <v>44420</v>
      </c>
      <c r="O186" s="58"/>
      <c r="P186" s="156">
        <v>44426</v>
      </c>
      <c r="Q186" s="58">
        <v>3</v>
      </c>
      <c r="R186" s="2" t="s">
        <v>37</v>
      </c>
      <c r="S186" s="25"/>
      <c r="T186" s="59"/>
      <c r="U186" s="25" t="s">
        <v>783</v>
      </c>
      <c r="V186" s="25" t="s">
        <v>39</v>
      </c>
      <c r="W186" s="25"/>
      <c r="X186" s="60" t="s">
        <v>806</v>
      </c>
    </row>
    <row r="187" spans="1:24" s="128" customFormat="1" ht="165" x14ac:dyDescent="0.25">
      <c r="A187" s="53" t="s">
        <v>24</v>
      </c>
      <c r="B187" s="17" t="s">
        <v>25</v>
      </c>
      <c r="C187" s="17" t="s">
        <v>658</v>
      </c>
      <c r="D187" s="17" t="s">
        <v>732</v>
      </c>
      <c r="E187" s="17" t="s">
        <v>43</v>
      </c>
      <c r="F187" s="17" t="s">
        <v>51</v>
      </c>
      <c r="G187" s="17" t="s">
        <v>807</v>
      </c>
      <c r="H187" s="7" t="s">
        <v>46</v>
      </c>
      <c r="I187" s="7" t="s">
        <v>63</v>
      </c>
      <c r="J187" s="8" t="s">
        <v>33</v>
      </c>
      <c r="K187" s="7" t="s">
        <v>54</v>
      </c>
      <c r="L187" s="56">
        <v>30</v>
      </c>
      <c r="M187" s="47" t="s">
        <v>808</v>
      </c>
      <c r="N187" s="46">
        <v>44421</v>
      </c>
      <c r="O187" s="56">
        <v>20212110028981</v>
      </c>
      <c r="P187" s="155">
        <v>44530</v>
      </c>
      <c r="Q187" s="56">
        <v>73</v>
      </c>
      <c r="R187" s="26" t="s">
        <v>110</v>
      </c>
      <c r="S187" s="26" t="s">
        <v>809</v>
      </c>
      <c r="T187" s="55">
        <v>44530</v>
      </c>
      <c r="U187" s="26" t="s">
        <v>38</v>
      </c>
      <c r="V187" s="26" t="s">
        <v>39</v>
      </c>
      <c r="W187" s="26" t="s">
        <v>40</v>
      </c>
      <c r="X187" s="57"/>
    </row>
    <row r="188" spans="1:24" s="128" customFormat="1" ht="60" x14ac:dyDescent="0.25">
      <c r="A188" s="45" t="s">
        <v>24</v>
      </c>
      <c r="B188" s="7" t="s">
        <v>254</v>
      </c>
      <c r="C188" s="17" t="s">
        <v>49</v>
      </c>
      <c r="D188" s="17" t="s">
        <v>810</v>
      </c>
      <c r="E188" s="17" t="s">
        <v>28</v>
      </c>
      <c r="F188" s="17" t="s">
        <v>29</v>
      </c>
      <c r="G188" s="17" t="s">
        <v>811</v>
      </c>
      <c r="H188" s="7" t="s">
        <v>316</v>
      </c>
      <c r="I188" s="7" t="s">
        <v>83</v>
      </c>
      <c r="J188" s="8" t="s">
        <v>33</v>
      </c>
      <c r="K188" s="7" t="s">
        <v>76</v>
      </c>
      <c r="L188" s="56">
        <v>20</v>
      </c>
      <c r="M188" s="47" t="s">
        <v>812</v>
      </c>
      <c r="N188" s="46">
        <v>44425</v>
      </c>
      <c r="O188" s="56">
        <v>20212000022971</v>
      </c>
      <c r="P188" s="155">
        <v>44517</v>
      </c>
      <c r="Q188" s="56">
        <v>63</v>
      </c>
      <c r="R188" s="26" t="s">
        <v>110</v>
      </c>
      <c r="S188" s="26" t="s">
        <v>813</v>
      </c>
      <c r="T188" s="55">
        <v>44517</v>
      </c>
      <c r="U188" s="26" t="s">
        <v>38</v>
      </c>
      <c r="V188" s="26" t="s">
        <v>39</v>
      </c>
      <c r="W188" s="26" t="s">
        <v>40</v>
      </c>
      <c r="X188" s="57"/>
    </row>
    <row r="189" spans="1:24" s="128" customFormat="1" ht="60" x14ac:dyDescent="0.25">
      <c r="A189" s="39" t="s">
        <v>24</v>
      </c>
      <c r="B189" s="16" t="s">
        <v>25</v>
      </c>
      <c r="C189" s="16" t="s">
        <v>150</v>
      </c>
      <c r="D189" s="16" t="s">
        <v>814</v>
      </c>
      <c r="E189" s="16" t="s">
        <v>60</v>
      </c>
      <c r="F189" s="16" t="s">
        <v>51</v>
      </c>
      <c r="G189" s="16" t="s">
        <v>815</v>
      </c>
      <c r="H189" s="16" t="s">
        <v>816</v>
      </c>
      <c r="I189" s="1" t="s">
        <v>90</v>
      </c>
      <c r="J189" s="2" t="s">
        <v>33</v>
      </c>
      <c r="K189" s="1" t="s">
        <v>34</v>
      </c>
      <c r="L189" s="58">
        <v>30</v>
      </c>
      <c r="M189" s="41" t="s">
        <v>817</v>
      </c>
      <c r="N189" s="40">
        <v>44425</v>
      </c>
      <c r="O189" s="58">
        <v>20212400023191</v>
      </c>
      <c r="P189" s="156">
        <v>44445</v>
      </c>
      <c r="Q189" s="58">
        <v>13</v>
      </c>
      <c r="R189" s="2" t="s">
        <v>37</v>
      </c>
      <c r="S189" s="25"/>
      <c r="T189" s="59">
        <v>44445</v>
      </c>
      <c r="U189" s="25" t="s">
        <v>744</v>
      </c>
      <c r="V189" s="25" t="s">
        <v>39</v>
      </c>
      <c r="W189" s="25"/>
      <c r="X189" s="60"/>
    </row>
    <row r="190" spans="1:24" s="128" customFormat="1" ht="60" x14ac:dyDescent="0.25">
      <c r="A190" s="53" t="s">
        <v>24</v>
      </c>
      <c r="B190" s="17" t="s">
        <v>25</v>
      </c>
      <c r="C190" s="17" t="s">
        <v>643</v>
      </c>
      <c r="D190" s="17" t="s">
        <v>818</v>
      </c>
      <c r="E190" s="17" t="s">
        <v>588</v>
      </c>
      <c r="F190" s="17" t="s">
        <v>180</v>
      </c>
      <c r="G190" s="17" t="s">
        <v>819</v>
      </c>
      <c r="H190" s="7" t="s">
        <v>46</v>
      </c>
      <c r="I190" s="7" t="s">
        <v>63</v>
      </c>
      <c r="J190" s="8" t="s">
        <v>33</v>
      </c>
      <c r="K190" s="7" t="s">
        <v>54</v>
      </c>
      <c r="L190" s="56">
        <v>30</v>
      </c>
      <c r="M190" s="47" t="s">
        <v>820</v>
      </c>
      <c r="N190" s="46">
        <v>44425</v>
      </c>
      <c r="O190" s="56">
        <v>20212110025761</v>
      </c>
      <c r="P190" s="155">
        <v>44502</v>
      </c>
      <c r="Q190" s="56">
        <v>53</v>
      </c>
      <c r="R190" s="26" t="s">
        <v>110</v>
      </c>
      <c r="S190" s="26" t="s">
        <v>821</v>
      </c>
      <c r="T190" s="55">
        <v>44502</v>
      </c>
      <c r="U190" s="26" t="s">
        <v>38</v>
      </c>
      <c r="V190" s="26" t="s">
        <v>39</v>
      </c>
      <c r="W190" s="26" t="s">
        <v>40</v>
      </c>
      <c r="X190" s="57"/>
    </row>
    <row r="191" spans="1:24" s="128" customFormat="1" ht="51" x14ac:dyDescent="0.25">
      <c r="A191" s="39" t="s">
        <v>24</v>
      </c>
      <c r="B191" s="16" t="s">
        <v>25</v>
      </c>
      <c r="C191" s="16" t="s">
        <v>49</v>
      </c>
      <c r="D191" s="16" t="s">
        <v>592</v>
      </c>
      <c r="E191" s="16" t="s">
        <v>43</v>
      </c>
      <c r="F191" s="16" t="s">
        <v>51</v>
      </c>
      <c r="G191" s="16" t="s">
        <v>822</v>
      </c>
      <c r="H191" s="1" t="s">
        <v>53</v>
      </c>
      <c r="I191" s="1" t="s">
        <v>32</v>
      </c>
      <c r="J191" s="2" t="s">
        <v>33</v>
      </c>
      <c r="K191" s="1" t="s">
        <v>34</v>
      </c>
      <c r="L191" s="58">
        <v>30</v>
      </c>
      <c r="M191" s="41" t="s">
        <v>823</v>
      </c>
      <c r="N191" s="40">
        <v>44425</v>
      </c>
      <c r="O191" s="58">
        <v>20212050095601</v>
      </c>
      <c r="P191" s="156">
        <v>44442</v>
      </c>
      <c r="Q191" s="58">
        <v>12</v>
      </c>
      <c r="R191" s="2" t="s">
        <v>37</v>
      </c>
      <c r="S191" s="25"/>
      <c r="T191" s="59">
        <v>44442</v>
      </c>
      <c r="U191" s="25" t="s">
        <v>38</v>
      </c>
      <c r="V191" s="25" t="s">
        <v>39</v>
      </c>
      <c r="W191" s="25"/>
      <c r="X191" s="60"/>
    </row>
    <row r="192" spans="1:24" s="128" customFormat="1" ht="60" x14ac:dyDescent="0.25">
      <c r="A192" s="49" t="s">
        <v>24</v>
      </c>
      <c r="B192" s="50" t="s">
        <v>25</v>
      </c>
      <c r="C192" s="50" t="s">
        <v>94</v>
      </c>
      <c r="D192" s="50" t="s">
        <v>824</v>
      </c>
      <c r="E192" s="50" t="s">
        <v>60</v>
      </c>
      <c r="F192" s="50" t="s">
        <v>44</v>
      </c>
      <c r="G192" s="50" t="s">
        <v>825</v>
      </c>
      <c r="H192" s="12" t="s">
        <v>121</v>
      </c>
      <c r="I192" s="50" t="s">
        <v>310</v>
      </c>
      <c r="J192" s="13" t="s">
        <v>33</v>
      </c>
      <c r="K192" s="12" t="s">
        <v>54</v>
      </c>
      <c r="L192" s="62">
        <v>30</v>
      </c>
      <c r="M192" s="52" t="s">
        <v>826</v>
      </c>
      <c r="N192" s="51">
        <v>44425</v>
      </c>
      <c r="O192" s="62"/>
      <c r="P192" s="157"/>
      <c r="Q192" s="62"/>
      <c r="R192" s="32" t="s">
        <v>123</v>
      </c>
      <c r="S192" s="32" t="s">
        <v>827</v>
      </c>
      <c r="T192" s="63"/>
      <c r="U192" s="32"/>
      <c r="V192" s="32"/>
      <c r="W192" s="32"/>
      <c r="X192" s="64"/>
    </row>
    <row r="193" spans="1:24" s="128" customFormat="1" ht="51" x14ac:dyDescent="0.25">
      <c r="A193" s="39" t="s">
        <v>24</v>
      </c>
      <c r="B193" s="16" t="s">
        <v>25</v>
      </c>
      <c r="C193" s="16" t="s">
        <v>66</v>
      </c>
      <c r="D193" s="16" t="s">
        <v>828</v>
      </c>
      <c r="E193" s="16" t="s">
        <v>588</v>
      </c>
      <c r="F193" s="16" t="s">
        <v>68</v>
      </c>
      <c r="G193" s="16" t="s">
        <v>829</v>
      </c>
      <c r="H193" s="1" t="s">
        <v>298</v>
      </c>
      <c r="I193" s="1" t="s">
        <v>90</v>
      </c>
      <c r="J193" s="2" t="s">
        <v>33</v>
      </c>
      <c r="K193" s="1" t="s">
        <v>76</v>
      </c>
      <c r="L193" s="58">
        <v>20</v>
      </c>
      <c r="M193" s="41" t="s">
        <v>830</v>
      </c>
      <c r="N193" s="40">
        <v>44426</v>
      </c>
      <c r="O193" s="58" t="s">
        <v>831</v>
      </c>
      <c r="P193" s="156">
        <v>44445</v>
      </c>
      <c r="Q193" s="58">
        <v>13</v>
      </c>
      <c r="R193" s="2" t="s">
        <v>37</v>
      </c>
      <c r="S193" s="25" t="s">
        <v>832</v>
      </c>
      <c r="T193" s="59"/>
      <c r="U193" s="25"/>
      <c r="V193" s="25"/>
      <c r="W193" s="25"/>
      <c r="X193" s="60"/>
    </row>
    <row r="194" spans="1:24" s="128" customFormat="1" ht="60" x14ac:dyDescent="0.25">
      <c r="A194" s="39" t="s">
        <v>24</v>
      </c>
      <c r="B194" s="16" t="s">
        <v>25</v>
      </c>
      <c r="C194" s="16" t="s">
        <v>49</v>
      </c>
      <c r="D194" s="16" t="s">
        <v>619</v>
      </c>
      <c r="E194" s="16" t="s">
        <v>43</v>
      </c>
      <c r="F194" s="16" t="s">
        <v>180</v>
      </c>
      <c r="G194" s="16" t="s">
        <v>833</v>
      </c>
      <c r="H194" s="1" t="s">
        <v>53</v>
      </c>
      <c r="I194" s="1" t="s">
        <v>32</v>
      </c>
      <c r="J194" s="2" t="s">
        <v>33</v>
      </c>
      <c r="K194" s="1" t="s">
        <v>54</v>
      </c>
      <c r="L194" s="58">
        <v>30</v>
      </c>
      <c r="M194" s="41" t="s">
        <v>834</v>
      </c>
      <c r="N194" s="40">
        <v>44426</v>
      </c>
      <c r="O194" s="58"/>
      <c r="P194" s="156">
        <v>44439</v>
      </c>
      <c r="Q194" s="58">
        <v>8</v>
      </c>
      <c r="R194" s="2" t="s">
        <v>37</v>
      </c>
      <c r="S194" s="25" t="s">
        <v>835</v>
      </c>
      <c r="T194" s="59"/>
      <c r="U194" s="25" t="s">
        <v>783</v>
      </c>
      <c r="V194" s="25" t="s">
        <v>39</v>
      </c>
      <c r="W194" s="25"/>
      <c r="X194" s="60"/>
    </row>
    <row r="195" spans="1:24" s="128" customFormat="1" ht="60" x14ac:dyDescent="0.25">
      <c r="A195" s="53" t="s">
        <v>24</v>
      </c>
      <c r="B195" s="17" t="s">
        <v>25</v>
      </c>
      <c r="C195" s="17" t="s">
        <v>66</v>
      </c>
      <c r="D195" s="17" t="s">
        <v>836</v>
      </c>
      <c r="E195" s="17" t="s">
        <v>43</v>
      </c>
      <c r="F195" s="17" t="s">
        <v>44</v>
      </c>
      <c r="G195" s="17" t="s">
        <v>837</v>
      </c>
      <c r="H195" s="7" t="s">
        <v>320</v>
      </c>
      <c r="I195" s="7" t="s">
        <v>63</v>
      </c>
      <c r="J195" s="8" t="s">
        <v>33</v>
      </c>
      <c r="K195" s="7" t="s">
        <v>76</v>
      </c>
      <c r="L195" s="56">
        <v>20</v>
      </c>
      <c r="M195" s="47" t="s">
        <v>838</v>
      </c>
      <c r="N195" s="46">
        <v>44426</v>
      </c>
      <c r="O195" s="56">
        <v>20212000022981</v>
      </c>
      <c r="P195" s="155">
        <v>44450</v>
      </c>
      <c r="Q195" s="56">
        <v>22</v>
      </c>
      <c r="R195" s="26" t="s">
        <v>110</v>
      </c>
      <c r="S195" s="26" t="s">
        <v>839</v>
      </c>
      <c r="T195" s="55">
        <v>44450</v>
      </c>
      <c r="U195" s="26" t="s">
        <v>38</v>
      </c>
      <c r="V195" s="26" t="s">
        <v>39</v>
      </c>
      <c r="W195" s="26" t="s">
        <v>40</v>
      </c>
      <c r="X195" s="57"/>
    </row>
    <row r="196" spans="1:24" s="128" customFormat="1" ht="75" x14ac:dyDescent="0.25">
      <c r="A196" s="18" t="s">
        <v>137</v>
      </c>
      <c r="B196" s="2" t="s">
        <v>138</v>
      </c>
      <c r="C196" s="16" t="s">
        <v>150</v>
      </c>
      <c r="D196" s="16" t="s">
        <v>840</v>
      </c>
      <c r="E196" s="16" t="s">
        <v>43</v>
      </c>
      <c r="F196" s="16" t="s">
        <v>29</v>
      </c>
      <c r="G196" s="16" t="s">
        <v>841</v>
      </c>
      <c r="H196" s="1" t="s">
        <v>53</v>
      </c>
      <c r="I196" s="1" t="s">
        <v>32</v>
      </c>
      <c r="J196" s="2" t="s">
        <v>33</v>
      </c>
      <c r="K196" s="1" t="s">
        <v>54</v>
      </c>
      <c r="L196" s="58">
        <v>30</v>
      </c>
      <c r="M196" s="41" t="s">
        <v>842</v>
      </c>
      <c r="N196" s="40">
        <v>44426</v>
      </c>
      <c r="O196" s="58">
        <v>20212050095111</v>
      </c>
      <c r="P196" s="156">
        <v>44431</v>
      </c>
      <c r="Q196" s="58">
        <v>2</v>
      </c>
      <c r="R196" s="2" t="s">
        <v>37</v>
      </c>
      <c r="S196" s="25" t="s">
        <v>835</v>
      </c>
      <c r="T196" s="59"/>
      <c r="U196" s="25"/>
      <c r="V196" s="25" t="s">
        <v>39</v>
      </c>
      <c r="W196" s="25"/>
      <c r="X196" s="60"/>
    </row>
    <row r="197" spans="1:24" s="128" customFormat="1" ht="90" x14ac:dyDescent="0.25">
      <c r="A197" s="39" t="s">
        <v>24</v>
      </c>
      <c r="B197" s="16" t="s">
        <v>25</v>
      </c>
      <c r="C197" s="16" t="s">
        <v>608</v>
      </c>
      <c r="D197" s="16" t="s">
        <v>843</v>
      </c>
      <c r="E197" s="16" t="s">
        <v>43</v>
      </c>
      <c r="F197" s="16" t="s">
        <v>29</v>
      </c>
      <c r="G197" s="16" t="s">
        <v>844</v>
      </c>
      <c r="H197" s="1" t="s">
        <v>31</v>
      </c>
      <c r="I197" s="1" t="s">
        <v>32</v>
      </c>
      <c r="J197" s="2" t="s">
        <v>33</v>
      </c>
      <c r="K197" s="1" t="s">
        <v>54</v>
      </c>
      <c r="L197" s="58">
        <v>30</v>
      </c>
      <c r="M197" s="41" t="s">
        <v>845</v>
      </c>
      <c r="N197" s="40">
        <v>44426</v>
      </c>
      <c r="O197" s="58">
        <v>20212050095701</v>
      </c>
      <c r="P197" s="156">
        <v>44449</v>
      </c>
      <c r="Q197" s="58">
        <v>17</v>
      </c>
      <c r="R197" s="2" t="s">
        <v>37</v>
      </c>
      <c r="S197" s="25" t="s">
        <v>846</v>
      </c>
      <c r="T197" s="59">
        <v>44449</v>
      </c>
      <c r="U197" s="25" t="s">
        <v>38</v>
      </c>
      <c r="V197" s="25" t="s">
        <v>39</v>
      </c>
      <c r="W197" s="25" t="s">
        <v>40</v>
      </c>
      <c r="X197" s="60"/>
    </row>
    <row r="198" spans="1:24" s="128" customFormat="1" ht="60" x14ac:dyDescent="0.25">
      <c r="A198" s="53" t="s">
        <v>24</v>
      </c>
      <c r="B198" s="17" t="s">
        <v>25</v>
      </c>
      <c r="C198" s="17" t="s">
        <v>94</v>
      </c>
      <c r="D198" s="17" t="s">
        <v>847</v>
      </c>
      <c r="E198" s="17" t="s">
        <v>60</v>
      </c>
      <c r="F198" s="17" t="s">
        <v>44</v>
      </c>
      <c r="G198" s="17" t="s">
        <v>848</v>
      </c>
      <c r="H198" s="7" t="s">
        <v>121</v>
      </c>
      <c r="I198" s="17" t="s">
        <v>310</v>
      </c>
      <c r="J198" s="8" t="s">
        <v>33</v>
      </c>
      <c r="K198" s="7" t="s">
        <v>54</v>
      </c>
      <c r="L198" s="56">
        <v>30</v>
      </c>
      <c r="M198" s="47" t="s">
        <v>849</v>
      </c>
      <c r="N198" s="46">
        <v>44426</v>
      </c>
      <c r="O198" s="56">
        <v>20212110030901</v>
      </c>
      <c r="P198" s="155">
        <v>44552</v>
      </c>
      <c r="Q198" s="56">
        <v>86</v>
      </c>
      <c r="R198" s="26" t="s">
        <v>110</v>
      </c>
      <c r="S198" s="26" t="s">
        <v>850</v>
      </c>
      <c r="T198" s="55">
        <v>44551</v>
      </c>
      <c r="U198" s="26" t="s">
        <v>38</v>
      </c>
      <c r="V198" s="26" t="s">
        <v>39</v>
      </c>
      <c r="W198" s="26" t="s">
        <v>40</v>
      </c>
      <c r="X198" s="57"/>
    </row>
    <row r="199" spans="1:24" s="128" customFormat="1" ht="105" x14ac:dyDescent="0.25">
      <c r="A199" s="39" t="s">
        <v>24</v>
      </c>
      <c r="B199" s="16" t="s">
        <v>25</v>
      </c>
      <c r="C199" s="16" t="s">
        <v>66</v>
      </c>
      <c r="D199" s="16" t="s">
        <v>851</v>
      </c>
      <c r="E199" s="16" t="s">
        <v>588</v>
      </c>
      <c r="F199" s="16" t="s">
        <v>51</v>
      </c>
      <c r="G199" s="16" t="s">
        <v>852</v>
      </c>
      <c r="H199" s="1" t="s">
        <v>53</v>
      </c>
      <c r="I199" s="1" t="s">
        <v>32</v>
      </c>
      <c r="J199" s="2" t="s">
        <v>33</v>
      </c>
      <c r="K199" s="1" t="s">
        <v>34</v>
      </c>
      <c r="L199" s="58">
        <v>30</v>
      </c>
      <c r="M199" s="41" t="s">
        <v>853</v>
      </c>
      <c r="N199" s="40">
        <v>44426</v>
      </c>
      <c r="O199" s="58">
        <v>20212050095121</v>
      </c>
      <c r="P199" s="156">
        <v>44431</v>
      </c>
      <c r="Q199" s="58">
        <v>2</v>
      </c>
      <c r="R199" s="2" t="s">
        <v>37</v>
      </c>
      <c r="S199" s="25" t="s">
        <v>854</v>
      </c>
      <c r="T199" s="59"/>
      <c r="U199" s="25"/>
      <c r="V199" s="25"/>
      <c r="W199" s="25"/>
      <c r="X199" s="60"/>
    </row>
    <row r="200" spans="1:24" s="128" customFormat="1" ht="105" x14ac:dyDescent="0.25">
      <c r="A200" s="39" t="s">
        <v>24</v>
      </c>
      <c r="B200" s="16" t="s">
        <v>25</v>
      </c>
      <c r="C200" s="16" t="s">
        <v>49</v>
      </c>
      <c r="D200" s="16" t="s">
        <v>855</v>
      </c>
      <c r="E200" s="16" t="s">
        <v>43</v>
      </c>
      <c r="F200" s="16" t="s">
        <v>44</v>
      </c>
      <c r="G200" s="16" t="s">
        <v>856</v>
      </c>
      <c r="H200" s="1" t="s">
        <v>31</v>
      </c>
      <c r="I200" s="1" t="s">
        <v>32</v>
      </c>
      <c r="J200" s="2" t="s">
        <v>33</v>
      </c>
      <c r="K200" s="1" t="s">
        <v>54</v>
      </c>
      <c r="L200" s="58">
        <v>30</v>
      </c>
      <c r="M200" s="41" t="s">
        <v>857</v>
      </c>
      <c r="N200" s="40">
        <v>44427</v>
      </c>
      <c r="O200" s="58">
        <v>20212050095801</v>
      </c>
      <c r="P200" s="156">
        <v>44450</v>
      </c>
      <c r="Q200" s="58">
        <v>18</v>
      </c>
      <c r="R200" s="2" t="s">
        <v>37</v>
      </c>
      <c r="S200" s="25" t="s">
        <v>858</v>
      </c>
      <c r="T200" s="59">
        <v>44450</v>
      </c>
      <c r="U200" s="25" t="s">
        <v>38</v>
      </c>
      <c r="V200" s="25" t="s">
        <v>39</v>
      </c>
      <c r="W200" s="25" t="s">
        <v>40</v>
      </c>
      <c r="X200" s="60"/>
    </row>
    <row r="201" spans="1:24" s="128" customFormat="1" ht="90" x14ac:dyDescent="0.25">
      <c r="A201" s="39" t="s">
        <v>24</v>
      </c>
      <c r="B201" s="16" t="s">
        <v>25</v>
      </c>
      <c r="C201" s="16" t="s">
        <v>49</v>
      </c>
      <c r="D201" s="16" t="s">
        <v>859</v>
      </c>
      <c r="E201" s="16" t="s">
        <v>43</v>
      </c>
      <c r="F201" s="16" t="s">
        <v>44</v>
      </c>
      <c r="G201" s="16" t="s">
        <v>860</v>
      </c>
      <c r="H201" s="16" t="s">
        <v>861</v>
      </c>
      <c r="I201" s="25" t="s">
        <v>862</v>
      </c>
      <c r="J201" s="1" t="s">
        <v>108</v>
      </c>
      <c r="K201" s="1" t="s">
        <v>54</v>
      </c>
      <c r="L201" s="58">
        <v>30</v>
      </c>
      <c r="M201" s="41" t="s">
        <v>863</v>
      </c>
      <c r="N201" s="40">
        <v>44427</v>
      </c>
      <c r="O201" s="58">
        <v>20213320023211</v>
      </c>
      <c r="P201" s="156">
        <v>44442</v>
      </c>
      <c r="Q201" s="58">
        <v>11</v>
      </c>
      <c r="R201" s="2" t="s">
        <v>37</v>
      </c>
      <c r="S201" s="25" t="s">
        <v>864</v>
      </c>
      <c r="T201" s="59">
        <v>44475</v>
      </c>
      <c r="U201" s="25" t="s">
        <v>38</v>
      </c>
      <c r="V201" s="25" t="s">
        <v>39</v>
      </c>
      <c r="W201" s="25" t="s">
        <v>40</v>
      </c>
      <c r="X201" s="60"/>
    </row>
    <row r="202" spans="1:24" s="128" customFormat="1" ht="60" x14ac:dyDescent="0.25">
      <c r="A202" s="39" t="s">
        <v>24</v>
      </c>
      <c r="B202" s="16" t="s">
        <v>25</v>
      </c>
      <c r="C202" s="16" t="s">
        <v>658</v>
      </c>
      <c r="D202" s="16" t="s">
        <v>865</v>
      </c>
      <c r="E202" s="25" t="s">
        <v>28</v>
      </c>
      <c r="F202" s="16" t="s">
        <v>44</v>
      </c>
      <c r="G202" s="16" t="s">
        <v>866</v>
      </c>
      <c r="H202" s="1" t="s">
        <v>53</v>
      </c>
      <c r="I202" s="1" t="s">
        <v>32</v>
      </c>
      <c r="J202" s="2" t="s">
        <v>33</v>
      </c>
      <c r="K202" s="1" t="s">
        <v>54</v>
      </c>
      <c r="L202" s="58">
        <v>30</v>
      </c>
      <c r="M202" s="41" t="s">
        <v>867</v>
      </c>
      <c r="N202" s="40">
        <v>44428</v>
      </c>
      <c r="O202" s="58">
        <v>20212050095621</v>
      </c>
      <c r="P202" s="156">
        <v>44449</v>
      </c>
      <c r="Q202" s="58">
        <v>15</v>
      </c>
      <c r="R202" s="2" t="s">
        <v>37</v>
      </c>
      <c r="S202" s="25" t="s">
        <v>868</v>
      </c>
      <c r="T202" s="59">
        <v>44449</v>
      </c>
      <c r="U202" s="25" t="s">
        <v>38</v>
      </c>
      <c r="V202" s="25" t="s">
        <v>39</v>
      </c>
      <c r="W202" s="25" t="s">
        <v>40</v>
      </c>
      <c r="X202" s="60"/>
    </row>
    <row r="203" spans="1:24" s="128" customFormat="1" ht="60" x14ac:dyDescent="0.25">
      <c r="A203" s="49" t="s">
        <v>24</v>
      </c>
      <c r="B203" s="50" t="s">
        <v>25</v>
      </c>
      <c r="C203" s="50" t="s">
        <v>658</v>
      </c>
      <c r="D203" s="50" t="s">
        <v>869</v>
      </c>
      <c r="E203" s="32" t="s">
        <v>43</v>
      </c>
      <c r="F203" s="50" t="s">
        <v>44</v>
      </c>
      <c r="G203" s="50" t="s">
        <v>870</v>
      </c>
      <c r="H203" s="12" t="s">
        <v>46</v>
      </c>
      <c r="I203" s="12" t="s">
        <v>63</v>
      </c>
      <c r="J203" s="13" t="s">
        <v>33</v>
      </c>
      <c r="K203" s="12" t="s">
        <v>54</v>
      </c>
      <c r="L203" s="62">
        <v>30</v>
      </c>
      <c r="M203" s="52" t="s">
        <v>871</v>
      </c>
      <c r="N203" s="51">
        <v>44428</v>
      </c>
      <c r="O203" s="62"/>
      <c r="P203" s="157"/>
      <c r="Q203" s="62"/>
      <c r="R203" s="32" t="s">
        <v>123</v>
      </c>
      <c r="S203" s="32" t="s">
        <v>872</v>
      </c>
      <c r="T203" s="63"/>
      <c r="U203" s="32"/>
      <c r="V203" s="32"/>
      <c r="W203" s="32"/>
      <c r="X203" s="64" t="s">
        <v>873</v>
      </c>
    </row>
    <row r="204" spans="1:24" s="128" customFormat="1" ht="60" x14ac:dyDescent="0.25">
      <c r="A204" s="53" t="s">
        <v>24</v>
      </c>
      <c r="B204" s="17" t="s">
        <v>25</v>
      </c>
      <c r="C204" s="17" t="s">
        <v>608</v>
      </c>
      <c r="D204" s="17" t="s">
        <v>874</v>
      </c>
      <c r="E204" s="17" t="s">
        <v>43</v>
      </c>
      <c r="F204" s="17" t="s">
        <v>44</v>
      </c>
      <c r="G204" s="17" t="s">
        <v>875</v>
      </c>
      <c r="H204" s="7" t="s">
        <v>309</v>
      </c>
      <c r="I204" s="17" t="s">
        <v>310</v>
      </c>
      <c r="J204" s="8" t="s">
        <v>33</v>
      </c>
      <c r="K204" s="7" t="s">
        <v>54</v>
      </c>
      <c r="L204" s="56">
        <v>30</v>
      </c>
      <c r="M204" s="47" t="s">
        <v>876</v>
      </c>
      <c r="N204" s="46">
        <v>44428</v>
      </c>
      <c r="O204" s="56">
        <v>20212100024801</v>
      </c>
      <c r="P204" s="155">
        <v>44484</v>
      </c>
      <c r="Q204" s="56">
        <v>40</v>
      </c>
      <c r="R204" s="26" t="s">
        <v>110</v>
      </c>
      <c r="S204" s="26" t="s">
        <v>877</v>
      </c>
      <c r="T204" s="55">
        <v>44484</v>
      </c>
      <c r="U204" s="26" t="s">
        <v>38</v>
      </c>
      <c r="V204" s="26" t="s">
        <v>39</v>
      </c>
      <c r="W204" s="26" t="s">
        <v>40</v>
      </c>
      <c r="X204" s="57"/>
    </row>
    <row r="205" spans="1:24" s="128" customFormat="1" ht="51" x14ac:dyDescent="0.25">
      <c r="A205" s="53" t="s">
        <v>24</v>
      </c>
      <c r="B205" s="17" t="s">
        <v>25</v>
      </c>
      <c r="C205" s="17" t="s">
        <v>118</v>
      </c>
      <c r="D205" s="17" t="s">
        <v>878</v>
      </c>
      <c r="E205" s="17" t="s">
        <v>43</v>
      </c>
      <c r="F205" s="17" t="s">
        <v>44</v>
      </c>
      <c r="G205" s="17" t="s">
        <v>879</v>
      </c>
      <c r="H205" s="7" t="s">
        <v>309</v>
      </c>
      <c r="I205" s="17" t="s">
        <v>310</v>
      </c>
      <c r="J205" s="8" t="s">
        <v>33</v>
      </c>
      <c r="K205" s="7" t="s">
        <v>54</v>
      </c>
      <c r="L205" s="56">
        <v>30</v>
      </c>
      <c r="M205" s="47" t="s">
        <v>880</v>
      </c>
      <c r="N205" s="46">
        <v>44428</v>
      </c>
      <c r="O205" s="56" t="s">
        <v>40</v>
      </c>
      <c r="P205" s="155">
        <v>44475</v>
      </c>
      <c r="Q205" s="56">
        <v>33</v>
      </c>
      <c r="R205" s="26" t="s">
        <v>110</v>
      </c>
      <c r="S205" s="26" t="s">
        <v>881</v>
      </c>
      <c r="T205" s="55" t="s">
        <v>40</v>
      </c>
      <c r="U205" s="26" t="s">
        <v>40</v>
      </c>
      <c r="V205" s="26" t="s">
        <v>39</v>
      </c>
      <c r="W205" s="26" t="s">
        <v>40</v>
      </c>
      <c r="X205" s="57"/>
    </row>
    <row r="206" spans="1:24" s="128" customFormat="1" ht="51" x14ac:dyDescent="0.25">
      <c r="A206" s="18" t="s">
        <v>24</v>
      </c>
      <c r="B206" s="1" t="s">
        <v>254</v>
      </c>
      <c r="C206" s="16" t="s">
        <v>49</v>
      </c>
      <c r="D206" s="16" t="s">
        <v>882</v>
      </c>
      <c r="E206" s="25" t="s">
        <v>28</v>
      </c>
      <c r="F206" s="16" t="s">
        <v>180</v>
      </c>
      <c r="G206" s="16" t="s">
        <v>883</v>
      </c>
      <c r="H206" s="1" t="s">
        <v>53</v>
      </c>
      <c r="I206" s="1" t="s">
        <v>32</v>
      </c>
      <c r="J206" s="2" t="s">
        <v>33</v>
      </c>
      <c r="K206" s="1" t="s">
        <v>76</v>
      </c>
      <c r="L206" s="58">
        <v>30</v>
      </c>
      <c r="M206" s="41" t="s">
        <v>884</v>
      </c>
      <c r="N206" s="40">
        <v>44428</v>
      </c>
      <c r="O206" s="58"/>
      <c r="P206" s="156">
        <v>44440</v>
      </c>
      <c r="Q206" s="58">
        <v>8</v>
      </c>
      <c r="R206" s="2" t="s">
        <v>37</v>
      </c>
      <c r="S206" s="65" t="s">
        <v>885</v>
      </c>
      <c r="T206" s="59"/>
      <c r="U206" s="25"/>
      <c r="V206" s="25"/>
      <c r="W206" s="25"/>
      <c r="X206" s="60" t="s">
        <v>886</v>
      </c>
    </row>
    <row r="207" spans="1:24" s="128" customFormat="1" ht="51" x14ac:dyDescent="0.25">
      <c r="A207" s="39" t="s">
        <v>24</v>
      </c>
      <c r="B207" s="16" t="s">
        <v>112</v>
      </c>
      <c r="C207" s="16" t="s">
        <v>658</v>
      </c>
      <c r="D207" s="16" t="s">
        <v>887</v>
      </c>
      <c r="E207" s="16" t="s">
        <v>588</v>
      </c>
      <c r="F207" s="16" t="s">
        <v>51</v>
      </c>
      <c r="G207" s="16" t="s">
        <v>888</v>
      </c>
      <c r="H207" s="1" t="s">
        <v>53</v>
      </c>
      <c r="I207" s="1" t="s">
        <v>32</v>
      </c>
      <c r="J207" s="2" t="s">
        <v>33</v>
      </c>
      <c r="K207" s="1" t="s">
        <v>54</v>
      </c>
      <c r="L207" s="58">
        <v>30</v>
      </c>
      <c r="M207" s="41" t="s">
        <v>889</v>
      </c>
      <c r="N207" s="40">
        <v>44428</v>
      </c>
      <c r="O207" s="66">
        <v>20212050095131</v>
      </c>
      <c r="P207" s="156">
        <v>44432</v>
      </c>
      <c r="Q207" s="58">
        <v>2</v>
      </c>
      <c r="R207" s="2" t="s">
        <v>37</v>
      </c>
      <c r="S207" s="25"/>
      <c r="T207" s="59">
        <v>44432</v>
      </c>
      <c r="U207" s="25" t="s">
        <v>38</v>
      </c>
      <c r="V207" s="25" t="s">
        <v>39</v>
      </c>
      <c r="W207" s="25"/>
      <c r="X207" s="60"/>
    </row>
    <row r="208" spans="1:24" s="128" customFormat="1" ht="75" x14ac:dyDescent="0.25">
      <c r="A208" s="53" t="s">
        <v>24</v>
      </c>
      <c r="B208" s="17" t="s">
        <v>25</v>
      </c>
      <c r="C208" s="17" t="s">
        <v>94</v>
      </c>
      <c r="D208" s="17" t="s">
        <v>890</v>
      </c>
      <c r="E208" s="17" t="s">
        <v>43</v>
      </c>
      <c r="F208" s="17" t="s">
        <v>180</v>
      </c>
      <c r="G208" s="17" t="s">
        <v>891</v>
      </c>
      <c r="H208" s="7" t="s">
        <v>320</v>
      </c>
      <c r="I208" s="7" t="s">
        <v>63</v>
      </c>
      <c r="J208" s="8" t="s">
        <v>33</v>
      </c>
      <c r="K208" s="7" t="s">
        <v>76</v>
      </c>
      <c r="L208" s="56">
        <v>30</v>
      </c>
      <c r="M208" s="47" t="s">
        <v>892</v>
      </c>
      <c r="N208" s="46">
        <v>44431</v>
      </c>
      <c r="O208" s="56">
        <v>20212000022961</v>
      </c>
      <c r="P208" s="155">
        <v>44461</v>
      </c>
      <c r="Q208" s="56">
        <v>43</v>
      </c>
      <c r="R208" s="26" t="s">
        <v>110</v>
      </c>
      <c r="S208" s="26" t="s">
        <v>893</v>
      </c>
      <c r="T208" s="55">
        <v>44461</v>
      </c>
      <c r="U208" s="26" t="s">
        <v>38</v>
      </c>
      <c r="V208" s="26" t="s">
        <v>39</v>
      </c>
      <c r="W208" s="26" t="s">
        <v>40</v>
      </c>
      <c r="X208" s="57"/>
    </row>
    <row r="209" spans="1:24" s="128" customFormat="1" ht="75" x14ac:dyDescent="0.25">
      <c r="A209" s="53" t="s">
        <v>24</v>
      </c>
      <c r="B209" s="17" t="s">
        <v>25</v>
      </c>
      <c r="C209" s="17" t="s">
        <v>94</v>
      </c>
      <c r="D209" s="17" t="s">
        <v>651</v>
      </c>
      <c r="E209" s="17" t="s">
        <v>588</v>
      </c>
      <c r="F209" s="17" t="s">
        <v>29</v>
      </c>
      <c r="G209" s="17" t="s">
        <v>894</v>
      </c>
      <c r="H209" s="7" t="s">
        <v>46</v>
      </c>
      <c r="I209" s="7" t="s">
        <v>63</v>
      </c>
      <c r="J209" s="8" t="s">
        <v>33</v>
      </c>
      <c r="K209" s="7" t="s">
        <v>54</v>
      </c>
      <c r="L209" s="56">
        <v>30</v>
      </c>
      <c r="M209" s="47" t="s">
        <v>895</v>
      </c>
      <c r="N209" s="46">
        <v>44431</v>
      </c>
      <c r="O209" s="56">
        <v>20212110025771</v>
      </c>
      <c r="P209" s="155">
        <v>44502</v>
      </c>
      <c r="Q209" s="56">
        <v>49</v>
      </c>
      <c r="R209" s="26" t="s">
        <v>110</v>
      </c>
      <c r="S209" s="26" t="s">
        <v>896</v>
      </c>
      <c r="T209" s="55">
        <v>44502</v>
      </c>
      <c r="U209" s="26" t="s">
        <v>38</v>
      </c>
      <c r="V209" s="26" t="s">
        <v>39</v>
      </c>
      <c r="W209" s="26" t="s">
        <v>40</v>
      </c>
      <c r="X209" s="57"/>
    </row>
    <row r="210" spans="1:24" s="128" customFormat="1" ht="60" x14ac:dyDescent="0.25">
      <c r="A210" s="53" t="s">
        <v>24</v>
      </c>
      <c r="B210" s="17" t="s">
        <v>25</v>
      </c>
      <c r="C210" s="17" t="s">
        <v>445</v>
      </c>
      <c r="D210" s="17" t="s">
        <v>897</v>
      </c>
      <c r="E210" s="26" t="s">
        <v>28</v>
      </c>
      <c r="F210" s="17" t="s">
        <v>44</v>
      </c>
      <c r="G210" s="17" t="s">
        <v>898</v>
      </c>
      <c r="H210" s="7" t="s">
        <v>46</v>
      </c>
      <c r="I210" s="7" t="s">
        <v>63</v>
      </c>
      <c r="J210" s="8" t="s">
        <v>33</v>
      </c>
      <c r="K210" s="7" t="s">
        <v>54</v>
      </c>
      <c r="L210" s="56">
        <v>30</v>
      </c>
      <c r="M210" s="47" t="s">
        <v>899</v>
      </c>
      <c r="N210" s="46">
        <v>44431</v>
      </c>
      <c r="O210" s="56">
        <v>20212050092911</v>
      </c>
      <c r="P210" s="155">
        <v>44516</v>
      </c>
      <c r="Q210" s="56">
        <v>58</v>
      </c>
      <c r="R210" s="26" t="s">
        <v>110</v>
      </c>
      <c r="S210" s="26" t="s">
        <v>900</v>
      </c>
      <c r="T210" s="55">
        <v>44546</v>
      </c>
      <c r="U210" s="26" t="s">
        <v>38</v>
      </c>
      <c r="V210" s="26" t="s">
        <v>39</v>
      </c>
      <c r="W210" s="26" t="s">
        <v>40</v>
      </c>
      <c r="X210" s="57"/>
    </row>
    <row r="211" spans="1:24" s="128" customFormat="1" ht="105" x14ac:dyDescent="0.25">
      <c r="A211" s="53" t="s">
        <v>24</v>
      </c>
      <c r="B211" s="17" t="s">
        <v>25</v>
      </c>
      <c r="C211" s="17" t="s">
        <v>49</v>
      </c>
      <c r="D211" s="17" t="s">
        <v>901</v>
      </c>
      <c r="E211" s="26" t="s">
        <v>28</v>
      </c>
      <c r="F211" s="17" t="s">
        <v>180</v>
      </c>
      <c r="G211" s="17" t="s">
        <v>902</v>
      </c>
      <c r="H211" s="7" t="s">
        <v>31</v>
      </c>
      <c r="I211" s="7" t="s">
        <v>32</v>
      </c>
      <c r="J211" s="8" t="s">
        <v>33</v>
      </c>
      <c r="K211" s="7" t="s">
        <v>54</v>
      </c>
      <c r="L211" s="56">
        <v>30</v>
      </c>
      <c r="M211" s="47" t="s">
        <v>903</v>
      </c>
      <c r="N211" s="46">
        <v>44431</v>
      </c>
      <c r="O211" s="56">
        <v>20212050096161</v>
      </c>
      <c r="P211" s="155">
        <v>44476</v>
      </c>
      <c r="Q211" s="56">
        <v>33</v>
      </c>
      <c r="R211" s="26" t="s">
        <v>110</v>
      </c>
      <c r="S211" s="26" t="s">
        <v>904</v>
      </c>
      <c r="T211" s="55">
        <v>44476</v>
      </c>
      <c r="U211" s="26" t="s">
        <v>38</v>
      </c>
      <c r="V211" s="26" t="s">
        <v>39</v>
      </c>
      <c r="W211" s="26" t="s">
        <v>40</v>
      </c>
      <c r="X211" s="57"/>
    </row>
    <row r="212" spans="1:24" s="128" customFormat="1" ht="60" x14ac:dyDescent="0.25">
      <c r="A212" s="49" t="s">
        <v>24</v>
      </c>
      <c r="B212" s="50" t="s">
        <v>25</v>
      </c>
      <c r="C212" s="50" t="s">
        <v>432</v>
      </c>
      <c r="D212" s="50" t="s">
        <v>905</v>
      </c>
      <c r="E212" s="50" t="s">
        <v>43</v>
      </c>
      <c r="F212" s="50" t="s">
        <v>68</v>
      </c>
      <c r="G212" s="50" t="s">
        <v>906</v>
      </c>
      <c r="H212" s="12" t="s">
        <v>309</v>
      </c>
      <c r="I212" s="50" t="s">
        <v>310</v>
      </c>
      <c r="J212" s="13" t="s">
        <v>33</v>
      </c>
      <c r="K212" s="12" t="s">
        <v>54</v>
      </c>
      <c r="L212" s="62">
        <v>30</v>
      </c>
      <c r="M212" s="52" t="s">
        <v>907</v>
      </c>
      <c r="N212" s="51">
        <v>44431</v>
      </c>
      <c r="O212" s="62"/>
      <c r="P212" s="157"/>
      <c r="Q212" s="62"/>
      <c r="R212" s="32" t="s">
        <v>123</v>
      </c>
      <c r="S212" s="32" t="s">
        <v>908</v>
      </c>
      <c r="T212" s="63"/>
      <c r="U212" s="32"/>
      <c r="V212" s="32"/>
      <c r="W212" s="32"/>
      <c r="X212" s="64" t="s">
        <v>909</v>
      </c>
    </row>
    <row r="213" spans="1:24" s="128" customFormat="1" ht="60" x14ac:dyDescent="0.25">
      <c r="A213" s="39" t="s">
        <v>24</v>
      </c>
      <c r="B213" s="16" t="s">
        <v>25</v>
      </c>
      <c r="C213" s="16" t="s">
        <v>144</v>
      </c>
      <c r="D213" s="16" t="s">
        <v>910</v>
      </c>
      <c r="E213" s="25" t="s">
        <v>60</v>
      </c>
      <c r="F213" s="16" t="s">
        <v>68</v>
      </c>
      <c r="G213" s="16" t="s">
        <v>906</v>
      </c>
      <c r="H213" s="1" t="s">
        <v>53</v>
      </c>
      <c r="I213" s="1" t="s">
        <v>32</v>
      </c>
      <c r="J213" s="2" t="s">
        <v>33</v>
      </c>
      <c r="K213" s="1" t="s">
        <v>54</v>
      </c>
      <c r="L213" s="58">
        <v>30</v>
      </c>
      <c r="M213" s="41" t="s">
        <v>911</v>
      </c>
      <c r="N213" s="40">
        <v>44431</v>
      </c>
      <c r="O213" s="58">
        <v>20212050095641</v>
      </c>
      <c r="P213" s="156">
        <v>44449</v>
      </c>
      <c r="Q213" s="58">
        <v>14</v>
      </c>
      <c r="R213" s="2" t="s">
        <v>37</v>
      </c>
      <c r="S213" s="25" t="s">
        <v>912</v>
      </c>
      <c r="T213" s="59">
        <v>44449</v>
      </c>
      <c r="U213" s="25" t="s">
        <v>38</v>
      </c>
      <c r="V213" s="25" t="s">
        <v>39</v>
      </c>
      <c r="W213" s="25" t="s">
        <v>40</v>
      </c>
      <c r="X213" s="60"/>
    </row>
    <row r="214" spans="1:24" s="128" customFormat="1" ht="75" x14ac:dyDescent="0.25">
      <c r="A214" s="39" t="s">
        <v>24</v>
      </c>
      <c r="B214" s="16" t="s">
        <v>25</v>
      </c>
      <c r="C214" s="16" t="s">
        <v>150</v>
      </c>
      <c r="D214" s="16" t="s">
        <v>913</v>
      </c>
      <c r="E214" s="16" t="s">
        <v>43</v>
      </c>
      <c r="F214" s="16" t="s">
        <v>68</v>
      </c>
      <c r="G214" s="16" t="s">
        <v>914</v>
      </c>
      <c r="H214" s="1" t="s">
        <v>176</v>
      </c>
      <c r="I214" s="1" t="s">
        <v>32</v>
      </c>
      <c r="J214" s="2" t="s">
        <v>33</v>
      </c>
      <c r="K214" s="1" t="s">
        <v>76</v>
      </c>
      <c r="L214" s="58">
        <v>30</v>
      </c>
      <c r="M214" s="41" t="s">
        <v>915</v>
      </c>
      <c r="N214" s="40">
        <v>44431</v>
      </c>
      <c r="O214" s="58">
        <v>20212050095561</v>
      </c>
      <c r="P214" s="156">
        <v>44440</v>
      </c>
      <c r="Q214" s="58">
        <v>7</v>
      </c>
      <c r="R214" s="2" t="s">
        <v>37</v>
      </c>
      <c r="S214" s="25" t="s">
        <v>916</v>
      </c>
      <c r="T214" s="59">
        <v>44440</v>
      </c>
      <c r="U214" s="25" t="s">
        <v>38</v>
      </c>
      <c r="V214" s="25" t="s">
        <v>39</v>
      </c>
      <c r="W214" s="25" t="s">
        <v>40</v>
      </c>
      <c r="X214" s="60"/>
    </row>
    <row r="215" spans="1:24" s="128" customFormat="1" ht="75" x14ac:dyDescent="0.25">
      <c r="A215" s="53" t="s">
        <v>24</v>
      </c>
      <c r="B215" s="17" t="s">
        <v>25</v>
      </c>
      <c r="C215" s="17" t="s">
        <v>94</v>
      </c>
      <c r="D215" s="17" t="s">
        <v>917</v>
      </c>
      <c r="E215" s="26" t="s">
        <v>588</v>
      </c>
      <c r="F215" s="17" t="s">
        <v>51</v>
      </c>
      <c r="G215" s="17" t="s">
        <v>918</v>
      </c>
      <c r="H215" s="7" t="s">
        <v>46</v>
      </c>
      <c r="I215" s="7" t="s">
        <v>63</v>
      </c>
      <c r="J215" s="8" t="s">
        <v>33</v>
      </c>
      <c r="K215" s="7" t="s">
        <v>54</v>
      </c>
      <c r="L215" s="56">
        <v>30</v>
      </c>
      <c r="M215" s="47" t="s">
        <v>919</v>
      </c>
      <c r="N215" s="46">
        <v>44431</v>
      </c>
      <c r="O215" s="56">
        <v>20212110028991</v>
      </c>
      <c r="P215" s="155">
        <v>44530</v>
      </c>
      <c r="Q215" s="56">
        <v>68</v>
      </c>
      <c r="R215" s="26" t="s">
        <v>110</v>
      </c>
      <c r="S215" s="26" t="s">
        <v>920</v>
      </c>
      <c r="T215" s="55">
        <v>44530</v>
      </c>
      <c r="U215" s="26" t="s">
        <v>38</v>
      </c>
      <c r="V215" s="26" t="s">
        <v>39</v>
      </c>
      <c r="W215" s="26" t="s">
        <v>40</v>
      </c>
      <c r="X215" s="57"/>
    </row>
    <row r="216" spans="1:24" s="128" customFormat="1" ht="105" x14ac:dyDescent="0.25">
      <c r="A216" s="39" t="s">
        <v>24</v>
      </c>
      <c r="B216" s="16" t="s">
        <v>25</v>
      </c>
      <c r="C216" s="16" t="s">
        <v>66</v>
      </c>
      <c r="D216" s="16" t="s">
        <v>921</v>
      </c>
      <c r="E216" s="16" t="s">
        <v>43</v>
      </c>
      <c r="F216" s="16" t="s">
        <v>180</v>
      </c>
      <c r="G216" s="16" t="s">
        <v>922</v>
      </c>
      <c r="H216" s="1" t="s">
        <v>31</v>
      </c>
      <c r="I216" s="1" t="s">
        <v>32</v>
      </c>
      <c r="J216" s="2" t="s">
        <v>33</v>
      </c>
      <c r="K216" s="1" t="s">
        <v>54</v>
      </c>
      <c r="L216" s="58">
        <v>30</v>
      </c>
      <c r="M216" s="41" t="s">
        <v>923</v>
      </c>
      <c r="N216" s="40">
        <v>44431</v>
      </c>
      <c r="O216" s="58">
        <v>20212050095901</v>
      </c>
      <c r="P216" s="156">
        <v>44461</v>
      </c>
      <c r="Q216" s="58">
        <v>22</v>
      </c>
      <c r="R216" s="2" t="s">
        <v>37</v>
      </c>
      <c r="S216" s="25" t="s">
        <v>924</v>
      </c>
      <c r="T216" s="59" t="s">
        <v>40</v>
      </c>
      <c r="U216" s="25" t="s">
        <v>553</v>
      </c>
      <c r="V216" s="25" t="s">
        <v>40</v>
      </c>
      <c r="W216" s="25" t="s">
        <v>40</v>
      </c>
      <c r="X216" s="60" t="s">
        <v>925</v>
      </c>
    </row>
    <row r="217" spans="1:24" s="128" customFormat="1" ht="60" x14ac:dyDescent="0.25">
      <c r="A217" s="39" t="s">
        <v>24</v>
      </c>
      <c r="B217" s="16" t="s">
        <v>25</v>
      </c>
      <c r="C217" s="16" t="s">
        <v>49</v>
      </c>
      <c r="D217" s="16" t="s">
        <v>926</v>
      </c>
      <c r="E217" s="25" t="s">
        <v>28</v>
      </c>
      <c r="F217" s="16" t="s">
        <v>180</v>
      </c>
      <c r="G217" s="16" t="s">
        <v>927</v>
      </c>
      <c r="H217" s="1" t="s">
        <v>31</v>
      </c>
      <c r="I217" s="1" t="s">
        <v>32</v>
      </c>
      <c r="J217" s="2" t="s">
        <v>33</v>
      </c>
      <c r="K217" s="1" t="s">
        <v>54</v>
      </c>
      <c r="L217" s="58">
        <v>30</v>
      </c>
      <c r="M217" s="41" t="s">
        <v>928</v>
      </c>
      <c r="N217" s="40">
        <v>44431</v>
      </c>
      <c r="O217" s="58">
        <v>20212050095911</v>
      </c>
      <c r="P217" s="156">
        <v>44461</v>
      </c>
      <c r="Q217" s="58">
        <v>22</v>
      </c>
      <c r="R217" s="2" t="s">
        <v>37</v>
      </c>
      <c r="S217" s="25" t="s">
        <v>929</v>
      </c>
      <c r="T217" s="59">
        <v>44461</v>
      </c>
      <c r="U217" s="25" t="s">
        <v>38</v>
      </c>
      <c r="V217" s="25" t="s">
        <v>39</v>
      </c>
      <c r="W217" s="25" t="s">
        <v>40</v>
      </c>
      <c r="X217" s="60"/>
    </row>
    <row r="218" spans="1:24" s="128" customFormat="1" ht="51" x14ac:dyDescent="0.25">
      <c r="A218" s="39" t="s">
        <v>24</v>
      </c>
      <c r="B218" s="16" t="s">
        <v>25</v>
      </c>
      <c r="C218" s="2" t="s">
        <v>930</v>
      </c>
      <c r="D218" s="16" t="s">
        <v>741</v>
      </c>
      <c r="E218" s="16" t="s">
        <v>43</v>
      </c>
      <c r="F218" s="16" t="s">
        <v>44</v>
      </c>
      <c r="G218" s="16" t="s">
        <v>931</v>
      </c>
      <c r="H218" s="1" t="s">
        <v>298</v>
      </c>
      <c r="I218" s="1" t="s">
        <v>90</v>
      </c>
      <c r="J218" s="2" t="s">
        <v>33</v>
      </c>
      <c r="K218" s="1" t="s">
        <v>76</v>
      </c>
      <c r="L218" s="58">
        <v>30</v>
      </c>
      <c r="M218" s="41" t="s">
        <v>932</v>
      </c>
      <c r="N218" s="40">
        <v>44431</v>
      </c>
      <c r="O218" s="58"/>
      <c r="P218" s="156"/>
      <c r="Q218" s="58">
        <v>9</v>
      </c>
      <c r="R218" s="2" t="s">
        <v>37</v>
      </c>
      <c r="S218" s="65" t="s">
        <v>933</v>
      </c>
      <c r="T218" s="59"/>
      <c r="U218" s="25"/>
      <c r="V218" s="25"/>
      <c r="W218" s="25"/>
      <c r="X218" s="60" t="s">
        <v>934</v>
      </c>
    </row>
    <row r="219" spans="1:24" s="128" customFormat="1" ht="60" x14ac:dyDescent="0.25">
      <c r="A219" s="39" t="s">
        <v>24</v>
      </c>
      <c r="B219" s="16" t="s">
        <v>25</v>
      </c>
      <c r="C219" s="16" t="s">
        <v>49</v>
      </c>
      <c r="D219" s="16" t="s">
        <v>935</v>
      </c>
      <c r="E219" s="16" t="s">
        <v>43</v>
      </c>
      <c r="F219" s="16" t="s">
        <v>180</v>
      </c>
      <c r="G219" s="16" t="s">
        <v>936</v>
      </c>
      <c r="H219" s="16" t="s">
        <v>937</v>
      </c>
      <c r="I219" s="1" t="s">
        <v>32</v>
      </c>
      <c r="J219" s="2" t="s">
        <v>33</v>
      </c>
      <c r="K219" s="1" t="s">
        <v>54</v>
      </c>
      <c r="L219" s="58">
        <v>30</v>
      </c>
      <c r="M219" s="41" t="s">
        <v>938</v>
      </c>
      <c r="N219" s="40">
        <v>44431</v>
      </c>
      <c r="O219" s="66"/>
      <c r="P219" s="156"/>
      <c r="Q219" s="58">
        <v>1</v>
      </c>
      <c r="R219" s="2" t="s">
        <v>37</v>
      </c>
      <c r="S219" s="65" t="s">
        <v>939</v>
      </c>
      <c r="T219" s="59"/>
      <c r="U219" s="25"/>
      <c r="V219" s="25"/>
      <c r="W219" s="25"/>
      <c r="X219" s="60" t="s">
        <v>934</v>
      </c>
    </row>
    <row r="220" spans="1:24" s="128" customFormat="1" ht="105" x14ac:dyDescent="0.25">
      <c r="A220" s="39" t="s">
        <v>24</v>
      </c>
      <c r="B220" s="16" t="s">
        <v>25</v>
      </c>
      <c r="C220" s="2" t="s">
        <v>930</v>
      </c>
      <c r="D220" s="16" t="s">
        <v>940</v>
      </c>
      <c r="E220" s="25" t="s">
        <v>60</v>
      </c>
      <c r="F220" s="16" t="s">
        <v>68</v>
      </c>
      <c r="G220" s="16" t="s">
        <v>941</v>
      </c>
      <c r="H220" s="1" t="s">
        <v>274</v>
      </c>
      <c r="I220" s="25" t="s">
        <v>275</v>
      </c>
      <c r="J220" s="1" t="s">
        <v>108</v>
      </c>
      <c r="K220" s="1" t="s">
        <v>141</v>
      </c>
      <c r="L220" s="58">
        <v>10</v>
      </c>
      <c r="M220" s="41" t="s">
        <v>942</v>
      </c>
      <c r="N220" s="40">
        <v>44431</v>
      </c>
      <c r="O220" s="66">
        <v>20213000022731</v>
      </c>
      <c r="P220" s="156">
        <v>44432</v>
      </c>
      <c r="Q220" s="58">
        <v>1</v>
      </c>
      <c r="R220" s="2" t="s">
        <v>37</v>
      </c>
      <c r="S220" s="25"/>
      <c r="T220" s="59"/>
      <c r="U220" s="25"/>
      <c r="V220" s="25"/>
      <c r="W220" s="25"/>
      <c r="X220" s="60" t="s">
        <v>934</v>
      </c>
    </row>
    <row r="221" spans="1:24" s="128" customFormat="1" ht="75" x14ac:dyDescent="0.25">
      <c r="A221" s="39" t="s">
        <v>24</v>
      </c>
      <c r="B221" s="16" t="s">
        <v>25</v>
      </c>
      <c r="C221" s="16" t="s">
        <v>49</v>
      </c>
      <c r="D221" s="16" t="s">
        <v>583</v>
      </c>
      <c r="E221" s="25" t="s">
        <v>28</v>
      </c>
      <c r="F221" s="16" t="s">
        <v>68</v>
      </c>
      <c r="G221" s="16" t="s">
        <v>943</v>
      </c>
      <c r="H221" s="1" t="s">
        <v>176</v>
      </c>
      <c r="I221" s="1" t="s">
        <v>32</v>
      </c>
      <c r="J221" s="2" t="s">
        <v>33</v>
      </c>
      <c r="K221" s="1" t="s">
        <v>76</v>
      </c>
      <c r="L221" s="58">
        <v>35</v>
      </c>
      <c r="M221" s="41" t="s">
        <v>944</v>
      </c>
      <c r="N221" s="40">
        <v>44431</v>
      </c>
      <c r="O221" s="58">
        <v>20212050095591</v>
      </c>
      <c r="P221" s="156">
        <v>44440</v>
      </c>
      <c r="Q221" s="58">
        <v>7</v>
      </c>
      <c r="R221" s="2" t="s">
        <v>37</v>
      </c>
      <c r="S221" s="25" t="s">
        <v>945</v>
      </c>
      <c r="T221" s="59">
        <v>44440</v>
      </c>
      <c r="U221" s="25" t="s">
        <v>38</v>
      </c>
      <c r="V221" s="25" t="s">
        <v>39</v>
      </c>
      <c r="W221" s="25" t="s">
        <v>40</v>
      </c>
      <c r="X221" s="60"/>
    </row>
    <row r="222" spans="1:24" s="128" customFormat="1" ht="60" x14ac:dyDescent="0.25">
      <c r="A222" s="49" t="s">
        <v>24</v>
      </c>
      <c r="B222" s="50" t="s">
        <v>25</v>
      </c>
      <c r="C222" s="50" t="s">
        <v>946</v>
      </c>
      <c r="D222" s="50" t="s">
        <v>947</v>
      </c>
      <c r="E222" s="50" t="s">
        <v>43</v>
      </c>
      <c r="F222" s="50" t="s">
        <v>44</v>
      </c>
      <c r="G222" s="50" t="s">
        <v>948</v>
      </c>
      <c r="H222" s="12" t="s">
        <v>53</v>
      </c>
      <c r="I222" s="12" t="s">
        <v>32</v>
      </c>
      <c r="J222" s="13" t="s">
        <v>33</v>
      </c>
      <c r="K222" s="12" t="s">
        <v>54</v>
      </c>
      <c r="L222" s="62">
        <v>30</v>
      </c>
      <c r="M222" s="52" t="s">
        <v>949</v>
      </c>
      <c r="N222" s="51">
        <v>44432</v>
      </c>
      <c r="O222" s="62"/>
      <c r="P222" s="157">
        <v>44445</v>
      </c>
      <c r="Q222" s="62"/>
      <c r="R222" s="32" t="s">
        <v>123</v>
      </c>
      <c r="S222" s="32" t="s">
        <v>950</v>
      </c>
      <c r="T222" s="63"/>
      <c r="U222" s="32"/>
      <c r="V222" s="32"/>
      <c r="W222" s="32"/>
      <c r="X222" s="64" t="s">
        <v>951</v>
      </c>
    </row>
    <row r="223" spans="1:24" s="128" customFormat="1" ht="60" x14ac:dyDescent="0.25">
      <c r="A223" s="39" t="s">
        <v>24</v>
      </c>
      <c r="B223" s="16" t="s">
        <v>25</v>
      </c>
      <c r="C223" s="16" t="s">
        <v>144</v>
      </c>
      <c r="D223" s="16" t="s">
        <v>952</v>
      </c>
      <c r="E223" s="25" t="s">
        <v>588</v>
      </c>
      <c r="F223" s="16" t="s">
        <v>68</v>
      </c>
      <c r="G223" s="16" t="s">
        <v>906</v>
      </c>
      <c r="H223" s="1" t="s">
        <v>31</v>
      </c>
      <c r="I223" s="1" t="s">
        <v>32</v>
      </c>
      <c r="J223" s="2" t="s">
        <v>33</v>
      </c>
      <c r="K223" s="1" t="s">
        <v>34</v>
      </c>
      <c r="L223" s="58">
        <v>30</v>
      </c>
      <c r="M223" s="41" t="s">
        <v>953</v>
      </c>
      <c r="N223" s="40">
        <v>44432</v>
      </c>
      <c r="O223" s="58">
        <v>20212050096241</v>
      </c>
      <c r="P223" s="156">
        <v>44460</v>
      </c>
      <c r="Q223" s="58">
        <v>20</v>
      </c>
      <c r="R223" s="2" t="s">
        <v>37</v>
      </c>
      <c r="S223" s="25" t="s">
        <v>954</v>
      </c>
      <c r="T223" s="59">
        <v>44533</v>
      </c>
      <c r="U223" s="25" t="s">
        <v>38</v>
      </c>
      <c r="V223" s="25" t="s">
        <v>39</v>
      </c>
      <c r="W223" s="25" t="s">
        <v>40</v>
      </c>
      <c r="X223" s="60"/>
    </row>
    <row r="224" spans="1:24" s="128" customFormat="1" ht="105" x14ac:dyDescent="0.25">
      <c r="A224" s="39" t="s">
        <v>24</v>
      </c>
      <c r="B224" s="16" t="s">
        <v>25</v>
      </c>
      <c r="C224" s="16" t="s">
        <v>94</v>
      </c>
      <c r="D224" s="16" t="s">
        <v>955</v>
      </c>
      <c r="E224" s="25" t="s">
        <v>588</v>
      </c>
      <c r="F224" s="16" t="s">
        <v>51</v>
      </c>
      <c r="G224" s="16" t="s">
        <v>956</v>
      </c>
      <c r="H224" s="1" t="s">
        <v>31</v>
      </c>
      <c r="I224" s="1" t="s">
        <v>32</v>
      </c>
      <c r="J224" s="2" t="s">
        <v>33</v>
      </c>
      <c r="K224" s="1" t="s">
        <v>34</v>
      </c>
      <c r="L224" s="58">
        <v>30</v>
      </c>
      <c r="M224" s="41" t="s">
        <v>957</v>
      </c>
      <c r="N224" s="40">
        <v>44432</v>
      </c>
      <c r="O224" s="58">
        <v>20212050096231</v>
      </c>
      <c r="P224" s="156">
        <v>44476</v>
      </c>
      <c r="Q224" s="58">
        <v>10</v>
      </c>
      <c r="R224" s="2" t="s">
        <v>37</v>
      </c>
      <c r="S224" s="25" t="s">
        <v>958</v>
      </c>
      <c r="T224" s="59">
        <v>44476</v>
      </c>
      <c r="U224" s="25" t="s">
        <v>38</v>
      </c>
      <c r="V224" s="25" t="s">
        <v>39</v>
      </c>
      <c r="W224" s="25" t="s">
        <v>40</v>
      </c>
      <c r="X224" s="60"/>
    </row>
    <row r="225" spans="1:24" s="128" customFormat="1" ht="60" x14ac:dyDescent="0.25">
      <c r="A225" s="39" t="s">
        <v>24</v>
      </c>
      <c r="B225" s="16" t="s">
        <v>25</v>
      </c>
      <c r="C225" s="16" t="s">
        <v>144</v>
      </c>
      <c r="D225" s="16" t="s">
        <v>959</v>
      </c>
      <c r="E225" s="25" t="s">
        <v>588</v>
      </c>
      <c r="F225" s="16" t="s">
        <v>68</v>
      </c>
      <c r="G225" s="16" t="s">
        <v>906</v>
      </c>
      <c r="H225" s="1" t="s">
        <v>53</v>
      </c>
      <c r="I225" s="1" t="s">
        <v>32</v>
      </c>
      <c r="J225" s="2" t="s">
        <v>33</v>
      </c>
      <c r="K225" s="1" t="s">
        <v>54</v>
      </c>
      <c r="L225" s="58">
        <v>30</v>
      </c>
      <c r="M225" s="41" t="s">
        <v>960</v>
      </c>
      <c r="N225" s="40">
        <v>44432</v>
      </c>
      <c r="O225" s="58">
        <v>20212050095641</v>
      </c>
      <c r="P225" s="156" t="s">
        <v>961</v>
      </c>
      <c r="Q225" s="58">
        <v>13</v>
      </c>
      <c r="R225" s="2" t="s">
        <v>37</v>
      </c>
      <c r="S225" s="25" t="s">
        <v>962</v>
      </c>
      <c r="T225" s="59">
        <v>44449</v>
      </c>
      <c r="U225" s="25" t="s">
        <v>38</v>
      </c>
      <c r="V225" s="25" t="s">
        <v>39</v>
      </c>
      <c r="W225" s="25" t="s">
        <v>40</v>
      </c>
      <c r="X225" s="60"/>
    </row>
    <row r="226" spans="1:24" s="128" customFormat="1" ht="60" x14ac:dyDescent="0.25">
      <c r="A226" s="53" t="s">
        <v>24</v>
      </c>
      <c r="B226" s="17" t="s">
        <v>25</v>
      </c>
      <c r="C226" s="7" t="s">
        <v>41</v>
      </c>
      <c r="D226" s="17" t="s">
        <v>963</v>
      </c>
      <c r="E226" s="17" t="s">
        <v>43</v>
      </c>
      <c r="F226" s="17" t="s">
        <v>180</v>
      </c>
      <c r="G226" s="17" t="s">
        <v>964</v>
      </c>
      <c r="H226" s="7" t="s">
        <v>53</v>
      </c>
      <c r="I226" s="7" t="s">
        <v>32</v>
      </c>
      <c r="J226" s="8" t="s">
        <v>33</v>
      </c>
      <c r="K226" s="7" t="s">
        <v>54</v>
      </c>
      <c r="L226" s="56">
        <v>30</v>
      </c>
      <c r="M226" s="47" t="s">
        <v>965</v>
      </c>
      <c r="N226" s="46">
        <v>44432</v>
      </c>
      <c r="O226" s="56">
        <v>20212110025221</v>
      </c>
      <c r="P226" s="155">
        <v>44489</v>
      </c>
      <c r="Q226" s="56">
        <v>40</v>
      </c>
      <c r="R226" s="26" t="s">
        <v>110</v>
      </c>
      <c r="S226" s="26" t="s">
        <v>966</v>
      </c>
      <c r="T226" s="55">
        <v>44489</v>
      </c>
      <c r="U226" s="26" t="s">
        <v>38</v>
      </c>
      <c r="V226" s="26" t="s">
        <v>39</v>
      </c>
      <c r="W226" s="26" t="s">
        <v>40</v>
      </c>
      <c r="X226" s="57"/>
    </row>
    <row r="227" spans="1:24" s="128" customFormat="1" ht="120" x14ac:dyDescent="0.25">
      <c r="A227" s="18" t="s">
        <v>24</v>
      </c>
      <c r="B227" s="1" t="s">
        <v>254</v>
      </c>
      <c r="C227" s="16" t="s">
        <v>49</v>
      </c>
      <c r="D227" s="16" t="s">
        <v>967</v>
      </c>
      <c r="E227" s="25" t="s">
        <v>28</v>
      </c>
      <c r="F227" s="16" t="s">
        <v>44</v>
      </c>
      <c r="G227" s="16" t="s">
        <v>968</v>
      </c>
      <c r="H227" s="1" t="s">
        <v>316</v>
      </c>
      <c r="I227" s="1" t="s">
        <v>83</v>
      </c>
      <c r="J227" s="2" t="s">
        <v>33</v>
      </c>
      <c r="K227" s="1" t="s">
        <v>54</v>
      </c>
      <c r="L227" s="58">
        <v>30</v>
      </c>
      <c r="M227" s="41" t="s">
        <v>969</v>
      </c>
      <c r="N227" s="40">
        <v>44432</v>
      </c>
      <c r="O227" s="58"/>
      <c r="P227" s="156"/>
      <c r="Q227" s="58"/>
      <c r="R227" s="2" t="s">
        <v>37</v>
      </c>
      <c r="S227" s="25"/>
      <c r="T227" s="59">
        <v>44433</v>
      </c>
      <c r="U227" s="25"/>
      <c r="V227" s="25" t="s">
        <v>39</v>
      </c>
      <c r="W227" s="25"/>
      <c r="X227" s="60" t="s">
        <v>970</v>
      </c>
    </row>
    <row r="228" spans="1:24" s="128" customFormat="1" ht="45" x14ac:dyDescent="0.25">
      <c r="A228" s="49" t="s">
        <v>24</v>
      </c>
      <c r="B228" s="50" t="s">
        <v>25</v>
      </c>
      <c r="C228" s="12" t="s">
        <v>41</v>
      </c>
      <c r="D228" s="50" t="s">
        <v>971</v>
      </c>
      <c r="E228" s="32" t="s">
        <v>588</v>
      </c>
      <c r="F228" s="50" t="s">
        <v>51</v>
      </c>
      <c r="G228" s="50" t="s">
        <v>972</v>
      </c>
      <c r="H228" s="12" t="s">
        <v>274</v>
      </c>
      <c r="I228" s="32" t="s">
        <v>275</v>
      </c>
      <c r="J228" s="12" t="s">
        <v>108</v>
      </c>
      <c r="K228" s="12" t="s">
        <v>76</v>
      </c>
      <c r="L228" s="62">
        <v>30</v>
      </c>
      <c r="M228" s="52" t="s">
        <v>973</v>
      </c>
      <c r="N228" s="51">
        <v>44433</v>
      </c>
      <c r="O228" s="62"/>
      <c r="P228" s="157"/>
      <c r="Q228" s="62"/>
      <c r="R228" s="32" t="s">
        <v>123</v>
      </c>
      <c r="S228" s="32" t="s">
        <v>974</v>
      </c>
      <c r="T228" s="63"/>
      <c r="U228" s="32"/>
      <c r="V228" s="32"/>
      <c r="W228" s="32"/>
      <c r="X228" s="64" t="s">
        <v>975</v>
      </c>
    </row>
    <row r="229" spans="1:24" s="128" customFormat="1" ht="75" x14ac:dyDescent="0.25">
      <c r="A229" s="39" t="s">
        <v>24</v>
      </c>
      <c r="B229" s="16" t="s">
        <v>25</v>
      </c>
      <c r="C229" s="16" t="s">
        <v>658</v>
      </c>
      <c r="D229" s="16" t="s">
        <v>976</v>
      </c>
      <c r="E229" s="16" t="s">
        <v>43</v>
      </c>
      <c r="F229" s="16" t="s">
        <v>180</v>
      </c>
      <c r="G229" s="16" t="s">
        <v>977</v>
      </c>
      <c r="H229" s="1" t="s">
        <v>31</v>
      </c>
      <c r="I229" s="1" t="s">
        <v>32</v>
      </c>
      <c r="J229" s="2" t="s">
        <v>33</v>
      </c>
      <c r="K229" s="1" t="s">
        <v>54</v>
      </c>
      <c r="L229" s="58">
        <v>30</v>
      </c>
      <c r="M229" s="41" t="s">
        <v>978</v>
      </c>
      <c r="N229" s="40">
        <v>44433</v>
      </c>
      <c r="O229" s="58">
        <v>20212050096201</v>
      </c>
      <c r="P229" s="156">
        <v>44463</v>
      </c>
      <c r="Q229" s="58">
        <v>22</v>
      </c>
      <c r="R229" s="2" t="s">
        <v>37</v>
      </c>
      <c r="S229" s="25" t="s">
        <v>979</v>
      </c>
      <c r="T229" s="59">
        <v>44463</v>
      </c>
      <c r="U229" s="25" t="s">
        <v>38</v>
      </c>
      <c r="V229" s="25" t="s">
        <v>39</v>
      </c>
      <c r="W229" s="25" t="s">
        <v>40</v>
      </c>
      <c r="X229" s="60"/>
    </row>
    <row r="230" spans="1:24" s="128" customFormat="1" ht="135" x14ac:dyDescent="0.25">
      <c r="A230" s="39" t="s">
        <v>24</v>
      </c>
      <c r="B230" s="16" t="s">
        <v>25</v>
      </c>
      <c r="C230" s="16" t="s">
        <v>49</v>
      </c>
      <c r="D230" s="16" t="s">
        <v>980</v>
      </c>
      <c r="E230" s="25" t="s">
        <v>588</v>
      </c>
      <c r="F230" s="16" t="s">
        <v>180</v>
      </c>
      <c r="G230" s="16" t="s">
        <v>981</v>
      </c>
      <c r="H230" s="1" t="s">
        <v>53</v>
      </c>
      <c r="I230" s="1" t="s">
        <v>32</v>
      </c>
      <c r="J230" s="2" t="s">
        <v>33</v>
      </c>
      <c r="K230" s="1" t="s">
        <v>141</v>
      </c>
      <c r="L230" s="58">
        <v>10</v>
      </c>
      <c r="M230" s="41" t="s">
        <v>982</v>
      </c>
      <c r="N230" s="40">
        <v>44433</v>
      </c>
      <c r="O230" s="66">
        <v>20212050095341</v>
      </c>
      <c r="P230" s="156"/>
      <c r="Q230" s="58"/>
      <c r="R230" s="2" t="s">
        <v>37</v>
      </c>
      <c r="S230" s="25"/>
      <c r="T230" s="59"/>
      <c r="U230" s="25" t="s">
        <v>553</v>
      </c>
      <c r="V230" s="25"/>
      <c r="W230" s="25"/>
      <c r="X230" s="60" t="s">
        <v>983</v>
      </c>
    </row>
    <row r="231" spans="1:24" s="128" customFormat="1" ht="60" x14ac:dyDescent="0.25">
      <c r="A231" s="53" t="s">
        <v>24</v>
      </c>
      <c r="B231" s="17" t="s">
        <v>25</v>
      </c>
      <c r="C231" s="17" t="s">
        <v>49</v>
      </c>
      <c r="D231" s="17" t="s">
        <v>984</v>
      </c>
      <c r="E231" s="26" t="s">
        <v>28</v>
      </c>
      <c r="F231" s="17" t="s">
        <v>180</v>
      </c>
      <c r="G231" s="17" t="s">
        <v>985</v>
      </c>
      <c r="H231" s="7" t="s">
        <v>53</v>
      </c>
      <c r="I231" s="7" t="s">
        <v>32</v>
      </c>
      <c r="J231" s="8" t="s">
        <v>33</v>
      </c>
      <c r="K231" s="7" t="s">
        <v>76</v>
      </c>
      <c r="L231" s="56">
        <v>30</v>
      </c>
      <c r="M231" s="47" t="s">
        <v>986</v>
      </c>
      <c r="N231" s="46">
        <v>44433</v>
      </c>
      <c r="O231" s="56">
        <v>20212050096221</v>
      </c>
      <c r="P231" s="155">
        <v>44476</v>
      </c>
      <c r="Q231" s="56">
        <v>31</v>
      </c>
      <c r="R231" s="26" t="s">
        <v>110</v>
      </c>
      <c r="S231" s="26" t="s">
        <v>987</v>
      </c>
      <c r="T231" s="55">
        <v>44476</v>
      </c>
      <c r="U231" s="26" t="s">
        <v>38</v>
      </c>
      <c r="V231" s="26" t="s">
        <v>39</v>
      </c>
      <c r="W231" s="26" t="s">
        <v>40</v>
      </c>
      <c r="X231" s="57"/>
    </row>
    <row r="232" spans="1:24" s="128" customFormat="1" ht="60" x14ac:dyDescent="0.25">
      <c r="A232" s="18" t="s">
        <v>24</v>
      </c>
      <c r="B232" s="1" t="s">
        <v>254</v>
      </c>
      <c r="C232" s="16" t="s">
        <v>658</v>
      </c>
      <c r="D232" s="16" t="s">
        <v>988</v>
      </c>
      <c r="E232" s="25" t="s">
        <v>28</v>
      </c>
      <c r="F232" s="16" t="s">
        <v>180</v>
      </c>
      <c r="G232" s="16" t="s">
        <v>989</v>
      </c>
      <c r="H232" s="1" t="s">
        <v>31</v>
      </c>
      <c r="I232" s="1" t="s">
        <v>32</v>
      </c>
      <c r="J232" s="2" t="s">
        <v>33</v>
      </c>
      <c r="K232" s="1" t="s">
        <v>34</v>
      </c>
      <c r="L232" s="58">
        <v>30</v>
      </c>
      <c r="M232" s="41" t="s">
        <v>990</v>
      </c>
      <c r="N232" s="40">
        <v>44434</v>
      </c>
      <c r="O232" s="58">
        <v>20212050096171</v>
      </c>
      <c r="P232" s="156">
        <v>44463</v>
      </c>
      <c r="Q232" s="58">
        <v>22</v>
      </c>
      <c r="R232" s="2" t="s">
        <v>37</v>
      </c>
      <c r="S232" s="25" t="s">
        <v>991</v>
      </c>
      <c r="T232" s="59">
        <v>44463</v>
      </c>
      <c r="U232" s="25" t="s">
        <v>38</v>
      </c>
      <c r="V232" s="25" t="s">
        <v>39</v>
      </c>
      <c r="W232" s="25" t="s">
        <v>40</v>
      </c>
      <c r="X232" s="60"/>
    </row>
    <row r="233" spans="1:24" s="128" customFormat="1" ht="51" x14ac:dyDescent="0.25">
      <c r="A233" s="39" t="s">
        <v>24</v>
      </c>
      <c r="B233" s="16" t="s">
        <v>25</v>
      </c>
      <c r="C233" s="16" t="s">
        <v>131</v>
      </c>
      <c r="D233" s="16" t="s">
        <v>992</v>
      </c>
      <c r="E233" s="25" t="s">
        <v>588</v>
      </c>
      <c r="F233" s="16" t="s">
        <v>44</v>
      </c>
      <c r="G233" s="16" t="s">
        <v>993</v>
      </c>
      <c r="H233" s="65" t="s">
        <v>994</v>
      </c>
      <c r="I233" s="1" t="s">
        <v>83</v>
      </c>
      <c r="J233" s="2" t="s">
        <v>33</v>
      </c>
      <c r="K233" s="1" t="s">
        <v>54</v>
      </c>
      <c r="L233" s="58">
        <v>30</v>
      </c>
      <c r="M233" s="41" t="s">
        <v>995</v>
      </c>
      <c r="N233" s="40">
        <v>44434</v>
      </c>
      <c r="O233" s="66">
        <v>20212000022991</v>
      </c>
      <c r="P233" s="156">
        <v>44439</v>
      </c>
      <c r="Q233" s="58">
        <v>2</v>
      </c>
      <c r="R233" s="2" t="s">
        <v>37</v>
      </c>
      <c r="S233" s="25"/>
      <c r="T233" s="59"/>
      <c r="U233" s="25"/>
      <c r="V233" s="25" t="s">
        <v>39</v>
      </c>
      <c r="W233" s="25"/>
      <c r="X233" s="60" t="s">
        <v>996</v>
      </c>
    </row>
    <row r="234" spans="1:24" s="128" customFormat="1" ht="75" x14ac:dyDescent="0.25">
      <c r="A234" s="49" t="s">
        <v>24</v>
      </c>
      <c r="B234" s="50" t="s">
        <v>25</v>
      </c>
      <c r="C234" s="50" t="s">
        <v>94</v>
      </c>
      <c r="D234" s="50" t="s">
        <v>997</v>
      </c>
      <c r="E234" s="50" t="s">
        <v>588</v>
      </c>
      <c r="F234" s="50" t="s">
        <v>44</v>
      </c>
      <c r="G234" s="50" t="s">
        <v>998</v>
      </c>
      <c r="H234" s="12" t="s">
        <v>82</v>
      </c>
      <c r="I234" s="12" t="s">
        <v>83</v>
      </c>
      <c r="J234" s="13" t="s">
        <v>33</v>
      </c>
      <c r="K234" s="12" t="s">
        <v>160</v>
      </c>
      <c r="L234" s="62">
        <v>35</v>
      </c>
      <c r="M234" s="52" t="s">
        <v>999</v>
      </c>
      <c r="N234" s="51">
        <v>44434</v>
      </c>
      <c r="O234" s="62"/>
      <c r="P234" s="157"/>
      <c r="Q234" s="62"/>
      <c r="R234" s="32" t="s">
        <v>123</v>
      </c>
      <c r="S234" s="32" t="s">
        <v>1000</v>
      </c>
      <c r="T234" s="63"/>
      <c r="U234" s="32"/>
      <c r="V234" s="32"/>
      <c r="W234" s="32"/>
      <c r="X234" s="64" t="s">
        <v>686</v>
      </c>
    </row>
    <row r="235" spans="1:24" s="128" customFormat="1" ht="75" x14ac:dyDescent="0.25">
      <c r="A235" s="39" t="s">
        <v>24</v>
      </c>
      <c r="B235" s="16" t="s">
        <v>25</v>
      </c>
      <c r="C235" s="16" t="s">
        <v>49</v>
      </c>
      <c r="D235" s="16" t="s">
        <v>1001</v>
      </c>
      <c r="E235" s="25" t="s">
        <v>101</v>
      </c>
      <c r="F235" s="16" t="s">
        <v>51</v>
      </c>
      <c r="G235" s="16" t="s">
        <v>1002</v>
      </c>
      <c r="H235" s="1" t="s">
        <v>274</v>
      </c>
      <c r="I235" s="25" t="s">
        <v>275</v>
      </c>
      <c r="J235" s="1" t="s">
        <v>108</v>
      </c>
      <c r="K235" s="1" t="s">
        <v>54</v>
      </c>
      <c r="L235" s="58">
        <v>30</v>
      </c>
      <c r="M235" s="41" t="s">
        <v>1003</v>
      </c>
      <c r="N235" s="40">
        <v>44434</v>
      </c>
      <c r="O235" s="58">
        <v>20213000023431</v>
      </c>
      <c r="P235" s="156">
        <v>44448</v>
      </c>
      <c r="Q235" s="58">
        <v>10</v>
      </c>
      <c r="R235" s="2" t="s">
        <v>37</v>
      </c>
      <c r="S235" s="25" t="s">
        <v>1004</v>
      </c>
      <c r="T235" s="59" t="s">
        <v>40</v>
      </c>
      <c r="U235" s="25" t="s">
        <v>553</v>
      </c>
      <c r="V235" s="25" t="s">
        <v>40</v>
      </c>
      <c r="W235" s="25" t="s">
        <v>40</v>
      </c>
      <c r="X235" s="60" t="s">
        <v>1005</v>
      </c>
    </row>
    <row r="236" spans="1:24" s="128" customFormat="1" ht="60" x14ac:dyDescent="0.25">
      <c r="A236" s="53" t="s">
        <v>24</v>
      </c>
      <c r="B236" s="17" t="s">
        <v>112</v>
      </c>
      <c r="C236" s="17" t="s">
        <v>66</v>
      </c>
      <c r="D236" s="17" t="s">
        <v>1006</v>
      </c>
      <c r="E236" s="17" t="s">
        <v>588</v>
      </c>
      <c r="F236" s="17" t="s">
        <v>180</v>
      </c>
      <c r="G236" s="17" t="s">
        <v>1007</v>
      </c>
      <c r="H236" s="7" t="s">
        <v>31</v>
      </c>
      <c r="I236" s="7" t="s">
        <v>32</v>
      </c>
      <c r="J236" s="8" t="s">
        <v>33</v>
      </c>
      <c r="K236" s="7" t="s">
        <v>54</v>
      </c>
      <c r="L236" s="56">
        <v>30</v>
      </c>
      <c r="M236" s="47" t="s">
        <v>1008</v>
      </c>
      <c r="N236" s="46">
        <v>44434</v>
      </c>
      <c r="O236" s="56">
        <v>20212050095691</v>
      </c>
      <c r="P236" s="155">
        <v>44539</v>
      </c>
      <c r="Q236" s="56">
        <v>71</v>
      </c>
      <c r="R236" s="26" t="s">
        <v>110</v>
      </c>
      <c r="S236" s="26" t="s">
        <v>1009</v>
      </c>
      <c r="T236" s="55" t="s">
        <v>40</v>
      </c>
      <c r="U236" s="26" t="s">
        <v>553</v>
      </c>
      <c r="V236" s="26" t="s">
        <v>40</v>
      </c>
      <c r="W236" s="26" t="s">
        <v>40</v>
      </c>
      <c r="X236" s="57" t="s">
        <v>1005</v>
      </c>
    </row>
    <row r="237" spans="1:24" s="128" customFormat="1" ht="60" x14ac:dyDescent="0.25">
      <c r="A237" s="39" t="s">
        <v>24</v>
      </c>
      <c r="B237" s="16" t="s">
        <v>25</v>
      </c>
      <c r="C237" s="16" t="s">
        <v>49</v>
      </c>
      <c r="D237" s="16" t="s">
        <v>1010</v>
      </c>
      <c r="E237" s="25" t="s">
        <v>588</v>
      </c>
      <c r="F237" s="16" t="s">
        <v>180</v>
      </c>
      <c r="G237" s="16" t="s">
        <v>1011</v>
      </c>
      <c r="H237" s="1" t="s">
        <v>521</v>
      </c>
      <c r="I237" s="1" t="s">
        <v>154</v>
      </c>
      <c r="J237" s="1" t="s">
        <v>154</v>
      </c>
      <c r="K237" s="1" t="s">
        <v>141</v>
      </c>
      <c r="L237" s="58">
        <v>10</v>
      </c>
      <c r="M237" s="41" t="s">
        <v>1012</v>
      </c>
      <c r="N237" s="40">
        <v>44434</v>
      </c>
      <c r="O237" s="66">
        <v>20211200000943</v>
      </c>
      <c r="P237" s="156">
        <v>44445</v>
      </c>
      <c r="Q237" s="58">
        <v>7</v>
      </c>
      <c r="R237" s="2" t="s">
        <v>37</v>
      </c>
      <c r="S237" s="25"/>
      <c r="T237" s="59">
        <v>44445</v>
      </c>
      <c r="U237" s="25" t="s">
        <v>398</v>
      </c>
      <c r="V237" s="25"/>
      <c r="W237" s="25"/>
      <c r="X237" s="60" t="s">
        <v>996</v>
      </c>
    </row>
    <row r="238" spans="1:24" s="128" customFormat="1" ht="60" x14ac:dyDescent="0.25">
      <c r="A238" s="39" t="s">
        <v>24</v>
      </c>
      <c r="B238" s="16" t="s">
        <v>25</v>
      </c>
      <c r="C238" s="16" t="s">
        <v>946</v>
      </c>
      <c r="D238" s="16" t="s">
        <v>1013</v>
      </c>
      <c r="E238" s="16" t="s">
        <v>43</v>
      </c>
      <c r="F238" s="16" t="s">
        <v>51</v>
      </c>
      <c r="G238" s="16" t="s">
        <v>1014</v>
      </c>
      <c r="H238" s="1" t="s">
        <v>406</v>
      </c>
      <c r="I238" s="1" t="s">
        <v>33</v>
      </c>
      <c r="J238" s="2" t="s">
        <v>33</v>
      </c>
      <c r="K238" s="1" t="s">
        <v>54</v>
      </c>
      <c r="L238" s="58">
        <v>30</v>
      </c>
      <c r="M238" s="41" t="s">
        <v>1015</v>
      </c>
      <c r="N238" s="40">
        <v>44434</v>
      </c>
      <c r="O238" s="58">
        <v>20212000023241</v>
      </c>
      <c r="P238" s="156">
        <v>44446</v>
      </c>
      <c r="Q238" s="58">
        <v>8</v>
      </c>
      <c r="R238" s="2" t="s">
        <v>37</v>
      </c>
      <c r="S238" s="25" t="s">
        <v>1016</v>
      </c>
      <c r="T238" s="59" t="s">
        <v>40</v>
      </c>
      <c r="U238" s="25" t="s">
        <v>553</v>
      </c>
      <c r="V238" s="25" t="s">
        <v>40</v>
      </c>
      <c r="W238" s="25" t="s">
        <v>40</v>
      </c>
      <c r="X238" s="60" t="s">
        <v>1017</v>
      </c>
    </row>
    <row r="239" spans="1:24" s="128" customFormat="1" ht="105" x14ac:dyDescent="0.25">
      <c r="A239" s="18" t="s">
        <v>24</v>
      </c>
      <c r="B239" s="1" t="s">
        <v>254</v>
      </c>
      <c r="C239" s="16" t="s">
        <v>66</v>
      </c>
      <c r="D239" s="16" t="s">
        <v>1018</v>
      </c>
      <c r="E239" s="25" t="s">
        <v>28</v>
      </c>
      <c r="F239" s="16" t="s">
        <v>51</v>
      </c>
      <c r="G239" s="16" t="s">
        <v>1019</v>
      </c>
      <c r="H239" s="1" t="s">
        <v>31</v>
      </c>
      <c r="I239" s="1" t="s">
        <v>32</v>
      </c>
      <c r="J239" s="2" t="s">
        <v>33</v>
      </c>
      <c r="K239" s="1" t="s">
        <v>54</v>
      </c>
      <c r="L239" s="58">
        <v>30</v>
      </c>
      <c r="M239" s="41" t="s">
        <v>1020</v>
      </c>
      <c r="N239" s="40">
        <v>44434</v>
      </c>
      <c r="O239" s="58">
        <v>20212050096341</v>
      </c>
      <c r="P239" s="156">
        <v>44474</v>
      </c>
      <c r="Q239" s="58">
        <v>28</v>
      </c>
      <c r="R239" s="2" t="s">
        <v>37</v>
      </c>
      <c r="S239" s="25" t="s">
        <v>1021</v>
      </c>
      <c r="T239" s="59">
        <v>44551</v>
      </c>
      <c r="U239" s="25" t="s">
        <v>38</v>
      </c>
      <c r="V239" s="25" t="s">
        <v>39</v>
      </c>
      <c r="W239" s="25" t="s">
        <v>40</v>
      </c>
      <c r="X239" s="60"/>
    </row>
    <row r="240" spans="1:24" s="128" customFormat="1" ht="45" x14ac:dyDescent="0.25">
      <c r="A240" s="39" t="s">
        <v>24</v>
      </c>
      <c r="B240" s="16" t="s">
        <v>25</v>
      </c>
      <c r="C240" s="16" t="s">
        <v>386</v>
      </c>
      <c r="D240" s="16" t="s">
        <v>1022</v>
      </c>
      <c r="E240" s="25" t="s">
        <v>588</v>
      </c>
      <c r="F240" s="16" t="s">
        <v>68</v>
      </c>
      <c r="G240" s="16" t="s">
        <v>1023</v>
      </c>
      <c r="H240" s="1" t="s">
        <v>274</v>
      </c>
      <c r="I240" s="25" t="s">
        <v>275</v>
      </c>
      <c r="J240" s="1" t="s">
        <v>108</v>
      </c>
      <c r="K240" s="1" t="s">
        <v>141</v>
      </c>
      <c r="L240" s="58">
        <v>10</v>
      </c>
      <c r="M240" s="41" t="s">
        <v>1024</v>
      </c>
      <c r="N240" s="40">
        <v>44435</v>
      </c>
      <c r="O240" s="58">
        <v>20213000023281</v>
      </c>
      <c r="P240" s="156">
        <v>44446</v>
      </c>
      <c r="Q240" s="58">
        <v>7</v>
      </c>
      <c r="R240" s="2" t="s">
        <v>37</v>
      </c>
      <c r="S240" s="25" t="s">
        <v>1025</v>
      </c>
      <c r="T240" s="59" t="s">
        <v>40</v>
      </c>
      <c r="U240" s="25" t="s">
        <v>553</v>
      </c>
      <c r="V240" s="25" t="s">
        <v>40</v>
      </c>
      <c r="W240" s="25" t="s">
        <v>40</v>
      </c>
      <c r="X240" s="60" t="s">
        <v>223</v>
      </c>
    </row>
    <row r="241" spans="1:24" s="128" customFormat="1" ht="45" x14ac:dyDescent="0.25">
      <c r="A241" s="39" t="s">
        <v>24</v>
      </c>
      <c r="B241" s="16" t="s">
        <v>25</v>
      </c>
      <c r="C241" s="16" t="s">
        <v>49</v>
      </c>
      <c r="D241" s="16" t="s">
        <v>1026</v>
      </c>
      <c r="E241" s="25" t="s">
        <v>101</v>
      </c>
      <c r="F241" s="16" t="s">
        <v>51</v>
      </c>
      <c r="G241" s="16" t="s">
        <v>1027</v>
      </c>
      <c r="H241" s="1" t="s">
        <v>274</v>
      </c>
      <c r="I241" s="25" t="s">
        <v>275</v>
      </c>
      <c r="J241" s="1" t="s">
        <v>108</v>
      </c>
      <c r="K241" s="1" t="s">
        <v>34</v>
      </c>
      <c r="L241" s="58">
        <v>30</v>
      </c>
      <c r="M241" s="41" t="s">
        <v>1028</v>
      </c>
      <c r="N241" s="40">
        <v>44435</v>
      </c>
      <c r="O241" s="58"/>
      <c r="P241" s="156"/>
      <c r="Q241" s="58"/>
      <c r="R241" s="2" t="s">
        <v>37</v>
      </c>
      <c r="S241" s="65" t="s">
        <v>1029</v>
      </c>
      <c r="T241" s="59"/>
      <c r="U241" s="25"/>
      <c r="V241" s="25"/>
      <c r="W241" s="25"/>
      <c r="X241" s="60"/>
    </row>
    <row r="242" spans="1:24" s="128" customFormat="1" ht="60" x14ac:dyDescent="0.25">
      <c r="A242" s="39" t="s">
        <v>24</v>
      </c>
      <c r="B242" s="16" t="s">
        <v>112</v>
      </c>
      <c r="C242" s="16" t="s">
        <v>49</v>
      </c>
      <c r="D242" s="16" t="s">
        <v>865</v>
      </c>
      <c r="E242" s="25" t="s">
        <v>588</v>
      </c>
      <c r="F242" s="16" t="s">
        <v>51</v>
      </c>
      <c r="G242" s="16" t="s">
        <v>1030</v>
      </c>
      <c r="H242" s="1" t="s">
        <v>53</v>
      </c>
      <c r="I242" s="1" t="s">
        <v>32</v>
      </c>
      <c r="J242" s="2" t="s">
        <v>33</v>
      </c>
      <c r="K242" s="1" t="s">
        <v>54</v>
      </c>
      <c r="L242" s="58">
        <v>30</v>
      </c>
      <c r="M242" s="41" t="s">
        <v>1031</v>
      </c>
      <c r="N242" s="40">
        <v>44435</v>
      </c>
      <c r="O242" s="58">
        <v>20212050095651</v>
      </c>
      <c r="P242" s="156">
        <v>44449</v>
      </c>
      <c r="Q242" s="58">
        <v>10</v>
      </c>
      <c r="R242" s="2" t="s">
        <v>37</v>
      </c>
      <c r="S242" s="25" t="s">
        <v>1032</v>
      </c>
      <c r="T242" s="59">
        <v>44449</v>
      </c>
      <c r="U242" s="25" t="s">
        <v>38</v>
      </c>
      <c r="V242" s="25" t="s">
        <v>39</v>
      </c>
      <c r="W242" s="25" t="s">
        <v>40</v>
      </c>
      <c r="X242" s="60"/>
    </row>
    <row r="243" spans="1:24" s="128" customFormat="1" ht="60" x14ac:dyDescent="0.25">
      <c r="A243" s="39" t="s">
        <v>24</v>
      </c>
      <c r="B243" s="16" t="s">
        <v>25</v>
      </c>
      <c r="C243" s="16" t="s">
        <v>94</v>
      </c>
      <c r="D243" s="16" t="s">
        <v>1033</v>
      </c>
      <c r="E243" s="16" t="s">
        <v>43</v>
      </c>
      <c r="F243" s="16" t="s">
        <v>180</v>
      </c>
      <c r="G243" s="16" t="s">
        <v>1034</v>
      </c>
      <c r="H243" s="1" t="s">
        <v>53</v>
      </c>
      <c r="I243" s="1" t="s">
        <v>32</v>
      </c>
      <c r="J243" s="2" t="s">
        <v>33</v>
      </c>
      <c r="K243" s="1" t="s">
        <v>54</v>
      </c>
      <c r="L243" s="58">
        <v>30</v>
      </c>
      <c r="M243" s="41" t="s">
        <v>1035</v>
      </c>
      <c r="N243" s="40">
        <v>44435</v>
      </c>
      <c r="O243" s="58">
        <v>20212050095781</v>
      </c>
      <c r="P243" s="156">
        <v>44450</v>
      </c>
      <c r="Q243" s="58">
        <v>11</v>
      </c>
      <c r="R243" s="2" t="s">
        <v>37</v>
      </c>
      <c r="S243" s="25" t="s">
        <v>1036</v>
      </c>
      <c r="T243" s="59">
        <v>44480</v>
      </c>
      <c r="U243" s="25" t="s">
        <v>38</v>
      </c>
      <c r="V243" s="25" t="s">
        <v>39</v>
      </c>
      <c r="W243" s="25" t="s">
        <v>40</v>
      </c>
      <c r="X243" s="60"/>
    </row>
    <row r="244" spans="1:24" s="128" customFormat="1" ht="90" x14ac:dyDescent="0.25">
      <c r="A244" s="53" t="s">
        <v>24</v>
      </c>
      <c r="B244" s="17" t="s">
        <v>25</v>
      </c>
      <c r="C244" s="17" t="s">
        <v>94</v>
      </c>
      <c r="D244" s="17" t="s">
        <v>1037</v>
      </c>
      <c r="E244" s="17" t="s">
        <v>588</v>
      </c>
      <c r="F244" s="17" t="s">
        <v>180</v>
      </c>
      <c r="G244" s="17" t="s">
        <v>1038</v>
      </c>
      <c r="H244" s="7" t="s">
        <v>31</v>
      </c>
      <c r="I244" s="7" t="s">
        <v>32</v>
      </c>
      <c r="J244" s="8" t="s">
        <v>33</v>
      </c>
      <c r="K244" s="7" t="s">
        <v>54</v>
      </c>
      <c r="L244" s="56">
        <v>30</v>
      </c>
      <c r="M244" s="47" t="s">
        <v>1039</v>
      </c>
      <c r="N244" s="46">
        <v>44435</v>
      </c>
      <c r="O244" s="56">
        <v>20212050096551</v>
      </c>
      <c r="P244" s="155">
        <v>44484</v>
      </c>
      <c r="Q244" s="56">
        <v>35</v>
      </c>
      <c r="R244" s="26" t="s">
        <v>110</v>
      </c>
      <c r="S244" s="26" t="s">
        <v>1040</v>
      </c>
      <c r="T244" s="55">
        <v>44484</v>
      </c>
      <c r="U244" s="26" t="s">
        <v>38</v>
      </c>
      <c r="V244" s="26" t="s">
        <v>39</v>
      </c>
      <c r="W244" s="26" t="s">
        <v>40</v>
      </c>
      <c r="X244" s="57"/>
    </row>
    <row r="245" spans="1:24" s="128" customFormat="1" ht="51" x14ac:dyDescent="0.25">
      <c r="A245" s="53" t="s">
        <v>24</v>
      </c>
      <c r="B245" s="17" t="s">
        <v>25</v>
      </c>
      <c r="C245" s="17" t="s">
        <v>49</v>
      </c>
      <c r="D245" s="17" t="s">
        <v>1041</v>
      </c>
      <c r="E245" s="26" t="s">
        <v>28</v>
      </c>
      <c r="F245" s="17" t="s">
        <v>51</v>
      </c>
      <c r="G245" s="17" t="s">
        <v>1042</v>
      </c>
      <c r="H245" s="7" t="s">
        <v>309</v>
      </c>
      <c r="I245" s="17" t="s">
        <v>310</v>
      </c>
      <c r="J245" s="8" t="s">
        <v>33</v>
      </c>
      <c r="K245" s="7" t="s">
        <v>54</v>
      </c>
      <c r="L245" s="56">
        <v>30</v>
      </c>
      <c r="M245" s="47" t="s">
        <v>1043</v>
      </c>
      <c r="N245" s="46">
        <v>44438</v>
      </c>
      <c r="O245" s="56">
        <v>20212100024821</v>
      </c>
      <c r="P245" s="155">
        <v>44484</v>
      </c>
      <c r="Q245" s="56">
        <v>34</v>
      </c>
      <c r="R245" s="26" t="s">
        <v>110</v>
      </c>
      <c r="S245" s="26" t="s">
        <v>1044</v>
      </c>
      <c r="T245" s="55">
        <v>44484</v>
      </c>
      <c r="U245" s="26" t="s">
        <v>38</v>
      </c>
      <c r="V245" s="26" t="s">
        <v>39</v>
      </c>
      <c r="W245" s="26" t="s">
        <v>40</v>
      </c>
      <c r="X245" s="57"/>
    </row>
    <row r="246" spans="1:24" s="128" customFormat="1" ht="60" x14ac:dyDescent="0.25">
      <c r="A246" s="39" t="s">
        <v>24</v>
      </c>
      <c r="B246" s="16" t="s">
        <v>25</v>
      </c>
      <c r="C246" s="2" t="s">
        <v>930</v>
      </c>
      <c r="D246" s="16" t="s">
        <v>1045</v>
      </c>
      <c r="E246" s="25" t="s">
        <v>28</v>
      </c>
      <c r="F246" s="16" t="s">
        <v>180</v>
      </c>
      <c r="G246" s="16" t="s">
        <v>1046</v>
      </c>
      <c r="H246" s="1" t="s">
        <v>53</v>
      </c>
      <c r="I246" s="1" t="s">
        <v>32</v>
      </c>
      <c r="J246" s="1" t="s">
        <v>33</v>
      </c>
      <c r="K246" s="1" t="s">
        <v>54</v>
      </c>
      <c r="L246" s="58">
        <v>30</v>
      </c>
      <c r="M246" s="41" t="s">
        <v>1047</v>
      </c>
      <c r="N246" s="40">
        <v>44438</v>
      </c>
      <c r="O246" s="58">
        <v>20212050095881</v>
      </c>
      <c r="P246" s="156">
        <v>44461</v>
      </c>
      <c r="Q246" s="58">
        <v>17</v>
      </c>
      <c r="R246" s="2" t="s">
        <v>37</v>
      </c>
      <c r="S246" s="25" t="s">
        <v>1048</v>
      </c>
      <c r="T246" s="59">
        <v>44461</v>
      </c>
      <c r="U246" s="25" t="s">
        <v>38</v>
      </c>
      <c r="V246" s="25" t="s">
        <v>39</v>
      </c>
      <c r="W246" s="25" t="s">
        <v>40</v>
      </c>
      <c r="X246" s="25"/>
    </row>
    <row r="247" spans="1:24" s="128" customFormat="1" ht="60" x14ac:dyDescent="0.25">
      <c r="A247" s="39" t="s">
        <v>24</v>
      </c>
      <c r="B247" s="16" t="s">
        <v>25</v>
      </c>
      <c r="C247" s="16" t="s">
        <v>643</v>
      </c>
      <c r="D247" s="16" t="s">
        <v>1049</v>
      </c>
      <c r="E247" s="16" t="s">
        <v>43</v>
      </c>
      <c r="F247" s="16" t="s">
        <v>51</v>
      </c>
      <c r="G247" s="16" t="s">
        <v>1050</v>
      </c>
      <c r="H247" s="1" t="s">
        <v>31</v>
      </c>
      <c r="I247" s="1" t="s">
        <v>32</v>
      </c>
      <c r="J247" s="2" t="s">
        <v>33</v>
      </c>
      <c r="K247" s="1" t="s">
        <v>54</v>
      </c>
      <c r="L247" s="58">
        <v>30</v>
      </c>
      <c r="M247" s="41" t="s">
        <v>1051</v>
      </c>
      <c r="N247" s="40">
        <v>44438</v>
      </c>
      <c r="O247" s="58">
        <v>20212050095661</v>
      </c>
      <c r="P247" s="156">
        <v>44442</v>
      </c>
      <c r="Q247" s="58">
        <v>4</v>
      </c>
      <c r="R247" s="2" t="s">
        <v>37</v>
      </c>
      <c r="S247" s="65" t="s">
        <v>1052</v>
      </c>
      <c r="T247" s="59">
        <v>44442</v>
      </c>
      <c r="U247" s="25" t="s">
        <v>38</v>
      </c>
      <c r="V247" s="25" t="s">
        <v>39</v>
      </c>
      <c r="W247" s="25"/>
      <c r="X247" s="67" t="s">
        <v>1053</v>
      </c>
    </row>
    <row r="248" spans="1:24" s="128" customFormat="1" ht="34.5" thickBot="1" x14ac:dyDescent="0.3">
      <c r="A248" s="68" t="s">
        <v>24</v>
      </c>
      <c r="B248" s="69" t="s">
        <v>254</v>
      </c>
      <c r="C248" s="70" t="s">
        <v>359</v>
      </c>
      <c r="D248" s="71" t="s">
        <v>1054</v>
      </c>
      <c r="E248" s="72" t="s">
        <v>28</v>
      </c>
      <c r="F248" s="71" t="s">
        <v>68</v>
      </c>
      <c r="G248" s="71" t="s">
        <v>1055</v>
      </c>
      <c r="H248" s="16" t="s">
        <v>1056</v>
      </c>
      <c r="I248" s="58" t="s">
        <v>1057</v>
      </c>
      <c r="J248" s="1" t="s">
        <v>154</v>
      </c>
      <c r="K248" s="1" t="s">
        <v>54</v>
      </c>
      <c r="L248" s="74">
        <v>30</v>
      </c>
      <c r="M248" s="139" t="s">
        <v>1058</v>
      </c>
      <c r="N248" s="73">
        <v>44438</v>
      </c>
      <c r="O248" s="74"/>
      <c r="P248" s="158"/>
      <c r="Q248" s="74"/>
      <c r="R248" s="2" t="s">
        <v>37</v>
      </c>
      <c r="S248" s="75" t="s">
        <v>1059</v>
      </c>
      <c r="T248" s="76"/>
      <c r="U248" s="72" t="s">
        <v>1060</v>
      </c>
      <c r="V248" s="72"/>
      <c r="W248" s="72"/>
      <c r="X248" s="77"/>
    </row>
    <row r="249" spans="1:24" s="128" customFormat="1" ht="75" x14ac:dyDescent="0.25">
      <c r="A249" s="39" t="s">
        <v>24</v>
      </c>
      <c r="B249" s="16" t="s">
        <v>25</v>
      </c>
      <c r="C249" s="16" t="s">
        <v>49</v>
      </c>
      <c r="D249" s="16" t="s">
        <v>1061</v>
      </c>
      <c r="E249" s="25" t="s">
        <v>588</v>
      </c>
      <c r="F249" s="16" t="s">
        <v>68</v>
      </c>
      <c r="G249" s="16" t="s">
        <v>1062</v>
      </c>
      <c r="H249" s="1" t="s">
        <v>274</v>
      </c>
      <c r="I249" s="25" t="s">
        <v>275</v>
      </c>
      <c r="J249" s="1" t="s">
        <v>108</v>
      </c>
      <c r="K249" s="1" t="s">
        <v>141</v>
      </c>
      <c r="L249" s="58">
        <v>10</v>
      </c>
      <c r="M249" s="41" t="s">
        <v>1063</v>
      </c>
      <c r="N249" s="40">
        <v>44438</v>
      </c>
      <c r="O249" s="58">
        <v>20213000023371</v>
      </c>
      <c r="P249" s="156">
        <v>44448</v>
      </c>
      <c r="Q249" s="58">
        <v>8</v>
      </c>
      <c r="R249" s="2" t="s">
        <v>37</v>
      </c>
      <c r="S249" s="25" t="s">
        <v>1064</v>
      </c>
      <c r="T249" s="59" t="s">
        <v>40</v>
      </c>
      <c r="U249" s="25" t="s">
        <v>553</v>
      </c>
      <c r="V249" s="25" t="s">
        <v>40</v>
      </c>
      <c r="W249" s="25" t="s">
        <v>40</v>
      </c>
      <c r="X249" s="60" t="s">
        <v>1017</v>
      </c>
    </row>
    <row r="250" spans="1:24" s="128" customFormat="1" ht="60" x14ac:dyDescent="0.25">
      <c r="A250" s="53" t="s">
        <v>24</v>
      </c>
      <c r="B250" s="17" t="s">
        <v>25</v>
      </c>
      <c r="C250" s="17" t="s">
        <v>49</v>
      </c>
      <c r="D250" s="17" t="s">
        <v>1065</v>
      </c>
      <c r="E250" s="26" t="s">
        <v>28</v>
      </c>
      <c r="F250" s="17" t="s">
        <v>180</v>
      </c>
      <c r="G250" s="17" t="s">
        <v>1066</v>
      </c>
      <c r="H250" s="7" t="s">
        <v>31</v>
      </c>
      <c r="I250" s="7" t="s">
        <v>32</v>
      </c>
      <c r="J250" s="8" t="s">
        <v>33</v>
      </c>
      <c r="K250" s="7" t="s">
        <v>34</v>
      </c>
      <c r="L250" s="56">
        <v>30</v>
      </c>
      <c r="M250" s="47" t="s">
        <v>1067</v>
      </c>
      <c r="N250" s="46">
        <v>44438</v>
      </c>
      <c r="O250" s="56">
        <v>20212050096571</v>
      </c>
      <c r="P250" s="155">
        <v>44484</v>
      </c>
      <c r="Q250" s="56">
        <v>33</v>
      </c>
      <c r="R250" s="26" t="s">
        <v>110</v>
      </c>
      <c r="S250" s="26" t="s">
        <v>1068</v>
      </c>
      <c r="T250" s="55">
        <v>44484</v>
      </c>
      <c r="U250" s="26" t="s">
        <v>38</v>
      </c>
      <c r="V250" s="26" t="s">
        <v>39</v>
      </c>
      <c r="W250" s="26" t="s">
        <v>40</v>
      </c>
      <c r="X250" s="57"/>
    </row>
    <row r="251" spans="1:24" s="128" customFormat="1" ht="60" x14ac:dyDescent="0.25">
      <c r="A251" s="53" t="s">
        <v>24</v>
      </c>
      <c r="B251" s="17" t="s">
        <v>25</v>
      </c>
      <c r="C251" s="17" t="s">
        <v>658</v>
      </c>
      <c r="D251" s="17" t="s">
        <v>1069</v>
      </c>
      <c r="E251" s="17" t="s">
        <v>43</v>
      </c>
      <c r="F251" s="17" t="s">
        <v>180</v>
      </c>
      <c r="G251" s="17" t="s">
        <v>1070</v>
      </c>
      <c r="H251" s="17" t="s">
        <v>937</v>
      </c>
      <c r="I251" s="7" t="s">
        <v>32</v>
      </c>
      <c r="J251" s="8" t="s">
        <v>33</v>
      </c>
      <c r="K251" s="7" t="s">
        <v>54</v>
      </c>
      <c r="L251" s="56">
        <v>30</v>
      </c>
      <c r="M251" s="47" t="s">
        <v>1071</v>
      </c>
      <c r="N251" s="46">
        <v>44439</v>
      </c>
      <c r="O251" s="56">
        <v>20212050096531</v>
      </c>
      <c r="P251" s="155">
        <v>44484</v>
      </c>
      <c r="Q251" s="56">
        <v>33</v>
      </c>
      <c r="R251" s="26" t="s">
        <v>110</v>
      </c>
      <c r="S251" s="26" t="s">
        <v>1072</v>
      </c>
      <c r="T251" s="55">
        <v>44484</v>
      </c>
      <c r="U251" s="26" t="s">
        <v>38</v>
      </c>
      <c r="V251" s="26" t="s">
        <v>39</v>
      </c>
      <c r="W251" s="26" t="s">
        <v>40</v>
      </c>
      <c r="X251" s="57"/>
    </row>
    <row r="252" spans="1:24" s="128" customFormat="1" ht="75" x14ac:dyDescent="0.25">
      <c r="A252" s="39" t="s">
        <v>24</v>
      </c>
      <c r="B252" s="16" t="s">
        <v>25</v>
      </c>
      <c r="C252" s="16" t="s">
        <v>658</v>
      </c>
      <c r="D252" s="16" t="s">
        <v>769</v>
      </c>
      <c r="E252" s="16" t="s">
        <v>588</v>
      </c>
      <c r="F252" s="16" t="s">
        <v>68</v>
      </c>
      <c r="G252" s="16" t="s">
        <v>1073</v>
      </c>
      <c r="H252" s="1" t="s">
        <v>159</v>
      </c>
      <c r="I252" s="1" t="s">
        <v>32</v>
      </c>
      <c r="J252" s="2" t="s">
        <v>33</v>
      </c>
      <c r="K252" s="1" t="s">
        <v>54</v>
      </c>
      <c r="L252" s="58">
        <v>30</v>
      </c>
      <c r="M252" s="41" t="s">
        <v>1074</v>
      </c>
      <c r="N252" s="40">
        <v>44439</v>
      </c>
      <c r="O252" s="58">
        <v>20212050095721</v>
      </c>
      <c r="P252" s="156">
        <v>44450</v>
      </c>
      <c r="Q252" s="58">
        <v>13</v>
      </c>
      <c r="R252" s="2" t="s">
        <v>37</v>
      </c>
      <c r="S252" s="25" t="s">
        <v>1075</v>
      </c>
      <c r="T252" s="59" t="s">
        <v>40</v>
      </c>
      <c r="U252" s="25" t="s">
        <v>553</v>
      </c>
      <c r="V252" s="25" t="s">
        <v>40</v>
      </c>
      <c r="W252" s="25" t="s">
        <v>40</v>
      </c>
      <c r="X252" s="60" t="s">
        <v>223</v>
      </c>
    </row>
    <row r="253" spans="1:24" s="128" customFormat="1" ht="75" x14ac:dyDescent="0.25">
      <c r="A253" s="39" t="s">
        <v>24</v>
      </c>
      <c r="B253" s="25" t="s">
        <v>25</v>
      </c>
      <c r="C253" s="16" t="s">
        <v>170</v>
      </c>
      <c r="D253" s="16" t="s">
        <v>1076</v>
      </c>
      <c r="E253" s="16" t="s">
        <v>43</v>
      </c>
      <c r="F253" s="16" t="s">
        <v>51</v>
      </c>
      <c r="G253" s="16" t="s">
        <v>1077</v>
      </c>
      <c r="H253" s="1" t="s">
        <v>320</v>
      </c>
      <c r="I253" s="1" t="s">
        <v>63</v>
      </c>
      <c r="J253" s="2" t="s">
        <v>33</v>
      </c>
      <c r="K253" s="1" t="s">
        <v>54</v>
      </c>
      <c r="L253" s="58">
        <v>30</v>
      </c>
      <c r="M253" s="41" t="s">
        <v>1078</v>
      </c>
      <c r="N253" s="40">
        <v>44439</v>
      </c>
      <c r="O253" s="58" t="s">
        <v>1079</v>
      </c>
      <c r="P253" s="156">
        <v>44460</v>
      </c>
      <c r="Q253" s="58">
        <v>15</v>
      </c>
      <c r="R253" s="2" t="s">
        <v>37</v>
      </c>
      <c r="S253" s="25" t="s">
        <v>1080</v>
      </c>
      <c r="T253" s="61">
        <v>44460</v>
      </c>
      <c r="U253" s="25" t="s">
        <v>38</v>
      </c>
      <c r="V253" s="25" t="s">
        <v>39</v>
      </c>
      <c r="W253" s="25" t="s">
        <v>40</v>
      </c>
      <c r="X253" s="60"/>
    </row>
    <row r="254" spans="1:24" s="128" customFormat="1" ht="60" x14ac:dyDescent="0.25">
      <c r="A254" s="53" t="s">
        <v>24</v>
      </c>
      <c r="B254" s="17" t="s">
        <v>25</v>
      </c>
      <c r="C254" s="17" t="s">
        <v>94</v>
      </c>
      <c r="D254" s="17" t="s">
        <v>1081</v>
      </c>
      <c r="E254" s="26" t="s">
        <v>101</v>
      </c>
      <c r="F254" s="17" t="s">
        <v>180</v>
      </c>
      <c r="G254" s="17" t="s">
        <v>1082</v>
      </c>
      <c r="H254" s="7" t="s">
        <v>31</v>
      </c>
      <c r="I254" s="7" t="s">
        <v>32</v>
      </c>
      <c r="J254" s="8" t="s">
        <v>33</v>
      </c>
      <c r="K254" s="7" t="s">
        <v>54</v>
      </c>
      <c r="L254" s="56">
        <v>30</v>
      </c>
      <c r="M254" s="47" t="s">
        <v>1083</v>
      </c>
      <c r="N254" s="46">
        <v>44439</v>
      </c>
      <c r="O254" s="56">
        <v>20212050096581</v>
      </c>
      <c r="P254" s="155">
        <v>44484</v>
      </c>
      <c r="Q254" s="56">
        <v>33</v>
      </c>
      <c r="R254" s="26" t="s">
        <v>110</v>
      </c>
      <c r="S254" s="26" t="s">
        <v>1084</v>
      </c>
      <c r="T254" s="55">
        <v>44484</v>
      </c>
      <c r="U254" s="26" t="s">
        <v>38</v>
      </c>
      <c r="V254" s="26" t="s">
        <v>39</v>
      </c>
      <c r="W254" s="26" t="s">
        <v>40</v>
      </c>
      <c r="X254" s="57"/>
    </row>
    <row r="255" spans="1:24" s="128" customFormat="1" ht="90" x14ac:dyDescent="0.25">
      <c r="A255" s="39" t="s">
        <v>24</v>
      </c>
      <c r="B255" s="16" t="s">
        <v>25</v>
      </c>
      <c r="C255" s="16" t="s">
        <v>26</v>
      </c>
      <c r="D255" s="16" t="s">
        <v>788</v>
      </c>
      <c r="E255" s="16" t="s">
        <v>43</v>
      </c>
      <c r="F255" s="16" t="s">
        <v>51</v>
      </c>
      <c r="G255" s="16" t="s">
        <v>1085</v>
      </c>
      <c r="H255" s="1" t="s">
        <v>31</v>
      </c>
      <c r="I255" s="1" t="s">
        <v>32</v>
      </c>
      <c r="J255" s="2" t="s">
        <v>33</v>
      </c>
      <c r="K255" s="1" t="s">
        <v>34</v>
      </c>
      <c r="L255" s="58">
        <v>30</v>
      </c>
      <c r="M255" s="41" t="s">
        <v>1086</v>
      </c>
      <c r="N255" s="40">
        <v>44439</v>
      </c>
      <c r="O255" s="58">
        <v>20212050094291</v>
      </c>
      <c r="P255" s="156">
        <v>44406</v>
      </c>
      <c r="Q255" s="58">
        <v>0</v>
      </c>
      <c r="R255" s="2" t="s">
        <v>37</v>
      </c>
      <c r="S255" s="25" t="s">
        <v>1087</v>
      </c>
      <c r="T255" s="59">
        <v>44406</v>
      </c>
      <c r="U255" s="25" t="s">
        <v>38</v>
      </c>
      <c r="V255" s="25" t="s">
        <v>39</v>
      </c>
      <c r="W255" s="25" t="s">
        <v>40</v>
      </c>
      <c r="X255" s="67"/>
    </row>
    <row r="256" spans="1:24" s="128" customFormat="1" ht="90" x14ac:dyDescent="0.25">
      <c r="A256" s="1" t="s">
        <v>24</v>
      </c>
      <c r="B256" s="2" t="s">
        <v>25</v>
      </c>
      <c r="C256" s="2" t="s">
        <v>49</v>
      </c>
      <c r="D256" s="16" t="s">
        <v>1088</v>
      </c>
      <c r="E256" s="2" t="s">
        <v>60</v>
      </c>
      <c r="F256" s="2" t="s">
        <v>68</v>
      </c>
      <c r="G256" s="16" t="s">
        <v>1089</v>
      </c>
      <c r="H256" s="1" t="s">
        <v>274</v>
      </c>
      <c r="I256" s="25" t="s">
        <v>275</v>
      </c>
      <c r="J256" s="1" t="s">
        <v>108</v>
      </c>
      <c r="K256" s="1" t="s">
        <v>141</v>
      </c>
      <c r="L256" s="5">
        <v>10</v>
      </c>
      <c r="M256" s="41" t="s">
        <v>1090</v>
      </c>
      <c r="N256" s="40">
        <v>44440</v>
      </c>
      <c r="O256" s="66" t="s">
        <v>1091</v>
      </c>
      <c r="P256" s="146">
        <v>44446</v>
      </c>
      <c r="Q256" s="5">
        <v>6</v>
      </c>
      <c r="R256" s="2" t="s">
        <v>37</v>
      </c>
      <c r="S256" s="2"/>
      <c r="T256" s="4">
        <v>44446</v>
      </c>
      <c r="U256" s="2" t="s">
        <v>38</v>
      </c>
      <c r="V256" s="2" t="s">
        <v>39</v>
      </c>
      <c r="W256" s="2"/>
      <c r="X256" s="2"/>
    </row>
    <row r="257" spans="1:24" s="128" customFormat="1" ht="45" x14ac:dyDescent="0.25">
      <c r="A257" s="1" t="s">
        <v>24</v>
      </c>
      <c r="B257" s="2" t="s">
        <v>25</v>
      </c>
      <c r="C257" s="1" t="s">
        <v>41</v>
      </c>
      <c r="D257" s="16" t="s">
        <v>1092</v>
      </c>
      <c r="E257" s="2" t="s">
        <v>588</v>
      </c>
      <c r="F257" s="2" t="s">
        <v>68</v>
      </c>
      <c r="G257" s="16" t="s">
        <v>1093</v>
      </c>
      <c r="H257" s="1" t="s">
        <v>521</v>
      </c>
      <c r="I257" s="1" t="s">
        <v>522</v>
      </c>
      <c r="J257" s="1" t="s">
        <v>154</v>
      </c>
      <c r="K257" s="1" t="s">
        <v>54</v>
      </c>
      <c r="L257" s="5">
        <v>30</v>
      </c>
      <c r="M257" s="41" t="s">
        <v>1094</v>
      </c>
      <c r="N257" s="40">
        <v>44440</v>
      </c>
      <c r="O257" s="66">
        <v>20211200000933</v>
      </c>
      <c r="P257" s="146">
        <v>44440</v>
      </c>
      <c r="Q257" s="5">
        <v>1</v>
      </c>
      <c r="R257" s="2" t="s">
        <v>37</v>
      </c>
      <c r="S257" s="2"/>
      <c r="T257" s="4">
        <v>44440</v>
      </c>
      <c r="U257" s="2" t="s">
        <v>38</v>
      </c>
      <c r="V257" s="2" t="s">
        <v>39</v>
      </c>
      <c r="W257" s="2"/>
      <c r="X257" s="2"/>
    </row>
    <row r="258" spans="1:24" s="128" customFormat="1" ht="75" x14ac:dyDescent="0.25">
      <c r="A258" s="1" t="s">
        <v>24</v>
      </c>
      <c r="B258" s="2" t="s">
        <v>25</v>
      </c>
      <c r="C258" s="2" t="s">
        <v>49</v>
      </c>
      <c r="D258" s="16" t="s">
        <v>1095</v>
      </c>
      <c r="E258" s="2" t="s">
        <v>43</v>
      </c>
      <c r="F258" s="2" t="s">
        <v>180</v>
      </c>
      <c r="G258" s="16" t="s">
        <v>1096</v>
      </c>
      <c r="H258" s="1" t="s">
        <v>31</v>
      </c>
      <c r="I258" s="1" t="s">
        <v>32</v>
      </c>
      <c r="J258" s="2" t="s">
        <v>33</v>
      </c>
      <c r="K258" s="1" t="s">
        <v>54</v>
      </c>
      <c r="L258" s="5">
        <v>30</v>
      </c>
      <c r="M258" s="41" t="s">
        <v>1097</v>
      </c>
      <c r="N258" s="40">
        <v>44440</v>
      </c>
      <c r="O258" s="31">
        <v>20212050096671</v>
      </c>
      <c r="P258" s="146">
        <v>44482</v>
      </c>
      <c r="Q258" s="5">
        <v>30</v>
      </c>
      <c r="R258" s="2" t="s">
        <v>37</v>
      </c>
      <c r="S258" s="2" t="s">
        <v>1098</v>
      </c>
      <c r="T258" s="4" t="s">
        <v>40</v>
      </c>
      <c r="U258" s="2" t="s">
        <v>553</v>
      </c>
      <c r="V258" s="2" t="s">
        <v>40</v>
      </c>
      <c r="W258" s="2" t="s">
        <v>40</v>
      </c>
      <c r="X258" s="2" t="s">
        <v>223</v>
      </c>
    </row>
    <row r="259" spans="1:24" s="128" customFormat="1" ht="60" x14ac:dyDescent="0.25">
      <c r="A259" s="7" t="s">
        <v>24</v>
      </c>
      <c r="B259" s="8" t="s">
        <v>25</v>
      </c>
      <c r="C259" s="8" t="s">
        <v>66</v>
      </c>
      <c r="D259" s="17" t="s">
        <v>1099</v>
      </c>
      <c r="E259" s="8" t="s">
        <v>588</v>
      </c>
      <c r="F259" s="8" t="s">
        <v>68</v>
      </c>
      <c r="G259" s="17" t="s">
        <v>1100</v>
      </c>
      <c r="H259" s="7" t="s">
        <v>53</v>
      </c>
      <c r="I259" s="7" t="s">
        <v>32</v>
      </c>
      <c r="J259" s="8" t="s">
        <v>33</v>
      </c>
      <c r="K259" s="7" t="s">
        <v>54</v>
      </c>
      <c r="L259" s="9">
        <v>30</v>
      </c>
      <c r="M259" s="47" t="s">
        <v>1101</v>
      </c>
      <c r="N259" s="46">
        <v>44440</v>
      </c>
      <c r="O259" s="27">
        <v>20212050095821</v>
      </c>
      <c r="P259" s="147">
        <v>44522</v>
      </c>
      <c r="Q259" s="9">
        <v>55</v>
      </c>
      <c r="R259" s="8" t="s">
        <v>110</v>
      </c>
      <c r="S259" s="8" t="s">
        <v>1102</v>
      </c>
      <c r="T259" s="78">
        <v>44522</v>
      </c>
      <c r="U259" s="8" t="s">
        <v>38</v>
      </c>
      <c r="V259" s="8" t="s">
        <v>39</v>
      </c>
      <c r="W259" s="8" t="s">
        <v>40</v>
      </c>
      <c r="X259" s="8"/>
    </row>
    <row r="260" spans="1:24" s="128" customFormat="1" ht="60" x14ac:dyDescent="0.25">
      <c r="A260" s="12" t="s">
        <v>24</v>
      </c>
      <c r="B260" s="13" t="s">
        <v>25</v>
      </c>
      <c r="C260" s="12" t="s">
        <v>41</v>
      </c>
      <c r="D260" s="50" t="s">
        <v>1103</v>
      </c>
      <c r="E260" s="13" t="s">
        <v>43</v>
      </c>
      <c r="F260" s="13" t="s">
        <v>44</v>
      </c>
      <c r="G260" s="50" t="s">
        <v>1104</v>
      </c>
      <c r="H260" s="12" t="s">
        <v>309</v>
      </c>
      <c r="I260" s="50" t="s">
        <v>310</v>
      </c>
      <c r="J260" s="13" t="s">
        <v>33</v>
      </c>
      <c r="K260" s="12" t="s">
        <v>54</v>
      </c>
      <c r="L260" s="14">
        <v>30</v>
      </c>
      <c r="M260" s="52" t="s">
        <v>1105</v>
      </c>
      <c r="N260" s="51">
        <v>44440</v>
      </c>
      <c r="O260" s="28"/>
      <c r="P260" s="148"/>
      <c r="Q260" s="14"/>
      <c r="R260" s="13" t="s">
        <v>123</v>
      </c>
      <c r="S260" s="13"/>
      <c r="T260" s="79"/>
      <c r="U260" s="13"/>
      <c r="V260" s="13"/>
      <c r="W260" s="13"/>
      <c r="X260" s="13"/>
    </row>
    <row r="261" spans="1:24" s="128" customFormat="1" ht="51" x14ac:dyDescent="0.25">
      <c r="A261" s="1" t="s">
        <v>24</v>
      </c>
      <c r="B261" s="2" t="s">
        <v>25</v>
      </c>
      <c r="C261" s="2" t="s">
        <v>99</v>
      </c>
      <c r="D261" s="16" t="s">
        <v>1106</v>
      </c>
      <c r="E261" s="2" t="s">
        <v>43</v>
      </c>
      <c r="F261" s="2" t="s">
        <v>68</v>
      </c>
      <c r="G261" s="16" t="s">
        <v>1107</v>
      </c>
      <c r="H261" s="1" t="s">
        <v>97</v>
      </c>
      <c r="I261" s="1" t="s">
        <v>83</v>
      </c>
      <c r="J261" s="2" t="s">
        <v>33</v>
      </c>
      <c r="K261" s="1" t="s">
        <v>54</v>
      </c>
      <c r="L261" s="5">
        <v>30</v>
      </c>
      <c r="M261" s="41" t="s">
        <v>1108</v>
      </c>
      <c r="N261" s="40">
        <v>44440</v>
      </c>
      <c r="O261" s="66">
        <v>20212000023961</v>
      </c>
      <c r="P261" s="146">
        <v>44476</v>
      </c>
      <c r="Q261" s="5">
        <v>27</v>
      </c>
      <c r="R261" s="2" t="s">
        <v>37</v>
      </c>
      <c r="S261" s="2"/>
      <c r="T261" s="4" t="s">
        <v>1109</v>
      </c>
      <c r="U261" s="2" t="s">
        <v>38</v>
      </c>
      <c r="V261" s="2" t="s">
        <v>39</v>
      </c>
      <c r="W261" s="2"/>
      <c r="X261" s="2"/>
    </row>
    <row r="262" spans="1:24" s="128" customFormat="1" ht="60" x14ac:dyDescent="0.25">
      <c r="A262" s="1" t="s">
        <v>24</v>
      </c>
      <c r="B262" s="2" t="s">
        <v>25</v>
      </c>
      <c r="C262" s="2" t="s">
        <v>94</v>
      </c>
      <c r="D262" s="16" t="s">
        <v>1110</v>
      </c>
      <c r="E262" s="2" t="s">
        <v>43</v>
      </c>
      <c r="F262" s="2" t="s">
        <v>68</v>
      </c>
      <c r="G262" s="16" t="s">
        <v>1111</v>
      </c>
      <c r="H262" s="1" t="s">
        <v>53</v>
      </c>
      <c r="I262" s="1" t="s">
        <v>32</v>
      </c>
      <c r="J262" s="2" t="s">
        <v>33</v>
      </c>
      <c r="K262" s="1" t="s">
        <v>54</v>
      </c>
      <c r="L262" s="5">
        <v>30</v>
      </c>
      <c r="M262" s="41" t="s">
        <v>1112</v>
      </c>
      <c r="N262" s="40">
        <v>44440</v>
      </c>
      <c r="O262" s="31"/>
      <c r="P262" s="146">
        <v>44446</v>
      </c>
      <c r="Q262" s="5">
        <v>6</v>
      </c>
      <c r="R262" s="2" t="s">
        <v>37</v>
      </c>
      <c r="S262" s="65" t="s">
        <v>1113</v>
      </c>
      <c r="T262" s="4"/>
      <c r="U262" s="2"/>
      <c r="V262" s="2"/>
      <c r="W262" s="2"/>
      <c r="X262" s="2"/>
    </row>
    <row r="263" spans="1:24" s="128" customFormat="1" ht="51" x14ac:dyDescent="0.25">
      <c r="A263" s="18" t="s">
        <v>24</v>
      </c>
      <c r="B263" s="1" t="s">
        <v>254</v>
      </c>
      <c r="C263" s="2" t="s">
        <v>66</v>
      </c>
      <c r="D263" s="16" t="s">
        <v>659</v>
      </c>
      <c r="E263" s="2" t="s">
        <v>28</v>
      </c>
      <c r="F263" s="2" t="s">
        <v>51</v>
      </c>
      <c r="G263" s="16" t="s">
        <v>1114</v>
      </c>
      <c r="H263" s="1" t="s">
        <v>53</v>
      </c>
      <c r="I263" s="1" t="s">
        <v>32</v>
      </c>
      <c r="J263" s="2" t="s">
        <v>33</v>
      </c>
      <c r="K263" s="1" t="s">
        <v>54</v>
      </c>
      <c r="L263" s="5">
        <v>30</v>
      </c>
      <c r="M263" s="41" t="s">
        <v>1115</v>
      </c>
      <c r="N263" s="40">
        <v>44441</v>
      </c>
      <c r="O263" s="66">
        <v>20212050095841</v>
      </c>
      <c r="P263" s="146">
        <v>44449</v>
      </c>
      <c r="Q263" s="5">
        <v>7</v>
      </c>
      <c r="R263" s="2" t="s">
        <v>37</v>
      </c>
      <c r="S263" s="2"/>
      <c r="T263" s="4">
        <v>44449</v>
      </c>
      <c r="U263" s="2" t="s">
        <v>38</v>
      </c>
      <c r="V263" s="2" t="s">
        <v>39</v>
      </c>
      <c r="W263" s="2"/>
      <c r="X263" s="2"/>
    </row>
    <row r="264" spans="1:24" s="128" customFormat="1" ht="60" x14ac:dyDescent="0.25">
      <c r="A264" s="18" t="s">
        <v>137</v>
      </c>
      <c r="B264" s="2" t="s">
        <v>138</v>
      </c>
      <c r="C264" s="2" t="s">
        <v>49</v>
      </c>
      <c r="D264" s="16" t="s">
        <v>619</v>
      </c>
      <c r="E264" s="2" t="s">
        <v>43</v>
      </c>
      <c r="F264" s="2" t="s">
        <v>180</v>
      </c>
      <c r="G264" s="16" t="s">
        <v>1116</v>
      </c>
      <c r="H264" s="1" t="s">
        <v>159</v>
      </c>
      <c r="I264" s="1" t="s">
        <v>32</v>
      </c>
      <c r="J264" s="2" t="s">
        <v>33</v>
      </c>
      <c r="K264" s="1" t="s">
        <v>54</v>
      </c>
      <c r="L264" s="5">
        <v>30</v>
      </c>
      <c r="M264" s="41" t="s">
        <v>1117</v>
      </c>
      <c r="N264" s="40">
        <v>44441</v>
      </c>
      <c r="O264" s="31"/>
      <c r="P264" s="146" t="s">
        <v>1118</v>
      </c>
      <c r="Q264" s="5">
        <v>1</v>
      </c>
      <c r="R264" s="2" t="s">
        <v>37</v>
      </c>
      <c r="S264" s="65" t="s">
        <v>1119</v>
      </c>
      <c r="T264" s="11"/>
      <c r="U264" s="2"/>
      <c r="V264" s="2"/>
      <c r="W264" s="2"/>
      <c r="X264" s="2"/>
    </row>
    <row r="265" spans="1:24" s="128" customFormat="1" ht="75" x14ac:dyDescent="0.25">
      <c r="A265" s="1" t="s">
        <v>24</v>
      </c>
      <c r="B265" s="2" t="s">
        <v>25</v>
      </c>
      <c r="C265" s="16" t="s">
        <v>131</v>
      </c>
      <c r="D265" s="16" t="s">
        <v>1120</v>
      </c>
      <c r="E265" s="2" t="s">
        <v>43</v>
      </c>
      <c r="F265" s="2" t="s">
        <v>68</v>
      </c>
      <c r="G265" s="16" t="s">
        <v>1121</v>
      </c>
      <c r="H265" s="1" t="s">
        <v>309</v>
      </c>
      <c r="I265" s="16" t="s">
        <v>310</v>
      </c>
      <c r="J265" s="2" t="s">
        <v>33</v>
      </c>
      <c r="K265" s="1" t="s">
        <v>76</v>
      </c>
      <c r="L265" s="5">
        <v>20</v>
      </c>
      <c r="M265" s="41" t="s">
        <v>1122</v>
      </c>
      <c r="N265" s="40">
        <v>44441</v>
      </c>
      <c r="O265" s="31"/>
      <c r="P265" s="146">
        <v>44476</v>
      </c>
      <c r="Q265" s="5">
        <v>25</v>
      </c>
      <c r="R265" s="2" t="s">
        <v>37</v>
      </c>
      <c r="S265" s="65" t="s">
        <v>1123</v>
      </c>
      <c r="T265" s="6">
        <v>44476</v>
      </c>
      <c r="U265" s="2" t="s">
        <v>38</v>
      </c>
      <c r="V265" s="2" t="s">
        <v>39</v>
      </c>
      <c r="W265" s="2"/>
      <c r="X265" s="2"/>
    </row>
    <row r="266" spans="1:24" s="128" customFormat="1" ht="51" x14ac:dyDescent="0.25">
      <c r="A266" s="1" t="s">
        <v>24</v>
      </c>
      <c r="B266" s="2" t="s">
        <v>25</v>
      </c>
      <c r="C266" s="2" t="s">
        <v>94</v>
      </c>
      <c r="D266" s="16" t="s">
        <v>1124</v>
      </c>
      <c r="E266" s="2" t="s">
        <v>101</v>
      </c>
      <c r="F266" s="2" t="s">
        <v>68</v>
      </c>
      <c r="G266" s="16" t="s">
        <v>972</v>
      </c>
      <c r="H266" s="16" t="s">
        <v>1125</v>
      </c>
      <c r="I266" s="1" t="s">
        <v>32</v>
      </c>
      <c r="J266" s="2" t="s">
        <v>33</v>
      </c>
      <c r="K266" s="1" t="s">
        <v>54</v>
      </c>
      <c r="L266" s="5">
        <v>30</v>
      </c>
      <c r="M266" s="41" t="s">
        <v>1126</v>
      </c>
      <c r="N266" s="40">
        <v>44441</v>
      </c>
      <c r="O266" s="5"/>
      <c r="P266" s="146" t="s">
        <v>1127</v>
      </c>
      <c r="Q266" s="5">
        <v>13</v>
      </c>
      <c r="R266" s="2" t="s">
        <v>37</v>
      </c>
      <c r="S266" s="65" t="s">
        <v>1128</v>
      </c>
      <c r="T266" s="6">
        <v>44460</v>
      </c>
      <c r="U266" s="2" t="s">
        <v>38</v>
      </c>
      <c r="V266" s="2" t="s">
        <v>39</v>
      </c>
      <c r="W266" s="2"/>
      <c r="X266" s="2"/>
    </row>
    <row r="267" spans="1:24" s="128" customFormat="1" ht="51" x14ac:dyDescent="0.25">
      <c r="A267" s="1" t="s">
        <v>24</v>
      </c>
      <c r="B267" s="2" t="s">
        <v>25</v>
      </c>
      <c r="C267" s="2" t="s">
        <v>58</v>
      </c>
      <c r="D267" s="16" t="s">
        <v>1129</v>
      </c>
      <c r="E267" s="2" t="s">
        <v>588</v>
      </c>
      <c r="F267" s="2" t="s">
        <v>68</v>
      </c>
      <c r="G267" s="16" t="s">
        <v>1130</v>
      </c>
      <c r="H267" s="1" t="s">
        <v>53</v>
      </c>
      <c r="I267" s="1" t="s">
        <v>32</v>
      </c>
      <c r="J267" s="2" t="s">
        <v>33</v>
      </c>
      <c r="K267" s="1" t="s">
        <v>54</v>
      </c>
      <c r="L267" s="5">
        <v>30</v>
      </c>
      <c r="M267" s="41" t="s">
        <v>1131</v>
      </c>
      <c r="N267" s="40">
        <v>44441</v>
      </c>
      <c r="O267" s="66">
        <v>20212050095861</v>
      </c>
      <c r="P267" s="146">
        <v>44461</v>
      </c>
      <c r="Q267" s="5">
        <v>14</v>
      </c>
      <c r="R267" s="2" t="s">
        <v>37</v>
      </c>
      <c r="S267" s="2"/>
      <c r="T267" s="6">
        <v>44461</v>
      </c>
      <c r="U267" s="2" t="s">
        <v>38</v>
      </c>
      <c r="V267" s="2" t="s">
        <v>39</v>
      </c>
      <c r="W267" s="2"/>
      <c r="X267" s="2"/>
    </row>
    <row r="268" spans="1:24" s="128" customFormat="1" ht="60" x14ac:dyDescent="0.25">
      <c r="A268" s="1" t="s">
        <v>24</v>
      </c>
      <c r="B268" s="2" t="s">
        <v>25</v>
      </c>
      <c r="C268" s="2" t="s">
        <v>643</v>
      </c>
      <c r="D268" s="16" t="s">
        <v>1132</v>
      </c>
      <c r="E268" s="2" t="s">
        <v>43</v>
      </c>
      <c r="F268" s="2" t="s">
        <v>68</v>
      </c>
      <c r="G268" s="16" t="s">
        <v>668</v>
      </c>
      <c r="H268" s="1" t="s">
        <v>159</v>
      </c>
      <c r="I268" s="1" t="s">
        <v>32</v>
      </c>
      <c r="J268" s="2" t="s">
        <v>33</v>
      </c>
      <c r="K268" s="1" t="s">
        <v>54</v>
      </c>
      <c r="L268" s="5">
        <v>30</v>
      </c>
      <c r="M268" s="41" t="s">
        <v>1133</v>
      </c>
      <c r="N268" s="40">
        <v>44442</v>
      </c>
      <c r="O268" s="66">
        <v>20212050095751</v>
      </c>
      <c r="P268" s="146">
        <v>44449</v>
      </c>
      <c r="Q268" s="5">
        <v>5</v>
      </c>
      <c r="R268" s="2" t="s">
        <v>37</v>
      </c>
      <c r="S268" s="2"/>
      <c r="T268" s="6">
        <v>44449</v>
      </c>
      <c r="U268" s="2" t="s">
        <v>38</v>
      </c>
      <c r="V268" s="2" t="s">
        <v>39</v>
      </c>
      <c r="W268" s="2"/>
      <c r="X268" s="2"/>
    </row>
    <row r="269" spans="1:24" s="128" customFormat="1" ht="60" x14ac:dyDescent="0.25">
      <c r="A269" s="1" t="s">
        <v>24</v>
      </c>
      <c r="B269" s="2" t="s">
        <v>25</v>
      </c>
      <c r="C269" s="2" t="s">
        <v>49</v>
      </c>
      <c r="D269" s="16" t="s">
        <v>1134</v>
      </c>
      <c r="E269" s="2" t="s">
        <v>43</v>
      </c>
      <c r="F269" s="2" t="s">
        <v>68</v>
      </c>
      <c r="G269" s="16" t="s">
        <v>866</v>
      </c>
      <c r="H269" s="1" t="s">
        <v>189</v>
      </c>
      <c r="I269" s="1" t="s">
        <v>83</v>
      </c>
      <c r="J269" s="2" t="s">
        <v>33</v>
      </c>
      <c r="K269" s="1" t="s">
        <v>54</v>
      </c>
      <c r="L269" s="5">
        <v>30</v>
      </c>
      <c r="M269" s="41" t="s">
        <v>1135</v>
      </c>
      <c r="N269" s="40">
        <v>44442</v>
      </c>
      <c r="O269" s="66">
        <v>20212000023691</v>
      </c>
      <c r="P269" s="146">
        <v>44461</v>
      </c>
      <c r="Q269" s="5">
        <v>13</v>
      </c>
      <c r="R269" s="2" t="s">
        <v>37</v>
      </c>
      <c r="S269" s="2"/>
      <c r="T269" s="4">
        <v>44461</v>
      </c>
      <c r="U269" s="2" t="s">
        <v>38</v>
      </c>
      <c r="V269" s="2" t="s">
        <v>39</v>
      </c>
      <c r="W269" s="2"/>
      <c r="X269" s="2"/>
    </row>
    <row r="270" spans="1:24" s="128" customFormat="1" ht="51" x14ac:dyDescent="0.25">
      <c r="A270" s="1" t="s">
        <v>24</v>
      </c>
      <c r="B270" s="2" t="s">
        <v>25</v>
      </c>
      <c r="C270" s="2" t="s">
        <v>643</v>
      </c>
      <c r="D270" s="16" t="s">
        <v>1136</v>
      </c>
      <c r="E270" s="2" t="s">
        <v>28</v>
      </c>
      <c r="F270" s="2" t="s">
        <v>180</v>
      </c>
      <c r="G270" s="16" t="s">
        <v>1137</v>
      </c>
      <c r="H270" s="1" t="s">
        <v>159</v>
      </c>
      <c r="I270" s="1" t="s">
        <v>32</v>
      </c>
      <c r="J270" s="2" t="s">
        <v>33</v>
      </c>
      <c r="K270" s="1" t="s">
        <v>54</v>
      </c>
      <c r="L270" s="5">
        <v>30</v>
      </c>
      <c r="M270" s="41" t="s">
        <v>1138</v>
      </c>
      <c r="N270" s="40">
        <v>44442</v>
      </c>
      <c r="O270" s="66">
        <v>20212050096291</v>
      </c>
      <c r="P270" s="146">
        <v>44474</v>
      </c>
      <c r="Q270" s="5">
        <v>22</v>
      </c>
      <c r="R270" s="2" t="s">
        <v>37</v>
      </c>
      <c r="S270" s="2"/>
      <c r="T270" s="6">
        <v>44474</v>
      </c>
      <c r="U270" s="2" t="s">
        <v>38</v>
      </c>
      <c r="V270" s="2" t="s">
        <v>39</v>
      </c>
      <c r="W270" s="2"/>
      <c r="X270" s="2"/>
    </row>
    <row r="271" spans="1:24" s="128" customFormat="1" ht="75" x14ac:dyDescent="0.25">
      <c r="A271" s="1" t="s">
        <v>24</v>
      </c>
      <c r="B271" s="2" t="s">
        <v>25</v>
      </c>
      <c r="C271" s="2" t="s">
        <v>150</v>
      </c>
      <c r="D271" s="16" t="s">
        <v>1139</v>
      </c>
      <c r="E271" s="2" t="s">
        <v>60</v>
      </c>
      <c r="F271" s="2" t="s">
        <v>68</v>
      </c>
      <c r="G271" s="16" t="s">
        <v>1140</v>
      </c>
      <c r="H271" s="1" t="s">
        <v>53</v>
      </c>
      <c r="I271" s="1" t="s">
        <v>32</v>
      </c>
      <c r="J271" s="2" t="s">
        <v>33</v>
      </c>
      <c r="K271" s="1" t="s">
        <v>141</v>
      </c>
      <c r="L271" s="5">
        <v>10</v>
      </c>
      <c r="M271" s="41" t="s">
        <v>1141</v>
      </c>
      <c r="N271" s="40">
        <v>44442</v>
      </c>
      <c r="O271" s="66">
        <v>20212050095931</v>
      </c>
      <c r="P271" s="146">
        <v>44447</v>
      </c>
      <c r="Q271" s="5">
        <v>3</v>
      </c>
      <c r="R271" s="2" t="s">
        <v>37</v>
      </c>
      <c r="S271" s="2"/>
      <c r="T271" s="4">
        <v>44447</v>
      </c>
      <c r="U271" s="2" t="s">
        <v>38</v>
      </c>
      <c r="V271" s="2" t="s">
        <v>39</v>
      </c>
      <c r="W271" s="2"/>
      <c r="X271" s="2"/>
    </row>
    <row r="272" spans="1:24" s="128" customFormat="1" ht="51" x14ac:dyDescent="0.25">
      <c r="A272" s="1" t="s">
        <v>24</v>
      </c>
      <c r="B272" s="2" t="s">
        <v>25</v>
      </c>
      <c r="C272" s="2" t="s">
        <v>94</v>
      </c>
      <c r="D272" s="16" t="s">
        <v>1142</v>
      </c>
      <c r="E272" s="2" t="s">
        <v>60</v>
      </c>
      <c r="F272" s="2" t="s">
        <v>68</v>
      </c>
      <c r="G272" s="16" t="s">
        <v>1143</v>
      </c>
      <c r="H272" s="1" t="s">
        <v>159</v>
      </c>
      <c r="I272" s="1" t="s">
        <v>32</v>
      </c>
      <c r="J272" s="2" t="s">
        <v>33</v>
      </c>
      <c r="K272" s="1" t="s">
        <v>141</v>
      </c>
      <c r="L272" s="5">
        <v>10</v>
      </c>
      <c r="M272" s="41" t="s">
        <v>1144</v>
      </c>
      <c r="N272" s="40">
        <v>44442</v>
      </c>
      <c r="O272" s="66" t="s">
        <v>1145</v>
      </c>
      <c r="P272" s="146" t="s">
        <v>1146</v>
      </c>
      <c r="Q272" s="5">
        <v>2</v>
      </c>
      <c r="R272" s="2" t="s">
        <v>37</v>
      </c>
      <c r="S272" s="2"/>
      <c r="T272" s="11" t="s">
        <v>1146</v>
      </c>
      <c r="U272" s="2" t="s">
        <v>38</v>
      </c>
      <c r="V272" s="2" t="s">
        <v>39</v>
      </c>
      <c r="W272" s="2"/>
      <c r="X272" s="2"/>
    </row>
    <row r="273" spans="1:24" s="128" customFormat="1" ht="76.5" x14ac:dyDescent="0.25">
      <c r="A273" s="7" t="s">
        <v>24</v>
      </c>
      <c r="B273" s="8" t="s">
        <v>25</v>
      </c>
      <c r="C273" s="8" t="s">
        <v>99</v>
      </c>
      <c r="D273" s="17" t="s">
        <v>1147</v>
      </c>
      <c r="E273" s="8" t="s">
        <v>101</v>
      </c>
      <c r="F273" s="8" t="s">
        <v>68</v>
      </c>
      <c r="G273" s="17" t="s">
        <v>1148</v>
      </c>
      <c r="H273" s="7" t="s">
        <v>298</v>
      </c>
      <c r="I273" s="7" t="s">
        <v>90</v>
      </c>
      <c r="J273" s="8" t="s">
        <v>33</v>
      </c>
      <c r="K273" s="7" t="s">
        <v>54</v>
      </c>
      <c r="L273" s="9">
        <v>30</v>
      </c>
      <c r="M273" s="47" t="s">
        <v>1149</v>
      </c>
      <c r="N273" s="46">
        <v>44442</v>
      </c>
      <c r="O273" s="27">
        <v>20213000030731</v>
      </c>
      <c r="P273" s="147">
        <v>44551</v>
      </c>
      <c r="Q273" s="9">
        <v>73</v>
      </c>
      <c r="R273" s="8" t="s">
        <v>110</v>
      </c>
      <c r="S273" s="8" t="s">
        <v>1150</v>
      </c>
      <c r="T273" s="19" t="s">
        <v>1151</v>
      </c>
      <c r="U273" s="8" t="s">
        <v>38</v>
      </c>
      <c r="V273" s="8" t="s">
        <v>39</v>
      </c>
      <c r="W273" s="8" t="s">
        <v>40</v>
      </c>
      <c r="X273" s="8"/>
    </row>
    <row r="274" spans="1:24" s="128" customFormat="1" ht="105" x14ac:dyDescent="0.25">
      <c r="A274" s="7" t="s">
        <v>24</v>
      </c>
      <c r="B274" s="8" t="s">
        <v>25</v>
      </c>
      <c r="C274" s="8" t="s">
        <v>150</v>
      </c>
      <c r="D274" s="17" t="s">
        <v>1152</v>
      </c>
      <c r="E274" s="8" t="s">
        <v>588</v>
      </c>
      <c r="F274" s="8" t="s">
        <v>44</v>
      </c>
      <c r="G274" s="17" t="s">
        <v>1153</v>
      </c>
      <c r="H274" s="17" t="s">
        <v>1154</v>
      </c>
      <c r="I274" s="26" t="s">
        <v>1155</v>
      </c>
      <c r="J274" s="7" t="s">
        <v>33</v>
      </c>
      <c r="K274" s="7" t="s">
        <v>54</v>
      </c>
      <c r="L274" s="9">
        <v>30</v>
      </c>
      <c r="M274" s="47" t="s">
        <v>1156</v>
      </c>
      <c r="N274" s="46">
        <v>44445</v>
      </c>
      <c r="O274" s="27">
        <v>20213000030611</v>
      </c>
      <c r="P274" s="147">
        <v>44551</v>
      </c>
      <c r="Q274" s="9">
        <v>72</v>
      </c>
      <c r="R274" s="8" t="s">
        <v>110</v>
      </c>
      <c r="S274" s="8" t="s">
        <v>1157</v>
      </c>
      <c r="T274" s="19" t="s">
        <v>1151</v>
      </c>
      <c r="U274" s="8" t="s">
        <v>38</v>
      </c>
      <c r="V274" s="8" t="s">
        <v>39</v>
      </c>
      <c r="W274" s="8" t="s">
        <v>40</v>
      </c>
      <c r="X274" s="8"/>
    </row>
    <row r="275" spans="1:24" s="128" customFormat="1" ht="60" x14ac:dyDescent="0.25">
      <c r="A275" s="1" t="s">
        <v>24</v>
      </c>
      <c r="B275" s="2" t="s">
        <v>25</v>
      </c>
      <c r="C275" s="2" t="s">
        <v>66</v>
      </c>
      <c r="D275" s="16" t="s">
        <v>1158</v>
      </c>
      <c r="E275" s="2" t="s">
        <v>43</v>
      </c>
      <c r="F275" s="2" t="s">
        <v>68</v>
      </c>
      <c r="G275" s="16" t="s">
        <v>1159</v>
      </c>
      <c r="H275" s="1" t="s">
        <v>298</v>
      </c>
      <c r="I275" s="1" t="s">
        <v>90</v>
      </c>
      <c r="J275" s="2" t="s">
        <v>33</v>
      </c>
      <c r="K275" s="1" t="s">
        <v>76</v>
      </c>
      <c r="L275" s="5">
        <v>30</v>
      </c>
      <c r="M275" s="41" t="s">
        <v>1160</v>
      </c>
      <c r="N275" s="40">
        <v>44445</v>
      </c>
      <c r="O275" s="5">
        <v>20212100023231</v>
      </c>
      <c r="P275" s="146">
        <v>44452</v>
      </c>
      <c r="Q275" s="5">
        <v>5</v>
      </c>
      <c r="R275" s="2" t="s">
        <v>37</v>
      </c>
      <c r="S275" s="65" t="s">
        <v>1161</v>
      </c>
      <c r="T275" s="6"/>
      <c r="U275" s="2"/>
      <c r="V275" s="2"/>
      <c r="W275" s="2"/>
      <c r="X275" s="2" t="s">
        <v>1162</v>
      </c>
    </row>
    <row r="276" spans="1:24" s="128" customFormat="1" ht="60" x14ac:dyDescent="0.25">
      <c r="A276" s="7" t="s">
        <v>24</v>
      </c>
      <c r="B276" s="8" t="s">
        <v>25</v>
      </c>
      <c r="C276" s="8" t="s">
        <v>643</v>
      </c>
      <c r="D276" s="17" t="s">
        <v>1163</v>
      </c>
      <c r="E276" s="8" t="s">
        <v>28</v>
      </c>
      <c r="F276" s="8" t="s">
        <v>127</v>
      </c>
      <c r="G276" s="17" t="s">
        <v>1164</v>
      </c>
      <c r="H276" s="7" t="s">
        <v>320</v>
      </c>
      <c r="I276" s="7" t="s">
        <v>63</v>
      </c>
      <c r="J276" s="8" t="s">
        <v>33</v>
      </c>
      <c r="K276" s="7" t="s">
        <v>54</v>
      </c>
      <c r="L276" s="9">
        <v>30</v>
      </c>
      <c r="M276" s="47" t="s">
        <v>1165</v>
      </c>
      <c r="N276" s="46">
        <v>44445</v>
      </c>
      <c r="O276" s="27">
        <v>20212000027691</v>
      </c>
      <c r="P276" s="147">
        <v>44516</v>
      </c>
      <c r="Q276" s="9">
        <v>48</v>
      </c>
      <c r="R276" s="8" t="s">
        <v>110</v>
      </c>
      <c r="S276" s="8" t="s">
        <v>1166</v>
      </c>
      <c r="T276" s="10">
        <v>44516</v>
      </c>
      <c r="U276" s="8" t="s">
        <v>38</v>
      </c>
      <c r="V276" s="8" t="s">
        <v>39</v>
      </c>
      <c r="W276" s="8" t="s">
        <v>40</v>
      </c>
      <c r="X276" s="8"/>
    </row>
    <row r="277" spans="1:24" s="128" customFormat="1" ht="60" x14ac:dyDescent="0.25">
      <c r="A277" s="1" t="s">
        <v>24</v>
      </c>
      <c r="B277" s="2" t="s">
        <v>25</v>
      </c>
      <c r="C277" s="2" t="s">
        <v>150</v>
      </c>
      <c r="D277" s="16" t="s">
        <v>1167</v>
      </c>
      <c r="E277" s="2" t="s">
        <v>60</v>
      </c>
      <c r="F277" s="2" t="s">
        <v>180</v>
      </c>
      <c r="G277" s="16" t="s">
        <v>1168</v>
      </c>
      <c r="H277" s="1" t="s">
        <v>521</v>
      </c>
      <c r="I277" s="1" t="s">
        <v>522</v>
      </c>
      <c r="J277" s="1" t="s">
        <v>154</v>
      </c>
      <c r="K277" s="1" t="s">
        <v>141</v>
      </c>
      <c r="L277" s="31">
        <v>10</v>
      </c>
      <c r="M277" s="41" t="s">
        <v>1169</v>
      </c>
      <c r="N277" s="40">
        <v>44445</v>
      </c>
      <c r="O277" s="66">
        <v>20211200000953</v>
      </c>
      <c r="P277" s="149">
        <v>44459</v>
      </c>
      <c r="Q277" s="31">
        <v>10</v>
      </c>
      <c r="R277" s="2" t="s">
        <v>37</v>
      </c>
      <c r="S277" s="1"/>
      <c r="T277" s="22">
        <v>44459</v>
      </c>
      <c r="U277" s="1" t="s">
        <v>38</v>
      </c>
      <c r="V277" s="2" t="s">
        <v>39</v>
      </c>
      <c r="W277" s="1"/>
      <c r="X277" s="1"/>
    </row>
    <row r="278" spans="1:24" s="128" customFormat="1" ht="105" x14ac:dyDescent="0.25">
      <c r="A278" s="7" t="s">
        <v>24</v>
      </c>
      <c r="B278" s="8" t="s">
        <v>25</v>
      </c>
      <c r="C278" s="8" t="s">
        <v>150</v>
      </c>
      <c r="D278" s="17" t="s">
        <v>1152</v>
      </c>
      <c r="E278" s="8" t="s">
        <v>43</v>
      </c>
      <c r="F278" s="8" t="s">
        <v>44</v>
      </c>
      <c r="G278" s="17" t="s">
        <v>1153</v>
      </c>
      <c r="H278" s="17" t="s">
        <v>1154</v>
      </c>
      <c r="I278" s="26" t="s">
        <v>1155</v>
      </c>
      <c r="J278" s="7" t="s">
        <v>33</v>
      </c>
      <c r="K278" s="7" t="s">
        <v>54</v>
      </c>
      <c r="L278" s="27">
        <v>30</v>
      </c>
      <c r="M278" s="47" t="s">
        <v>1170</v>
      </c>
      <c r="N278" s="46">
        <v>44445</v>
      </c>
      <c r="O278" s="27">
        <v>20213000030721</v>
      </c>
      <c r="P278" s="147">
        <v>44551</v>
      </c>
      <c r="Q278" s="9">
        <v>72</v>
      </c>
      <c r="R278" s="8" t="s">
        <v>110</v>
      </c>
      <c r="S278" s="7" t="s">
        <v>1171</v>
      </c>
      <c r="T278" s="23">
        <v>44551</v>
      </c>
      <c r="U278" s="7" t="s">
        <v>38</v>
      </c>
      <c r="V278" s="8" t="s">
        <v>39</v>
      </c>
      <c r="W278" s="7" t="s">
        <v>40</v>
      </c>
      <c r="X278" s="7"/>
    </row>
    <row r="279" spans="1:24" s="128" customFormat="1" ht="60" x14ac:dyDescent="0.25">
      <c r="A279" s="1" t="s">
        <v>24</v>
      </c>
      <c r="B279" s="2" t="s">
        <v>25</v>
      </c>
      <c r="C279" s="2" t="s">
        <v>49</v>
      </c>
      <c r="D279" s="16" t="s">
        <v>1172</v>
      </c>
      <c r="E279" s="2" t="s">
        <v>588</v>
      </c>
      <c r="F279" s="2" t="s">
        <v>68</v>
      </c>
      <c r="G279" s="16" t="s">
        <v>1173</v>
      </c>
      <c r="H279" s="1" t="s">
        <v>159</v>
      </c>
      <c r="I279" s="1" t="s">
        <v>32</v>
      </c>
      <c r="J279" s="2" t="s">
        <v>33</v>
      </c>
      <c r="K279" s="1" t="s">
        <v>76</v>
      </c>
      <c r="L279" s="31">
        <v>30</v>
      </c>
      <c r="M279" s="41" t="s">
        <v>1174</v>
      </c>
      <c r="N279" s="40">
        <v>44446</v>
      </c>
      <c r="O279" s="66">
        <v>20212050096101</v>
      </c>
      <c r="P279" s="149">
        <v>44461</v>
      </c>
      <c r="Q279" s="31">
        <v>11</v>
      </c>
      <c r="R279" s="2" t="s">
        <v>37</v>
      </c>
      <c r="S279" s="1"/>
      <c r="T279" s="22">
        <v>44461</v>
      </c>
      <c r="U279" s="1" t="s">
        <v>38</v>
      </c>
      <c r="V279" s="2" t="s">
        <v>39</v>
      </c>
      <c r="W279" s="1"/>
      <c r="X279" s="1"/>
    </row>
    <row r="280" spans="1:24" s="128" customFormat="1" ht="90" x14ac:dyDescent="0.25">
      <c r="A280" s="7" t="s">
        <v>24</v>
      </c>
      <c r="B280" s="8" t="s">
        <v>25</v>
      </c>
      <c r="C280" s="8" t="s">
        <v>94</v>
      </c>
      <c r="D280" s="17" t="s">
        <v>1175</v>
      </c>
      <c r="E280" s="8" t="s">
        <v>588</v>
      </c>
      <c r="F280" s="8" t="s">
        <v>51</v>
      </c>
      <c r="G280" s="17" t="s">
        <v>1176</v>
      </c>
      <c r="H280" s="7" t="s">
        <v>320</v>
      </c>
      <c r="I280" s="7" t="s">
        <v>63</v>
      </c>
      <c r="J280" s="8" t="s">
        <v>33</v>
      </c>
      <c r="K280" s="7" t="s">
        <v>54</v>
      </c>
      <c r="L280" s="27">
        <v>30</v>
      </c>
      <c r="M280" s="47" t="s">
        <v>1177</v>
      </c>
      <c r="N280" s="46">
        <v>44446</v>
      </c>
      <c r="O280" s="27">
        <v>20212000026881</v>
      </c>
      <c r="P280" s="150">
        <v>44509</v>
      </c>
      <c r="Q280" s="27">
        <v>43</v>
      </c>
      <c r="R280" s="8" t="s">
        <v>110</v>
      </c>
      <c r="S280" s="7" t="s">
        <v>1178</v>
      </c>
      <c r="T280" s="23">
        <v>44509</v>
      </c>
      <c r="U280" s="7" t="s">
        <v>38</v>
      </c>
      <c r="V280" s="8" t="s">
        <v>39</v>
      </c>
      <c r="W280" s="7" t="s">
        <v>40</v>
      </c>
      <c r="X280" s="7"/>
    </row>
    <row r="281" spans="1:24" s="128" customFormat="1" ht="75" x14ac:dyDescent="0.25">
      <c r="A281" s="1" t="s">
        <v>24</v>
      </c>
      <c r="B281" s="2" t="s">
        <v>25</v>
      </c>
      <c r="C281" s="2" t="s">
        <v>386</v>
      </c>
      <c r="D281" s="16" t="s">
        <v>1179</v>
      </c>
      <c r="E281" s="2" t="s">
        <v>43</v>
      </c>
      <c r="F281" s="2" t="s">
        <v>180</v>
      </c>
      <c r="G281" s="16" t="s">
        <v>1180</v>
      </c>
      <c r="H281" s="1" t="s">
        <v>159</v>
      </c>
      <c r="I281" s="1" t="s">
        <v>32</v>
      </c>
      <c r="J281" s="2" t="s">
        <v>33</v>
      </c>
      <c r="K281" s="1" t="s">
        <v>54</v>
      </c>
      <c r="L281" s="31">
        <v>30</v>
      </c>
      <c r="M281" s="41" t="s">
        <v>1181</v>
      </c>
      <c r="N281" s="40">
        <v>44446</v>
      </c>
      <c r="O281" s="66">
        <v>20212050096301</v>
      </c>
      <c r="P281" s="149"/>
      <c r="Q281" s="31"/>
      <c r="R281" s="2" t="s">
        <v>37</v>
      </c>
      <c r="S281" s="1"/>
      <c r="T281" s="22">
        <v>44463</v>
      </c>
      <c r="U281" s="1" t="s">
        <v>38</v>
      </c>
      <c r="V281" s="2" t="s">
        <v>39</v>
      </c>
      <c r="W281" s="1"/>
      <c r="X281" s="1"/>
    </row>
    <row r="282" spans="1:24" s="128" customFormat="1" ht="51" x14ac:dyDescent="0.25">
      <c r="A282" s="1" t="s">
        <v>24</v>
      </c>
      <c r="B282" s="2" t="s">
        <v>25</v>
      </c>
      <c r="C282" s="2" t="s">
        <v>66</v>
      </c>
      <c r="D282" s="16" t="s">
        <v>1182</v>
      </c>
      <c r="E282" s="2" t="s">
        <v>43</v>
      </c>
      <c r="F282" s="2" t="s">
        <v>68</v>
      </c>
      <c r="G282" s="16" t="s">
        <v>1183</v>
      </c>
      <c r="H282" s="1" t="s">
        <v>298</v>
      </c>
      <c r="I282" s="1" t="s">
        <v>90</v>
      </c>
      <c r="J282" s="2" t="s">
        <v>33</v>
      </c>
      <c r="K282" s="1" t="s">
        <v>76</v>
      </c>
      <c r="L282" s="31">
        <v>20</v>
      </c>
      <c r="M282" s="41" t="s">
        <v>1184</v>
      </c>
      <c r="N282" s="40">
        <v>44446</v>
      </c>
      <c r="O282" s="66" t="s">
        <v>1185</v>
      </c>
      <c r="P282" s="149">
        <v>44452</v>
      </c>
      <c r="Q282" s="31">
        <v>4</v>
      </c>
      <c r="R282" s="2" t="s">
        <v>37</v>
      </c>
      <c r="S282" s="1"/>
      <c r="T282" s="22">
        <v>44452</v>
      </c>
      <c r="U282" s="1"/>
      <c r="V282" s="1"/>
      <c r="W282" s="1"/>
      <c r="X282" s="1" t="s">
        <v>1162</v>
      </c>
    </row>
    <row r="283" spans="1:24" s="128" customFormat="1" ht="60" x14ac:dyDescent="0.25">
      <c r="A283" s="12" t="s">
        <v>24</v>
      </c>
      <c r="B283" s="13" t="s">
        <v>25</v>
      </c>
      <c r="C283" s="13" t="s">
        <v>643</v>
      </c>
      <c r="D283" s="50" t="s">
        <v>1186</v>
      </c>
      <c r="E283" s="13" t="s">
        <v>43</v>
      </c>
      <c r="F283" s="13" t="s">
        <v>180</v>
      </c>
      <c r="G283" s="50" t="s">
        <v>1187</v>
      </c>
      <c r="H283" s="50" t="s">
        <v>937</v>
      </c>
      <c r="I283" s="12" t="s">
        <v>32</v>
      </c>
      <c r="J283" s="13" t="s">
        <v>33</v>
      </c>
      <c r="K283" s="12" t="s">
        <v>54</v>
      </c>
      <c r="L283" s="28">
        <v>30</v>
      </c>
      <c r="M283" s="52" t="s">
        <v>1188</v>
      </c>
      <c r="N283" s="51">
        <v>44446</v>
      </c>
      <c r="O283" s="28">
        <v>20212050096681</v>
      </c>
      <c r="P283" s="151"/>
      <c r="Q283" s="28"/>
      <c r="R283" s="13" t="s">
        <v>123</v>
      </c>
      <c r="S283" s="12" t="s">
        <v>1189</v>
      </c>
      <c r="T283" s="29"/>
      <c r="U283" s="12"/>
      <c r="V283" s="12"/>
      <c r="W283" s="12"/>
      <c r="X283" s="12" t="s">
        <v>1190</v>
      </c>
    </row>
    <row r="284" spans="1:24" s="128" customFormat="1" ht="60" x14ac:dyDescent="0.25">
      <c r="A284" s="1" t="s">
        <v>24</v>
      </c>
      <c r="B284" s="2" t="s">
        <v>25</v>
      </c>
      <c r="C284" s="2" t="s">
        <v>170</v>
      </c>
      <c r="D284" s="16" t="s">
        <v>1076</v>
      </c>
      <c r="E284" s="2" t="s">
        <v>43</v>
      </c>
      <c r="F284" s="2" t="s">
        <v>180</v>
      </c>
      <c r="G284" s="16" t="s">
        <v>1191</v>
      </c>
      <c r="H284" s="16" t="s">
        <v>937</v>
      </c>
      <c r="I284" s="1" t="s">
        <v>32</v>
      </c>
      <c r="J284" s="2" t="s">
        <v>33</v>
      </c>
      <c r="K284" s="1" t="s">
        <v>54</v>
      </c>
      <c r="L284" s="31">
        <v>30</v>
      </c>
      <c r="M284" s="41" t="s">
        <v>1192</v>
      </c>
      <c r="N284" s="40">
        <v>44446</v>
      </c>
      <c r="O284" s="31">
        <v>20212050096691</v>
      </c>
      <c r="P284" s="149">
        <v>44479</v>
      </c>
      <c r="Q284" s="31">
        <v>24</v>
      </c>
      <c r="R284" s="2" t="s">
        <v>37</v>
      </c>
      <c r="S284" s="1" t="s">
        <v>1193</v>
      </c>
      <c r="T284" s="21" t="s">
        <v>40</v>
      </c>
      <c r="U284" s="1" t="s">
        <v>553</v>
      </c>
      <c r="V284" s="1" t="s">
        <v>40</v>
      </c>
      <c r="W284" s="1"/>
      <c r="X284" s="1" t="s">
        <v>1194</v>
      </c>
    </row>
    <row r="285" spans="1:24" s="128" customFormat="1" ht="60" x14ac:dyDescent="0.25">
      <c r="A285" s="7" t="s">
        <v>24</v>
      </c>
      <c r="B285" s="8" t="s">
        <v>25</v>
      </c>
      <c r="C285" s="8" t="s">
        <v>930</v>
      </c>
      <c r="D285" s="17" t="s">
        <v>1195</v>
      </c>
      <c r="E285" s="8" t="s">
        <v>43</v>
      </c>
      <c r="F285" s="8" t="s">
        <v>180</v>
      </c>
      <c r="G285" s="17" t="s">
        <v>1196</v>
      </c>
      <c r="H285" s="17" t="s">
        <v>937</v>
      </c>
      <c r="I285" s="7" t="s">
        <v>32</v>
      </c>
      <c r="J285" s="8" t="s">
        <v>33</v>
      </c>
      <c r="K285" s="7" t="s">
        <v>54</v>
      </c>
      <c r="L285" s="27">
        <v>30</v>
      </c>
      <c r="M285" s="47" t="s">
        <v>1197</v>
      </c>
      <c r="N285" s="46">
        <v>44447</v>
      </c>
      <c r="O285" s="27">
        <v>20212050096701</v>
      </c>
      <c r="P285" s="150">
        <v>44502</v>
      </c>
      <c r="Q285" s="27">
        <v>37</v>
      </c>
      <c r="R285" s="8" t="s">
        <v>110</v>
      </c>
      <c r="S285" s="7" t="s">
        <v>1198</v>
      </c>
      <c r="T285" s="23" t="s">
        <v>40</v>
      </c>
      <c r="U285" s="7" t="s">
        <v>553</v>
      </c>
      <c r="V285" s="7" t="s">
        <v>40</v>
      </c>
      <c r="W285" s="7"/>
      <c r="X285" s="7" t="s">
        <v>1194</v>
      </c>
    </row>
    <row r="286" spans="1:24" s="128" customFormat="1" ht="105" x14ac:dyDescent="0.25">
      <c r="A286" s="12" t="s">
        <v>24</v>
      </c>
      <c r="B286" s="13" t="s">
        <v>25</v>
      </c>
      <c r="C286" s="13" t="s">
        <v>49</v>
      </c>
      <c r="D286" s="50" t="s">
        <v>855</v>
      </c>
      <c r="E286" s="13" t="s">
        <v>43</v>
      </c>
      <c r="F286" s="13" t="s">
        <v>44</v>
      </c>
      <c r="G286" s="50" t="s">
        <v>1199</v>
      </c>
      <c r="H286" s="12" t="s">
        <v>320</v>
      </c>
      <c r="I286" s="12" t="s">
        <v>63</v>
      </c>
      <c r="J286" s="13" t="s">
        <v>33</v>
      </c>
      <c r="K286" s="12" t="s">
        <v>54</v>
      </c>
      <c r="L286" s="28">
        <v>30</v>
      </c>
      <c r="M286" s="52" t="s">
        <v>1200</v>
      </c>
      <c r="N286" s="51">
        <v>44447</v>
      </c>
      <c r="O286" s="28"/>
      <c r="P286" s="151"/>
      <c r="Q286" s="28"/>
      <c r="R286" s="13" t="s">
        <v>123</v>
      </c>
      <c r="S286" s="12"/>
      <c r="T286" s="80"/>
      <c r="U286" s="12"/>
      <c r="V286" s="12"/>
      <c r="W286" s="12"/>
      <c r="X286" s="12"/>
    </row>
    <row r="287" spans="1:24" s="128" customFormat="1" ht="38.25" x14ac:dyDescent="0.25">
      <c r="A287" s="1" t="s">
        <v>24</v>
      </c>
      <c r="B287" s="2" t="s">
        <v>25</v>
      </c>
      <c r="C287" s="2" t="s">
        <v>99</v>
      </c>
      <c r="D287" s="16" t="s">
        <v>1201</v>
      </c>
      <c r="E287" s="2" t="s">
        <v>28</v>
      </c>
      <c r="F287" s="2" t="s">
        <v>51</v>
      </c>
      <c r="G287" s="16" t="s">
        <v>1202</v>
      </c>
      <c r="H287" s="1" t="s">
        <v>274</v>
      </c>
      <c r="I287" s="25" t="s">
        <v>275</v>
      </c>
      <c r="J287" s="1" t="s">
        <v>108</v>
      </c>
      <c r="K287" s="1" t="s">
        <v>54</v>
      </c>
      <c r="L287" s="31">
        <v>30</v>
      </c>
      <c r="M287" s="41" t="s">
        <v>1203</v>
      </c>
      <c r="N287" s="40">
        <v>44447</v>
      </c>
      <c r="O287" s="31"/>
      <c r="P287" s="149"/>
      <c r="Q287" s="31"/>
      <c r="R287" s="2" t="s">
        <v>37</v>
      </c>
      <c r="S287" s="65" t="s">
        <v>1204</v>
      </c>
      <c r="T287" s="22"/>
      <c r="U287" s="1"/>
      <c r="V287" s="1"/>
      <c r="W287" s="1"/>
      <c r="X287" s="1"/>
    </row>
    <row r="288" spans="1:24" s="128" customFormat="1" ht="51" x14ac:dyDescent="0.25">
      <c r="A288" s="1" t="s">
        <v>24</v>
      </c>
      <c r="B288" s="2" t="s">
        <v>25</v>
      </c>
      <c r="C288" s="2" t="s">
        <v>49</v>
      </c>
      <c r="D288" s="16" t="s">
        <v>583</v>
      </c>
      <c r="E288" s="2" t="s">
        <v>28</v>
      </c>
      <c r="F288" s="2" t="s">
        <v>180</v>
      </c>
      <c r="G288" s="16" t="s">
        <v>1205</v>
      </c>
      <c r="H288" s="1" t="s">
        <v>159</v>
      </c>
      <c r="I288" s="1" t="s">
        <v>32</v>
      </c>
      <c r="J288" s="2" t="s">
        <v>33</v>
      </c>
      <c r="K288" s="1" t="s">
        <v>76</v>
      </c>
      <c r="L288" s="31">
        <v>20</v>
      </c>
      <c r="M288" s="41" t="s">
        <v>1206</v>
      </c>
      <c r="N288" s="40">
        <v>44447</v>
      </c>
      <c r="O288" s="66">
        <v>20212050096311</v>
      </c>
      <c r="P288" s="149">
        <v>44474</v>
      </c>
      <c r="Q288" s="31">
        <v>18</v>
      </c>
      <c r="R288" s="2" t="s">
        <v>37</v>
      </c>
      <c r="S288" s="1"/>
      <c r="T288" s="22">
        <v>44474</v>
      </c>
      <c r="U288" s="1" t="s">
        <v>38</v>
      </c>
      <c r="V288" s="2" t="s">
        <v>39</v>
      </c>
      <c r="W288" s="1"/>
      <c r="X288" s="1"/>
    </row>
    <row r="289" spans="1:24" s="128" customFormat="1" ht="60" x14ac:dyDescent="0.25">
      <c r="A289" s="1" t="s">
        <v>24</v>
      </c>
      <c r="B289" s="2" t="s">
        <v>25</v>
      </c>
      <c r="C289" s="2" t="s">
        <v>94</v>
      </c>
      <c r="D289" s="16" t="s">
        <v>1207</v>
      </c>
      <c r="E289" s="2" t="s">
        <v>43</v>
      </c>
      <c r="F289" s="2" t="s">
        <v>51</v>
      </c>
      <c r="G289" s="16" t="s">
        <v>1208</v>
      </c>
      <c r="H289" s="1" t="s">
        <v>316</v>
      </c>
      <c r="I289" s="1" t="s">
        <v>83</v>
      </c>
      <c r="J289" s="2" t="s">
        <v>33</v>
      </c>
      <c r="K289" s="1" t="s">
        <v>34</v>
      </c>
      <c r="L289" s="31">
        <v>30</v>
      </c>
      <c r="M289" s="41" t="s">
        <v>1209</v>
      </c>
      <c r="N289" s="40">
        <v>44447</v>
      </c>
      <c r="O289" s="66">
        <v>20212000023411</v>
      </c>
      <c r="P289" s="149">
        <v>44461</v>
      </c>
      <c r="Q289" s="31">
        <v>10</v>
      </c>
      <c r="R289" s="2" t="s">
        <v>37</v>
      </c>
      <c r="S289" s="1"/>
      <c r="T289" s="22">
        <v>44461</v>
      </c>
      <c r="U289" s="1" t="s">
        <v>38</v>
      </c>
      <c r="V289" s="2" t="s">
        <v>39</v>
      </c>
      <c r="W289" s="1"/>
      <c r="X289" s="1"/>
    </row>
    <row r="290" spans="1:24" s="128" customFormat="1" ht="60" x14ac:dyDescent="0.25">
      <c r="A290" s="7" t="s">
        <v>24</v>
      </c>
      <c r="B290" s="8" t="s">
        <v>25</v>
      </c>
      <c r="C290" s="8" t="s">
        <v>49</v>
      </c>
      <c r="D290" s="17" t="s">
        <v>1095</v>
      </c>
      <c r="E290" s="8" t="s">
        <v>43</v>
      </c>
      <c r="F290" s="8" t="s">
        <v>180</v>
      </c>
      <c r="G290" s="17" t="s">
        <v>1210</v>
      </c>
      <c r="H290" s="7" t="s">
        <v>53</v>
      </c>
      <c r="I290" s="7" t="s">
        <v>32</v>
      </c>
      <c r="J290" s="8" t="s">
        <v>33</v>
      </c>
      <c r="K290" s="7" t="s">
        <v>54</v>
      </c>
      <c r="L290" s="27">
        <v>30</v>
      </c>
      <c r="M290" s="47" t="s">
        <v>1211</v>
      </c>
      <c r="N290" s="46">
        <v>44447</v>
      </c>
      <c r="O290" s="27">
        <v>20212110030531</v>
      </c>
      <c r="P290" s="150">
        <v>44551</v>
      </c>
      <c r="Q290" s="27">
        <v>70</v>
      </c>
      <c r="R290" s="8" t="s">
        <v>110</v>
      </c>
      <c r="S290" s="7" t="s">
        <v>1212</v>
      </c>
      <c r="T290" s="23">
        <v>44551</v>
      </c>
      <c r="U290" s="7" t="s">
        <v>38</v>
      </c>
      <c r="V290" s="8" t="s">
        <v>39</v>
      </c>
      <c r="W290" s="7" t="s">
        <v>40</v>
      </c>
      <c r="X290" s="7"/>
    </row>
    <row r="291" spans="1:24" s="128" customFormat="1" ht="63.75" x14ac:dyDescent="0.25">
      <c r="A291" s="1" t="s">
        <v>24</v>
      </c>
      <c r="B291" s="2" t="s">
        <v>25</v>
      </c>
      <c r="C291" s="2" t="s">
        <v>930</v>
      </c>
      <c r="D291" s="16" t="s">
        <v>1213</v>
      </c>
      <c r="E291" s="2" t="s">
        <v>28</v>
      </c>
      <c r="F291" s="2" t="s">
        <v>180</v>
      </c>
      <c r="G291" s="16" t="s">
        <v>1214</v>
      </c>
      <c r="H291" s="1" t="s">
        <v>31</v>
      </c>
      <c r="I291" s="1" t="s">
        <v>32</v>
      </c>
      <c r="J291" s="2" t="s">
        <v>33</v>
      </c>
      <c r="K291" s="1" t="s">
        <v>34</v>
      </c>
      <c r="L291" s="31">
        <v>30</v>
      </c>
      <c r="M291" s="41" t="s">
        <v>1215</v>
      </c>
      <c r="N291" s="40">
        <v>44448</v>
      </c>
      <c r="O291" s="31">
        <v>20212050096561</v>
      </c>
      <c r="P291" s="149">
        <v>44484</v>
      </c>
      <c r="Q291" s="31">
        <v>26</v>
      </c>
      <c r="R291" s="2" t="s">
        <v>37</v>
      </c>
      <c r="S291" s="1" t="s">
        <v>1216</v>
      </c>
      <c r="T291" s="22">
        <v>44484</v>
      </c>
      <c r="U291" s="1" t="s">
        <v>38</v>
      </c>
      <c r="V291" s="2" t="s">
        <v>39</v>
      </c>
      <c r="W291" s="1" t="s">
        <v>40</v>
      </c>
      <c r="X291" s="1"/>
    </row>
    <row r="292" spans="1:24" s="128" customFormat="1" ht="60" x14ac:dyDescent="0.25">
      <c r="A292" s="1" t="s">
        <v>24</v>
      </c>
      <c r="B292" s="2" t="s">
        <v>25</v>
      </c>
      <c r="C292" s="2" t="s">
        <v>150</v>
      </c>
      <c r="D292" s="16" t="s">
        <v>1217</v>
      </c>
      <c r="E292" s="2" t="s">
        <v>60</v>
      </c>
      <c r="F292" s="2" t="s">
        <v>51</v>
      </c>
      <c r="G292" s="16" t="s">
        <v>1218</v>
      </c>
      <c r="H292" s="1" t="s">
        <v>521</v>
      </c>
      <c r="I292" s="1" t="s">
        <v>522</v>
      </c>
      <c r="J292" s="1" t="s">
        <v>154</v>
      </c>
      <c r="K292" s="1" t="s">
        <v>141</v>
      </c>
      <c r="L292" s="31">
        <v>10</v>
      </c>
      <c r="M292" s="41" t="s">
        <v>1219</v>
      </c>
      <c r="N292" s="40">
        <v>44448</v>
      </c>
      <c r="O292" s="66">
        <v>20212050095971</v>
      </c>
      <c r="P292" s="149">
        <v>44452</v>
      </c>
      <c r="Q292" s="31">
        <v>2</v>
      </c>
      <c r="R292" s="2" t="s">
        <v>37</v>
      </c>
      <c r="S292" s="31"/>
      <c r="T292" s="22">
        <v>44452</v>
      </c>
      <c r="U292" s="1" t="s">
        <v>1220</v>
      </c>
      <c r="V292" s="2" t="s">
        <v>39</v>
      </c>
      <c r="W292" s="1"/>
      <c r="X292" s="1"/>
    </row>
    <row r="293" spans="1:24" s="128" customFormat="1" ht="150" x14ac:dyDescent="0.25">
      <c r="A293" s="7" t="s">
        <v>24</v>
      </c>
      <c r="B293" s="8" t="s">
        <v>25</v>
      </c>
      <c r="C293" s="17" t="s">
        <v>131</v>
      </c>
      <c r="D293" s="17" t="s">
        <v>1221</v>
      </c>
      <c r="E293" s="8" t="s">
        <v>588</v>
      </c>
      <c r="F293" s="8" t="s">
        <v>180</v>
      </c>
      <c r="G293" s="17" t="s">
        <v>1222</v>
      </c>
      <c r="H293" s="7" t="s">
        <v>46</v>
      </c>
      <c r="I293" s="7" t="s">
        <v>32</v>
      </c>
      <c r="J293" s="8" t="s">
        <v>33</v>
      </c>
      <c r="K293" s="7" t="s">
        <v>54</v>
      </c>
      <c r="L293" s="27">
        <v>30</v>
      </c>
      <c r="M293" s="47" t="s">
        <v>1223</v>
      </c>
      <c r="N293" s="46">
        <v>44448</v>
      </c>
      <c r="O293" s="27">
        <v>20212110030301</v>
      </c>
      <c r="P293" s="150">
        <v>44546</v>
      </c>
      <c r="Q293" s="27">
        <v>66</v>
      </c>
      <c r="R293" s="8" t="s">
        <v>110</v>
      </c>
      <c r="S293" s="27" t="s">
        <v>1224</v>
      </c>
      <c r="T293" s="23">
        <v>44546</v>
      </c>
      <c r="U293" s="7" t="s">
        <v>38</v>
      </c>
      <c r="V293" s="8" t="s">
        <v>39</v>
      </c>
      <c r="W293" s="7" t="s">
        <v>40</v>
      </c>
      <c r="X293" s="7"/>
    </row>
    <row r="294" spans="1:24" s="128" customFormat="1" ht="51" x14ac:dyDescent="0.25">
      <c r="A294" s="7" t="s">
        <v>24</v>
      </c>
      <c r="B294" s="8" t="s">
        <v>25</v>
      </c>
      <c r="C294" s="8" t="s">
        <v>26</v>
      </c>
      <c r="D294" s="17" t="s">
        <v>1225</v>
      </c>
      <c r="E294" s="8" t="s">
        <v>28</v>
      </c>
      <c r="F294" s="8" t="s">
        <v>180</v>
      </c>
      <c r="G294" s="17" t="s">
        <v>1226</v>
      </c>
      <c r="H294" s="7" t="s">
        <v>46</v>
      </c>
      <c r="I294" s="7" t="s">
        <v>32</v>
      </c>
      <c r="J294" s="8" t="s">
        <v>33</v>
      </c>
      <c r="K294" s="7" t="s">
        <v>54</v>
      </c>
      <c r="L294" s="27">
        <v>30</v>
      </c>
      <c r="M294" s="47" t="s">
        <v>1227</v>
      </c>
      <c r="N294" s="46">
        <v>44448</v>
      </c>
      <c r="O294" s="27">
        <v>20212110025951</v>
      </c>
      <c r="P294" s="150">
        <v>44502</v>
      </c>
      <c r="Q294" s="27">
        <v>36</v>
      </c>
      <c r="R294" s="8" t="s">
        <v>110</v>
      </c>
      <c r="S294" s="27" t="s">
        <v>1228</v>
      </c>
      <c r="T294" s="23">
        <v>44502</v>
      </c>
      <c r="U294" s="7" t="s">
        <v>38</v>
      </c>
      <c r="V294" s="8" t="s">
        <v>39</v>
      </c>
      <c r="W294" s="7" t="s">
        <v>40</v>
      </c>
      <c r="X294" s="7"/>
    </row>
    <row r="295" spans="1:24" s="128" customFormat="1" ht="105" x14ac:dyDescent="0.25">
      <c r="A295" s="12" t="s">
        <v>24</v>
      </c>
      <c r="B295" s="13" t="s">
        <v>25</v>
      </c>
      <c r="C295" s="13" t="s">
        <v>49</v>
      </c>
      <c r="D295" s="50" t="s">
        <v>1229</v>
      </c>
      <c r="E295" s="13" t="s">
        <v>588</v>
      </c>
      <c r="F295" s="13" t="s">
        <v>68</v>
      </c>
      <c r="G295" s="50" t="s">
        <v>1230</v>
      </c>
      <c r="H295" s="12" t="s">
        <v>274</v>
      </c>
      <c r="I295" s="32" t="s">
        <v>275</v>
      </c>
      <c r="J295" s="13" t="s">
        <v>108</v>
      </c>
      <c r="K295" s="12" t="s">
        <v>76</v>
      </c>
      <c r="L295" s="28">
        <v>30</v>
      </c>
      <c r="M295" s="52" t="s">
        <v>1231</v>
      </c>
      <c r="N295" s="51">
        <v>44448</v>
      </c>
      <c r="O295" s="28"/>
      <c r="P295" s="151"/>
      <c r="Q295" s="28"/>
      <c r="R295" s="13" t="s">
        <v>123</v>
      </c>
      <c r="S295" s="28" t="s">
        <v>1232</v>
      </c>
      <c r="T295" s="29"/>
      <c r="U295" s="12"/>
      <c r="V295" s="12"/>
      <c r="W295" s="12"/>
      <c r="X295" s="12"/>
    </row>
    <row r="296" spans="1:24" s="128" customFormat="1" ht="63.75" x14ac:dyDescent="0.25">
      <c r="A296" s="1" t="s">
        <v>24</v>
      </c>
      <c r="B296" s="2" t="s">
        <v>25</v>
      </c>
      <c r="C296" s="1" t="s">
        <v>41</v>
      </c>
      <c r="D296" s="16" t="s">
        <v>1233</v>
      </c>
      <c r="E296" s="2" t="s">
        <v>43</v>
      </c>
      <c r="F296" s="2" t="s">
        <v>44</v>
      </c>
      <c r="G296" s="16" t="s">
        <v>1234</v>
      </c>
      <c r="H296" s="1" t="s">
        <v>82</v>
      </c>
      <c r="I296" s="1" t="s">
        <v>83</v>
      </c>
      <c r="J296" s="2" t="s">
        <v>33</v>
      </c>
      <c r="K296" s="1" t="s">
        <v>54</v>
      </c>
      <c r="L296" s="31">
        <v>30</v>
      </c>
      <c r="M296" s="41" t="s">
        <v>1235</v>
      </c>
      <c r="N296" s="40">
        <v>44448</v>
      </c>
      <c r="O296" s="31">
        <v>20212140025451</v>
      </c>
      <c r="P296" s="149">
        <v>44491</v>
      </c>
      <c r="Q296" s="31">
        <v>30</v>
      </c>
      <c r="R296" s="2" t="s">
        <v>37</v>
      </c>
      <c r="S296" s="31" t="s">
        <v>1236</v>
      </c>
      <c r="T296" s="22">
        <v>44491</v>
      </c>
      <c r="U296" s="1" t="s">
        <v>38</v>
      </c>
      <c r="V296" s="2" t="s">
        <v>39</v>
      </c>
      <c r="W296" s="1" t="s">
        <v>40</v>
      </c>
      <c r="X296" s="1"/>
    </row>
    <row r="297" spans="1:24" s="128" customFormat="1" ht="60" x14ac:dyDescent="0.25">
      <c r="A297" s="7" t="s">
        <v>24</v>
      </c>
      <c r="B297" s="8" t="s">
        <v>25</v>
      </c>
      <c r="C297" s="8" t="s">
        <v>445</v>
      </c>
      <c r="D297" s="17" t="s">
        <v>1237</v>
      </c>
      <c r="E297" s="8" t="s">
        <v>43</v>
      </c>
      <c r="F297" s="8" t="s">
        <v>44</v>
      </c>
      <c r="G297" s="17" t="s">
        <v>1238</v>
      </c>
      <c r="H297" s="7" t="s">
        <v>309</v>
      </c>
      <c r="I297" s="17" t="s">
        <v>310</v>
      </c>
      <c r="J297" s="8" t="s">
        <v>33</v>
      </c>
      <c r="K297" s="7" t="s">
        <v>54</v>
      </c>
      <c r="L297" s="27">
        <v>30</v>
      </c>
      <c r="M297" s="47" t="s">
        <v>1239</v>
      </c>
      <c r="N297" s="46">
        <v>44448</v>
      </c>
      <c r="O297" s="27">
        <v>20212120029391</v>
      </c>
      <c r="P297" s="150">
        <v>44533</v>
      </c>
      <c r="Q297" s="27">
        <v>58</v>
      </c>
      <c r="R297" s="8" t="s">
        <v>110</v>
      </c>
      <c r="S297" s="7" t="s">
        <v>1240</v>
      </c>
      <c r="T297" s="23">
        <v>44533</v>
      </c>
      <c r="U297" s="7" t="s">
        <v>38</v>
      </c>
      <c r="V297" s="8" t="s">
        <v>39</v>
      </c>
      <c r="W297" s="7" t="s">
        <v>40</v>
      </c>
      <c r="X297" s="23"/>
    </row>
    <row r="298" spans="1:24" s="128" customFormat="1" ht="51" x14ac:dyDescent="0.25">
      <c r="A298" s="1" t="s">
        <v>24</v>
      </c>
      <c r="B298" s="2" t="s">
        <v>25</v>
      </c>
      <c r="C298" s="2" t="s">
        <v>49</v>
      </c>
      <c r="D298" s="16" t="s">
        <v>1241</v>
      </c>
      <c r="E298" s="2" t="s">
        <v>60</v>
      </c>
      <c r="F298" s="2" t="s">
        <v>68</v>
      </c>
      <c r="G298" s="16" t="s">
        <v>1242</v>
      </c>
      <c r="H298" s="1" t="s">
        <v>97</v>
      </c>
      <c r="I298" s="1" t="s">
        <v>83</v>
      </c>
      <c r="J298" s="2" t="s">
        <v>33</v>
      </c>
      <c r="K298" s="1" t="s">
        <v>54</v>
      </c>
      <c r="L298" s="31">
        <v>30</v>
      </c>
      <c r="M298" s="41" t="s">
        <v>1243</v>
      </c>
      <c r="N298" s="40">
        <v>44449</v>
      </c>
      <c r="O298" s="31"/>
      <c r="P298" s="149">
        <v>44454</v>
      </c>
      <c r="Q298" s="31">
        <v>3</v>
      </c>
      <c r="R298" s="2" t="s">
        <v>37</v>
      </c>
      <c r="S298" s="65" t="s">
        <v>1244</v>
      </c>
      <c r="T298" s="22"/>
      <c r="U298" s="1"/>
      <c r="V298" s="1"/>
      <c r="W298" s="1"/>
      <c r="X298" s="1"/>
    </row>
    <row r="299" spans="1:24" s="128" customFormat="1" ht="63.75" x14ac:dyDescent="0.25">
      <c r="A299" s="1" t="s">
        <v>24</v>
      </c>
      <c r="B299" s="2" t="s">
        <v>25</v>
      </c>
      <c r="C299" s="2" t="s">
        <v>150</v>
      </c>
      <c r="D299" s="16" t="s">
        <v>1245</v>
      </c>
      <c r="E299" s="2" t="s">
        <v>43</v>
      </c>
      <c r="F299" s="2" t="s">
        <v>51</v>
      </c>
      <c r="G299" s="16" t="s">
        <v>1246</v>
      </c>
      <c r="H299" s="1" t="s">
        <v>82</v>
      </c>
      <c r="I299" s="1" t="s">
        <v>83</v>
      </c>
      <c r="J299" s="2" t="s">
        <v>33</v>
      </c>
      <c r="K299" s="1" t="s">
        <v>54</v>
      </c>
      <c r="L299" s="31">
        <v>30</v>
      </c>
      <c r="M299" s="41" t="s">
        <v>1247</v>
      </c>
      <c r="N299" s="40">
        <v>44449</v>
      </c>
      <c r="O299" s="31">
        <v>20212140025971</v>
      </c>
      <c r="P299" s="149">
        <v>44491</v>
      </c>
      <c r="Q299" s="31">
        <v>29</v>
      </c>
      <c r="R299" s="2" t="s">
        <v>37</v>
      </c>
      <c r="S299" s="1" t="s">
        <v>1248</v>
      </c>
      <c r="T299" s="22">
        <v>44491</v>
      </c>
      <c r="U299" s="1" t="s">
        <v>38</v>
      </c>
      <c r="V299" s="2" t="s">
        <v>39</v>
      </c>
      <c r="W299" s="1" t="s">
        <v>40</v>
      </c>
      <c r="X299" s="1"/>
    </row>
    <row r="300" spans="1:24" s="128" customFormat="1" ht="51" x14ac:dyDescent="0.25">
      <c r="A300" s="1" t="s">
        <v>24</v>
      </c>
      <c r="B300" s="2" t="s">
        <v>25</v>
      </c>
      <c r="C300" s="2" t="s">
        <v>26</v>
      </c>
      <c r="D300" s="16" t="s">
        <v>1249</v>
      </c>
      <c r="E300" s="2" t="s">
        <v>43</v>
      </c>
      <c r="F300" s="2" t="s">
        <v>180</v>
      </c>
      <c r="G300" s="16" t="s">
        <v>724</v>
      </c>
      <c r="H300" s="1" t="s">
        <v>159</v>
      </c>
      <c r="I300" s="1" t="s">
        <v>32</v>
      </c>
      <c r="J300" s="2" t="s">
        <v>33</v>
      </c>
      <c r="K300" s="1" t="s">
        <v>54</v>
      </c>
      <c r="L300" s="31">
        <v>30</v>
      </c>
      <c r="M300" s="41" t="s">
        <v>1250</v>
      </c>
      <c r="N300" s="40">
        <v>44449</v>
      </c>
      <c r="O300" s="66">
        <v>20212050096351</v>
      </c>
      <c r="P300" s="149">
        <v>44476</v>
      </c>
      <c r="Q300" s="31">
        <v>19</v>
      </c>
      <c r="R300" s="2" t="s">
        <v>37</v>
      </c>
      <c r="S300" s="1"/>
      <c r="T300" s="22">
        <v>44476</v>
      </c>
      <c r="U300" s="1" t="s">
        <v>1220</v>
      </c>
      <c r="V300" s="2" t="s">
        <v>39</v>
      </c>
      <c r="W300" s="1"/>
      <c r="X300" s="22"/>
    </row>
    <row r="301" spans="1:24" s="128" customFormat="1" ht="51" x14ac:dyDescent="0.25">
      <c r="A301" s="1" t="s">
        <v>24</v>
      </c>
      <c r="B301" s="2" t="s">
        <v>25</v>
      </c>
      <c r="C301" s="34" t="s">
        <v>359</v>
      </c>
      <c r="D301" s="16" t="s">
        <v>583</v>
      </c>
      <c r="E301" s="2" t="s">
        <v>28</v>
      </c>
      <c r="F301" s="2" t="s">
        <v>68</v>
      </c>
      <c r="G301" s="16" t="s">
        <v>1251</v>
      </c>
      <c r="H301" s="1" t="s">
        <v>159</v>
      </c>
      <c r="I301" s="1" t="s">
        <v>32</v>
      </c>
      <c r="J301" s="2" t="s">
        <v>33</v>
      </c>
      <c r="K301" s="1" t="s">
        <v>76</v>
      </c>
      <c r="L301" s="31">
        <v>20</v>
      </c>
      <c r="M301" s="41" t="s">
        <v>1252</v>
      </c>
      <c r="N301" s="40">
        <v>44449</v>
      </c>
      <c r="O301" s="66">
        <v>20212050096311</v>
      </c>
      <c r="P301" s="149">
        <v>44463</v>
      </c>
      <c r="Q301" s="31">
        <v>10</v>
      </c>
      <c r="R301" s="2" t="s">
        <v>37</v>
      </c>
      <c r="S301" s="1"/>
      <c r="T301" s="22">
        <v>44463</v>
      </c>
      <c r="U301" s="1" t="s">
        <v>1220</v>
      </c>
      <c r="V301" s="2" t="s">
        <v>39</v>
      </c>
      <c r="W301" s="1"/>
      <c r="X301" s="1"/>
    </row>
    <row r="302" spans="1:24" s="128" customFormat="1" ht="63.75" x14ac:dyDescent="0.25">
      <c r="A302" s="7" t="s">
        <v>24</v>
      </c>
      <c r="B302" s="8" t="s">
        <v>25</v>
      </c>
      <c r="C302" s="8" t="s">
        <v>150</v>
      </c>
      <c r="D302" s="17" t="s">
        <v>1253</v>
      </c>
      <c r="E302" s="8" t="s">
        <v>43</v>
      </c>
      <c r="F302" s="8" t="s">
        <v>68</v>
      </c>
      <c r="G302" s="17" t="s">
        <v>1254</v>
      </c>
      <c r="H302" s="7" t="s">
        <v>298</v>
      </c>
      <c r="I302" s="7" t="s">
        <v>90</v>
      </c>
      <c r="J302" s="8" t="s">
        <v>33</v>
      </c>
      <c r="K302" s="7" t="s">
        <v>76</v>
      </c>
      <c r="L302" s="27">
        <v>20</v>
      </c>
      <c r="M302" s="47" t="s">
        <v>1255</v>
      </c>
      <c r="N302" s="46">
        <v>44452</v>
      </c>
      <c r="O302" s="27">
        <v>20212120025031</v>
      </c>
      <c r="P302" s="150">
        <v>44502</v>
      </c>
      <c r="Q302" s="27">
        <v>34</v>
      </c>
      <c r="R302" s="8" t="s">
        <v>110</v>
      </c>
      <c r="S302" s="7" t="s">
        <v>1256</v>
      </c>
      <c r="T302" s="23" t="s">
        <v>40</v>
      </c>
      <c r="U302" s="7" t="s">
        <v>553</v>
      </c>
      <c r="V302" s="7" t="s">
        <v>40</v>
      </c>
      <c r="W302" s="7" t="s">
        <v>40</v>
      </c>
      <c r="X302" s="7" t="s">
        <v>1257</v>
      </c>
    </row>
    <row r="303" spans="1:24" s="128" customFormat="1" ht="60" x14ac:dyDescent="0.25">
      <c r="A303" s="1" t="s">
        <v>24</v>
      </c>
      <c r="B303" s="2" t="s">
        <v>25</v>
      </c>
      <c r="C303" s="2" t="s">
        <v>49</v>
      </c>
      <c r="D303" s="16" t="s">
        <v>1258</v>
      </c>
      <c r="E303" s="2" t="s">
        <v>60</v>
      </c>
      <c r="F303" s="2" t="s">
        <v>51</v>
      </c>
      <c r="G303" s="16" t="s">
        <v>1259</v>
      </c>
      <c r="H303" s="1" t="s">
        <v>521</v>
      </c>
      <c r="I303" s="1" t="s">
        <v>522</v>
      </c>
      <c r="J303" s="1" t="s">
        <v>154</v>
      </c>
      <c r="K303" s="1" t="s">
        <v>54</v>
      </c>
      <c r="L303" s="31">
        <v>30</v>
      </c>
      <c r="M303" s="41" t="s">
        <v>1260</v>
      </c>
      <c r="N303" s="40">
        <v>44452</v>
      </c>
      <c r="O303" s="66">
        <v>20211200000983</v>
      </c>
      <c r="P303" s="149">
        <v>44481</v>
      </c>
      <c r="Q303" s="31">
        <v>21</v>
      </c>
      <c r="R303" s="2" t="s">
        <v>37</v>
      </c>
      <c r="S303" s="1"/>
      <c r="T303" s="22">
        <v>44481</v>
      </c>
      <c r="U303" s="21" t="s">
        <v>1220</v>
      </c>
      <c r="V303" s="2" t="s">
        <v>39</v>
      </c>
      <c r="W303" s="2"/>
      <c r="X303" s="1"/>
    </row>
    <row r="304" spans="1:24" s="128" customFormat="1" ht="51" x14ac:dyDescent="0.25">
      <c r="A304" s="7" t="s">
        <v>24</v>
      </c>
      <c r="B304" s="8" t="s">
        <v>25</v>
      </c>
      <c r="C304" s="8" t="s">
        <v>49</v>
      </c>
      <c r="D304" s="17" t="s">
        <v>1261</v>
      </c>
      <c r="E304" s="8" t="s">
        <v>588</v>
      </c>
      <c r="F304" s="8" t="s">
        <v>44</v>
      </c>
      <c r="G304" s="17" t="s">
        <v>1262</v>
      </c>
      <c r="H304" s="7" t="s">
        <v>320</v>
      </c>
      <c r="I304" s="7" t="s">
        <v>63</v>
      </c>
      <c r="J304" s="8" t="s">
        <v>33</v>
      </c>
      <c r="K304" s="7" t="s">
        <v>54</v>
      </c>
      <c r="L304" s="27">
        <v>30</v>
      </c>
      <c r="M304" s="47" t="s">
        <v>1263</v>
      </c>
      <c r="N304" s="46">
        <v>44452</v>
      </c>
      <c r="O304" s="27">
        <v>20212000026161</v>
      </c>
      <c r="P304" s="150">
        <v>44502</v>
      </c>
      <c r="Q304" s="27">
        <v>34</v>
      </c>
      <c r="R304" s="8" t="s">
        <v>110</v>
      </c>
      <c r="S304" s="7" t="s">
        <v>1264</v>
      </c>
      <c r="T304" s="23">
        <v>44502</v>
      </c>
      <c r="U304" s="7" t="s">
        <v>38</v>
      </c>
      <c r="V304" s="8" t="s">
        <v>39</v>
      </c>
      <c r="W304" s="7" t="s">
        <v>40</v>
      </c>
      <c r="X304" s="7"/>
    </row>
    <row r="305" spans="1:24" s="128" customFormat="1" ht="63.75" x14ac:dyDescent="0.25">
      <c r="A305" s="1" t="s">
        <v>24</v>
      </c>
      <c r="B305" s="2" t="s">
        <v>25</v>
      </c>
      <c r="C305" s="2" t="s">
        <v>94</v>
      </c>
      <c r="D305" s="16" t="s">
        <v>1265</v>
      </c>
      <c r="E305" s="2" t="s">
        <v>588</v>
      </c>
      <c r="F305" s="2" t="s">
        <v>180</v>
      </c>
      <c r="G305" s="16" t="s">
        <v>1266</v>
      </c>
      <c r="H305" s="1" t="s">
        <v>159</v>
      </c>
      <c r="I305" s="1" t="s">
        <v>32</v>
      </c>
      <c r="J305" s="2" t="s">
        <v>33</v>
      </c>
      <c r="K305" s="1" t="s">
        <v>54</v>
      </c>
      <c r="L305" s="31">
        <v>30</v>
      </c>
      <c r="M305" s="41" t="s">
        <v>1267</v>
      </c>
      <c r="N305" s="40">
        <v>44453</v>
      </c>
      <c r="O305" s="31">
        <v>20212110025351</v>
      </c>
      <c r="P305" s="149">
        <v>44491</v>
      </c>
      <c r="Q305" s="31">
        <v>27</v>
      </c>
      <c r="R305" s="2" t="s">
        <v>37</v>
      </c>
      <c r="S305" s="1" t="s">
        <v>1268</v>
      </c>
      <c r="T305" s="22">
        <v>44491</v>
      </c>
      <c r="U305" s="1" t="s">
        <v>38</v>
      </c>
      <c r="V305" s="2" t="s">
        <v>39</v>
      </c>
      <c r="W305" s="1" t="s">
        <v>40</v>
      </c>
      <c r="X305" s="1"/>
    </row>
    <row r="306" spans="1:24" s="128" customFormat="1" ht="60" x14ac:dyDescent="0.25">
      <c r="A306" s="7" t="s">
        <v>24</v>
      </c>
      <c r="B306" s="8" t="s">
        <v>25</v>
      </c>
      <c r="C306" s="8" t="s">
        <v>66</v>
      </c>
      <c r="D306" s="17" t="s">
        <v>1269</v>
      </c>
      <c r="E306" s="8" t="s">
        <v>43</v>
      </c>
      <c r="F306" s="8" t="s">
        <v>180</v>
      </c>
      <c r="G306" s="17" t="s">
        <v>1270</v>
      </c>
      <c r="H306" s="7" t="s">
        <v>320</v>
      </c>
      <c r="I306" s="7" t="s">
        <v>63</v>
      </c>
      <c r="J306" s="8" t="s">
        <v>33</v>
      </c>
      <c r="K306" s="7" t="s">
        <v>54</v>
      </c>
      <c r="L306" s="27">
        <v>30</v>
      </c>
      <c r="M306" s="47" t="s">
        <v>1271</v>
      </c>
      <c r="N306" s="46">
        <v>44453</v>
      </c>
      <c r="O306" s="27">
        <v>20212000025231</v>
      </c>
      <c r="P306" s="150">
        <v>44502</v>
      </c>
      <c r="Q306" s="27">
        <v>33</v>
      </c>
      <c r="R306" s="8" t="s">
        <v>110</v>
      </c>
      <c r="S306" s="7" t="s">
        <v>1272</v>
      </c>
      <c r="T306" s="24">
        <v>44502</v>
      </c>
      <c r="U306" s="7" t="s">
        <v>38</v>
      </c>
      <c r="V306" s="8" t="s">
        <v>39</v>
      </c>
      <c r="W306" s="7" t="s">
        <v>40</v>
      </c>
      <c r="X306" s="7"/>
    </row>
    <row r="307" spans="1:24" s="128" customFormat="1" ht="60" x14ac:dyDescent="0.25">
      <c r="A307" s="1" t="s">
        <v>24</v>
      </c>
      <c r="B307" s="2" t="s">
        <v>25</v>
      </c>
      <c r="C307" s="2" t="s">
        <v>99</v>
      </c>
      <c r="D307" s="16" t="s">
        <v>1258</v>
      </c>
      <c r="E307" s="2" t="s">
        <v>60</v>
      </c>
      <c r="F307" s="2" t="s">
        <v>68</v>
      </c>
      <c r="G307" s="16" t="s">
        <v>1273</v>
      </c>
      <c r="H307" s="1" t="s">
        <v>521</v>
      </c>
      <c r="I307" s="1" t="s">
        <v>522</v>
      </c>
      <c r="J307" s="1" t="s">
        <v>154</v>
      </c>
      <c r="K307" s="1" t="s">
        <v>54</v>
      </c>
      <c r="L307" s="31">
        <v>30</v>
      </c>
      <c r="M307" s="41" t="s">
        <v>1274</v>
      </c>
      <c r="N307" s="40">
        <v>44453</v>
      </c>
      <c r="O307" s="66">
        <v>20211200000983</v>
      </c>
      <c r="P307" s="149">
        <v>44481</v>
      </c>
      <c r="Q307" s="31">
        <v>25</v>
      </c>
      <c r="R307" s="2" t="s">
        <v>37</v>
      </c>
      <c r="S307" s="1"/>
      <c r="T307" s="22">
        <v>44481</v>
      </c>
      <c r="U307" s="1" t="s">
        <v>1220</v>
      </c>
      <c r="V307" s="2" t="s">
        <v>39</v>
      </c>
      <c r="W307" s="1"/>
      <c r="X307" s="1"/>
    </row>
    <row r="308" spans="1:24" s="128" customFormat="1" ht="51" x14ac:dyDescent="0.25">
      <c r="A308" s="1" t="s">
        <v>24</v>
      </c>
      <c r="B308" s="2" t="s">
        <v>25</v>
      </c>
      <c r="C308" s="2" t="s">
        <v>99</v>
      </c>
      <c r="D308" s="16" t="s">
        <v>1275</v>
      </c>
      <c r="E308" s="2" t="s">
        <v>588</v>
      </c>
      <c r="F308" s="2" t="s">
        <v>68</v>
      </c>
      <c r="G308" s="16" t="s">
        <v>1276</v>
      </c>
      <c r="H308" s="1" t="s">
        <v>159</v>
      </c>
      <c r="I308" s="1" t="s">
        <v>32</v>
      </c>
      <c r="J308" s="2" t="s">
        <v>33</v>
      </c>
      <c r="K308" s="1" t="s">
        <v>141</v>
      </c>
      <c r="L308" s="31">
        <v>10</v>
      </c>
      <c r="M308" s="41" t="s">
        <v>1277</v>
      </c>
      <c r="N308" s="40">
        <v>44453</v>
      </c>
      <c r="O308" s="66">
        <v>20212050095981</v>
      </c>
      <c r="P308" s="149">
        <v>44460</v>
      </c>
      <c r="Q308" s="31">
        <v>5</v>
      </c>
      <c r="R308" s="2" t="s">
        <v>37</v>
      </c>
      <c r="S308" s="1"/>
      <c r="T308" s="22">
        <v>44460</v>
      </c>
      <c r="U308" s="1" t="s">
        <v>1220</v>
      </c>
      <c r="V308" s="2" t="s">
        <v>39</v>
      </c>
      <c r="W308" s="1"/>
      <c r="X308" s="1"/>
    </row>
    <row r="309" spans="1:24" s="128" customFormat="1" ht="60" x14ac:dyDescent="0.25">
      <c r="A309" s="18" t="s">
        <v>24</v>
      </c>
      <c r="B309" s="1" t="s">
        <v>254</v>
      </c>
      <c r="C309" s="34" t="s">
        <v>359</v>
      </c>
      <c r="D309" s="16" t="s">
        <v>659</v>
      </c>
      <c r="E309" s="2" t="s">
        <v>28</v>
      </c>
      <c r="F309" s="2" t="s">
        <v>127</v>
      </c>
      <c r="G309" s="16" t="s">
        <v>1278</v>
      </c>
      <c r="H309" s="1" t="s">
        <v>31</v>
      </c>
      <c r="I309" s="1" t="s">
        <v>32</v>
      </c>
      <c r="J309" s="2" t="s">
        <v>33</v>
      </c>
      <c r="K309" s="1" t="s">
        <v>54</v>
      </c>
      <c r="L309" s="31">
        <v>30</v>
      </c>
      <c r="M309" s="41" t="s">
        <v>1279</v>
      </c>
      <c r="N309" s="40">
        <v>44453</v>
      </c>
      <c r="O309" s="31">
        <v>20212050096711</v>
      </c>
      <c r="P309" s="149">
        <v>44489</v>
      </c>
      <c r="Q309" s="31">
        <v>25</v>
      </c>
      <c r="R309" s="2" t="s">
        <v>37</v>
      </c>
      <c r="S309" s="1" t="s">
        <v>1280</v>
      </c>
      <c r="T309" s="22" t="s">
        <v>40</v>
      </c>
      <c r="U309" s="1" t="s">
        <v>553</v>
      </c>
      <c r="V309" s="1" t="s">
        <v>40</v>
      </c>
      <c r="W309" s="1" t="s">
        <v>40</v>
      </c>
      <c r="X309" s="1" t="s">
        <v>223</v>
      </c>
    </row>
    <row r="310" spans="1:24" s="128" customFormat="1" ht="101.25" x14ac:dyDescent="0.25">
      <c r="A310" s="1" t="s">
        <v>24</v>
      </c>
      <c r="B310" s="2" t="s">
        <v>25</v>
      </c>
      <c r="C310" s="16" t="s">
        <v>125</v>
      </c>
      <c r="D310" s="16" t="s">
        <v>1281</v>
      </c>
      <c r="E310" s="2" t="s">
        <v>28</v>
      </c>
      <c r="F310" s="2" t="s">
        <v>127</v>
      </c>
      <c r="G310" s="16" t="s">
        <v>1282</v>
      </c>
      <c r="H310" s="1" t="s">
        <v>31</v>
      </c>
      <c r="I310" s="1" t="s">
        <v>32</v>
      </c>
      <c r="J310" s="2" t="s">
        <v>33</v>
      </c>
      <c r="K310" s="1" t="s">
        <v>54</v>
      </c>
      <c r="L310" s="31">
        <v>30</v>
      </c>
      <c r="M310" s="41" t="s">
        <v>1283</v>
      </c>
      <c r="N310" s="40">
        <v>44453</v>
      </c>
      <c r="O310" s="31"/>
      <c r="P310" s="149">
        <v>44479</v>
      </c>
      <c r="Q310" s="31">
        <v>18</v>
      </c>
      <c r="R310" s="2" t="s">
        <v>37</v>
      </c>
      <c r="S310" s="65" t="s">
        <v>1284</v>
      </c>
      <c r="T310" s="22"/>
      <c r="U310" s="1"/>
      <c r="V310" s="1"/>
      <c r="W310" s="1"/>
      <c r="X310" s="1"/>
    </row>
    <row r="311" spans="1:24" s="128" customFormat="1" ht="153" x14ac:dyDescent="0.25">
      <c r="A311" s="18" t="s">
        <v>24</v>
      </c>
      <c r="B311" s="1" t="s">
        <v>254</v>
      </c>
      <c r="C311" s="16" t="s">
        <v>125</v>
      </c>
      <c r="D311" s="16" t="s">
        <v>1285</v>
      </c>
      <c r="E311" s="2" t="s">
        <v>28</v>
      </c>
      <c r="F311" s="2" t="s">
        <v>68</v>
      </c>
      <c r="G311" s="16" t="s">
        <v>1286</v>
      </c>
      <c r="H311" s="1" t="s">
        <v>31</v>
      </c>
      <c r="I311" s="1" t="s">
        <v>32</v>
      </c>
      <c r="J311" s="2" t="s">
        <v>33</v>
      </c>
      <c r="K311" s="1" t="s">
        <v>54</v>
      </c>
      <c r="L311" s="31">
        <v>30</v>
      </c>
      <c r="M311" s="41" t="s">
        <v>1287</v>
      </c>
      <c r="N311" s="40">
        <v>44453</v>
      </c>
      <c r="O311" s="31" t="s">
        <v>40</v>
      </c>
      <c r="P311" s="152">
        <v>44453</v>
      </c>
      <c r="Q311" s="31">
        <v>0</v>
      </c>
      <c r="R311" s="2" t="s">
        <v>37</v>
      </c>
      <c r="S311" s="1" t="s">
        <v>1288</v>
      </c>
      <c r="T311" s="22" t="s">
        <v>40</v>
      </c>
      <c r="U311" s="1" t="s">
        <v>40</v>
      </c>
      <c r="V311" s="1" t="s">
        <v>40</v>
      </c>
      <c r="W311" s="1" t="s">
        <v>40</v>
      </c>
      <c r="X311" s="1"/>
    </row>
    <row r="312" spans="1:24" s="128" customFormat="1" ht="51" x14ac:dyDescent="0.25">
      <c r="A312" s="18" t="s">
        <v>24</v>
      </c>
      <c r="B312" s="1" t="s">
        <v>254</v>
      </c>
      <c r="C312" s="34" t="s">
        <v>359</v>
      </c>
      <c r="D312" s="16" t="s">
        <v>1289</v>
      </c>
      <c r="E312" s="2" t="s">
        <v>28</v>
      </c>
      <c r="F312" s="2" t="s">
        <v>127</v>
      </c>
      <c r="G312" s="16" t="s">
        <v>1290</v>
      </c>
      <c r="H312" s="1" t="s">
        <v>31</v>
      </c>
      <c r="I312" s="1" t="s">
        <v>32</v>
      </c>
      <c r="J312" s="2" t="s">
        <v>33</v>
      </c>
      <c r="K312" s="1" t="s">
        <v>54</v>
      </c>
      <c r="L312" s="31">
        <v>30</v>
      </c>
      <c r="M312" s="41" t="s">
        <v>1291</v>
      </c>
      <c r="N312" s="40">
        <v>44453</v>
      </c>
      <c r="O312" s="31">
        <v>20212050096731</v>
      </c>
      <c r="P312" s="149">
        <v>44479</v>
      </c>
      <c r="Q312" s="31">
        <v>19</v>
      </c>
      <c r="R312" s="2" t="s">
        <v>37</v>
      </c>
      <c r="S312" s="1" t="s">
        <v>1292</v>
      </c>
      <c r="T312" s="21" t="s">
        <v>40</v>
      </c>
      <c r="U312" s="1" t="s">
        <v>553</v>
      </c>
      <c r="V312" s="1" t="s">
        <v>40</v>
      </c>
      <c r="W312" s="1" t="s">
        <v>40</v>
      </c>
      <c r="X312" s="1" t="s">
        <v>223</v>
      </c>
    </row>
    <row r="313" spans="1:24" s="128" customFormat="1" ht="51" x14ac:dyDescent="0.25">
      <c r="A313" s="18" t="s">
        <v>24</v>
      </c>
      <c r="B313" s="1" t="s">
        <v>254</v>
      </c>
      <c r="C313" s="16" t="s">
        <v>125</v>
      </c>
      <c r="D313" s="16" t="s">
        <v>1293</v>
      </c>
      <c r="E313" s="2" t="s">
        <v>28</v>
      </c>
      <c r="F313" s="2" t="s">
        <v>127</v>
      </c>
      <c r="G313" s="16" t="s">
        <v>1294</v>
      </c>
      <c r="H313" s="1" t="s">
        <v>31</v>
      </c>
      <c r="I313" s="1" t="s">
        <v>32</v>
      </c>
      <c r="J313" s="2" t="s">
        <v>33</v>
      </c>
      <c r="K313" s="1" t="s">
        <v>34</v>
      </c>
      <c r="L313" s="31">
        <v>30</v>
      </c>
      <c r="M313" s="41" t="s">
        <v>1295</v>
      </c>
      <c r="N313" s="40">
        <v>44454</v>
      </c>
      <c r="O313" s="31">
        <v>20212050096741</v>
      </c>
      <c r="P313" s="149">
        <v>44479</v>
      </c>
      <c r="Q313" s="31">
        <v>18</v>
      </c>
      <c r="R313" s="2" t="s">
        <v>37</v>
      </c>
      <c r="S313" s="1" t="s">
        <v>1296</v>
      </c>
      <c r="T313" s="21" t="s">
        <v>40</v>
      </c>
      <c r="U313" s="1" t="s">
        <v>553</v>
      </c>
      <c r="V313" s="1" t="s">
        <v>40</v>
      </c>
      <c r="W313" s="1" t="s">
        <v>40</v>
      </c>
      <c r="X313" s="1" t="s">
        <v>223</v>
      </c>
    </row>
    <row r="314" spans="1:24" s="128" customFormat="1" ht="51" x14ac:dyDescent="0.25">
      <c r="A314" s="18" t="s">
        <v>24</v>
      </c>
      <c r="B314" s="1" t="s">
        <v>254</v>
      </c>
      <c r="C314" s="16" t="s">
        <v>125</v>
      </c>
      <c r="D314" s="16" t="s">
        <v>1297</v>
      </c>
      <c r="E314" s="2" t="s">
        <v>28</v>
      </c>
      <c r="F314" s="2" t="s">
        <v>127</v>
      </c>
      <c r="G314" s="16" t="s">
        <v>1298</v>
      </c>
      <c r="H314" s="1" t="s">
        <v>31</v>
      </c>
      <c r="I314" s="1" t="s">
        <v>32</v>
      </c>
      <c r="J314" s="2" t="s">
        <v>33</v>
      </c>
      <c r="K314" s="1" t="s">
        <v>54</v>
      </c>
      <c r="L314" s="31">
        <v>30</v>
      </c>
      <c r="M314" s="41" t="s">
        <v>1299</v>
      </c>
      <c r="N314" s="40">
        <v>44454</v>
      </c>
      <c r="O314" s="31">
        <v>20212050096761</v>
      </c>
      <c r="P314" s="149">
        <v>44491</v>
      </c>
      <c r="Q314" s="31">
        <v>26</v>
      </c>
      <c r="R314" s="2" t="s">
        <v>37</v>
      </c>
      <c r="S314" s="1" t="s">
        <v>1300</v>
      </c>
      <c r="T314" s="21" t="s">
        <v>40</v>
      </c>
      <c r="U314" s="1" t="s">
        <v>553</v>
      </c>
      <c r="V314" s="1" t="s">
        <v>40</v>
      </c>
      <c r="W314" s="1" t="s">
        <v>40</v>
      </c>
      <c r="X314" s="1" t="s">
        <v>223</v>
      </c>
    </row>
    <row r="315" spans="1:24" s="128" customFormat="1" ht="60" x14ac:dyDescent="0.25">
      <c r="A315" s="7" t="s">
        <v>24</v>
      </c>
      <c r="B315" s="8" t="s">
        <v>25</v>
      </c>
      <c r="C315" s="17" t="s">
        <v>125</v>
      </c>
      <c r="D315" s="17" t="s">
        <v>1301</v>
      </c>
      <c r="E315" s="8" t="s">
        <v>43</v>
      </c>
      <c r="F315" s="8" t="s">
        <v>51</v>
      </c>
      <c r="G315" s="17" t="s">
        <v>1302</v>
      </c>
      <c r="H315" s="7" t="s">
        <v>320</v>
      </c>
      <c r="I315" s="7" t="s">
        <v>63</v>
      </c>
      <c r="J315" s="8" t="s">
        <v>33</v>
      </c>
      <c r="K315" s="7" t="s">
        <v>54</v>
      </c>
      <c r="L315" s="27">
        <v>30</v>
      </c>
      <c r="M315" s="47" t="s">
        <v>1303</v>
      </c>
      <c r="N315" s="46">
        <v>44454</v>
      </c>
      <c r="O315" s="27">
        <v>20212000028651</v>
      </c>
      <c r="P315" s="150">
        <v>44525</v>
      </c>
      <c r="Q315" s="27">
        <v>48</v>
      </c>
      <c r="R315" s="8" t="s">
        <v>110</v>
      </c>
      <c r="S315" s="7" t="s">
        <v>1304</v>
      </c>
      <c r="T315" s="23">
        <v>44546</v>
      </c>
      <c r="U315" s="7" t="s">
        <v>38</v>
      </c>
      <c r="V315" s="8" t="s">
        <v>39</v>
      </c>
      <c r="W315" s="7" t="s">
        <v>40</v>
      </c>
      <c r="X315" s="7"/>
    </row>
    <row r="316" spans="1:24" s="128" customFormat="1" ht="150" x14ac:dyDescent="0.25">
      <c r="A316" s="1" t="s">
        <v>24</v>
      </c>
      <c r="B316" s="2" t="s">
        <v>25</v>
      </c>
      <c r="C316" s="2" t="s">
        <v>930</v>
      </c>
      <c r="D316" s="16" t="s">
        <v>1305</v>
      </c>
      <c r="E316" s="2" t="s">
        <v>60</v>
      </c>
      <c r="F316" s="2" t="s">
        <v>180</v>
      </c>
      <c r="G316" s="16" t="s">
        <v>1306</v>
      </c>
      <c r="H316" s="1" t="s">
        <v>176</v>
      </c>
      <c r="I316" s="1" t="s">
        <v>32</v>
      </c>
      <c r="J316" s="2" t="s">
        <v>33</v>
      </c>
      <c r="K316" s="1" t="s">
        <v>54</v>
      </c>
      <c r="L316" s="31">
        <v>30</v>
      </c>
      <c r="M316" s="41" t="s">
        <v>1307</v>
      </c>
      <c r="N316" s="40">
        <v>44454</v>
      </c>
      <c r="O316" s="31">
        <v>20212050096591</v>
      </c>
      <c r="P316" s="149">
        <v>44476</v>
      </c>
      <c r="Q316" s="31">
        <v>16</v>
      </c>
      <c r="R316" s="2" t="s">
        <v>37</v>
      </c>
      <c r="S316" s="1" t="s">
        <v>1308</v>
      </c>
      <c r="T316" s="22">
        <v>44516</v>
      </c>
      <c r="U316" s="1" t="s">
        <v>38</v>
      </c>
      <c r="V316" s="2" t="s">
        <v>39</v>
      </c>
      <c r="W316" s="1" t="s">
        <v>40</v>
      </c>
      <c r="X316" s="1"/>
    </row>
    <row r="317" spans="1:24" s="128" customFormat="1" ht="51" x14ac:dyDescent="0.25">
      <c r="A317" s="18" t="s">
        <v>24</v>
      </c>
      <c r="B317" s="1" t="s">
        <v>254</v>
      </c>
      <c r="C317" s="16" t="s">
        <v>125</v>
      </c>
      <c r="D317" s="16" t="s">
        <v>1309</v>
      </c>
      <c r="E317" s="2" t="s">
        <v>28</v>
      </c>
      <c r="F317" s="2" t="s">
        <v>127</v>
      </c>
      <c r="G317" s="16" t="s">
        <v>1310</v>
      </c>
      <c r="H317" s="1" t="s">
        <v>31</v>
      </c>
      <c r="I317" s="1" t="s">
        <v>32</v>
      </c>
      <c r="J317" s="2" t="s">
        <v>33</v>
      </c>
      <c r="K317" s="1" t="s">
        <v>54</v>
      </c>
      <c r="L317" s="31">
        <v>30</v>
      </c>
      <c r="M317" s="41" t="s">
        <v>1311</v>
      </c>
      <c r="N317" s="40">
        <v>44454</v>
      </c>
      <c r="O317" s="31">
        <v>20212050096771</v>
      </c>
      <c r="P317" s="149">
        <v>44479</v>
      </c>
      <c r="Q317" s="31">
        <v>18</v>
      </c>
      <c r="R317" s="2" t="s">
        <v>37</v>
      </c>
      <c r="S317" s="1" t="s">
        <v>1312</v>
      </c>
      <c r="T317" s="22" t="s">
        <v>40</v>
      </c>
      <c r="U317" s="1" t="s">
        <v>553</v>
      </c>
      <c r="V317" s="1" t="s">
        <v>40</v>
      </c>
      <c r="W317" s="1" t="s">
        <v>40</v>
      </c>
      <c r="X317" s="1" t="s">
        <v>223</v>
      </c>
    </row>
    <row r="318" spans="1:24" s="128" customFormat="1" ht="51" x14ac:dyDescent="0.25">
      <c r="A318" s="7" t="s">
        <v>24</v>
      </c>
      <c r="B318" s="8" t="s">
        <v>25</v>
      </c>
      <c r="C318" s="8" t="s">
        <v>445</v>
      </c>
      <c r="D318" s="17" t="s">
        <v>1313</v>
      </c>
      <c r="E318" s="8" t="s">
        <v>28</v>
      </c>
      <c r="F318" s="8" t="s">
        <v>180</v>
      </c>
      <c r="G318" s="17" t="s">
        <v>1314</v>
      </c>
      <c r="H318" s="7" t="s">
        <v>53</v>
      </c>
      <c r="I318" s="7" t="s">
        <v>32</v>
      </c>
      <c r="J318" s="8" t="s">
        <v>33</v>
      </c>
      <c r="K318" s="7" t="s">
        <v>54</v>
      </c>
      <c r="L318" s="27">
        <v>30</v>
      </c>
      <c r="M318" s="47" t="s">
        <v>1315</v>
      </c>
      <c r="N318" s="46">
        <v>44454</v>
      </c>
      <c r="O318" s="27">
        <v>20212050096211</v>
      </c>
      <c r="P318" s="150">
        <v>44509</v>
      </c>
      <c r="Q318" s="27">
        <v>37</v>
      </c>
      <c r="R318" s="8" t="s">
        <v>110</v>
      </c>
      <c r="S318" s="7" t="s">
        <v>1316</v>
      </c>
      <c r="T318" s="23">
        <v>44509</v>
      </c>
      <c r="U318" s="7" t="s">
        <v>38</v>
      </c>
      <c r="V318" s="8" t="s">
        <v>39</v>
      </c>
      <c r="W318" s="7" t="s">
        <v>40</v>
      </c>
      <c r="X318" s="7"/>
    </row>
    <row r="319" spans="1:24" s="128" customFormat="1" ht="90" x14ac:dyDescent="0.25">
      <c r="A319" s="1" t="s">
        <v>24</v>
      </c>
      <c r="B319" s="2" t="s">
        <v>25</v>
      </c>
      <c r="C319" s="2" t="s">
        <v>58</v>
      </c>
      <c r="D319" s="16" t="s">
        <v>1317</v>
      </c>
      <c r="E319" s="2" t="s">
        <v>43</v>
      </c>
      <c r="F319" s="2" t="s">
        <v>180</v>
      </c>
      <c r="G319" s="16" t="s">
        <v>1318</v>
      </c>
      <c r="H319" s="1" t="s">
        <v>53</v>
      </c>
      <c r="I319" s="1" t="s">
        <v>32</v>
      </c>
      <c r="J319" s="2" t="s">
        <v>33</v>
      </c>
      <c r="K319" s="1" t="s">
        <v>54</v>
      </c>
      <c r="L319" s="31">
        <v>30</v>
      </c>
      <c r="M319" s="41" t="s">
        <v>1319</v>
      </c>
      <c r="N319" s="40">
        <v>44454</v>
      </c>
      <c r="O319" s="66">
        <v>20212050096191</v>
      </c>
      <c r="P319" s="149">
        <v>44463</v>
      </c>
      <c r="Q319" s="31">
        <v>7</v>
      </c>
      <c r="R319" s="2" t="s">
        <v>37</v>
      </c>
      <c r="S319" s="1"/>
      <c r="T319" s="22">
        <v>44463</v>
      </c>
      <c r="U319" s="1" t="s">
        <v>1220</v>
      </c>
      <c r="V319" s="2" t="s">
        <v>39</v>
      </c>
      <c r="W319" s="1"/>
      <c r="X319" s="1"/>
    </row>
    <row r="320" spans="1:24" s="128" customFormat="1" ht="51" x14ac:dyDescent="0.25">
      <c r="A320" s="45" t="s">
        <v>24</v>
      </c>
      <c r="B320" s="7" t="s">
        <v>254</v>
      </c>
      <c r="C320" s="17" t="s">
        <v>125</v>
      </c>
      <c r="D320" s="17" t="s">
        <v>1320</v>
      </c>
      <c r="E320" s="8" t="s">
        <v>28</v>
      </c>
      <c r="F320" s="8" t="s">
        <v>127</v>
      </c>
      <c r="G320" s="17" t="s">
        <v>1321</v>
      </c>
      <c r="H320" s="7" t="s">
        <v>31</v>
      </c>
      <c r="I320" s="7" t="s">
        <v>32</v>
      </c>
      <c r="J320" s="8" t="s">
        <v>33</v>
      </c>
      <c r="K320" s="7" t="s">
        <v>54</v>
      </c>
      <c r="L320" s="27">
        <v>30</v>
      </c>
      <c r="M320" s="47" t="s">
        <v>1322</v>
      </c>
      <c r="N320" s="46">
        <v>44455</v>
      </c>
      <c r="O320" s="27">
        <v>20212050096781</v>
      </c>
      <c r="P320" s="150">
        <v>44539</v>
      </c>
      <c r="Q320" s="27">
        <v>57</v>
      </c>
      <c r="R320" s="8" t="s">
        <v>110</v>
      </c>
      <c r="S320" s="7" t="s">
        <v>1323</v>
      </c>
      <c r="T320" s="23" t="s">
        <v>40</v>
      </c>
      <c r="U320" s="7" t="s">
        <v>553</v>
      </c>
      <c r="V320" s="7" t="s">
        <v>40</v>
      </c>
      <c r="W320" s="7" t="s">
        <v>40</v>
      </c>
      <c r="X320" s="7" t="s">
        <v>223</v>
      </c>
    </row>
    <row r="321" spans="1:24" s="128" customFormat="1" ht="153" x14ac:dyDescent="0.25">
      <c r="A321" s="45" t="s">
        <v>24</v>
      </c>
      <c r="B321" s="7" t="s">
        <v>254</v>
      </c>
      <c r="C321" s="17" t="s">
        <v>125</v>
      </c>
      <c r="D321" s="17" t="s">
        <v>659</v>
      </c>
      <c r="E321" s="8" t="s">
        <v>28</v>
      </c>
      <c r="F321" s="8" t="s">
        <v>127</v>
      </c>
      <c r="G321" s="17" t="s">
        <v>1324</v>
      </c>
      <c r="H321" s="7" t="s">
        <v>31</v>
      </c>
      <c r="I321" s="7" t="s">
        <v>32</v>
      </c>
      <c r="J321" s="8" t="s">
        <v>33</v>
      </c>
      <c r="K321" s="7" t="s">
        <v>54</v>
      </c>
      <c r="L321" s="27">
        <v>30</v>
      </c>
      <c r="M321" s="47" t="s">
        <v>1325</v>
      </c>
      <c r="N321" s="46">
        <v>44455</v>
      </c>
      <c r="O321" s="27" t="s">
        <v>40</v>
      </c>
      <c r="P321" s="153">
        <v>44539</v>
      </c>
      <c r="Q321" s="27">
        <v>57</v>
      </c>
      <c r="R321" s="8" t="s">
        <v>110</v>
      </c>
      <c r="S321" s="7" t="s">
        <v>1326</v>
      </c>
      <c r="T321" s="23" t="s">
        <v>40</v>
      </c>
      <c r="U321" s="7" t="s">
        <v>40</v>
      </c>
      <c r="V321" s="7" t="s">
        <v>40</v>
      </c>
      <c r="W321" s="7" t="s">
        <v>40</v>
      </c>
      <c r="X321" s="7" t="s">
        <v>1327</v>
      </c>
    </row>
    <row r="322" spans="1:24" s="128" customFormat="1" ht="60" x14ac:dyDescent="0.25">
      <c r="A322" s="1" t="s">
        <v>24</v>
      </c>
      <c r="B322" s="2" t="s">
        <v>25</v>
      </c>
      <c r="C322" s="1" t="s">
        <v>41</v>
      </c>
      <c r="D322" s="16" t="s">
        <v>701</v>
      </c>
      <c r="E322" s="2" t="s">
        <v>43</v>
      </c>
      <c r="F322" s="2" t="s">
        <v>51</v>
      </c>
      <c r="G322" s="16" t="s">
        <v>1328</v>
      </c>
      <c r="H322" s="1" t="s">
        <v>46</v>
      </c>
      <c r="I322" s="1" t="s">
        <v>32</v>
      </c>
      <c r="J322" s="2" t="s">
        <v>33</v>
      </c>
      <c r="K322" s="1" t="s">
        <v>54</v>
      </c>
      <c r="L322" s="31">
        <v>30</v>
      </c>
      <c r="M322" s="41" t="s">
        <v>1329</v>
      </c>
      <c r="N322" s="40">
        <v>44455</v>
      </c>
      <c r="O322" s="31">
        <v>20212110025431</v>
      </c>
      <c r="P322" s="149">
        <v>44491</v>
      </c>
      <c r="Q322" s="31">
        <v>25</v>
      </c>
      <c r="R322" s="2" t="s">
        <v>37</v>
      </c>
      <c r="S322" s="1" t="s">
        <v>1330</v>
      </c>
      <c r="T322" s="22">
        <v>44491</v>
      </c>
      <c r="U322" s="1" t="s">
        <v>38</v>
      </c>
      <c r="V322" s="2" t="s">
        <v>39</v>
      </c>
      <c r="W322" s="1" t="s">
        <v>40</v>
      </c>
      <c r="X322" s="1"/>
    </row>
    <row r="323" spans="1:24" s="128" customFormat="1" ht="60" x14ac:dyDescent="0.25">
      <c r="A323" s="7" t="s">
        <v>24</v>
      </c>
      <c r="B323" s="8" t="s">
        <v>25</v>
      </c>
      <c r="C323" s="8" t="s">
        <v>118</v>
      </c>
      <c r="D323" s="17" t="s">
        <v>647</v>
      </c>
      <c r="E323" s="8" t="s">
        <v>43</v>
      </c>
      <c r="F323" s="8" t="s">
        <v>180</v>
      </c>
      <c r="G323" s="17" t="s">
        <v>1331</v>
      </c>
      <c r="H323" s="7" t="s">
        <v>320</v>
      </c>
      <c r="I323" s="7" t="s">
        <v>63</v>
      </c>
      <c r="J323" s="8" t="s">
        <v>33</v>
      </c>
      <c r="K323" s="7" t="s">
        <v>54</v>
      </c>
      <c r="L323" s="27">
        <v>30</v>
      </c>
      <c r="M323" s="47" t="s">
        <v>1332</v>
      </c>
      <c r="N323" s="46">
        <v>44455</v>
      </c>
      <c r="O323" s="27">
        <v>20212000026891</v>
      </c>
      <c r="P323" s="150">
        <v>44509</v>
      </c>
      <c r="Q323" s="27">
        <v>36</v>
      </c>
      <c r="R323" s="8" t="s">
        <v>110</v>
      </c>
      <c r="S323" s="7" t="s">
        <v>1333</v>
      </c>
      <c r="T323" s="23">
        <v>44509</v>
      </c>
      <c r="U323" s="7" t="s">
        <v>38</v>
      </c>
      <c r="V323" s="8" t="s">
        <v>39</v>
      </c>
      <c r="W323" s="7" t="s">
        <v>40</v>
      </c>
      <c r="X323" s="7"/>
    </row>
    <row r="324" spans="1:24" s="128" customFormat="1" ht="60" x14ac:dyDescent="0.25">
      <c r="A324" s="1" t="s">
        <v>24</v>
      </c>
      <c r="B324" s="2" t="s">
        <v>25</v>
      </c>
      <c r="C324" s="2" t="s">
        <v>94</v>
      </c>
      <c r="D324" s="16" t="s">
        <v>1334</v>
      </c>
      <c r="E324" s="2" t="s">
        <v>588</v>
      </c>
      <c r="F324" s="2" t="s">
        <v>180</v>
      </c>
      <c r="G324" s="16" t="s">
        <v>1335</v>
      </c>
      <c r="H324" s="1" t="s">
        <v>159</v>
      </c>
      <c r="I324" s="1" t="s">
        <v>32</v>
      </c>
      <c r="J324" s="2" t="s">
        <v>33</v>
      </c>
      <c r="K324" s="1" t="s">
        <v>141</v>
      </c>
      <c r="L324" s="5">
        <v>10</v>
      </c>
      <c r="M324" s="41" t="s">
        <v>1336</v>
      </c>
      <c r="N324" s="40">
        <v>44456</v>
      </c>
      <c r="O324" s="66">
        <v>20212050096141</v>
      </c>
      <c r="P324" s="146">
        <v>44460</v>
      </c>
      <c r="Q324" s="5">
        <v>2</v>
      </c>
      <c r="R324" s="2" t="s">
        <v>37</v>
      </c>
      <c r="S324" s="2"/>
      <c r="T324" s="6">
        <v>44460</v>
      </c>
      <c r="U324" s="2" t="s">
        <v>1220</v>
      </c>
      <c r="V324" s="2" t="s">
        <v>39</v>
      </c>
      <c r="W324" s="2"/>
      <c r="X324" s="2"/>
    </row>
    <row r="325" spans="1:24" s="128" customFormat="1" ht="51" x14ac:dyDescent="0.25">
      <c r="A325" s="1" t="s">
        <v>24</v>
      </c>
      <c r="B325" s="2" t="s">
        <v>25</v>
      </c>
      <c r="C325" s="2" t="s">
        <v>99</v>
      </c>
      <c r="D325" s="16" t="s">
        <v>1337</v>
      </c>
      <c r="E325" s="2" t="s">
        <v>588</v>
      </c>
      <c r="F325" s="2" t="s">
        <v>180</v>
      </c>
      <c r="G325" s="16" t="s">
        <v>1338</v>
      </c>
      <c r="H325" s="1" t="s">
        <v>53</v>
      </c>
      <c r="I325" s="1" t="s">
        <v>32</v>
      </c>
      <c r="J325" s="2" t="s">
        <v>33</v>
      </c>
      <c r="K325" s="1" t="s">
        <v>141</v>
      </c>
      <c r="L325" s="5">
        <v>10</v>
      </c>
      <c r="M325" s="41" t="s">
        <v>1339</v>
      </c>
      <c r="N325" s="40">
        <v>44456</v>
      </c>
      <c r="O325" s="66">
        <v>20212050096151</v>
      </c>
      <c r="P325" s="146">
        <v>44459</v>
      </c>
      <c r="Q325" s="5">
        <v>1</v>
      </c>
      <c r="R325" s="2" t="s">
        <v>37</v>
      </c>
      <c r="S325" s="2"/>
      <c r="T325" s="6">
        <v>44459</v>
      </c>
      <c r="U325" s="2" t="s">
        <v>1220</v>
      </c>
      <c r="V325" s="2" t="s">
        <v>39</v>
      </c>
      <c r="W325" s="2"/>
      <c r="X325" s="2"/>
    </row>
    <row r="326" spans="1:24" s="128" customFormat="1" ht="120" x14ac:dyDescent="0.25">
      <c r="A326" s="1" t="s">
        <v>24</v>
      </c>
      <c r="B326" s="2" t="s">
        <v>25</v>
      </c>
      <c r="C326" s="2" t="s">
        <v>99</v>
      </c>
      <c r="D326" s="81" t="s">
        <v>1340</v>
      </c>
      <c r="E326" s="2" t="s">
        <v>60</v>
      </c>
      <c r="F326" s="2" t="s">
        <v>68</v>
      </c>
      <c r="G326" s="81" t="s">
        <v>1341</v>
      </c>
      <c r="H326" s="1" t="s">
        <v>274</v>
      </c>
      <c r="I326" s="2" t="s">
        <v>108</v>
      </c>
      <c r="J326" s="1" t="s">
        <v>108</v>
      </c>
      <c r="K326" s="1" t="s">
        <v>141</v>
      </c>
      <c r="L326" s="5">
        <v>10</v>
      </c>
      <c r="M326" s="140" t="s">
        <v>1342</v>
      </c>
      <c r="N326" s="82">
        <v>44456</v>
      </c>
      <c r="O326" s="31" t="s">
        <v>40</v>
      </c>
      <c r="P326" s="146">
        <v>44481</v>
      </c>
      <c r="Q326" s="5">
        <v>17</v>
      </c>
      <c r="R326" s="2" t="s">
        <v>37</v>
      </c>
      <c r="S326" s="2" t="s">
        <v>1343</v>
      </c>
      <c r="T326" s="6" t="s">
        <v>40</v>
      </c>
      <c r="U326" s="2" t="s">
        <v>40</v>
      </c>
      <c r="V326" s="2" t="s">
        <v>39</v>
      </c>
      <c r="W326" s="2" t="s">
        <v>40</v>
      </c>
      <c r="X326" s="2"/>
    </row>
    <row r="327" spans="1:24" s="128" customFormat="1" ht="51" x14ac:dyDescent="0.25">
      <c r="A327" s="7" t="s">
        <v>24</v>
      </c>
      <c r="B327" s="8" t="s">
        <v>25</v>
      </c>
      <c r="C327" s="8" t="s">
        <v>66</v>
      </c>
      <c r="D327" s="83" t="s">
        <v>1344</v>
      </c>
      <c r="E327" s="8" t="s">
        <v>588</v>
      </c>
      <c r="F327" s="8" t="s">
        <v>68</v>
      </c>
      <c r="G327" s="83" t="s">
        <v>1345</v>
      </c>
      <c r="H327" s="7" t="s">
        <v>320</v>
      </c>
      <c r="I327" s="7" t="s">
        <v>63</v>
      </c>
      <c r="J327" s="8" t="s">
        <v>33</v>
      </c>
      <c r="K327" s="7" t="s">
        <v>54</v>
      </c>
      <c r="L327" s="9">
        <v>30</v>
      </c>
      <c r="M327" s="141" t="s">
        <v>1346</v>
      </c>
      <c r="N327" s="84">
        <v>44456</v>
      </c>
      <c r="O327" s="9">
        <v>20212000027981</v>
      </c>
      <c r="P327" s="147">
        <v>44516</v>
      </c>
      <c r="Q327" s="9">
        <v>39</v>
      </c>
      <c r="R327" s="8" t="s">
        <v>110</v>
      </c>
      <c r="S327" s="8" t="s">
        <v>1347</v>
      </c>
      <c r="T327" s="10">
        <v>44546</v>
      </c>
      <c r="U327" s="8" t="s">
        <v>38</v>
      </c>
      <c r="V327" s="8" t="s">
        <v>40</v>
      </c>
      <c r="W327" s="8" t="s">
        <v>40</v>
      </c>
      <c r="X327" s="8" t="s">
        <v>1348</v>
      </c>
    </row>
    <row r="328" spans="1:24" s="128" customFormat="1" ht="51" x14ac:dyDescent="0.25">
      <c r="A328" s="45" t="s">
        <v>24</v>
      </c>
      <c r="B328" s="7" t="s">
        <v>254</v>
      </c>
      <c r="C328" s="17" t="s">
        <v>125</v>
      </c>
      <c r="D328" s="83" t="s">
        <v>659</v>
      </c>
      <c r="E328" s="8" t="s">
        <v>28</v>
      </c>
      <c r="F328" s="8" t="s">
        <v>29</v>
      </c>
      <c r="G328" s="83" t="s">
        <v>1349</v>
      </c>
      <c r="H328" s="7" t="s">
        <v>31</v>
      </c>
      <c r="I328" s="7" t="s">
        <v>32</v>
      </c>
      <c r="J328" s="8" t="s">
        <v>33</v>
      </c>
      <c r="K328" s="7" t="s">
        <v>54</v>
      </c>
      <c r="L328" s="9">
        <v>30</v>
      </c>
      <c r="M328" s="141" t="s">
        <v>1350</v>
      </c>
      <c r="N328" s="84">
        <v>44457</v>
      </c>
      <c r="O328" s="9">
        <v>20212110027561</v>
      </c>
      <c r="P328" s="147">
        <v>44546</v>
      </c>
      <c r="Q328" s="9">
        <v>59</v>
      </c>
      <c r="R328" s="8" t="s">
        <v>110</v>
      </c>
      <c r="S328" s="8" t="s">
        <v>1351</v>
      </c>
      <c r="T328" s="10" t="s">
        <v>40</v>
      </c>
      <c r="U328" s="8" t="s">
        <v>38</v>
      </c>
      <c r="V328" s="8" t="s">
        <v>40</v>
      </c>
      <c r="W328" s="8" t="s">
        <v>40</v>
      </c>
      <c r="X328" s="8" t="s">
        <v>1352</v>
      </c>
    </row>
    <row r="329" spans="1:24" s="128" customFormat="1" ht="60" x14ac:dyDescent="0.25">
      <c r="A329" s="1" t="s">
        <v>24</v>
      </c>
      <c r="B329" s="2" t="s">
        <v>25</v>
      </c>
      <c r="C329" s="2" t="s">
        <v>49</v>
      </c>
      <c r="D329" s="81" t="s">
        <v>1353</v>
      </c>
      <c r="E329" s="2" t="s">
        <v>43</v>
      </c>
      <c r="F329" s="2" t="s">
        <v>68</v>
      </c>
      <c r="G329" s="81" t="s">
        <v>1354</v>
      </c>
      <c r="H329" s="1" t="s">
        <v>274</v>
      </c>
      <c r="I329" s="2" t="s">
        <v>108</v>
      </c>
      <c r="J329" s="1" t="s">
        <v>108</v>
      </c>
      <c r="K329" s="1" t="s">
        <v>76</v>
      </c>
      <c r="L329" s="5">
        <v>20</v>
      </c>
      <c r="M329" s="140" t="s">
        <v>1355</v>
      </c>
      <c r="N329" s="82">
        <v>44459</v>
      </c>
      <c r="O329" s="31">
        <v>20213000024561</v>
      </c>
      <c r="P329" s="146">
        <v>44474</v>
      </c>
      <c r="Q329" s="5">
        <v>12</v>
      </c>
      <c r="R329" s="2" t="s">
        <v>37</v>
      </c>
      <c r="S329" s="2"/>
      <c r="T329" s="6" t="s">
        <v>40</v>
      </c>
      <c r="U329" s="2" t="s">
        <v>130</v>
      </c>
      <c r="V329" s="2" t="s">
        <v>39</v>
      </c>
      <c r="W329" s="6" t="s">
        <v>40</v>
      </c>
      <c r="X329" s="2" t="s">
        <v>1356</v>
      </c>
    </row>
    <row r="330" spans="1:24" s="128" customFormat="1" ht="60" x14ac:dyDescent="0.25">
      <c r="A330" s="12" t="s">
        <v>24</v>
      </c>
      <c r="B330" s="13" t="s">
        <v>25</v>
      </c>
      <c r="C330" s="13" t="s">
        <v>150</v>
      </c>
      <c r="D330" s="85" t="s">
        <v>1357</v>
      </c>
      <c r="E330" s="13" t="s">
        <v>43</v>
      </c>
      <c r="F330" s="13" t="s">
        <v>44</v>
      </c>
      <c r="G330" s="85" t="s">
        <v>1358</v>
      </c>
      <c r="H330" s="12" t="s">
        <v>309</v>
      </c>
      <c r="I330" s="50" t="s">
        <v>310</v>
      </c>
      <c r="J330" s="13" t="s">
        <v>33</v>
      </c>
      <c r="K330" s="12" t="s">
        <v>54</v>
      </c>
      <c r="L330" s="14">
        <v>30</v>
      </c>
      <c r="M330" s="142" t="s">
        <v>1359</v>
      </c>
      <c r="N330" s="86">
        <v>44459</v>
      </c>
      <c r="O330" s="14"/>
      <c r="P330" s="148"/>
      <c r="Q330" s="14"/>
      <c r="R330" s="13" t="s">
        <v>123</v>
      </c>
      <c r="S330" s="13"/>
      <c r="T330" s="15"/>
      <c r="U330" s="13"/>
      <c r="V330" s="13"/>
      <c r="W330" s="13"/>
      <c r="X330" s="13" t="s">
        <v>1356</v>
      </c>
    </row>
    <row r="331" spans="1:24" s="128" customFormat="1" ht="90" x14ac:dyDescent="0.25">
      <c r="A331" s="7" t="s">
        <v>24</v>
      </c>
      <c r="B331" s="8" t="s">
        <v>25</v>
      </c>
      <c r="C331" s="8" t="s">
        <v>99</v>
      </c>
      <c r="D331" s="83" t="s">
        <v>1088</v>
      </c>
      <c r="E331" s="8" t="s">
        <v>60</v>
      </c>
      <c r="F331" s="8" t="s">
        <v>68</v>
      </c>
      <c r="G331" s="83" t="s">
        <v>1360</v>
      </c>
      <c r="H331" s="7" t="s">
        <v>274</v>
      </c>
      <c r="I331" s="8" t="s">
        <v>108</v>
      </c>
      <c r="J331" s="7" t="s">
        <v>108</v>
      </c>
      <c r="K331" s="7" t="s">
        <v>141</v>
      </c>
      <c r="L331" s="9">
        <v>3</v>
      </c>
      <c r="M331" s="141" t="s">
        <v>1361</v>
      </c>
      <c r="N331" s="84">
        <v>44459</v>
      </c>
      <c r="O331" s="9"/>
      <c r="P331" s="147">
        <v>44473</v>
      </c>
      <c r="Q331" s="9">
        <v>10</v>
      </c>
      <c r="R331" s="8" t="s">
        <v>110</v>
      </c>
      <c r="S331" s="8" t="s">
        <v>1362</v>
      </c>
      <c r="T331" s="10" t="s">
        <v>40</v>
      </c>
      <c r="U331" s="8"/>
      <c r="V331" s="8" t="s">
        <v>39</v>
      </c>
      <c r="W331" s="10" t="s">
        <v>40</v>
      </c>
      <c r="X331" s="8" t="s">
        <v>1363</v>
      </c>
    </row>
    <row r="332" spans="1:24" s="128" customFormat="1" ht="90" x14ac:dyDescent="0.25">
      <c r="A332" s="7" t="s">
        <v>24</v>
      </c>
      <c r="B332" s="8" t="s">
        <v>25</v>
      </c>
      <c r="C332" s="8" t="s">
        <v>99</v>
      </c>
      <c r="D332" s="83" t="s">
        <v>1088</v>
      </c>
      <c r="E332" s="8" t="s">
        <v>60</v>
      </c>
      <c r="F332" s="8" t="s">
        <v>68</v>
      </c>
      <c r="G332" s="83" t="s">
        <v>1364</v>
      </c>
      <c r="H332" s="7" t="s">
        <v>274</v>
      </c>
      <c r="I332" s="8" t="s">
        <v>108</v>
      </c>
      <c r="J332" s="7" t="s">
        <v>108</v>
      </c>
      <c r="K332" s="7" t="s">
        <v>141</v>
      </c>
      <c r="L332" s="9">
        <v>4</v>
      </c>
      <c r="M332" s="141" t="s">
        <v>1365</v>
      </c>
      <c r="N332" s="84">
        <v>44459</v>
      </c>
      <c r="O332" s="27">
        <v>20213000024441</v>
      </c>
      <c r="P332" s="147">
        <v>44468</v>
      </c>
      <c r="Q332" s="9">
        <v>8</v>
      </c>
      <c r="R332" s="8" t="s">
        <v>110</v>
      </c>
      <c r="S332" s="8"/>
      <c r="T332" s="10" t="s">
        <v>40</v>
      </c>
      <c r="U332" s="8"/>
      <c r="V332" s="8" t="s">
        <v>39</v>
      </c>
      <c r="W332" s="10" t="s">
        <v>40</v>
      </c>
      <c r="X332" s="8" t="s">
        <v>1366</v>
      </c>
    </row>
    <row r="333" spans="1:24" s="128" customFormat="1" ht="76.5" x14ac:dyDescent="0.25">
      <c r="A333" s="7" t="s">
        <v>24</v>
      </c>
      <c r="B333" s="8" t="s">
        <v>25</v>
      </c>
      <c r="C333" s="8" t="s">
        <v>94</v>
      </c>
      <c r="D333" s="83" t="s">
        <v>1367</v>
      </c>
      <c r="E333" s="8" t="s">
        <v>43</v>
      </c>
      <c r="F333" s="8" t="s">
        <v>44</v>
      </c>
      <c r="G333" s="83" t="s">
        <v>1368</v>
      </c>
      <c r="H333" s="17" t="s">
        <v>1154</v>
      </c>
      <c r="I333" s="26" t="s">
        <v>1155</v>
      </c>
      <c r="J333" s="7" t="s">
        <v>33</v>
      </c>
      <c r="K333" s="7" t="s">
        <v>76</v>
      </c>
      <c r="L333" s="9">
        <v>20</v>
      </c>
      <c r="M333" s="141" t="s">
        <v>1369</v>
      </c>
      <c r="N333" s="84">
        <v>44459</v>
      </c>
      <c r="O333" s="27">
        <v>20213000030701</v>
      </c>
      <c r="P333" s="150">
        <v>44551</v>
      </c>
      <c r="Q333" s="27">
        <v>62</v>
      </c>
      <c r="R333" s="8" t="s">
        <v>110</v>
      </c>
      <c r="S333" s="7" t="s">
        <v>1370</v>
      </c>
      <c r="T333" s="23">
        <v>44551</v>
      </c>
      <c r="U333" s="7" t="s">
        <v>38</v>
      </c>
      <c r="V333" s="8" t="s">
        <v>39</v>
      </c>
      <c r="W333" s="7" t="s">
        <v>40</v>
      </c>
      <c r="X333" s="8"/>
    </row>
    <row r="334" spans="1:24" s="128" customFormat="1" ht="75" x14ac:dyDescent="0.25">
      <c r="A334" s="1" t="s">
        <v>24</v>
      </c>
      <c r="B334" s="2" t="s">
        <v>25</v>
      </c>
      <c r="C334" s="2" t="s">
        <v>66</v>
      </c>
      <c r="D334" s="81" t="s">
        <v>1371</v>
      </c>
      <c r="E334" s="2" t="s">
        <v>588</v>
      </c>
      <c r="F334" s="2" t="s">
        <v>68</v>
      </c>
      <c r="G334" s="81" t="s">
        <v>1372</v>
      </c>
      <c r="H334" s="1" t="s">
        <v>298</v>
      </c>
      <c r="I334" s="1" t="s">
        <v>90</v>
      </c>
      <c r="J334" s="2" t="s">
        <v>33</v>
      </c>
      <c r="K334" s="1" t="s">
        <v>76</v>
      </c>
      <c r="L334" s="5">
        <v>20</v>
      </c>
      <c r="M334" s="140" t="s">
        <v>1373</v>
      </c>
      <c r="N334" s="82">
        <v>44459</v>
      </c>
      <c r="O334" s="31">
        <v>20212100024051</v>
      </c>
      <c r="P334" s="149">
        <v>44477</v>
      </c>
      <c r="Q334" s="31">
        <v>14</v>
      </c>
      <c r="R334" s="2" t="s">
        <v>37</v>
      </c>
      <c r="S334" s="1"/>
      <c r="T334" s="21" t="s">
        <v>40</v>
      </c>
      <c r="U334" s="1" t="s">
        <v>553</v>
      </c>
      <c r="V334" s="2" t="s">
        <v>39</v>
      </c>
      <c r="W334" s="21" t="s">
        <v>40</v>
      </c>
      <c r="X334" s="2"/>
    </row>
    <row r="335" spans="1:24" s="128" customFormat="1" ht="60" x14ac:dyDescent="0.25">
      <c r="A335" s="1" t="s">
        <v>24</v>
      </c>
      <c r="B335" s="2" t="s">
        <v>25</v>
      </c>
      <c r="C335" s="2" t="s">
        <v>94</v>
      </c>
      <c r="D335" s="81" t="s">
        <v>780</v>
      </c>
      <c r="E335" s="2" t="s">
        <v>43</v>
      </c>
      <c r="F335" s="2" t="s">
        <v>68</v>
      </c>
      <c r="G335" s="81" t="s">
        <v>1374</v>
      </c>
      <c r="H335" s="1" t="s">
        <v>298</v>
      </c>
      <c r="I335" s="1" t="s">
        <v>90</v>
      </c>
      <c r="J335" s="2" t="s">
        <v>33</v>
      </c>
      <c r="K335" s="1" t="s">
        <v>54</v>
      </c>
      <c r="L335" s="5">
        <v>30</v>
      </c>
      <c r="M335" s="140" t="s">
        <v>1375</v>
      </c>
      <c r="N335" s="82">
        <v>44459</v>
      </c>
      <c r="O335" s="31"/>
      <c r="P335" s="149">
        <v>44477</v>
      </c>
      <c r="Q335" s="31">
        <v>14</v>
      </c>
      <c r="R335" s="2" t="s">
        <v>37</v>
      </c>
      <c r="S335" s="1"/>
      <c r="T335" s="21" t="s">
        <v>40</v>
      </c>
      <c r="U335" s="1"/>
      <c r="V335" s="2" t="s">
        <v>39</v>
      </c>
      <c r="W335" s="21" t="s">
        <v>40</v>
      </c>
      <c r="X335" s="2" t="s">
        <v>1376</v>
      </c>
    </row>
    <row r="336" spans="1:24" s="128" customFormat="1" ht="51" x14ac:dyDescent="0.25">
      <c r="A336" s="1" t="s">
        <v>24</v>
      </c>
      <c r="B336" s="2" t="s">
        <v>25</v>
      </c>
      <c r="C336" s="2" t="s">
        <v>66</v>
      </c>
      <c r="D336" s="81" t="s">
        <v>1377</v>
      </c>
      <c r="E336" s="2" t="s">
        <v>588</v>
      </c>
      <c r="F336" s="2" t="s">
        <v>68</v>
      </c>
      <c r="G336" s="81" t="s">
        <v>1378</v>
      </c>
      <c r="H336" s="1" t="s">
        <v>298</v>
      </c>
      <c r="I336" s="1" t="s">
        <v>90</v>
      </c>
      <c r="J336" s="2" t="s">
        <v>33</v>
      </c>
      <c r="K336" s="1" t="s">
        <v>76</v>
      </c>
      <c r="L336" s="5">
        <v>20</v>
      </c>
      <c r="M336" s="140" t="s">
        <v>1379</v>
      </c>
      <c r="N336" s="82">
        <v>44459</v>
      </c>
      <c r="O336" s="31">
        <v>20212100024221</v>
      </c>
      <c r="P336" s="149">
        <v>44477</v>
      </c>
      <c r="Q336" s="31">
        <v>14</v>
      </c>
      <c r="R336" s="2" t="s">
        <v>37</v>
      </c>
      <c r="S336" s="1"/>
      <c r="T336" s="21" t="s">
        <v>40</v>
      </c>
      <c r="U336" s="1" t="s">
        <v>553</v>
      </c>
      <c r="V336" s="2" t="s">
        <v>39</v>
      </c>
      <c r="W336" s="21" t="s">
        <v>40</v>
      </c>
      <c r="X336" s="2"/>
    </row>
    <row r="337" spans="1:24" s="128" customFormat="1" ht="63.75" x14ac:dyDescent="0.25">
      <c r="A337" s="45" t="s">
        <v>24</v>
      </c>
      <c r="B337" s="7" t="s">
        <v>254</v>
      </c>
      <c r="C337" s="8" t="s">
        <v>608</v>
      </c>
      <c r="D337" s="83" t="s">
        <v>659</v>
      </c>
      <c r="E337" s="8" t="s">
        <v>28</v>
      </c>
      <c r="F337" s="8" t="s">
        <v>127</v>
      </c>
      <c r="G337" s="83" t="s">
        <v>1380</v>
      </c>
      <c r="H337" s="7" t="s">
        <v>176</v>
      </c>
      <c r="I337" s="7" t="s">
        <v>32</v>
      </c>
      <c r="J337" s="8" t="s">
        <v>33</v>
      </c>
      <c r="K337" s="7" t="s">
        <v>54</v>
      </c>
      <c r="L337" s="9">
        <v>30</v>
      </c>
      <c r="M337" s="141" t="s">
        <v>1381</v>
      </c>
      <c r="N337" s="84">
        <v>44460</v>
      </c>
      <c r="O337" s="27" t="s">
        <v>40</v>
      </c>
      <c r="P337" s="150">
        <v>44551</v>
      </c>
      <c r="Q337" s="27">
        <v>61</v>
      </c>
      <c r="R337" s="8" t="s">
        <v>110</v>
      </c>
      <c r="S337" s="27" t="s">
        <v>685</v>
      </c>
      <c r="T337" s="23" t="s">
        <v>40</v>
      </c>
      <c r="U337" s="7" t="s">
        <v>40</v>
      </c>
      <c r="V337" s="7" t="s">
        <v>40</v>
      </c>
      <c r="W337" s="7" t="s">
        <v>40</v>
      </c>
      <c r="X337" s="8" t="s">
        <v>1382</v>
      </c>
    </row>
    <row r="338" spans="1:24" s="128" customFormat="1" ht="90" x14ac:dyDescent="0.25">
      <c r="A338" s="7" t="s">
        <v>24</v>
      </c>
      <c r="B338" s="8" t="s">
        <v>25</v>
      </c>
      <c r="C338" s="8" t="s">
        <v>144</v>
      </c>
      <c r="D338" s="83" t="s">
        <v>1383</v>
      </c>
      <c r="E338" s="8" t="s">
        <v>588</v>
      </c>
      <c r="F338" s="8" t="s">
        <v>44</v>
      </c>
      <c r="G338" s="83" t="s">
        <v>1384</v>
      </c>
      <c r="H338" s="7" t="s">
        <v>309</v>
      </c>
      <c r="I338" s="17" t="s">
        <v>310</v>
      </c>
      <c r="J338" s="8" t="s">
        <v>33</v>
      </c>
      <c r="K338" s="7" t="s">
        <v>54</v>
      </c>
      <c r="L338" s="9">
        <v>30</v>
      </c>
      <c r="M338" s="141" t="s">
        <v>1385</v>
      </c>
      <c r="N338" s="84">
        <v>44460</v>
      </c>
      <c r="O338" s="27">
        <v>20212120028541</v>
      </c>
      <c r="P338" s="150">
        <v>44525</v>
      </c>
      <c r="Q338" s="27">
        <v>44</v>
      </c>
      <c r="R338" s="8" t="s">
        <v>110</v>
      </c>
      <c r="S338" s="7" t="s">
        <v>1386</v>
      </c>
      <c r="T338" s="23">
        <v>44525</v>
      </c>
      <c r="U338" s="7" t="s">
        <v>38</v>
      </c>
      <c r="V338" s="8" t="s">
        <v>39</v>
      </c>
      <c r="W338" s="7" t="s">
        <v>40</v>
      </c>
      <c r="X338" s="8"/>
    </row>
    <row r="339" spans="1:24" s="128" customFormat="1" ht="51" x14ac:dyDescent="0.25">
      <c r="A339" s="1" t="s">
        <v>24</v>
      </c>
      <c r="B339" s="2" t="s">
        <v>25</v>
      </c>
      <c r="C339" s="34" t="s">
        <v>359</v>
      </c>
      <c r="D339" s="81" t="s">
        <v>1387</v>
      </c>
      <c r="E339" s="2" t="s">
        <v>28</v>
      </c>
      <c r="F339" s="2" t="s">
        <v>127</v>
      </c>
      <c r="G339" s="81" t="s">
        <v>1388</v>
      </c>
      <c r="H339" s="1" t="s">
        <v>176</v>
      </c>
      <c r="I339" s="1" t="s">
        <v>32</v>
      </c>
      <c r="J339" s="2" t="s">
        <v>33</v>
      </c>
      <c r="K339" s="1" t="s">
        <v>54</v>
      </c>
      <c r="L339" s="5">
        <v>30</v>
      </c>
      <c r="M339" s="140" t="s">
        <v>1389</v>
      </c>
      <c r="N339" s="82">
        <v>44460</v>
      </c>
      <c r="O339" s="31">
        <v>20212050096621</v>
      </c>
      <c r="P339" s="149">
        <v>44476</v>
      </c>
      <c r="Q339" s="31">
        <v>12</v>
      </c>
      <c r="R339" s="2" t="s">
        <v>37</v>
      </c>
      <c r="S339" s="1" t="s">
        <v>1390</v>
      </c>
      <c r="T339" s="22">
        <v>44489</v>
      </c>
      <c r="U339" s="1" t="s">
        <v>38</v>
      </c>
      <c r="V339" s="2" t="s">
        <v>39</v>
      </c>
      <c r="W339" s="1" t="s">
        <v>40</v>
      </c>
      <c r="X339" s="2"/>
    </row>
    <row r="340" spans="1:24" s="128" customFormat="1" ht="51" x14ac:dyDescent="0.25">
      <c r="A340" s="7" t="s">
        <v>24</v>
      </c>
      <c r="B340" s="8" t="s">
        <v>25</v>
      </c>
      <c r="C340" s="8" t="s">
        <v>49</v>
      </c>
      <c r="D340" s="83" t="s">
        <v>1391</v>
      </c>
      <c r="E340" s="8" t="s">
        <v>588</v>
      </c>
      <c r="F340" s="8" t="s">
        <v>68</v>
      </c>
      <c r="G340" s="83" t="s">
        <v>1392</v>
      </c>
      <c r="H340" s="7" t="s">
        <v>320</v>
      </c>
      <c r="I340" s="7" t="s">
        <v>63</v>
      </c>
      <c r="J340" s="8" t="s">
        <v>33</v>
      </c>
      <c r="K340" s="7" t="s">
        <v>54</v>
      </c>
      <c r="L340" s="9">
        <v>30</v>
      </c>
      <c r="M340" s="141" t="s">
        <v>1393</v>
      </c>
      <c r="N340" s="84">
        <v>44460</v>
      </c>
      <c r="O340" s="27">
        <v>20212000016911</v>
      </c>
      <c r="P340" s="150">
        <v>44545</v>
      </c>
      <c r="Q340" s="27">
        <v>57</v>
      </c>
      <c r="R340" s="8" t="s">
        <v>110</v>
      </c>
      <c r="S340" s="7" t="s">
        <v>1394</v>
      </c>
      <c r="T340" s="23">
        <v>44300</v>
      </c>
      <c r="U340" s="7" t="s">
        <v>38</v>
      </c>
      <c r="V340" s="8" t="s">
        <v>39</v>
      </c>
      <c r="W340" s="7" t="s">
        <v>40</v>
      </c>
      <c r="X340" s="8"/>
    </row>
    <row r="341" spans="1:24" s="128" customFormat="1" ht="153" x14ac:dyDescent="0.25">
      <c r="A341" s="12" t="s">
        <v>24</v>
      </c>
      <c r="B341" s="12" t="s">
        <v>25</v>
      </c>
      <c r="C341" s="12" t="s">
        <v>94</v>
      </c>
      <c r="D341" s="32" t="s">
        <v>1395</v>
      </c>
      <c r="E341" s="12" t="s">
        <v>43</v>
      </c>
      <c r="F341" s="12" t="s">
        <v>51</v>
      </c>
      <c r="G341" s="32" t="s">
        <v>1082</v>
      </c>
      <c r="H341" s="12" t="s">
        <v>31</v>
      </c>
      <c r="I341" s="12" t="s">
        <v>32</v>
      </c>
      <c r="J341" s="12" t="s">
        <v>33</v>
      </c>
      <c r="K341" s="12" t="s">
        <v>54</v>
      </c>
      <c r="L341" s="28">
        <v>30</v>
      </c>
      <c r="M341" s="62" t="s">
        <v>1396</v>
      </c>
      <c r="N341" s="63">
        <v>44460</v>
      </c>
      <c r="O341" s="28"/>
      <c r="P341" s="151"/>
      <c r="Q341" s="28"/>
      <c r="R341" s="12" t="s">
        <v>123</v>
      </c>
      <c r="S341" s="12" t="s">
        <v>1397</v>
      </c>
      <c r="T341" s="29"/>
      <c r="U341" s="12"/>
      <c r="V341" s="12"/>
      <c r="W341" s="12"/>
      <c r="X341" s="12" t="s">
        <v>1398</v>
      </c>
    </row>
    <row r="342" spans="1:24" s="128" customFormat="1" ht="60" x14ac:dyDescent="0.25">
      <c r="A342" s="1" t="s">
        <v>24</v>
      </c>
      <c r="B342" s="2" t="s">
        <v>25</v>
      </c>
      <c r="C342" s="2" t="s">
        <v>58</v>
      </c>
      <c r="D342" s="81" t="s">
        <v>1399</v>
      </c>
      <c r="E342" s="2" t="s">
        <v>43</v>
      </c>
      <c r="F342" s="2" t="s">
        <v>51</v>
      </c>
      <c r="G342" s="81" t="s">
        <v>1400</v>
      </c>
      <c r="H342" s="1" t="s">
        <v>46</v>
      </c>
      <c r="I342" s="1" t="s">
        <v>32</v>
      </c>
      <c r="J342" s="2" t="s">
        <v>33</v>
      </c>
      <c r="K342" s="1" t="s">
        <v>34</v>
      </c>
      <c r="L342" s="5">
        <v>30</v>
      </c>
      <c r="M342" s="140" t="s">
        <v>1401</v>
      </c>
      <c r="N342" s="82">
        <v>44461</v>
      </c>
      <c r="O342" s="31">
        <v>20212050096071</v>
      </c>
      <c r="P342" s="149">
        <v>44460</v>
      </c>
      <c r="Q342" s="31">
        <v>0</v>
      </c>
      <c r="R342" s="2" t="s">
        <v>37</v>
      </c>
      <c r="S342" s="1" t="s">
        <v>1402</v>
      </c>
      <c r="T342" s="22">
        <v>44460</v>
      </c>
      <c r="U342" s="1" t="s">
        <v>38</v>
      </c>
      <c r="V342" s="2" t="s">
        <v>39</v>
      </c>
      <c r="W342" s="1" t="s">
        <v>40</v>
      </c>
      <c r="X342" s="2"/>
    </row>
    <row r="343" spans="1:24" s="128" customFormat="1" ht="51" x14ac:dyDescent="0.25">
      <c r="A343" s="7" t="s">
        <v>24</v>
      </c>
      <c r="B343" s="8" t="s">
        <v>25</v>
      </c>
      <c r="C343" s="8" t="s">
        <v>99</v>
      </c>
      <c r="D343" s="83" t="s">
        <v>1403</v>
      </c>
      <c r="E343" s="8" t="s">
        <v>28</v>
      </c>
      <c r="F343" s="8" t="s">
        <v>29</v>
      </c>
      <c r="G343" s="83" t="s">
        <v>1404</v>
      </c>
      <c r="H343" s="7" t="s">
        <v>53</v>
      </c>
      <c r="I343" s="7" t="s">
        <v>32</v>
      </c>
      <c r="J343" s="8" t="s">
        <v>33</v>
      </c>
      <c r="K343" s="7" t="s">
        <v>54</v>
      </c>
      <c r="L343" s="9">
        <v>30</v>
      </c>
      <c r="M343" s="141" t="s">
        <v>1405</v>
      </c>
      <c r="N343" s="84">
        <v>44461</v>
      </c>
      <c r="O343" s="27">
        <v>20212110030931</v>
      </c>
      <c r="P343" s="150">
        <v>44551</v>
      </c>
      <c r="Q343" s="27">
        <v>60</v>
      </c>
      <c r="R343" s="8" t="s">
        <v>110</v>
      </c>
      <c r="S343" s="7" t="s">
        <v>1406</v>
      </c>
      <c r="T343" s="23">
        <v>44551</v>
      </c>
      <c r="U343" s="7" t="s">
        <v>38</v>
      </c>
      <c r="V343" s="8" t="s">
        <v>39</v>
      </c>
      <c r="W343" s="7" t="s">
        <v>40</v>
      </c>
      <c r="X343" s="8"/>
    </row>
    <row r="344" spans="1:24" s="128" customFormat="1" ht="60" x14ac:dyDescent="0.25">
      <c r="A344" s="7" t="s">
        <v>24</v>
      </c>
      <c r="B344" s="8" t="s">
        <v>25</v>
      </c>
      <c r="C344" s="8" t="s">
        <v>66</v>
      </c>
      <c r="D344" s="83" t="s">
        <v>1099</v>
      </c>
      <c r="E344" s="8" t="s">
        <v>588</v>
      </c>
      <c r="F344" s="8" t="s">
        <v>29</v>
      </c>
      <c r="G344" s="83" t="s">
        <v>1407</v>
      </c>
      <c r="H344" s="7" t="s">
        <v>31</v>
      </c>
      <c r="I344" s="7" t="s">
        <v>32</v>
      </c>
      <c r="J344" s="8" t="s">
        <v>33</v>
      </c>
      <c r="K344" s="7" t="s">
        <v>54</v>
      </c>
      <c r="L344" s="9">
        <v>30</v>
      </c>
      <c r="M344" s="141" t="s">
        <v>1408</v>
      </c>
      <c r="N344" s="84">
        <v>44461</v>
      </c>
      <c r="O344" s="27">
        <v>20212110028021</v>
      </c>
      <c r="P344" s="150">
        <v>44516</v>
      </c>
      <c r="Q344" s="27">
        <v>36</v>
      </c>
      <c r="R344" s="8" t="s">
        <v>110</v>
      </c>
      <c r="S344" s="7" t="s">
        <v>1409</v>
      </c>
      <c r="T344" s="23">
        <v>44516</v>
      </c>
      <c r="U344" s="7" t="s">
        <v>38</v>
      </c>
      <c r="V344" s="8" t="s">
        <v>39</v>
      </c>
      <c r="W344" s="7" t="s">
        <v>40</v>
      </c>
      <c r="X344" s="8"/>
    </row>
    <row r="345" spans="1:24" s="128" customFormat="1" ht="51" x14ac:dyDescent="0.25">
      <c r="A345" s="1" t="s">
        <v>24</v>
      </c>
      <c r="B345" s="2" t="s">
        <v>25</v>
      </c>
      <c r="C345" s="2" t="s">
        <v>66</v>
      </c>
      <c r="D345" s="81" t="s">
        <v>1410</v>
      </c>
      <c r="E345" s="2" t="s">
        <v>588</v>
      </c>
      <c r="F345" s="2" t="s">
        <v>44</v>
      </c>
      <c r="G345" s="81" t="s">
        <v>1411</v>
      </c>
      <c r="H345" s="16" t="s">
        <v>699</v>
      </c>
      <c r="I345" s="1" t="s">
        <v>32</v>
      </c>
      <c r="J345" s="2" t="s">
        <v>33</v>
      </c>
      <c r="K345" s="1" t="s">
        <v>54</v>
      </c>
      <c r="L345" s="5">
        <v>30</v>
      </c>
      <c r="M345" s="140" t="s">
        <v>1412</v>
      </c>
      <c r="N345" s="82">
        <v>44461</v>
      </c>
      <c r="O345" s="31"/>
      <c r="P345" s="149"/>
      <c r="Q345" s="31">
        <v>22</v>
      </c>
      <c r="R345" s="2" t="s">
        <v>37</v>
      </c>
      <c r="S345" s="1" t="s">
        <v>1413</v>
      </c>
      <c r="T345" s="22" t="s">
        <v>40</v>
      </c>
      <c r="U345" s="22" t="s">
        <v>40</v>
      </c>
      <c r="V345" s="22" t="s">
        <v>40</v>
      </c>
      <c r="W345" s="22" t="s">
        <v>40</v>
      </c>
      <c r="X345" s="2" t="s">
        <v>1414</v>
      </c>
    </row>
    <row r="346" spans="1:24" s="128" customFormat="1" ht="60" x14ac:dyDescent="0.25">
      <c r="A346" s="1" t="s">
        <v>24</v>
      </c>
      <c r="B346" s="2" t="s">
        <v>25</v>
      </c>
      <c r="C346" s="2" t="s">
        <v>94</v>
      </c>
      <c r="D346" s="81" t="s">
        <v>1334</v>
      </c>
      <c r="E346" s="2" t="s">
        <v>60</v>
      </c>
      <c r="F346" s="2" t="s">
        <v>68</v>
      </c>
      <c r="G346" s="81" t="s">
        <v>1415</v>
      </c>
      <c r="H346" s="1" t="s">
        <v>159</v>
      </c>
      <c r="I346" s="1" t="s">
        <v>32</v>
      </c>
      <c r="J346" s="2" t="s">
        <v>33</v>
      </c>
      <c r="K346" s="1" t="s">
        <v>141</v>
      </c>
      <c r="L346" s="31">
        <v>5</v>
      </c>
      <c r="M346" s="140" t="s">
        <v>1416</v>
      </c>
      <c r="N346" s="82">
        <v>44461</v>
      </c>
      <c r="O346" s="31">
        <v>20212050096141</v>
      </c>
      <c r="P346" s="149">
        <v>44460</v>
      </c>
      <c r="Q346" s="31">
        <v>1</v>
      </c>
      <c r="R346" s="2" t="s">
        <v>37</v>
      </c>
      <c r="S346" s="2" t="s">
        <v>1417</v>
      </c>
      <c r="T346" s="21">
        <v>44460</v>
      </c>
      <c r="U346" s="1" t="s">
        <v>38</v>
      </c>
      <c r="V346" s="2" t="s">
        <v>39</v>
      </c>
      <c r="W346" s="1" t="s">
        <v>40</v>
      </c>
      <c r="X346" s="2"/>
    </row>
    <row r="347" spans="1:24" s="128" customFormat="1" ht="51" x14ac:dyDescent="0.25">
      <c r="A347" s="45" t="s">
        <v>24</v>
      </c>
      <c r="B347" s="7" t="s">
        <v>254</v>
      </c>
      <c r="C347" s="8" t="s">
        <v>94</v>
      </c>
      <c r="D347" s="83" t="s">
        <v>1418</v>
      </c>
      <c r="E347" s="8" t="s">
        <v>28</v>
      </c>
      <c r="F347" s="8" t="s">
        <v>68</v>
      </c>
      <c r="G347" s="83" t="s">
        <v>1419</v>
      </c>
      <c r="H347" s="7" t="s">
        <v>53</v>
      </c>
      <c r="I347" s="7" t="s">
        <v>32</v>
      </c>
      <c r="J347" s="8" t="s">
        <v>33</v>
      </c>
      <c r="K347" s="7" t="s">
        <v>76</v>
      </c>
      <c r="L347" s="9">
        <v>20</v>
      </c>
      <c r="M347" s="141" t="s">
        <v>1420</v>
      </c>
      <c r="N347" s="84">
        <v>44461</v>
      </c>
      <c r="O347" s="27"/>
      <c r="P347" s="150">
        <v>44484</v>
      </c>
      <c r="Q347" s="27">
        <v>22</v>
      </c>
      <c r="R347" s="8" t="s">
        <v>110</v>
      </c>
      <c r="S347" s="7" t="s">
        <v>1421</v>
      </c>
      <c r="T347" s="23" t="s">
        <v>40</v>
      </c>
      <c r="U347" s="23" t="s">
        <v>40</v>
      </c>
      <c r="V347" s="8" t="s">
        <v>39</v>
      </c>
      <c r="W347" s="7" t="s">
        <v>40</v>
      </c>
      <c r="X347" s="8" t="s">
        <v>1422</v>
      </c>
    </row>
    <row r="348" spans="1:24" s="128" customFormat="1" ht="51" x14ac:dyDescent="0.25">
      <c r="A348" s="7" t="s">
        <v>24</v>
      </c>
      <c r="B348" s="8" t="s">
        <v>25</v>
      </c>
      <c r="C348" s="8" t="s">
        <v>150</v>
      </c>
      <c r="D348" s="83" t="s">
        <v>1423</v>
      </c>
      <c r="E348" s="8" t="s">
        <v>588</v>
      </c>
      <c r="F348" s="8" t="s">
        <v>29</v>
      </c>
      <c r="G348" s="83" t="s">
        <v>1424</v>
      </c>
      <c r="H348" s="7" t="s">
        <v>31</v>
      </c>
      <c r="I348" s="7" t="s">
        <v>32</v>
      </c>
      <c r="J348" s="8" t="s">
        <v>33</v>
      </c>
      <c r="K348" s="7" t="s">
        <v>54</v>
      </c>
      <c r="L348" s="9">
        <v>30</v>
      </c>
      <c r="M348" s="141" t="s">
        <v>1425</v>
      </c>
      <c r="N348" s="84">
        <v>44461</v>
      </c>
      <c r="O348" s="27">
        <v>20212110028331</v>
      </c>
      <c r="P348" s="150">
        <v>44524</v>
      </c>
      <c r="Q348" s="27">
        <v>42</v>
      </c>
      <c r="R348" s="8" t="s">
        <v>110</v>
      </c>
      <c r="S348" s="7" t="s">
        <v>1426</v>
      </c>
      <c r="T348" s="23">
        <v>44524</v>
      </c>
      <c r="U348" s="7" t="s">
        <v>38</v>
      </c>
      <c r="V348" s="8" t="s">
        <v>39</v>
      </c>
      <c r="W348" s="7" t="s">
        <v>40</v>
      </c>
      <c r="X348" s="8"/>
    </row>
    <row r="349" spans="1:24" s="128" customFormat="1" ht="60" x14ac:dyDescent="0.25">
      <c r="A349" s="7" t="s">
        <v>24</v>
      </c>
      <c r="B349" s="8" t="s">
        <v>25</v>
      </c>
      <c r="C349" s="8" t="s">
        <v>150</v>
      </c>
      <c r="D349" s="83" t="s">
        <v>1245</v>
      </c>
      <c r="E349" s="8" t="s">
        <v>43</v>
      </c>
      <c r="F349" s="8" t="s">
        <v>29</v>
      </c>
      <c r="G349" s="83" t="s">
        <v>1427</v>
      </c>
      <c r="H349" s="7" t="s">
        <v>53</v>
      </c>
      <c r="I349" s="7" t="s">
        <v>32</v>
      </c>
      <c r="J349" s="8" t="s">
        <v>33</v>
      </c>
      <c r="K349" s="7" t="s">
        <v>54</v>
      </c>
      <c r="L349" s="9">
        <v>30</v>
      </c>
      <c r="M349" s="141" t="s">
        <v>1428</v>
      </c>
      <c r="N349" s="84">
        <v>44461</v>
      </c>
      <c r="O349" s="27">
        <v>20212110030951</v>
      </c>
      <c r="P349" s="150">
        <v>44551</v>
      </c>
      <c r="Q349" s="27">
        <v>60</v>
      </c>
      <c r="R349" s="8" t="s">
        <v>110</v>
      </c>
      <c r="S349" s="7" t="s">
        <v>1429</v>
      </c>
      <c r="T349" s="23">
        <v>44551</v>
      </c>
      <c r="U349" s="7" t="s">
        <v>38</v>
      </c>
      <c r="V349" s="8" t="s">
        <v>39</v>
      </c>
      <c r="W349" s="7" t="s">
        <v>40</v>
      </c>
      <c r="X349" s="8"/>
    </row>
    <row r="350" spans="1:24" s="128" customFormat="1" ht="216.75" x14ac:dyDescent="0.25">
      <c r="A350" s="1" t="s">
        <v>24</v>
      </c>
      <c r="B350" s="2" t="s">
        <v>25</v>
      </c>
      <c r="C350" s="16" t="s">
        <v>131</v>
      </c>
      <c r="D350" s="81" t="s">
        <v>1120</v>
      </c>
      <c r="E350" s="2" t="s">
        <v>43</v>
      </c>
      <c r="F350" s="2" t="s">
        <v>29</v>
      </c>
      <c r="G350" s="81" t="s">
        <v>1430</v>
      </c>
      <c r="H350" s="1" t="s">
        <v>31</v>
      </c>
      <c r="I350" s="1" t="s">
        <v>32</v>
      </c>
      <c r="J350" s="2" t="s">
        <v>33</v>
      </c>
      <c r="K350" s="1" t="s">
        <v>34</v>
      </c>
      <c r="L350" s="5">
        <v>30</v>
      </c>
      <c r="M350" s="140" t="s">
        <v>1431</v>
      </c>
      <c r="N350" s="82">
        <v>44461</v>
      </c>
      <c r="O350" s="31" t="s">
        <v>40</v>
      </c>
      <c r="P350" s="149">
        <v>44503</v>
      </c>
      <c r="Q350" s="31">
        <v>28</v>
      </c>
      <c r="R350" s="2" t="s">
        <v>37</v>
      </c>
      <c r="S350" s="1" t="s">
        <v>1432</v>
      </c>
      <c r="T350" s="22" t="s">
        <v>40</v>
      </c>
      <c r="U350" s="1" t="s">
        <v>40</v>
      </c>
      <c r="V350" s="1" t="s">
        <v>40</v>
      </c>
      <c r="W350" s="1" t="s">
        <v>40</v>
      </c>
      <c r="X350" s="2" t="s">
        <v>1433</v>
      </c>
    </row>
    <row r="351" spans="1:24" s="128" customFormat="1" ht="75" x14ac:dyDescent="0.25">
      <c r="A351" s="7" t="s">
        <v>24</v>
      </c>
      <c r="B351" s="8" t="s">
        <v>25</v>
      </c>
      <c r="C351" s="8" t="s">
        <v>86</v>
      </c>
      <c r="D351" s="83" t="s">
        <v>1434</v>
      </c>
      <c r="E351" s="8" t="s">
        <v>43</v>
      </c>
      <c r="F351" s="8" t="s">
        <v>29</v>
      </c>
      <c r="G351" s="83" t="s">
        <v>1435</v>
      </c>
      <c r="H351" s="7" t="s">
        <v>31</v>
      </c>
      <c r="I351" s="7" t="s">
        <v>32</v>
      </c>
      <c r="J351" s="8" t="s">
        <v>33</v>
      </c>
      <c r="K351" s="7" t="s">
        <v>54</v>
      </c>
      <c r="L351" s="9">
        <v>30</v>
      </c>
      <c r="M351" s="141" t="s">
        <v>1436</v>
      </c>
      <c r="N351" s="84">
        <v>44462</v>
      </c>
      <c r="O351" s="27">
        <v>20212110026831</v>
      </c>
      <c r="P351" s="150">
        <v>44509</v>
      </c>
      <c r="Q351" s="27">
        <v>31</v>
      </c>
      <c r="R351" s="8" t="s">
        <v>110</v>
      </c>
      <c r="S351" s="7" t="s">
        <v>1437</v>
      </c>
      <c r="T351" s="23">
        <v>44509</v>
      </c>
      <c r="U351" s="7" t="s">
        <v>38</v>
      </c>
      <c r="V351" s="8" t="s">
        <v>39</v>
      </c>
      <c r="W351" s="7" t="s">
        <v>40</v>
      </c>
      <c r="X351" s="8"/>
    </row>
    <row r="352" spans="1:24" s="128" customFormat="1" ht="60" x14ac:dyDescent="0.25">
      <c r="A352" s="1" t="s">
        <v>24</v>
      </c>
      <c r="B352" s="2" t="s">
        <v>25</v>
      </c>
      <c r="C352" s="2" t="s">
        <v>386</v>
      </c>
      <c r="D352" s="81" t="s">
        <v>1438</v>
      </c>
      <c r="E352" s="2" t="s">
        <v>43</v>
      </c>
      <c r="F352" s="2" t="s">
        <v>29</v>
      </c>
      <c r="G352" s="81" t="s">
        <v>1430</v>
      </c>
      <c r="H352" s="1" t="s">
        <v>53</v>
      </c>
      <c r="I352" s="1" t="s">
        <v>32</v>
      </c>
      <c r="J352" s="2" t="s">
        <v>33</v>
      </c>
      <c r="K352" s="1" t="s">
        <v>34</v>
      </c>
      <c r="L352" s="5">
        <v>30</v>
      </c>
      <c r="M352" s="140" t="s">
        <v>1439</v>
      </c>
      <c r="N352" s="82">
        <v>44462</v>
      </c>
      <c r="O352" s="31">
        <v>20212110025981</v>
      </c>
      <c r="P352" s="149">
        <v>44502</v>
      </c>
      <c r="Q352" s="31">
        <v>26</v>
      </c>
      <c r="R352" s="2" t="s">
        <v>37</v>
      </c>
      <c r="S352" s="1" t="s">
        <v>1440</v>
      </c>
      <c r="T352" s="22">
        <v>44502</v>
      </c>
      <c r="U352" s="1" t="s">
        <v>38</v>
      </c>
      <c r="V352" s="2" t="s">
        <v>39</v>
      </c>
      <c r="W352" s="1" t="s">
        <v>40</v>
      </c>
      <c r="X352" s="2"/>
    </row>
    <row r="353" spans="1:24" s="128" customFormat="1" ht="60" x14ac:dyDescent="0.25">
      <c r="A353" s="1" t="s">
        <v>24</v>
      </c>
      <c r="B353" s="2" t="s">
        <v>25</v>
      </c>
      <c r="C353" s="2" t="s">
        <v>144</v>
      </c>
      <c r="D353" s="81" t="s">
        <v>596</v>
      </c>
      <c r="E353" s="2" t="s">
        <v>43</v>
      </c>
      <c r="F353" s="2" t="s">
        <v>68</v>
      </c>
      <c r="G353" s="81" t="s">
        <v>1441</v>
      </c>
      <c r="H353" s="1" t="s">
        <v>298</v>
      </c>
      <c r="I353" s="1" t="s">
        <v>90</v>
      </c>
      <c r="J353" s="2" t="s">
        <v>33</v>
      </c>
      <c r="K353" s="1" t="s">
        <v>76</v>
      </c>
      <c r="L353" s="5">
        <v>20</v>
      </c>
      <c r="M353" s="140" t="s">
        <v>1442</v>
      </c>
      <c r="N353" s="82">
        <v>44462</v>
      </c>
      <c r="O353" s="31">
        <v>20212100024861</v>
      </c>
      <c r="P353" s="149" t="s">
        <v>1443</v>
      </c>
      <c r="Q353" s="31">
        <v>19</v>
      </c>
      <c r="R353" s="2" t="s">
        <v>37</v>
      </c>
      <c r="S353" s="1" t="s">
        <v>1444</v>
      </c>
      <c r="T353" s="22" t="s">
        <v>40</v>
      </c>
      <c r="U353" s="22" t="s">
        <v>40</v>
      </c>
      <c r="V353" s="22" t="s">
        <v>40</v>
      </c>
      <c r="W353" s="22" t="s">
        <v>40</v>
      </c>
      <c r="X353" s="2" t="s">
        <v>1445</v>
      </c>
    </row>
    <row r="354" spans="1:24" s="128" customFormat="1" ht="51" x14ac:dyDescent="0.25">
      <c r="A354" s="1" t="s">
        <v>24</v>
      </c>
      <c r="B354" s="2" t="s">
        <v>25</v>
      </c>
      <c r="C354" s="2" t="s">
        <v>1446</v>
      </c>
      <c r="D354" s="81" t="s">
        <v>1447</v>
      </c>
      <c r="E354" s="2" t="s">
        <v>43</v>
      </c>
      <c r="F354" s="2" t="s">
        <v>68</v>
      </c>
      <c r="G354" s="81" t="s">
        <v>1448</v>
      </c>
      <c r="H354" s="1" t="s">
        <v>298</v>
      </c>
      <c r="I354" s="1" t="s">
        <v>90</v>
      </c>
      <c r="J354" s="2" t="s">
        <v>33</v>
      </c>
      <c r="K354" s="1" t="s">
        <v>76</v>
      </c>
      <c r="L354" s="5">
        <v>20</v>
      </c>
      <c r="M354" s="140" t="s">
        <v>1449</v>
      </c>
      <c r="N354" s="82">
        <v>44462</v>
      </c>
      <c r="O354" s="31">
        <v>20212100024651</v>
      </c>
      <c r="P354" s="149">
        <v>44477</v>
      </c>
      <c r="Q354" s="31">
        <v>11</v>
      </c>
      <c r="R354" s="2" t="s">
        <v>37</v>
      </c>
      <c r="S354" s="1"/>
      <c r="T354" s="22" t="s">
        <v>40</v>
      </c>
      <c r="U354" s="22" t="s">
        <v>40</v>
      </c>
      <c r="V354" s="22" t="s">
        <v>40</v>
      </c>
      <c r="W354" s="22" t="s">
        <v>40</v>
      </c>
      <c r="X354" s="2" t="s">
        <v>1450</v>
      </c>
    </row>
    <row r="355" spans="1:24" s="128" customFormat="1" ht="51" x14ac:dyDescent="0.25">
      <c r="A355" s="7" t="s">
        <v>24</v>
      </c>
      <c r="B355" s="8" t="s">
        <v>25</v>
      </c>
      <c r="C355" s="87" t="s">
        <v>359</v>
      </c>
      <c r="D355" s="83" t="s">
        <v>1451</v>
      </c>
      <c r="E355" s="8" t="s">
        <v>28</v>
      </c>
      <c r="F355" s="8" t="s">
        <v>68</v>
      </c>
      <c r="G355" s="83" t="s">
        <v>1452</v>
      </c>
      <c r="H355" s="7" t="s">
        <v>53</v>
      </c>
      <c r="I355" s="7" t="s">
        <v>32</v>
      </c>
      <c r="J355" s="8" t="s">
        <v>33</v>
      </c>
      <c r="K355" s="7" t="s">
        <v>54</v>
      </c>
      <c r="L355" s="9">
        <v>30</v>
      </c>
      <c r="M355" s="141" t="s">
        <v>1453</v>
      </c>
      <c r="N355" s="84">
        <v>44462</v>
      </c>
      <c r="O355" s="27">
        <v>20212110027441</v>
      </c>
      <c r="P355" s="150">
        <v>44509</v>
      </c>
      <c r="Q355" s="27">
        <v>31</v>
      </c>
      <c r="R355" s="8" t="s">
        <v>110</v>
      </c>
      <c r="S355" s="7" t="s">
        <v>1454</v>
      </c>
      <c r="T355" s="23">
        <v>44509</v>
      </c>
      <c r="U355" s="7" t="s">
        <v>38</v>
      </c>
      <c r="V355" s="8" t="s">
        <v>39</v>
      </c>
      <c r="W355" s="7" t="s">
        <v>40</v>
      </c>
      <c r="X355" s="8"/>
    </row>
    <row r="356" spans="1:24" s="128" customFormat="1" ht="63.75" x14ac:dyDescent="0.25">
      <c r="A356" s="1" t="s">
        <v>24</v>
      </c>
      <c r="B356" s="2" t="s">
        <v>25</v>
      </c>
      <c r="C356" s="2" t="s">
        <v>79</v>
      </c>
      <c r="D356" s="81" t="s">
        <v>1455</v>
      </c>
      <c r="E356" s="2" t="s">
        <v>43</v>
      </c>
      <c r="F356" s="2" t="s">
        <v>68</v>
      </c>
      <c r="G356" s="81" t="s">
        <v>1456</v>
      </c>
      <c r="H356" s="1" t="s">
        <v>82</v>
      </c>
      <c r="I356" s="1" t="s">
        <v>83</v>
      </c>
      <c r="J356" s="2" t="s">
        <v>33</v>
      </c>
      <c r="K356" s="1" t="s">
        <v>54</v>
      </c>
      <c r="L356" s="5">
        <v>30</v>
      </c>
      <c r="M356" s="140" t="s">
        <v>1457</v>
      </c>
      <c r="N356" s="82">
        <v>44463</v>
      </c>
      <c r="O356" s="31">
        <v>20212000024431</v>
      </c>
      <c r="P356" s="149">
        <v>44476</v>
      </c>
      <c r="Q356" s="31">
        <v>10</v>
      </c>
      <c r="R356" s="2" t="s">
        <v>37</v>
      </c>
      <c r="S356" s="1" t="s">
        <v>1458</v>
      </c>
      <c r="T356" s="21">
        <v>44476</v>
      </c>
      <c r="U356" s="1" t="s">
        <v>38</v>
      </c>
      <c r="V356" s="2" t="s">
        <v>39</v>
      </c>
      <c r="W356" s="1" t="s">
        <v>40</v>
      </c>
      <c r="X356" s="2"/>
    </row>
    <row r="357" spans="1:24" s="128" customFormat="1" ht="51" x14ac:dyDescent="0.25">
      <c r="A357" s="1" t="s">
        <v>24</v>
      </c>
      <c r="B357" s="2" t="s">
        <v>25</v>
      </c>
      <c r="C357" s="34" t="s">
        <v>359</v>
      </c>
      <c r="D357" s="81" t="s">
        <v>1459</v>
      </c>
      <c r="E357" s="2" t="s">
        <v>28</v>
      </c>
      <c r="F357" s="2" t="s">
        <v>29</v>
      </c>
      <c r="G357" s="81" t="s">
        <v>1460</v>
      </c>
      <c r="H357" s="1" t="s">
        <v>159</v>
      </c>
      <c r="I357" s="1" t="s">
        <v>32</v>
      </c>
      <c r="J357" s="2" t="s">
        <v>33</v>
      </c>
      <c r="K357" s="1" t="s">
        <v>54</v>
      </c>
      <c r="L357" s="5">
        <v>30</v>
      </c>
      <c r="M357" s="140" t="s">
        <v>1461</v>
      </c>
      <c r="N357" s="82">
        <v>44463</v>
      </c>
      <c r="O357" s="31">
        <v>20212050096601</v>
      </c>
      <c r="P357" s="149">
        <v>44484</v>
      </c>
      <c r="Q357" s="31">
        <v>15</v>
      </c>
      <c r="R357" s="2" t="s">
        <v>37</v>
      </c>
      <c r="S357" s="1" t="s">
        <v>1444</v>
      </c>
      <c r="T357" s="21">
        <v>44484</v>
      </c>
      <c r="U357" s="1" t="s">
        <v>38</v>
      </c>
      <c r="V357" s="2" t="s">
        <v>39</v>
      </c>
      <c r="W357" s="1" t="s">
        <v>40</v>
      </c>
      <c r="X357" s="2"/>
    </row>
    <row r="358" spans="1:24" s="128" customFormat="1" ht="76.5" x14ac:dyDescent="0.25">
      <c r="A358" s="18" t="s">
        <v>24</v>
      </c>
      <c r="B358" s="1" t="s">
        <v>254</v>
      </c>
      <c r="C358" s="2" t="s">
        <v>356</v>
      </c>
      <c r="D358" s="81" t="s">
        <v>1462</v>
      </c>
      <c r="E358" s="2" t="s">
        <v>43</v>
      </c>
      <c r="F358" s="2" t="s">
        <v>44</v>
      </c>
      <c r="G358" s="81" t="s">
        <v>1463</v>
      </c>
      <c r="H358" s="16" t="s">
        <v>1154</v>
      </c>
      <c r="I358" s="25" t="s">
        <v>1155</v>
      </c>
      <c r="J358" s="1" t="s">
        <v>33</v>
      </c>
      <c r="K358" s="1" t="s">
        <v>54</v>
      </c>
      <c r="L358" s="5">
        <v>30</v>
      </c>
      <c r="M358" s="140" t="s">
        <v>1464</v>
      </c>
      <c r="N358" s="82">
        <v>44464</v>
      </c>
      <c r="O358" s="31">
        <v>2021300027931</v>
      </c>
      <c r="P358" s="149">
        <v>44509</v>
      </c>
      <c r="Q358" s="31">
        <v>29</v>
      </c>
      <c r="R358" s="2" t="s">
        <v>37</v>
      </c>
      <c r="S358" s="1" t="s">
        <v>1465</v>
      </c>
      <c r="T358" s="22">
        <v>44510</v>
      </c>
      <c r="U358" s="1" t="s">
        <v>38</v>
      </c>
      <c r="V358" s="2" t="s">
        <v>39</v>
      </c>
      <c r="W358" s="1" t="s">
        <v>40</v>
      </c>
      <c r="X358" s="2"/>
    </row>
    <row r="359" spans="1:24" s="128" customFormat="1" ht="63.75" x14ac:dyDescent="0.25">
      <c r="A359" s="1" t="s">
        <v>24</v>
      </c>
      <c r="B359" s="2" t="s">
        <v>25</v>
      </c>
      <c r="C359" s="2" t="s">
        <v>94</v>
      </c>
      <c r="D359" s="81" t="s">
        <v>1466</v>
      </c>
      <c r="E359" s="2" t="s">
        <v>28</v>
      </c>
      <c r="F359" s="2" t="s">
        <v>29</v>
      </c>
      <c r="G359" s="81" t="s">
        <v>1467</v>
      </c>
      <c r="H359" s="1" t="s">
        <v>159</v>
      </c>
      <c r="I359" s="1" t="s">
        <v>32</v>
      </c>
      <c r="J359" s="2" t="s">
        <v>33</v>
      </c>
      <c r="K359" s="1" t="s">
        <v>54</v>
      </c>
      <c r="L359" s="5">
        <v>30</v>
      </c>
      <c r="M359" s="140" t="s">
        <v>1468</v>
      </c>
      <c r="N359" s="82">
        <v>44466</v>
      </c>
      <c r="O359" s="31">
        <v>20212110025711</v>
      </c>
      <c r="P359" s="149">
        <v>44502</v>
      </c>
      <c r="Q359" s="31">
        <v>24</v>
      </c>
      <c r="R359" s="2" t="s">
        <v>37</v>
      </c>
      <c r="S359" s="1" t="s">
        <v>1469</v>
      </c>
      <c r="T359" s="22">
        <v>44502</v>
      </c>
      <c r="U359" s="1" t="s">
        <v>38</v>
      </c>
      <c r="V359" s="2" t="s">
        <v>39</v>
      </c>
      <c r="W359" s="1" t="s">
        <v>40</v>
      </c>
      <c r="X359" s="2"/>
    </row>
    <row r="360" spans="1:24" s="128" customFormat="1" ht="51" x14ac:dyDescent="0.25">
      <c r="A360" s="12" t="s">
        <v>24</v>
      </c>
      <c r="B360" s="13" t="s">
        <v>25</v>
      </c>
      <c r="C360" s="13" t="s">
        <v>1470</v>
      </c>
      <c r="D360" s="85" t="s">
        <v>1471</v>
      </c>
      <c r="E360" s="13" t="s">
        <v>43</v>
      </c>
      <c r="F360" s="13" t="s">
        <v>44</v>
      </c>
      <c r="G360" s="85" t="s">
        <v>1472</v>
      </c>
      <c r="H360" s="12" t="s">
        <v>121</v>
      </c>
      <c r="I360" s="12" t="s">
        <v>90</v>
      </c>
      <c r="J360" s="13" t="s">
        <v>33</v>
      </c>
      <c r="K360" s="12" t="s">
        <v>54</v>
      </c>
      <c r="L360" s="14">
        <v>30</v>
      </c>
      <c r="M360" s="142" t="s">
        <v>1473</v>
      </c>
      <c r="N360" s="86">
        <v>44466</v>
      </c>
      <c r="O360" s="28"/>
      <c r="P360" s="151"/>
      <c r="Q360" s="28"/>
      <c r="R360" s="13" t="s">
        <v>123</v>
      </c>
      <c r="S360" s="12" t="s">
        <v>1474</v>
      </c>
      <c r="T360" s="29"/>
      <c r="U360" s="12"/>
      <c r="V360" s="12"/>
      <c r="W360" s="12"/>
      <c r="X360" s="13" t="s">
        <v>1475</v>
      </c>
    </row>
    <row r="361" spans="1:24" s="128" customFormat="1" ht="51" x14ac:dyDescent="0.25">
      <c r="A361" s="7" t="s">
        <v>24</v>
      </c>
      <c r="B361" s="8" t="s">
        <v>25</v>
      </c>
      <c r="C361" s="8" t="s">
        <v>94</v>
      </c>
      <c r="D361" s="83" t="s">
        <v>1476</v>
      </c>
      <c r="E361" s="8" t="s">
        <v>28</v>
      </c>
      <c r="F361" s="8" t="s">
        <v>29</v>
      </c>
      <c r="G361" s="83" t="s">
        <v>1477</v>
      </c>
      <c r="H361" s="7" t="s">
        <v>31</v>
      </c>
      <c r="I361" s="7" t="s">
        <v>32</v>
      </c>
      <c r="J361" s="8" t="s">
        <v>33</v>
      </c>
      <c r="K361" s="7" t="s">
        <v>54</v>
      </c>
      <c r="L361" s="9">
        <v>30</v>
      </c>
      <c r="M361" s="141" t="s">
        <v>1478</v>
      </c>
      <c r="N361" s="84">
        <v>44466</v>
      </c>
      <c r="O361" s="27">
        <v>20212110028401</v>
      </c>
      <c r="P361" s="150">
        <v>44524</v>
      </c>
      <c r="Q361" s="27">
        <v>39</v>
      </c>
      <c r="R361" s="8" t="s">
        <v>110</v>
      </c>
      <c r="S361" s="7" t="s">
        <v>1479</v>
      </c>
      <c r="T361" s="23">
        <v>44524</v>
      </c>
      <c r="U361" s="7" t="s">
        <v>38</v>
      </c>
      <c r="V361" s="8" t="s">
        <v>39</v>
      </c>
      <c r="W361" s="7" t="s">
        <v>40</v>
      </c>
      <c r="X361" s="8"/>
    </row>
    <row r="362" spans="1:24" s="128" customFormat="1" ht="60" x14ac:dyDescent="0.25">
      <c r="A362" s="12" t="s">
        <v>24</v>
      </c>
      <c r="B362" s="12" t="s">
        <v>25</v>
      </c>
      <c r="C362" s="12" t="s">
        <v>79</v>
      </c>
      <c r="D362" s="32" t="s">
        <v>1480</v>
      </c>
      <c r="E362" s="12" t="s">
        <v>43</v>
      </c>
      <c r="F362" s="12" t="s">
        <v>44</v>
      </c>
      <c r="G362" s="32" t="s">
        <v>1481</v>
      </c>
      <c r="H362" s="12" t="s">
        <v>121</v>
      </c>
      <c r="I362" s="12" t="s">
        <v>90</v>
      </c>
      <c r="J362" s="12" t="s">
        <v>33</v>
      </c>
      <c r="K362" s="12" t="s">
        <v>54</v>
      </c>
      <c r="L362" s="28">
        <v>30</v>
      </c>
      <c r="M362" s="62" t="s">
        <v>1482</v>
      </c>
      <c r="N362" s="63">
        <v>44466</v>
      </c>
      <c r="O362" s="28"/>
      <c r="P362" s="151"/>
      <c r="Q362" s="28"/>
      <c r="R362" s="12" t="s">
        <v>123</v>
      </c>
      <c r="S362" s="12" t="s">
        <v>1483</v>
      </c>
      <c r="T362" s="29"/>
      <c r="U362" s="12"/>
      <c r="V362" s="12"/>
      <c r="W362" s="12"/>
      <c r="X362" s="12" t="s">
        <v>1475</v>
      </c>
    </row>
    <row r="363" spans="1:24" s="128" customFormat="1" ht="51" x14ac:dyDescent="0.25">
      <c r="A363" s="12" t="s">
        <v>24</v>
      </c>
      <c r="B363" s="13" t="s">
        <v>25</v>
      </c>
      <c r="C363" s="13" t="s">
        <v>49</v>
      </c>
      <c r="D363" s="85" t="s">
        <v>1484</v>
      </c>
      <c r="E363" s="13" t="s">
        <v>28</v>
      </c>
      <c r="F363" s="13" t="s">
        <v>29</v>
      </c>
      <c r="G363" s="85" t="s">
        <v>1246</v>
      </c>
      <c r="H363" s="12" t="s">
        <v>31</v>
      </c>
      <c r="I363" s="12" t="s">
        <v>32</v>
      </c>
      <c r="J363" s="13" t="s">
        <v>33</v>
      </c>
      <c r="K363" s="12" t="s">
        <v>34</v>
      </c>
      <c r="L363" s="14">
        <v>30</v>
      </c>
      <c r="M363" s="142" t="s">
        <v>1485</v>
      </c>
      <c r="N363" s="86">
        <v>44466</v>
      </c>
      <c r="O363" s="28"/>
      <c r="P363" s="151"/>
      <c r="Q363" s="28"/>
      <c r="R363" s="13" t="s">
        <v>123</v>
      </c>
      <c r="S363" s="12" t="s">
        <v>1483</v>
      </c>
      <c r="T363" s="29"/>
      <c r="U363" s="12"/>
      <c r="V363" s="12"/>
      <c r="W363" s="12"/>
      <c r="X363" s="13" t="s">
        <v>1486</v>
      </c>
    </row>
    <row r="364" spans="1:24" s="128" customFormat="1" ht="51" x14ac:dyDescent="0.25">
      <c r="A364" s="1" t="s">
        <v>24</v>
      </c>
      <c r="B364" s="2" t="s">
        <v>25</v>
      </c>
      <c r="C364" s="2" t="s">
        <v>186</v>
      </c>
      <c r="D364" s="81" t="s">
        <v>1487</v>
      </c>
      <c r="E364" s="2" t="s">
        <v>101</v>
      </c>
      <c r="F364" s="2" t="s">
        <v>29</v>
      </c>
      <c r="G364" s="81" t="s">
        <v>1488</v>
      </c>
      <c r="H364" s="1" t="s">
        <v>53</v>
      </c>
      <c r="I364" s="1" t="s">
        <v>32</v>
      </c>
      <c r="J364" s="2" t="s">
        <v>33</v>
      </c>
      <c r="K364" s="1" t="s">
        <v>54</v>
      </c>
      <c r="L364" s="5">
        <v>30</v>
      </c>
      <c r="M364" s="140" t="s">
        <v>1489</v>
      </c>
      <c r="N364" s="82">
        <v>44466</v>
      </c>
      <c r="O364" s="31">
        <v>20212110026701</v>
      </c>
      <c r="P364" s="149">
        <v>44510</v>
      </c>
      <c r="Q364" s="31">
        <v>30</v>
      </c>
      <c r="R364" s="2" t="s">
        <v>37</v>
      </c>
      <c r="S364" s="1" t="s">
        <v>1490</v>
      </c>
      <c r="T364" s="22">
        <v>44510</v>
      </c>
      <c r="U364" s="1" t="s">
        <v>38</v>
      </c>
      <c r="V364" s="2" t="s">
        <v>39</v>
      </c>
      <c r="W364" s="1" t="s">
        <v>40</v>
      </c>
      <c r="X364" s="2"/>
    </row>
    <row r="365" spans="1:24" s="128" customFormat="1" ht="120" x14ac:dyDescent="0.25">
      <c r="A365" s="7" t="s">
        <v>24</v>
      </c>
      <c r="B365" s="8" t="s">
        <v>25</v>
      </c>
      <c r="C365" s="8" t="s">
        <v>356</v>
      </c>
      <c r="D365" s="83" t="s">
        <v>1491</v>
      </c>
      <c r="E365" s="8" t="s">
        <v>60</v>
      </c>
      <c r="F365" s="8" t="s">
        <v>68</v>
      </c>
      <c r="G365" s="83" t="s">
        <v>1492</v>
      </c>
      <c r="H365" s="7" t="s">
        <v>521</v>
      </c>
      <c r="I365" s="7" t="s">
        <v>522</v>
      </c>
      <c r="J365" s="7" t="s">
        <v>154</v>
      </c>
      <c r="K365" s="7" t="s">
        <v>141</v>
      </c>
      <c r="L365" s="27">
        <v>5</v>
      </c>
      <c r="M365" s="141" t="s">
        <v>1493</v>
      </c>
      <c r="N365" s="84">
        <v>44467</v>
      </c>
      <c r="O365" s="27">
        <v>20211200000963</v>
      </c>
      <c r="P365" s="150">
        <v>44475</v>
      </c>
      <c r="Q365" s="27">
        <v>7</v>
      </c>
      <c r="R365" s="8" t="s">
        <v>110</v>
      </c>
      <c r="S365" s="7"/>
      <c r="T365" s="24">
        <v>44475</v>
      </c>
      <c r="U365" s="7" t="s">
        <v>38</v>
      </c>
      <c r="V365" s="8" t="s">
        <v>39</v>
      </c>
      <c r="W365" s="7" t="s">
        <v>40</v>
      </c>
      <c r="X365" s="8"/>
    </row>
    <row r="366" spans="1:24" s="128" customFormat="1" ht="51" x14ac:dyDescent="0.25">
      <c r="A366" s="1" t="s">
        <v>24</v>
      </c>
      <c r="B366" s="2" t="s">
        <v>25</v>
      </c>
      <c r="C366" s="2" t="s">
        <v>1470</v>
      </c>
      <c r="D366" s="81" t="s">
        <v>1494</v>
      </c>
      <c r="E366" s="2" t="s">
        <v>28</v>
      </c>
      <c r="F366" s="2" t="s">
        <v>29</v>
      </c>
      <c r="G366" s="81" t="s">
        <v>1495</v>
      </c>
      <c r="H366" s="1" t="s">
        <v>53</v>
      </c>
      <c r="I366" s="1" t="s">
        <v>32</v>
      </c>
      <c r="J366" s="2" t="s">
        <v>33</v>
      </c>
      <c r="K366" s="1" t="s">
        <v>54</v>
      </c>
      <c r="L366" s="5">
        <v>30</v>
      </c>
      <c r="M366" s="140" t="s">
        <v>1496</v>
      </c>
      <c r="N366" s="82">
        <v>44467</v>
      </c>
      <c r="O366" s="31">
        <v>20212110027401</v>
      </c>
      <c r="P366" s="149">
        <v>44510</v>
      </c>
      <c r="Q366" s="31">
        <v>29</v>
      </c>
      <c r="R366" s="2" t="s">
        <v>37</v>
      </c>
      <c r="S366" s="1" t="s">
        <v>1497</v>
      </c>
      <c r="T366" s="22">
        <v>44510</v>
      </c>
      <c r="U366" s="1" t="s">
        <v>38</v>
      </c>
      <c r="V366" s="2" t="s">
        <v>39</v>
      </c>
      <c r="W366" s="1" t="s">
        <v>40</v>
      </c>
      <c r="X366" s="2"/>
    </row>
    <row r="367" spans="1:24" s="128" customFormat="1" ht="60" x14ac:dyDescent="0.25">
      <c r="A367" s="12" t="s">
        <v>24</v>
      </c>
      <c r="B367" s="13" t="s">
        <v>25</v>
      </c>
      <c r="C367" s="13" t="s">
        <v>356</v>
      </c>
      <c r="D367" s="85" t="s">
        <v>1498</v>
      </c>
      <c r="E367" s="13" t="s">
        <v>43</v>
      </c>
      <c r="F367" s="13" t="s">
        <v>44</v>
      </c>
      <c r="G367" s="85" t="s">
        <v>1499</v>
      </c>
      <c r="H367" s="12" t="s">
        <v>309</v>
      </c>
      <c r="I367" s="50" t="s">
        <v>310</v>
      </c>
      <c r="J367" s="13" t="s">
        <v>33</v>
      </c>
      <c r="K367" s="12" t="s">
        <v>76</v>
      </c>
      <c r="L367" s="14">
        <v>20</v>
      </c>
      <c r="M367" s="142" t="s">
        <v>1500</v>
      </c>
      <c r="N367" s="86">
        <v>44467</v>
      </c>
      <c r="O367" s="28"/>
      <c r="P367" s="151"/>
      <c r="Q367" s="28"/>
      <c r="R367" s="13" t="s">
        <v>123</v>
      </c>
      <c r="S367" s="12" t="s">
        <v>1501</v>
      </c>
      <c r="T367" s="29"/>
      <c r="U367" s="12"/>
      <c r="V367" s="12"/>
      <c r="W367" s="12"/>
      <c r="X367" s="13" t="s">
        <v>1502</v>
      </c>
    </row>
    <row r="368" spans="1:24" s="128" customFormat="1" ht="60" x14ac:dyDescent="0.25">
      <c r="A368" s="1" t="s">
        <v>24</v>
      </c>
      <c r="B368" s="2" t="s">
        <v>25</v>
      </c>
      <c r="C368" s="2" t="s">
        <v>1470</v>
      </c>
      <c r="D368" s="81" t="s">
        <v>1503</v>
      </c>
      <c r="E368" s="2" t="s">
        <v>43</v>
      </c>
      <c r="F368" s="2" t="s">
        <v>68</v>
      </c>
      <c r="G368" s="81" t="s">
        <v>1504</v>
      </c>
      <c r="H368" s="1" t="s">
        <v>309</v>
      </c>
      <c r="I368" s="16" t="s">
        <v>310</v>
      </c>
      <c r="J368" s="2" t="s">
        <v>33</v>
      </c>
      <c r="K368" s="1" t="s">
        <v>76</v>
      </c>
      <c r="L368" s="5">
        <v>20</v>
      </c>
      <c r="M368" s="140" t="s">
        <v>1505</v>
      </c>
      <c r="N368" s="82">
        <v>44467</v>
      </c>
      <c r="O368" s="31"/>
      <c r="P368" s="149">
        <v>44490</v>
      </c>
      <c r="Q368" s="31">
        <v>18</v>
      </c>
      <c r="R368" s="2" t="s">
        <v>37</v>
      </c>
      <c r="S368" s="1" t="s">
        <v>1506</v>
      </c>
      <c r="T368" s="22" t="s">
        <v>40</v>
      </c>
      <c r="U368" s="1" t="s">
        <v>40</v>
      </c>
      <c r="V368" s="2" t="s">
        <v>39</v>
      </c>
      <c r="W368" s="1" t="s">
        <v>40</v>
      </c>
      <c r="X368" s="2"/>
    </row>
    <row r="369" spans="1:24" s="128" customFormat="1" ht="60" x14ac:dyDescent="0.25">
      <c r="A369" s="12" t="s">
        <v>24</v>
      </c>
      <c r="B369" s="13" t="s">
        <v>25</v>
      </c>
      <c r="C369" s="13" t="s">
        <v>58</v>
      </c>
      <c r="D369" s="85" t="s">
        <v>1507</v>
      </c>
      <c r="E369" s="13" t="s">
        <v>43</v>
      </c>
      <c r="F369" s="13" t="s">
        <v>44</v>
      </c>
      <c r="G369" s="85" t="s">
        <v>1508</v>
      </c>
      <c r="H369" s="12" t="s">
        <v>121</v>
      </c>
      <c r="I369" s="50" t="s">
        <v>310</v>
      </c>
      <c r="J369" s="13" t="s">
        <v>33</v>
      </c>
      <c r="K369" s="12" t="s">
        <v>54</v>
      </c>
      <c r="L369" s="14">
        <v>30</v>
      </c>
      <c r="M369" s="142" t="s">
        <v>1509</v>
      </c>
      <c r="N369" s="86">
        <v>44467</v>
      </c>
      <c r="O369" s="28"/>
      <c r="P369" s="151"/>
      <c r="Q369" s="28"/>
      <c r="R369" s="13" t="s">
        <v>123</v>
      </c>
      <c r="S369" s="12" t="s">
        <v>1510</v>
      </c>
      <c r="T369" s="29"/>
      <c r="U369" s="12"/>
      <c r="V369" s="12"/>
      <c r="W369" s="12"/>
      <c r="X369" s="13" t="s">
        <v>1486</v>
      </c>
    </row>
    <row r="370" spans="1:24" s="128" customFormat="1" ht="63.75" x14ac:dyDescent="0.25">
      <c r="A370" s="1" t="s">
        <v>24</v>
      </c>
      <c r="B370" s="2" t="s">
        <v>25</v>
      </c>
      <c r="C370" s="2" t="s">
        <v>49</v>
      </c>
      <c r="D370" s="81" t="s">
        <v>1511</v>
      </c>
      <c r="E370" s="2" t="s">
        <v>588</v>
      </c>
      <c r="F370" s="2" t="s">
        <v>51</v>
      </c>
      <c r="G370" s="81" t="s">
        <v>1512</v>
      </c>
      <c r="H370" s="1" t="s">
        <v>298</v>
      </c>
      <c r="I370" s="1" t="s">
        <v>90</v>
      </c>
      <c r="J370" s="2" t="s">
        <v>33</v>
      </c>
      <c r="K370" s="1" t="s">
        <v>76</v>
      </c>
      <c r="L370" s="5">
        <v>20</v>
      </c>
      <c r="M370" s="140" t="s">
        <v>1513</v>
      </c>
      <c r="N370" s="82">
        <v>44467</v>
      </c>
      <c r="O370" s="31" t="s">
        <v>1514</v>
      </c>
      <c r="P370" s="149">
        <v>44508</v>
      </c>
      <c r="Q370" s="31">
        <v>27</v>
      </c>
      <c r="R370" s="2" t="s">
        <v>37</v>
      </c>
      <c r="S370" s="1" t="s">
        <v>1515</v>
      </c>
      <c r="T370" s="22" t="s">
        <v>40</v>
      </c>
      <c r="U370" s="1" t="s">
        <v>553</v>
      </c>
      <c r="V370" s="2" t="s">
        <v>39</v>
      </c>
      <c r="W370" s="1" t="s">
        <v>40</v>
      </c>
      <c r="X370" s="2" t="s">
        <v>1257</v>
      </c>
    </row>
    <row r="371" spans="1:24" s="128" customFormat="1" ht="90" x14ac:dyDescent="0.25">
      <c r="A371" s="7" t="s">
        <v>24</v>
      </c>
      <c r="B371" s="8" t="s">
        <v>25</v>
      </c>
      <c r="C371" s="8" t="s">
        <v>66</v>
      </c>
      <c r="D371" s="83" t="s">
        <v>1099</v>
      </c>
      <c r="E371" s="8" t="s">
        <v>588</v>
      </c>
      <c r="F371" s="8" t="s">
        <v>44</v>
      </c>
      <c r="G371" s="83" t="s">
        <v>1516</v>
      </c>
      <c r="H371" s="7" t="s">
        <v>159</v>
      </c>
      <c r="I371" s="7" t="s">
        <v>32</v>
      </c>
      <c r="J371" s="8" t="s">
        <v>33</v>
      </c>
      <c r="K371" s="7" t="s">
        <v>54</v>
      </c>
      <c r="L371" s="9">
        <v>30</v>
      </c>
      <c r="M371" s="141" t="s">
        <v>1517</v>
      </c>
      <c r="N371" s="84">
        <v>44467</v>
      </c>
      <c r="O371" s="27">
        <v>20212110027631</v>
      </c>
      <c r="P371" s="150">
        <v>44516</v>
      </c>
      <c r="Q371" s="27">
        <v>32</v>
      </c>
      <c r="R371" s="8" t="s">
        <v>110</v>
      </c>
      <c r="S371" s="7" t="s">
        <v>1518</v>
      </c>
      <c r="T371" s="23">
        <v>44516</v>
      </c>
      <c r="U371" s="7" t="s">
        <v>38</v>
      </c>
      <c r="V371" s="8" t="s">
        <v>39</v>
      </c>
      <c r="W371" s="7" t="s">
        <v>40</v>
      </c>
      <c r="X371" s="8"/>
    </row>
    <row r="372" spans="1:24" s="128" customFormat="1" ht="60" x14ac:dyDescent="0.25">
      <c r="A372" s="7" t="s">
        <v>24</v>
      </c>
      <c r="B372" s="8" t="s">
        <v>25</v>
      </c>
      <c r="C372" s="8" t="s">
        <v>170</v>
      </c>
      <c r="D372" s="83" t="s">
        <v>1519</v>
      </c>
      <c r="E372" s="8" t="s">
        <v>28</v>
      </c>
      <c r="F372" s="8" t="s">
        <v>68</v>
      </c>
      <c r="G372" s="83" t="s">
        <v>1520</v>
      </c>
      <c r="H372" s="7" t="s">
        <v>62</v>
      </c>
      <c r="I372" s="7" t="s">
        <v>63</v>
      </c>
      <c r="J372" s="8" t="s">
        <v>33</v>
      </c>
      <c r="K372" s="7" t="s">
        <v>54</v>
      </c>
      <c r="L372" s="9">
        <v>30</v>
      </c>
      <c r="M372" s="141" t="s">
        <v>1521</v>
      </c>
      <c r="N372" s="84">
        <v>44467</v>
      </c>
      <c r="O372" s="27">
        <v>20212000029511</v>
      </c>
      <c r="P372" s="150">
        <v>44539</v>
      </c>
      <c r="Q372" s="27">
        <v>48</v>
      </c>
      <c r="R372" s="8" t="s">
        <v>110</v>
      </c>
      <c r="S372" s="7" t="s">
        <v>1522</v>
      </c>
      <c r="T372" s="23">
        <v>44539</v>
      </c>
      <c r="U372" s="7" t="s">
        <v>38</v>
      </c>
      <c r="V372" s="8" t="s">
        <v>39</v>
      </c>
      <c r="W372" s="7" t="s">
        <v>40</v>
      </c>
      <c r="X372" s="8"/>
    </row>
    <row r="373" spans="1:24" s="128" customFormat="1" ht="60" x14ac:dyDescent="0.25">
      <c r="A373" s="12" t="s">
        <v>24</v>
      </c>
      <c r="B373" s="13" t="s">
        <v>25</v>
      </c>
      <c r="C373" s="13" t="s">
        <v>1523</v>
      </c>
      <c r="D373" s="85" t="s">
        <v>1524</v>
      </c>
      <c r="E373" s="13" t="s">
        <v>28</v>
      </c>
      <c r="F373" s="13" t="s">
        <v>29</v>
      </c>
      <c r="G373" s="85" t="s">
        <v>1525</v>
      </c>
      <c r="H373" s="12" t="s">
        <v>53</v>
      </c>
      <c r="I373" s="12" t="s">
        <v>32</v>
      </c>
      <c r="J373" s="13" t="s">
        <v>33</v>
      </c>
      <c r="K373" s="12" t="s">
        <v>54</v>
      </c>
      <c r="L373" s="14">
        <v>30</v>
      </c>
      <c r="M373" s="142" t="s">
        <v>1526</v>
      </c>
      <c r="N373" s="86">
        <v>44467</v>
      </c>
      <c r="O373" s="28" t="s">
        <v>40</v>
      </c>
      <c r="P373" s="151">
        <v>44504</v>
      </c>
      <c r="Q373" s="28">
        <v>25</v>
      </c>
      <c r="R373" s="13" t="s">
        <v>123</v>
      </c>
      <c r="S373" s="12" t="s">
        <v>1527</v>
      </c>
      <c r="T373" s="29" t="s">
        <v>40</v>
      </c>
      <c r="U373" s="12" t="s">
        <v>40</v>
      </c>
      <c r="V373" s="12" t="s">
        <v>40</v>
      </c>
      <c r="W373" s="12" t="s">
        <v>40</v>
      </c>
      <c r="X373" s="13" t="s">
        <v>1528</v>
      </c>
    </row>
    <row r="374" spans="1:24" s="128" customFormat="1" ht="30" x14ac:dyDescent="0.25">
      <c r="A374" s="1" t="s">
        <v>24</v>
      </c>
      <c r="B374" s="2" t="s">
        <v>25</v>
      </c>
      <c r="C374" s="2" t="s">
        <v>26</v>
      </c>
      <c r="D374" s="81" t="s">
        <v>1529</v>
      </c>
      <c r="E374" s="2" t="s">
        <v>60</v>
      </c>
      <c r="F374" s="2" t="s">
        <v>68</v>
      </c>
      <c r="G374" s="81" t="s">
        <v>1530</v>
      </c>
      <c r="H374" s="1" t="s">
        <v>521</v>
      </c>
      <c r="I374" s="1" t="s">
        <v>522</v>
      </c>
      <c r="J374" s="1" t="s">
        <v>154</v>
      </c>
      <c r="K374" s="1" t="s">
        <v>141</v>
      </c>
      <c r="L374" s="31">
        <v>10</v>
      </c>
      <c r="M374" s="140" t="s">
        <v>1531</v>
      </c>
      <c r="N374" s="82">
        <v>44467</v>
      </c>
      <c r="O374" s="31">
        <v>20211200024851</v>
      </c>
      <c r="P374" s="149">
        <v>44480</v>
      </c>
      <c r="Q374" s="31">
        <v>9</v>
      </c>
      <c r="R374" s="2" t="s">
        <v>37</v>
      </c>
      <c r="S374" s="1"/>
      <c r="T374" s="22">
        <v>44480</v>
      </c>
      <c r="U374" s="1" t="s">
        <v>38</v>
      </c>
      <c r="V374" s="2" t="s">
        <v>39</v>
      </c>
      <c r="W374" s="1" t="s">
        <v>40</v>
      </c>
      <c r="X374" s="2"/>
    </row>
    <row r="375" spans="1:24" s="128" customFormat="1" ht="51" x14ac:dyDescent="0.25">
      <c r="A375" s="12" t="s">
        <v>24</v>
      </c>
      <c r="B375" s="13" t="s">
        <v>25</v>
      </c>
      <c r="C375" s="13" t="s">
        <v>643</v>
      </c>
      <c r="D375" s="85" t="s">
        <v>1532</v>
      </c>
      <c r="E375" s="13" t="s">
        <v>28</v>
      </c>
      <c r="F375" s="13" t="s">
        <v>68</v>
      </c>
      <c r="G375" s="85" t="s">
        <v>1533</v>
      </c>
      <c r="H375" s="12" t="s">
        <v>121</v>
      </c>
      <c r="I375" s="50" t="s">
        <v>310</v>
      </c>
      <c r="J375" s="13" t="s">
        <v>33</v>
      </c>
      <c r="K375" s="12" t="s">
        <v>34</v>
      </c>
      <c r="L375" s="14">
        <v>30</v>
      </c>
      <c r="M375" s="142" t="s">
        <v>1534</v>
      </c>
      <c r="N375" s="86">
        <v>44467</v>
      </c>
      <c r="O375" s="28"/>
      <c r="P375" s="151"/>
      <c r="Q375" s="28"/>
      <c r="R375" s="13" t="s">
        <v>123</v>
      </c>
      <c r="S375" s="12" t="s">
        <v>1535</v>
      </c>
      <c r="T375" s="29"/>
      <c r="U375" s="12"/>
      <c r="V375" s="12"/>
      <c r="W375" s="12"/>
      <c r="X375" s="13"/>
    </row>
    <row r="376" spans="1:24" s="128" customFormat="1" ht="60" x14ac:dyDescent="0.25">
      <c r="A376" s="1" t="s">
        <v>24</v>
      </c>
      <c r="B376" s="2" t="s">
        <v>25</v>
      </c>
      <c r="C376" s="2" t="s">
        <v>66</v>
      </c>
      <c r="D376" s="81" t="s">
        <v>1536</v>
      </c>
      <c r="E376" s="2" t="s">
        <v>43</v>
      </c>
      <c r="F376" s="2" t="s">
        <v>68</v>
      </c>
      <c r="G376" s="81" t="s">
        <v>1537</v>
      </c>
      <c r="H376" s="1" t="s">
        <v>309</v>
      </c>
      <c r="I376" s="16" t="s">
        <v>310</v>
      </c>
      <c r="J376" s="2" t="s">
        <v>33</v>
      </c>
      <c r="K376" s="1" t="s">
        <v>76</v>
      </c>
      <c r="L376" s="5">
        <v>20</v>
      </c>
      <c r="M376" s="140" t="s">
        <v>1538</v>
      </c>
      <c r="N376" s="82">
        <v>44468</v>
      </c>
      <c r="O376" s="31"/>
      <c r="P376" s="149">
        <v>44482</v>
      </c>
      <c r="Q376" s="31">
        <v>18</v>
      </c>
      <c r="R376" s="2" t="s">
        <v>37</v>
      </c>
      <c r="S376" s="1" t="s">
        <v>1539</v>
      </c>
      <c r="T376" s="1" t="s">
        <v>40</v>
      </c>
      <c r="U376" s="1" t="s">
        <v>40</v>
      </c>
      <c r="V376" s="2" t="s">
        <v>39</v>
      </c>
      <c r="W376" s="1" t="s">
        <v>40</v>
      </c>
      <c r="X376" s="2" t="s">
        <v>1422</v>
      </c>
    </row>
    <row r="377" spans="1:24" s="128" customFormat="1" ht="51" x14ac:dyDescent="0.25">
      <c r="A377" s="12" t="s">
        <v>24</v>
      </c>
      <c r="B377" s="13" t="s">
        <v>25</v>
      </c>
      <c r="C377" s="13" t="s">
        <v>1470</v>
      </c>
      <c r="D377" s="85" t="s">
        <v>1540</v>
      </c>
      <c r="E377" s="13" t="s">
        <v>588</v>
      </c>
      <c r="F377" s="13" t="s">
        <v>44</v>
      </c>
      <c r="G377" s="85" t="s">
        <v>1541</v>
      </c>
      <c r="H377" s="12" t="s">
        <v>121</v>
      </c>
      <c r="I377" s="50" t="s">
        <v>310</v>
      </c>
      <c r="J377" s="13" t="s">
        <v>33</v>
      </c>
      <c r="K377" s="12" t="s">
        <v>54</v>
      </c>
      <c r="L377" s="14">
        <v>30</v>
      </c>
      <c r="M377" s="142" t="s">
        <v>1542</v>
      </c>
      <c r="N377" s="86">
        <v>44468</v>
      </c>
      <c r="O377" s="28"/>
      <c r="P377" s="151"/>
      <c r="Q377" s="28"/>
      <c r="R377" s="13" t="s">
        <v>123</v>
      </c>
      <c r="S377" s="12" t="s">
        <v>1543</v>
      </c>
      <c r="T377" s="29"/>
      <c r="U377" s="12"/>
      <c r="V377" s="12"/>
      <c r="W377" s="12"/>
      <c r="X377" s="13"/>
    </row>
    <row r="378" spans="1:24" s="128" customFormat="1" ht="60" x14ac:dyDescent="0.25">
      <c r="A378" s="1" t="s">
        <v>24</v>
      </c>
      <c r="B378" s="2" t="s">
        <v>25</v>
      </c>
      <c r="C378" s="2" t="s">
        <v>356</v>
      </c>
      <c r="D378" s="81" t="s">
        <v>1544</v>
      </c>
      <c r="E378" s="2" t="s">
        <v>43</v>
      </c>
      <c r="F378" s="2" t="s">
        <v>68</v>
      </c>
      <c r="G378" s="81" t="s">
        <v>1545</v>
      </c>
      <c r="H378" s="1" t="s">
        <v>298</v>
      </c>
      <c r="I378" s="1" t="s">
        <v>90</v>
      </c>
      <c r="J378" s="2" t="s">
        <v>33</v>
      </c>
      <c r="K378" s="1" t="s">
        <v>76</v>
      </c>
      <c r="L378" s="5">
        <v>20</v>
      </c>
      <c r="M378" s="140" t="s">
        <v>1546</v>
      </c>
      <c r="N378" s="82">
        <v>44469</v>
      </c>
      <c r="O378" s="31">
        <v>2021210025021</v>
      </c>
      <c r="P378" s="149">
        <v>44490</v>
      </c>
      <c r="Q378" s="31">
        <v>14</v>
      </c>
      <c r="R378" s="2" t="s">
        <v>37</v>
      </c>
      <c r="S378" s="1"/>
      <c r="T378" s="22" t="s">
        <v>40</v>
      </c>
      <c r="U378" s="1" t="s">
        <v>398</v>
      </c>
      <c r="V378" s="2" t="s">
        <v>39</v>
      </c>
      <c r="W378" s="1" t="s">
        <v>40</v>
      </c>
      <c r="X378" s="2" t="s">
        <v>1547</v>
      </c>
    </row>
    <row r="379" spans="1:24" s="128" customFormat="1" ht="63.75" x14ac:dyDescent="0.25">
      <c r="A379" s="1" t="s">
        <v>24</v>
      </c>
      <c r="B379" s="2" t="s">
        <v>25</v>
      </c>
      <c r="C379" s="2" t="s">
        <v>49</v>
      </c>
      <c r="D379" s="81" t="s">
        <v>1548</v>
      </c>
      <c r="E379" s="2" t="s">
        <v>43</v>
      </c>
      <c r="F379" s="2" t="s">
        <v>44</v>
      </c>
      <c r="G379" s="81" t="s">
        <v>1549</v>
      </c>
      <c r="H379" s="1" t="s">
        <v>159</v>
      </c>
      <c r="I379" s="1" t="s">
        <v>32</v>
      </c>
      <c r="J379" s="2" t="s">
        <v>33</v>
      </c>
      <c r="K379" s="1" t="s">
        <v>54</v>
      </c>
      <c r="L379" s="5">
        <v>30</v>
      </c>
      <c r="M379" s="140" t="s">
        <v>1550</v>
      </c>
      <c r="N379" s="82">
        <v>44469</v>
      </c>
      <c r="O379" s="31">
        <v>20212110026171</v>
      </c>
      <c r="P379" s="149">
        <v>44502</v>
      </c>
      <c r="Q379" s="31">
        <v>21</v>
      </c>
      <c r="R379" s="2" t="s">
        <v>37</v>
      </c>
      <c r="S379" s="1" t="s">
        <v>1551</v>
      </c>
      <c r="T379" s="22">
        <v>44502</v>
      </c>
      <c r="U379" s="1" t="s">
        <v>38</v>
      </c>
      <c r="V379" s="2" t="s">
        <v>39</v>
      </c>
      <c r="W379" s="1" t="s">
        <v>40</v>
      </c>
      <c r="X379" s="2"/>
    </row>
    <row r="380" spans="1:24" s="128" customFormat="1" ht="135" x14ac:dyDescent="0.25">
      <c r="A380" s="7" t="s">
        <v>24</v>
      </c>
      <c r="B380" s="8" t="s">
        <v>25</v>
      </c>
      <c r="C380" s="8" t="s">
        <v>99</v>
      </c>
      <c r="D380" s="83" t="s">
        <v>1552</v>
      </c>
      <c r="E380" s="8" t="s">
        <v>60</v>
      </c>
      <c r="F380" s="8" t="s">
        <v>51</v>
      </c>
      <c r="G380" s="83" t="s">
        <v>1553</v>
      </c>
      <c r="H380" s="7" t="s">
        <v>159</v>
      </c>
      <c r="I380" s="7" t="s">
        <v>32</v>
      </c>
      <c r="J380" s="8" t="s">
        <v>33</v>
      </c>
      <c r="K380" s="7" t="s">
        <v>54</v>
      </c>
      <c r="L380" s="9">
        <v>30</v>
      </c>
      <c r="M380" s="141" t="s">
        <v>1554</v>
      </c>
      <c r="N380" s="84">
        <v>44469</v>
      </c>
      <c r="O380" s="27">
        <v>20212110025721</v>
      </c>
      <c r="P380" s="150">
        <v>44533</v>
      </c>
      <c r="Q380" s="27">
        <v>43</v>
      </c>
      <c r="R380" s="8" t="s">
        <v>110</v>
      </c>
      <c r="S380" s="7" t="s">
        <v>1555</v>
      </c>
      <c r="T380" s="23">
        <v>44533</v>
      </c>
      <c r="U380" s="7" t="s">
        <v>38</v>
      </c>
      <c r="V380" s="8" t="s">
        <v>39</v>
      </c>
      <c r="W380" s="7" t="s">
        <v>40</v>
      </c>
      <c r="X380" s="8"/>
    </row>
    <row r="381" spans="1:24" s="128" customFormat="1" ht="180" x14ac:dyDescent="0.25">
      <c r="A381" s="45" t="s">
        <v>24</v>
      </c>
      <c r="B381" s="7" t="s">
        <v>254</v>
      </c>
      <c r="C381" s="17" t="s">
        <v>49</v>
      </c>
      <c r="D381" s="26" t="s">
        <v>1556</v>
      </c>
      <c r="E381" s="17" t="s">
        <v>28</v>
      </c>
      <c r="F381" s="17" t="s">
        <v>180</v>
      </c>
      <c r="G381" s="26" t="s">
        <v>1557</v>
      </c>
      <c r="H381" s="7" t="s">
        <v>53</v>
      </c>
      <c r="I381" s="7" t="s">
        <v>32</v>
      </c>
      <c r="J381" s="8" t="s">
        <v>33</v>
      </c>
      <c r="K381" s="7" t="s">
        <v>34</v>
      </c>
      <c r="L381" s="56">
        <v>30</v>
      </c>
      <c r="M381" s="47" t="s">
        <v>1558</v>
      </c>
      <c r="N381" s="46">
        <v>44470</v>
      </c>
      <c r="O381" s="129">
        <v>20212110028781</v>
      </c>
      <c r="P381" s="153">
        <v>44525</v>
      </c>
      <c r="Q381" s="47">
        <v>36</v>
      </c>
      <c r="R381" s="26" t="s">
        <v>110</v>
      </c>
      <c r="S381" s="17"/>
      <c r="T381" s="88">
        <v>44525</v>
      </c>
      <c r="U381" s="17" t="s">
        <v>38</v>
      </c>
      <c r="V381" s="8" t="s">
        <v>39</v>
      </c>
      <c r="W381" s="17"/>
      <c r="X381" s="26" t="s">
        <v>1559</v>
      </c>
    </row>
    <row r="382" spans="1:24" s="128" customFormat="1" ht="75" x14ac:dyDescent="0.25">
      <c r="A382" s="26" t="s">
        <v>24</v>
      </c>
      <c r="B382" s="89" t="s">
        <v>25</v>
      </c>
      <c r="C382" s="17" t="s">
        <v>608</v>
      </c>
      <c r="D382" s="26" t="s">
        <v>1560</v>
      </c>
      <c r="E382" s="17" t="s">
        <v>101</v>
      </c>
      <c r="F382" s="17" t="s">
        <v>180</v>
      </c>
      <c r="G382" s="26" t="s">
        <v>1561</v>
      </c>
      <c r="H382" s="7" t="s">
        <v>53</v>
      </c>
      <c r="I382" s="7" t="s">
        <v>32</v>
      </c>
      <c r="J382" s="8" t="s">
        <v>33</v>
      </c>
      <c r="K382" s="7" t="s">
        <v>54</v>
      </c>
      <c r="L382" s="56">
        <v>30</v>
      </c>
      <c r="M382" s="47" t="s">
        <v>1562</v>
      </c>
      <c r="N382" s="46">
        <v>44470</v>
      </c>
      <c r="O382" s="129">
        <v>20212110029031</v>
      </c>
      <c r="P382" s="153">
        <v>44526</v>
      </c>
      <c r="Q382" s="47">
        <v>38</v>
      </c>
      <c r="R382" s="26" t="s">
        <v>110</v>
      </c>
      <c r="S382" s="17"/>
      <c r="T382" s="88">
        <v>44526</v>
      </c>
      <c r="U382" s="17" t="s">
        <v>38</v>
      </c>
      <c r="V382" s="8" t="s">
        <v>39</v>
      </c>
      <c r="W382" s="17"/>
      <c r="X382" s="26" t="s">
        <v>1563</v>
      </c>
    </row>
    <row r="383" spans="1:24" s="128" customFormat="1" ht="75" x14ac:dyDescent="0.25">
      <c r="A383" s="26" t="s">
        <v>24</v>
      </c>
      <c r="B383" s="89" t="s">
        <v>25</v>
      </c>
      <c r="C383" s="17" t="s">
        <v>608</v>
      </c>
      <c r="D383" s="26" t="s">
        <v>1564</v>
      </c>
      <c r="E383" s="17" t="s">
        <v>588</v>
      </c>
      <c r="F383" s="17" t="s">
        <v>51</v>
      </c>
      <c r="G383" s="26" t="s">
        <v>1565</v>
      </c>
      <c r="H383" s="7" t="s">
        <v>53</v>
      </c>
      <c r="I383" s="7" t="s">
        <v>32</v>
      </c>
      <c r="J383" s="8" t="s">
        <v>33</v>
      </c>
      <c r="K383" s="7" t="s">
        <v>54</v>
      </c>
      <c r="L383" s="56">
        <v>30</v>
      </c>
      <c r="M383" s="47" t="s">
        <v>1566</v>
      </c>
      <c r="N383" s="46">
        <v>44471</v>
      </c>
      <c r="O383" s="56"/>
      <c r="P383" s="153">
        <v>44526</v>
      </c>
      <c r="Q383" s="47">
        <v>37</v>
      </c>
      <c r="R383" s="26" t="s">
        <v>110</v>
      </c>
      <c r="S383" s="90" t="s">
        <v>1567</v>
      </c>
      <c r="T383" s="88"/>
      <c r="U383" s="17"/>
      <c r="V383" s="17"/>
      <c r="W383" s="17"/>
      <c r="X383" s="26" t="s">
        <v>1568</v>
      </c>
    </row>
    <row r="384" spans="1:24" s="128" customFormat="1" ht="51" x14ac:dyDescent="0.25">
      <c r="A384" s="32" t="s">
        <v>24</v>
      </c>
      <c r="B384" s="91" t="s">
        <v>25</v>
      </c>
      <c r="C384" s="50" t="s">
        <v>608</v>
      </c>
      <c r="D384" s="32" t="s">
        <v>1564</v>
      </c>
      <c r="E384" s="50" t="s">
        <v>588</v>
      </c>
      <c r="F384" s="50" t="s">
        <v>44</v>
      </c>
      <c r="G384" s="32" t="s">
        <v>1569</v>
      </c>
      <c r="H384" s="12" t="s">
        <v>121</v>
      </c>
      <c r="I384" s="50" t="s">
        <v>310</v>
      </c>
      <c r="J384" s="13" t="s">
        <v>33</v>
      </c>
      <c r="K384" s="12" t="s">
        <v>54</v>
      </c>
      <c r="L384" s="62">
        <v>30</v>
      </c>
      <c r="M384" s="52" t="s">
        <v>1570</v>
      </c>
      <c r="N384" s="51">
        <v>44472</v>
      </c>
      <c r="O384" s="94"/>
      <c r="P384" s="154"/>
      <c r="Q384" s="52"/>
      <c r="R384" s="92" t="s">
        <v>1571</v>
      </c>
      <c r="S384" s="50"/>
      <c r="T384" s="51"/>
      <c r="U384" s="50"/>
      <c r="V384" s="50"/>
      <c r="W384" s="50"/>
      <c r="X384" s="32" t="s">
        <v>1572</v>
      </c>
    </row>
    <row r="385" spans="1:24" s="128" customFormat="1" ht="75" x14ac:dyDescent="0.25">
      <c r="A385" s="26" t="s">
        <v>24</v>
      </c>
      <c r="B385" s="89" t="s">
        <v>112</v>
      </c>
      <c r="C385" s="17" t="s">
        <v>99</v>
      </c>
      <c r="D385" s="26" t="s">
        <v>1573</v>
      </c>
      <c r="E385" s="17" t="s">
        <v>60</v>
      </c>
      <c r="F385" s="17" t="s">
        <v>51</v>
      </c>
      <c r="G385" s="26" t="s">
        <v>1574</v>
      </c>
      <c r="H385" s="7" t="s">
        <v>62</v>
      </c>
      <c r="I385" s="7" t="s">
        <v>63</v>
      </c>
      <c r="J385" s="8" t="s">
        <v>33</v>
      </c>
      <c r="K385" s="7" t="s">
        <v>54</v>
      </c>
      <c r="L385" s="56">
        <v>30</v>
      </c>
      <c r="M385" s="47" t="s">
        <v>1575</v>
      </c>
      <c r="N385" s="46">
        <v>44472</v>
      </c>
      <c r="O385" s="56">
        <v>20212000029521</v>
      </c>
      <c r="P385" s="153">
        <v>44552</v>
      </c>
      <c r="Q385" s="47">
        <v>53</v>
      </c>
      <c r="R385" s="93" t="s">
        <v>110</v>
      </c>
      <c r="S385" s="17" t="s">
        <v>1576</v>
      </c>
      <c r="T385" s="46"/>
      <c r="U385" s="17" t="s">
        <v>130</v>
      </c>
      <c r="V385" s="17"/>
      <c r="W385" s="17"/>
      <c r="X385" s="26" t="s">
        <v>1577</v>
      </c>
    </row>
    <row r="386" spans="1:24" s="128" customFormat="1" ht="105" x14ac:dyDescent="0.25">
      <c r="A386" s="26" t="s">
        <v>24</v>
      </c>
      <c r="B386" s="89" t="s">
        <v>112</v>
      </c>
      <c r="C386" s="17" t="s">
        <v>1470</v>
      </c>
      <c r="D386" s="26" t="s">
        <v>1578</v>
      </c>
      <c r="E386" s="17" t="s">
        <v>588</v>
      </c>
      <c r="F386" s="17" t="s">
        <v>68</v>
      </c>
      <c r="G386" s="26" t="s">
        <v>1579</v>
      </c>
      <c r="H386" s="26" t="s">
        <v>107</v>
      </c>
      <c r="I386" s="26" t="s">
        <v>1155</v>
      </c>
      <c r="J386" s="7" t="s">
        <v>33</v>
      </c>
      <c r="K386" s="7" t="s">
        <v>76</v>
      </c>
      <c r="L386" s="56">
        <v>20</v>
      </c>
      <c r="M386" s="47" t="s">
        <v>1580</v>
      </c>
      <c r="N386" s="46">
        <v>44472</v>
      </c>
      <c r="O386" s="129"/>
      <c r="P386" s="153">
        <v>44552</v>
      </c>
      <c r="Q386" s="47">
        <v>53</v>
      </c>
      <c r="R386" s="93" t="s">
        <v>110</v>
      </c>
      <c r="S386" s="17" t="s">
        <v>1581</v>
      </c>
      <c r="T386" s="46" t="s">
        <v>40</v>
      </c>
      <c r="U386" s="17" t="s">
        <v>40</v>
      </c>
      <c r="V386" s="8" t="s">
        <v>39</v>
      </c>
      <c r="W386" s="17"/>
      <c r="X386" s="26" t="s">
        <v>1582</v>
      </c>
    </row>
    <row r="387" spans="1:24" s="128" customFormat="1" ht="60" x14ac:dyDescent="0.25">
      <c r="A387" s="26" t="s">
        <v>24</v>
      </c>
      <c r="B387" s="89" t="s">
        <v>25</v>
      </c>
      <c r="C387" s="17" t="s">
        <v>26</v>
      </c>
      <c r="D387" s="26" t="s">
        <v>27</v>
      </c>
      <c r="E387" s="17" t="s">
        <v>43</v>
      </c>
      <c r="F387" s="17" t="s">
        <v>68</v>
      </c>
      <c r="G387" s="26" t="s">
        <v>1583</v>
      </c>
      <c r="H387" s="7" t="s">
        <v>31</v>
      </c>
      <c r="I387" s="7" t="s">
        <v>32</v>
      </c>
      <c r="J387" s="8" t="s">
        <v>33</v>
      </c>
      <c r="K387" s="7" t="s">
        <v>54</v>
      </c>
      <c r="L387" s="56">
        <v>30</v>
      </c>
      <c r="M387" s="47" t="s">
        <v>1584</v>
      </c>
      <c r="N387" s="46">
        <v>44472</v>
      </c>
      <c r="O387" s="56">
        <v>20212110028621</v>
      </c>
      <c r="P387" s="153">
        <v>44531</v>
      </c>
      <c r="Q387" s="47">
        <v>39</v>
      </c>
      <c r="R387" s="93" t="s">
        <v>110</v>
      </c>
      <c r="S387" s="90" t="s">
        <v>1585</v>
      </c>
      <c r="T387" s="46"/>
      <c r="U387" s="17"/>
      <c r="V387" s="17"/>
      <c r="W387" s="17"/>
      <c r="X387" s="26" t="s">
        <v>1586</v>
      </c>
    </row>
    <row r="388" spans="1:24" s="128" customFormat="1" ht="51" x14ac:dyDescent="0.25">
      <c r="A388" s="32" t="s">
        <v>24</v>
      </c>
      <c r="B388" s="91" t="s">
        <v>25</v>
      </c>
      <c r="C388" s="32" t="s">
        <v>144</v>
      </c>
      <c r="D388" s="32" t="s">
        <v>1587</v>
      </c>
      <c r="E388" s="50" t="s">
        <v>43</v>
      </c>
      <c r="F388" s="50" t="s">
        <v>44</v>
      </c>
      <c r="G388" s="32" t="s">
        <v>1588</v>
      </c>
      <c r="H388" s="12" t="s">
        <v>62</v>
      </c>
      <c r="I388" s="12" t="s">
        <v>63</v>
      </c>
      <c r="J388" s="13" t="s">
        <v>33</v>
      </c>
      <c r="K388" s="12" t="s">
        <v>54</v>
      </c>
      <c r="L388" s="62">
        <v>30</v>
      </c>
      <c r="M388" s="52" t="s">
        <v>1589</v>
      </c>
      <c r="N388" s="51">
        <v>44472</v>
      </c>
      <c r="O388" s="94">
        <v>20212000025241</v>
      </c>
      <c r="P388" s="154">
        <v>44552</v>
      </c>
      <c r="Q388" s="52">
        <v>53</v>
      </c>
      <c r="R388" s="92" t="s">
        <v>1571</v>
      </c>
      <c r="S388" s="50" t="s">
        <v>1576</v>
      </c>
      <c r="T388" s="51"/>
      <c r="U388" s="50" t="s">
        <v>130</v>
      </c>
      <c r="V388" s="50"/>
      <c r="W388" s="50"/>
      <c r="X388" s="32" t="s">
        <v>1577</v>
      </c>
    </row>
    <row r="389" spans="1:24" s="128" customFormat="1" ht="165" x14ac:dyDescent="0.25">
      <c r="A389" s="26" t="s">
        <v>24</v>
      </c>
      <c r="B389" s="89" t="s">
        <v>25</v>
      </c>
      <c r="C389" s="17" t="s">
        <v>608</v>
      </c>
      <c r="D389" s="26" t="s">
        <v>1590</v>
      </c>
      <c r="E389" s="17" t="s">
        <v>43</v>
      </c>
      <c r="F389" s="17" t="s">
        <v>44</v>
      </c>
      <c r="G389" s="26" t="s">
        <v>1591</v>
      </c>
      <c r="H389" s="7" t="s">
        <v>62</v>
      </c>
      <c r="I389" s="7" t="s">
        <v>63</v>
      </c>
      <c r="J389" s="8" t="s">
        <v>33</v>
      </c>
      <c r="K389" s="7" t="s">
        <v>54</v>
      </c>
      <c r="L389" s="56">
        <v>30</v>
      </c>
      <c r="M389" s="47" t="s">
        <v>1592</v>
      </c>
      <c r="N389" s="46">
        <v>44472</v>
      </c>
      <c r="O389" s="56">
        <v>20212000029531</v>
      </c>
      <c r="P389" s="153">
        <v>44552</v>
      </c>
      <c r="Q389" s="47">
        <v>53</v>
      </c>
      <c r="R389" s="93" t="s">
        <v>110</v>
      </c>
      <c r="S389" s="90" t="s">
        <v>1576</v>
      </c>
      <c r="T389" s="46"/>
      <c r="U389" s="17" t="s">
        <v>130</v>
      </c>
      <c r="V389" s="17"/>
      <c r="W389" s="17"/>
      <c r="X389" s="26" t="s">
        <v>1577</v>
      </c>
    </row>
    <row r="390" spans="1:24" s="128" customFormat="1" ht="51" x14ac:dyDescent="0.25">
      <c r="A390" s="26" t="s">
        <v>24</v>
      </c>
      <c r="B390" s="89" t="s">
        <v>25</v>
      </c>
      <c r="C390" s="17" t="s">
        <v>49</v>
      </c>
      <c r="D390" s="26" t="s">
        <v>1593</v>
      </c>
      <c r="E390" s="17" t="s">
        <v>588</v>
      </c>
      <c r="F390" s="17" t="s">
        <v>180</v>
      </c>
      <c r="G390" s="26" t="s">
        <v>1594</v>
      </c>
      <c r="H390" s="7" t="s">
        <v>53</v>
      </c>
      <c r="I390" s="7" t="s">
        <v>32</v>
      </c>
      <c r="J390" s="8" t="s">
        <v>33</v>
      </c>
      <c r="K390" s="7" t="s">
        <v>54</v>
      </c>
      <c r="L390" s="56">
        <v>30</v>
      </c>
      <c r="M390" s="47" t="s">
        <v>1595</v>
      </c>
      <c r="N390" s="46">
        <v>44472</v>
      </c>
      <c r="O390" s="129">
        <v>20212110028861</v>
      </c>
      <c r="P390" s="153">
        <v>44524</v>
      </c>
      <c r="Q390" s="47">
        <v>35</v>
      </c>
      <c r="R390" s="26" t="s">
        <v>110</v>
      </c>
      <c r="S390" s="90"/>
      <c r="T390" s="46">
        <v>44524</v>
      </c>
      <c r="U390" s="17" t="s">
        <v>38</v>
      </c>
      <c r="V390" s="8" t="s">
        <v>39</v>
      </c>
      <c r="W390" s="17"/>
      <c r="X390" s="26" t="s">
        <v>1596</v>
      </c>
    </row>
    <row r="391" spans="1:24" s="128" customFormat="1" ht="51" x14ac:dyDescent="0.25">
      <c r="A391" s="25" t="s">
        <v>24</v>
      </c>
      <c r="B391" s="95" t="s">
        <v>25</v>
      </c>
      <c r="C391" s="16" t="s">
        <v>49</v>
      </c>
      <c r="D391" s="25" t="s">
        <v>1593</v>
      </c>
      <c r="E391" s="16" t="s">
        <v>588</v>
      </c>
      <c r="F391" s="16" t="s">
        <v>180</v>
      </c>
      <c r="G391" s="25" t="s">
        <v>1597</v>
      </c>
      <c r="H391" s="1" t="s">
        <v>159</v>
      </c>
      <c r="I391" s="1" t="s">
        <v>32</v>
      </c>
      <c r="J391" s="2" t="s">
        <v>33</v>
      </c>
      <c r="K391" s="1" t="s">
        <v>54</v>
      </c>
      <c r="L391" s="58">
        <v>30</v>
      </c>
      <c r="M391" s="41" t="s">
        <v>1598</v>
      </c>
      <c r="N391" s="40">
        <v>44472</v>
      </c>
      <c r="O391" s="102">
        <v>20212110026651</v>
      </c>
      <c r="P391" s="152" t="s">
        <v>1599</v>
      </c>
      <c r="Q391" s="41">
        <v>20</v>
      </c>
      <c r="R391" s="25" t="s">
        <v>37</v>
      </c>
      <c r="S391" s="97"/>
      <c r="T391" s="40">
        <v>44502</v>
      </c>
      <c r="U391" s="16" t="s">
        <v>38</v>
      </c>
      <c r="V391" s="2" t="s">
        <v>39</v>
      </c>
      <c r="W391" s="16"/>
      <c r="X391" s="25" t="s">
        <v>1600</v>
      </c>
    </row>
    <row r="392" spans="1:24" s="128" customFormat="1" ht="51" x14ac:dyDescent="0.25">
      <c r="A392" s="18" t="s">
        <v>24</v>
      </c>
      <c r="B392" s="1" t="s">
        <v>254</v>
      </c>
      <c r="C392" s="16" t="s">
        <v>99</v>
      </c>
      <c r="D392" s="25" t="s">
        <v>1601</v>
      </c>
      <c r="E392" s="16" t="s">
        <v>28</v>
      </c>
      <c r="F392" s="16" t="s">
        <v>68</v>
      </c>
      <c r="G392" s="25" t="s">
        <v>1602</v>
      </c>
      <c r="H392" s="1" t="s">
        <v>82</v>
      </c>
      <c r="I392" s="1" t="s">
        <v>83</v>
      </c>
      <c r="J392" s="2" t="s">
        <v>33</v>
      </c>
      <c r="K392" s="1" t="s">
        <v>54</v>
      </c>
      <c r="L392" s="58">
        <v>30</v>
      </c>
      <c r="M392" s="41" t="s">
        <v>1603</v>
      </c>
      <c r="N392" s="40">
        <v>44473</v>
      </c>
      <c r="O392" s="102"/>
      <c r="P392" s="152">
        <v>44497</v>
      </c>
      <c r="Q392" s="41">
        <v>17</v>
      </c>
      <c r="R392" s="25" t="s">
        <v>37</v>
      </c>
      <c r="S392" s="97" t="s">
        <v>1604</v>
      </c>
      <c r="T392" s="40">
        <v>44497</v>
      </c>
      <c r="U392" s="16" t="s">
        <v>38</v>
      </c>
      <c r="V392" s="16"/>
      <c r="W392" s="16"/>
      <c r="X392" s="25" t="s">
        <v>1605</v>
      </c>
    </row>
    <row r="393" spans="1:24" s="128" customFormat="1" ht="60" x14ac:dyDescent="0.25">
      <c r="A393" s="45" t="s">
        <v>137</v>
      </c>
      <c r="B393" s="8" t="s">
        <v>138</v>
      </c>
      <c r="C393" s="17" t="s">
        <v>79</v>
      </c>
      <c r="D393" s="26" t="s">
        <v>1606</v>
      </c>
      <c r="E393" s="17" t="s">
        <v>101</v>
      </c>
      <c r="F393" s="17" t="s">
        <v>68</v>
      </c>
      <c r="G393" s="26" t="s">
        <v>1607</v>
      </c>
      <c r="H393" s="7" t="s">
        <v>53</v>
      </c>
      <c r="I393" s="7" t="s">
        <v>32</v>
      </c>
      <c r="J393" s="8" t="s">
        <v>33</v>
      </c>
      <c r="K393" s="7" t="s">
        <v>54</v>
      </c>
      <c r="L393" s="56">
        <v>30</v>
      </c>
      <c r="M393" s="47" t="s">
        <v>1608</v>
      </c>
      <c r="N393" s="46">
        <v>44473</v>
      </c>
      <c r="O393" s="129">
        <v>20212110030561</v>
      </c>
      <c r="P393" s="153">
        <v>41264</v>
      </c>
      <c r="Q393" s="47">
        <v>52</v>
      </c>
      <c r="R393" s="93" t="s">
        <v>110</v>
      </c>
      <c r="S393" s="17" t="s">
        <v>1609</v>
      </c>
      <c r="T393" s="46"/>
      <c r="U393" s="17" t="s">
        <v>1610</v>
      </c>
      <c r="V393" s="8" t="s">
        <v>39</v>
      </c>
      <c r="W393" s="17"/>
      <c r="X393" s="26"/>
    </row>
    <row r="394" spans="1:24" s="128" customFormat="1" ht="105" x14ac:dyDescent="0.25">
      <c r="A394" s="45" t="s">
        <v>137</v>
      </c>
      <c r="B394" s="8" t="s">
        <v>138</v>
      </c>
      <c r="C394" s="17" t="s">
        <v>643</v>
      </c>
      <c r="D394" s="26" t="s">
        <v>1611</v>
      </c>
      <c r="E394" s="17" t="s">
        <v>101</v>
      </c>
      <c r="F394" s="17" t="s">
        <v>180</v>
      </c>
      <c r="G394" s="26" t="s">
        <v>1612</v>
      </c>
      <c r="H394" s="7" t="s">
        <v>31</v>
      </c>
      <c r="I394" s="7" t="s">
        <v>32</v>
      </c>
      <c r="J394" s="8" t="s">
        <v>33</v>
      </c>
      <c r="K394" s="7" t="s">
        <v>34</v>
      </c>
      <c r="L394" s="56">
        <v>30</v>
      </c>
      <c r="M394" s="47" t="s">
        <v>1613</v>
      </c>
      <c r="N394" s="46">
        <v>44473</v>
      </c>
      <c r="O394" s="129">
        <v>20212110029001</v>
      </c>
      <c r="P394" s="153">
        <v>44530</v>
      </c>
      <c r="Q394" s="47">
        <v>38</v>
      </c>
      <c r="R394" s="93" t="s">
        <v>110</v>
      </c>
      <c r="S394" s="17" t="s">
        <v>1614</v>
      </c>
      <c r="T394" s="46">
        <v>44530</v>
      </c>
      <c r="U394" s="17" t="s">
        <v>1610</v>
      </c>
      <c r="V394" s="8" t="s">
        <v>39</v>
      </c>
      <c r="W394" s="17"/>
      <c r="X394" s="26"/>
    </row>
    <row r="395" spans="1:24" s="128" customFormat="1" ht="60" x14ac:dyDescent="0.25">
      <c r="A395" s="25" t="s">
        <v>24</v>
      </c>
      <c r="B395" s="95" t="s">
        <v>25</v>
      </c>
      <c r="C395" s="16" t="s">
        <v>1470</v>
      </c>
      <c r="D395" s="25" t="s">
        <v>1615</v>
      </c>
      <c r="E395" s="16" t="s">
        <v>43</v>
      </c>
      <c r="F395" s="16" t="s">
        <v>68</v>
      </c>
      <c r="G395" s="25" t="s">
        <v>1616</v>
      </c>
      <c r="H395" s="1" t="s">
        <v>298</v>
      </c>
      <c r="I395" s="1" t="s">
        <v>32</v>
      </c>
      <c r="J395" s="2" t="s">
        <v>33</v>
      </c>
      <c r="K395" s="1" t="s">
        <v>34</v>
      </c>
      <c r="L395" s="58">
        <v>30</v>
      </c>
      <c r="M395" s="41" t="s">
        <v>1617</v>
      </c>
      <c r="N395" s="40">
        <v>44473</v>
      </c>
      <c r="O395" s="102"/>
      <c r="P395" s="152">
        <v>44494</v>
      </c>
      <c r="Q395" s="41"/>
      <c r="R395" s="25" t="s">
        <v>37</v>
      </c>
      <c r="S395" s="97" t="s">
        <v>1618</v>
      </c>
      <c r="T395" s="40"/>
      <c r="U395" s="16"/>
      <c r="V395" s="16"/>
      <c r="W395" s="16"/>
      <c r="X395" s="25" t="s">
        <v>313</v>
      </c>
    </row>
    <row r="396" spans="1:24" s="128" customFormat="1" ht="51" x14ac:dyDescent="0.25">
      <c r="A396" s="26" t="s">
        <v>24</v>
      </c>
      <c r="B396" s="89" t="s">
        <v>25</v>
      </c>
      <c r="C396" s="17" t="s">
        <v>608</v>
      </c>
      <c r="D396" s="26" t="s">
        <v>1590</v>
      </c>
      <c r="E396" s="17" t="s">
        <v>588</v>
      </c>
      <c r="F396" s="17" t="s">
        <v>51</v>
      </c>
      <c r="G396" s="26" t="s">
        <v>1619</v>
      </c>
      <c r="H396" s="7" t="s">
        <v>62</v>
      </c>
      <c r="I396" s="7" t="s">
        <v>63</v>
      </c>
      <c r="J396" s="8" t="s">
        <v>33</v>
      </c>
      <c r="K396" s="7" t="s">
        <v>54</v>
      </c>
      <c r="L396" s="56">
        <v>30</v>
      </c>
      <c r="M396" s="47" t="s">
        <v>1620</v>
      </c>
      <c r="N396" s="46">
        <v>44473</v>
      </c>
      <c r="O396" s="129" t="s">
        <v>40</v>
      </c>
      <c r="P396" s="153">
        <v>44552</v>
      </c>
      <c r="Q396" s="47">
        <v>53</v>
      </c>
      <c r="R396" s="93" t="s">
        <v>110</v>
      </c>
      <c r="S396" s="17" t="s">
        <v>1576</v>
      </c>
      <c r="T396" s="46"/>
      <c r="U396" s="17"/>
      <c r="V396" s="17"/>
      <c r="W396" s="17"/>
      <c r="X396" s="26" t="s">
        <v>1621</v>
      </c>
    </row>
    <row r="397" spans="1:24" s="128" customFormat="1" ht="51" x14ac:dyDescent="0.25">
      <c r="A397" s="26" t="s">
        <v>24</v>
      </c>
      <c r="B397" s="89" t="s">
        <v>25</v>
      </c>
      <c r="C397" s="17" t="s">
        <v>150</v>
      </c>
      <c r="D397" s="26" t="s">
        <v>1622</v>
      </c>
      <c r="E397" s="17" t="s">
        <v>43</v>
      </c>
      <c r="F397" s="17" t="s">
        <v>68</v>
      </c>
      <c r="G397" s="26" t="s">
        <v>1623</v>
      </c>
      <c r="H397" s="7" t="s">
        <v>53</v>
      </c>
      <c r="I397" s="7" t="s">
        <v>32</v>
      </c>
      <c r="J397" s="8" t="s">
        <v>33</v>
      </c>
      <c r="K397" s="7" t="s">
        <v>54</v>
      </c>
      <c r="L397" s="56">
        <v>30</v>
      </c>
      <c r="M397" s="47" t="s">
        <v>1624</v>
      </c>
      <c r="N397" s="46">
        <v>44473</v>
      </c>
      <c r="O397" s="129">
        <v>20212110028871</v>
      </c>
      <c r="P397" s="153" t="s">
        <v>1625</v>
      </c>
      <c r="Q397" s="47">
        <v>34</v>
      </c>
      <c r="R397" s="26" t="s">
        <v>110</v>
      </c>
      <c r="S397" s="17"/>
      <c r="T397" s="98" t="s">
        <v>1625</v>
      </c>
      <c r="U397" s="17" t="s">
        <v>38</v>
      </c>
      <c r="V397" s="8" t="s">
        <v>39</v>
      </c>
      <c r="W397" s="17"/>
      <c r="X397" s="26" t="s">
        <v>1626</v>
      </c>
    </row>
    <row r="398" spans="1:24" s="128" customFormat="1" ht="135" x14ac:dyDescent="0.25">
      <c r="A398" s="38" t="s">
        <v>137</v>
      </c>
      <c r="B398" s="12" t="s">
        <v>138</v>
      </c>
      <c r="C398" s="32" t="s">
        <v>49</v>
      </c>
      <c r="D398" s="32" t="s">
        <v>163</v>
      </c>
      <c r="E398" s="32" t="s">
        <v>43</v>
      </c>
      <c r="F398" s="32" t="s">
        <v>51</v>
      </c>
      <c r="G398" s="32" t="s">
        <v>1627</v>
      </c>
      <c r="H398" s="12" t="s">
        <v>121</v>
      </c>
      <c r="I398" s="32" t="s">
        <v>310</v>
      </c>
      <c r="J398" s="12" t="s">
        <v>33</v>
      </c>
      <c r="K398" s="12" t="s">
        <v>54</v>
      </c>
      <c r="L398" s="62">
        <v>30</v>
      </c>
      <c r="M398" s="62" t="s">
        <v>1628</v>
      </c>
      <c r="N398" s="63">
        <v>44473</v>
      </c>
      <c r="O398" s="62"/>
      <c r="P398" s="157"/>
      <c r="Q398" s="62"/>
      <c r="R398" s="92" t="s">
        <v>123</v>
      </c>
      <c r="S398" s="32"/>
      <c r="T398" s="63"/>
      <c r="U398" s="32"/>
      <c r="V398" s="32"/>
      <c r="W398" s="32"/>
      <c r="X398" s="32" t="s">
        <v>1629</v>
      </c>
    </row>
    <row r="399" spans="1:24" s="128" customFormat="1" ht="51" x14ac:dyDescent="0.25">
      <c r="A399" s="25" t="s">
        <v>24</v>
      </c>
      <c r="B399" s="95" t="s">
        <v>25</v>
      </c>
      <c r="C399" s="16" t="s">
        <v>49</v>
      </c>
      <c r="D399" s="25" t="s">
        <v>1630</v>
      </c>
      <c r="E399" s="16" t="s">
        <v>101</v>
      </c>
      <c r="F399" s="16" t="s">
        <v>51</v>
      </c>
      <c r="G399" s="25" t="s">
        <v>1631</v>
      </c>
      <c r="H399" s="1" t="s">
        <v>82</v>
      </c>
      <c r="I399" s="1" t="s">
        <v>83</v>
      </c>
      <c r="J399" s="2" t="s">
        <v>33</v>
      </c>
      <c r="K399" s="1" t="s">
        <v>54</v>
      </c>
      <c r="L399" s="58">
        <v>30</v>
      </c>
      <c r="M399" s="41" t="s">
        <v>1632</v>
      </c>
      <c r="N399" s="40">
        <v>44473</v>
      </c>
      <c r="O399" s="58"/>
      <c r="P399" s="152" t="s">
        <v>1633</v>
      </c>
      <c r="Q399" s="41">
        <v>29</v>
      </c>
      <c r="R399" s="25" t="s">
        <v>37</v>
      </c>
      <c r="S399" s="16" t="s">
        <v>1634</v>
      </c>
      <c r="T399" s="96"/>
      <c r="U399" s="16" t="s">
        <v>38</v>
      </c>
      <c r="V399" s="2" t="s">
        <v>39</v>
      </c>
      <c r="W399" s="16"/>
      <c r="X399" s="25" t="s">
        <v>1635</v>
      </c>
    </row>
    <row r="400" spans="1:24" s="128" customFormat="1" ht="90" x14ac:dyDescent="0.25">
      <c r="A400" s="25" t="s">
        <v>24</v>
      </c>
      <c r="B400" s="95" t="s">
        <v>112</v>
      </c>
      <c r="C400" s="25" t="s">
        <v>99</v>
      </c>
      <c r="D400" s="25" t="s">
        <v>1636</v>
      </c>
      <c r="E400" s="25" t="s">
        <v>588</v>
      </c>
      <c r="F400" s="25" t="s">
        <v>68</v>
      </c>
      <c r="G400" s="25" t="s">
        <v>1637</v>
      </c>
      <c r="H400" s="1" t="s">
        <v>274</v>
      </c>
      <c r="I400" s="25" t="s">
        <v>275</v>
      </c>
      <c r="J400" s="1" t="s">
        <v>108</v>
      </c>
      <c r="K400" s="1" t="s">
        <v>141</v>
      </c>
      <c r="L400" s="58">
        <v>5</v>
      </c>
      <c r="M400" s="58" t="s">
        <v>1638</v>
      </c>
      <c r="N400" s="59">
        <v>44473</v>
      </c>
      <c r="O400" s="58">
        <v>20213000025931</v>
      </c>
      <c r="P400" s="156">
        <v>44490</v>
      </c>
      <c r="Q400" s="58">
        <v>12</v>
      </c>
      <c r="R400" s="99" t="s">
        <v>37</v>
      </c>
      <c r="S400" s="25" t="s">
        <v>1639</v>
      </c>
      <c r="T400" s="59"/>
      <c r="U400" s="25"/>
      <c r="V400" s="25"/>
      <c r="W400" s="25"/>
      <c r="X400" s="25" t="s">
        <v>1629</v>
      </c>
    </row>
    <row r="401" spans="1:24" s="128" customFormat="1" ht="51" x14ac:dyDescent="0.25">
      <c r="A401" s="25" t="s">
        <v>24</v>
      </c>
      <c r="B401" s="95" t="s">
        <v>25</v>
      </c>
      <c r="C401" s="16" t="s">
        <v>125</v>
      </c>
      <c r="D401" s="25" t="s">
        <v>1640</v>
      </c>
      <c r="E401" s="16" t="s">
        <v>28</v>
      </c>
      <c r="F401" s="16" t="s">
        <v>68</v>
      </c>
      <c r="G401" s="25" t="s">
        <v>1641</v>
      </c>
      <c r="H401" s="1" t="s">
        <v>309</v>
      </c>
      <c r="I401" s="16" t="s">
        <v>310</v>
      </c>
      <c r="J401" s="2" t="s">
        <v>33</v>
      </c>
      <c r="K401" s="1" t="s">
        <v>54</v>
      </c>
      <c r="L401" s="58">
        <v>30</v>
      </c>
      <c r="M401" s="41" t="s">
        <v>1642</v>
      </c>
      <c r="N401" s="40">
        <v>44473</v>
      </c>
      <c r="O401" s="102"/>
      <c r="P401" s="156">
        <v>44517</v>
      </c>
      <c r="Q401" s="58">
        <v>29</v>
      </c>
      <c r="R401" s="25" t="s">
        <v>37</v>
      </c>
      <c r="S401" s="97" t="s">
        <v>1643</v>
      </c>
      <c r="T401" s="59"/>
      <c r="U401" s="25" t="s">
        <v>38</v>
      </c>
      <c r="V401" s="2" t="s">
        <v>39</v>
      </c>
      <c r="W401" s="25"/>
      <c r="X401" s="25" t="s">
        <v>1644</v>
      </c>
    </row>
    <row r="402" spans="1:24" s="128" customFormat="1" ht="45" x14ac:dyDescent="0.25">
      <c r="A402" s="25" t="s">
        <v>24</v>
      </c>
      <c r="B402" s="95" t="s">
        <v>25</v>
      </c>
      <c r="C402" s="1" t="s">
        <v>41</v>
      </c>
      <c r="D402" s="25" t="s">
        <v>1645</v>
      </c>
      <c r="E402" s="16" t="s">
        <v>588</v>
      </c>
      <c r="F402" s="16" t="s">
        <v>68</v>
      </c>
      <c r="G402" s="25" t="s">
        <v>1646</v>
      </c>
      <c r="H402" s="1" t="s">
        <v>208</v>
      </c>
      <c r="I402" s="25" t="s">
        <v>275</v>
      </c>
      <c r="J402" s="1" t="s">
        <v>108</v>
      </c>
      <c r="K402" s="1" t="s">
        <v>141</v>
      </c>
      <c r="L402" s="58">
        <v>5</v>
      </c>
      <c r="M402" s="41" t="s">
        <v>1647</v>
      </c>
      <c r="N402" s="40">
        <v>44474</v>
      </c>
      <c r="O402" s="102">
        <v>20213800107402</v>
      </c>
      <c r="P402" s="156"/>
      <c r="Q402" s="58">
        <v>6</v>
      </c>
      <c r="R402" s="25" t="s">
        <v>37</v>
      </c>
      <c r="S402" s="25"/>
      <c r="T402" s="59"/>
      <c r="U402" s="25" t="s">
        <v>38</v>
      </c>
      <c r="V402" s="2" t="s">
        <v>39</v>
      </c>
      <c r="W402" s="25"/>
      <c r="X402" s="25" t="s">
        <v>1648</v>
      </c>
    </row>
    <row r="403" spans="1:24" s="128" customFormat="1" ht="75" x14ac:dyDescent="0.25">
      <c r="A403" s="25" t="s">
        <v>24</v>
      </c>
      <c r="B403" s="95" t="s">
        <v>25</v>
      </c>
      <c r="C403" s="16" t="s">
        <v>66</v>
      </c>
      <c r="D403" s="25" t="s">
        <v>1649</v>
      </c>
      <c r="E403" s="16" t="s">
        <v>588</v>
      </c>
      <c r="F403" s="16" t="s">
        <v>180</v>
      </c>
      <c r="G403" s="25" t="s">
        <v>1650</v>
      </c>
      <c r="H403" s="1" t="s">
        <v>320</v>
      </c>
      <c r="I403" s="1" t="s">
        <v>63</v>
      </c>
      <c r="J403" s="2" t="s">
        <v>33</v>
      </c>
      <c r="K403" s="1" t="s">
        <v>54</v>
      </c>
      <c r="L403" s="58">
        <v>30</v>
      </c>
      <c r="M403" s="41" t="s">
        <v>1651</v>
      </c>
      <c r="N403" s="40">
        <v>44474</v>
      </c>
      <c r="O403" s="102">
        <v>20212000027981</v>
      </c>
      <c r="P403" s="156">
        <v>44516</v>
      </c>
      <c r="Q403" s="58">
        <v>27</v>
      </c>
      <c r="R403" s="99" t="s">
        <v>37</v>
      </c>
      <c r="S403" s="25" t="s">
        <v>1652</v>
      </c>
      <c r="T403" s="59"/>
      <c r="U403" s="25"/>
      <c r="V403" s="25"/>
      <c r="W403" s="25"/>
      <c r="X403" s="25" t="s">
        <v>1629</v>
      </c>
    </row>
    <row r="404" spans="1:24" s="128" customFormat="1" ht="75" x14ac:dyDescent="0.25">
      <c r="A404" s="26" t="s">
        <v>24</v>
      </c>
      <c r="B404" s="89" t="s">
        <v>25</v>
      </c>
      <c r="C404" s="17" t="s">
        <v>66</v>
      </c>
      <c r="D404" s="26" t="s">
        <v>1653</v>
      </c>
      <c r="E404" s="17" t="s">
        <v>28</v>
      </c>
      <c r="F404" s="17" t="s">
        <v>180</v>
      </c>
      <c r="G404" s="26" t="s">
        <v>1654</v>
      </c>
      <c r="H404" s="7" t="s">
        <v>31</v>
      </c>
      <c r="I404" s="7" t="s">
        <v>32</v>
      </c>
      <c r="J404" s="8" t="s">
        <v>33</v>
      </c>
      <c r="K404" s="7" t="s">
        <v>34</v>
      </c>
      <c r="L404" s="56">
        <v>30</v>
      </c>
      <c r="M404" s="47" t="s">
        <v>1655</v>
      </c>
      <c r="N404" s="46">
        <v>44474</v>
      </c>
      <c r="O404" s="56">
        <v>20202050068711</v>
      </c>
      <c r="P404" s="155">
        <v>44526</v>
      </c>
      <c r="Q404" s="56">
        <v>35</v>
      </c>
      <c r="R404" s="93" t="s">
        <v>110</v>
      </c>
      <c r="S404" s="26" t="s">
        <v>1656</v>
      </c>
      <c r="T404" s="55"/>
      <c r="U404" s="26"/>
      <c r="V404" s="26"/>
      <c r="W404" s="26"/>
      <c r="X404" s="26"/>
    </row>
    <row r="405" spans="1:24" s="128" customFormat="1" ht="51" x14ac:dyDescent="0.25">
      <c r="A405" s="25" t="s">
        <v>24</v>
      </c>
      <c r="B405" s="95" t="s">
        <v>25</v>
      </c>
      <c r="C405" s="16" t="s">
        <v>99</v>
      </c>
      <c r="D405" s="25" t="s">
        <v>1657</v>
      </c>
      <c r="E405" s="16" t="s">
        <v>28</v>
      </c>
      <c r="F405" s="16" t="s">
        <v>51</v>
      </c>
      <c r="G405" s="25" t="s">
        <v>1658</v>
      </c>
      <c r="H405" s="25" t="s">
        <v>1659</v>
      </c>
      <c r="I405" s="16" t="s">
        <v>310</v>
      </c>
      <c r="J405" s="1" t="s">
        <v>33</v>
      </c>
      <c r="K405" s="1" t="s">
        <v>34</v>
      </c>
      <c r="L405" s="58">
        <v>30</v>
      </c>
      <c r="M405" s="41" t="s">
        <v>1660</v>
      </c>
      <c r="N405" s="40">
        <v>44475</v>
      </c>
      <c r="O405" s="102">
        <v>20213000026561</v>
      </c>
      <c r="P405" s="156">
        <v>44502</v>
      </c>
      <c r="Q405" s="58">
        <v>18</v>
      </c>
      <c r="R405" s="25" t="s">
        <v>37</v>
      </c>
      <c r="S405" s="25"/>
      <c r="T405" s="59">
        <v>44502</v>
      </c>
      <c r="U405" s="25" t="s">
        <v>38</v>
      </c>
      <c r="V405" s="2" t="s">
        <v>39</v>
      </c>
      <c r="W405" s="25"/>
      <c r="X405" s="25" t="s">
        <v>1661</v>
      </c>
    </row>
    <row r="406" spans="1:24" s="128" customFormat="1" ht="51" x14ac:dyDescent="0.25">
      <c r="A406" s="25" t="s">
        <v>24</v>
      </c>
      <c r="B406" s="95" t="s">
        <v>25</v>
      </c>
      <c r="C406" s="16" t="s">
        <v>49</v>
      </c>
      <c r="D406" s="25" t="s">
        <v>1662</v>
      </c>
      <c r="E406" s="16" t="s">
        <v>28</v>
      </c>
      <c r="F406" s="16" t="s">
        <v>68</v>
      </c>
      <c r="G406" s="25" t="s">
        <v>1663</v>
      </c>
      <c r="H406" s="1" t="s">
        <v>53</v>
      </c>
      <c r="I406" s="1" t="s">
        <v>32</v>
      </c>
      <c r="J406" s="2" t="s">
        <v>33</v>
      </c>
      <c r="K406" s="1" t="s">
        <v>54</v>
      </c>
      <c r="L406" s="58">
        <v>30</v>
      </c>
      <c r="M406" s="41" t="s">
        <v>1664</v>
      </c>
      <c r="N406" s="40">
        <v>44475</v>
      </c>
      <c r="O406" s="102">
        <v>20212110028101</v>
      </c>
      <c r="P406" s="156">
        <v>44524</v>
      </c>
      <c r="Q406" s="58">
        <v>32</v>
      </c>
      <c r="R406" s="25" t="s">
        <v>37</v>
      </c>
      <c r="S406" s="25"/>
      <c r="T406" s="59">
        <v>44524</v>
      </c>
      <c r="U406" s="25" t="s">
        <v>38</v>
      </c>
      <c r="V406" s="2" t="s">
        <v>39</v>
      </c>
      <c r="W406" s="25"/>
      <c r="X406" s="25" t="s">
        <v>1665</v>
      </c>
    </row>
    <row r="407" spans="1:24" s="128" customFormat="1" ht="90" x14ac:dyDescent="0.25">
      <c r="A407" s="26" t="s">
        <v>24</v>
      </c>
      <c r="B407" s="89" t="s">
        <v>25</v>
      </c>
      <c r="C407" s="17" t="s">
        <v>26</v>
      </c>
      <c r="D407" s="26" t="s">
        <v>1666</v>
      </c>
      <c r="E407" s="17" t="s">
        <v>60</v>
      </c>
      <c r="F407" s="17" t="s">
        <v>51</v>
      </c>
      <c r="G407" s="26" t="s">
        <v>1667</v>
      </c>
      <c r="H407" s="26" t="s">
        <v>107</v>
      </c>
      <c r="I407" s="26" t="s">
        <v>1155</v>
      </c>
      <c r="J407" s="7" t="s">
        <v>33</v>
      </c>
      <c r="K407" s="7" t="s">
        <v>54</v>
      </c>
      <c r="L407" s="56">
        <v>30</v>
      </c>
      <c r="M407" s="47" t="s">
        <v>1668</v>
      </c>
      <c r="N407" s="46">
        <v>44475</v>
      </c>
      <c r="O407" s="56">
        <v>20213000027511</v>
      </c>
      <c r="P407" s="155">
        <v>44551</v>
      </c>
      <c r="Q407" s="56">
        <v>51</v>
      </c>
      <c r="R407" s="93" t="s">
        <v>110</v>
      </c>
      <c r="S407" s="26" t="s">
        <v>1669</v>
      </c>
      <c r="T407" s="55">
        <v>44551</v>
      </c>
      <c r="U407" s="26" t="s">
        <v>1610</v>
      </c>
      <c r="V407" s="8" t="s">
        <v>39</v>
      </c>
      <c r="W407" s="26"/>
      <c r="X407" s="26"/>
    </row>
    <row r="408" spans="1:24" s="128" customFormat="1" ht="60" x14ac:dyDescent="0.25">
      <c r="A408" s="25" t="s">
        <v>24</v>
      </c>
      <c r="B408" s="95" t="s">
        <v>25</v>
      </c>
      <c r="C408" s="16" t="s">
        <v>1670</v>
      </c>
      <c r="D408" s="25" t="s">
        <v>1671</v>
      </c>
      <c r="E408" s="16" t="s">
        <v>43</v>
      </c>
      <c r="F408" s="16" t="s">
        <v>68</v>
      </c>
      <c r="G408" s="25" t="s">
        <v>1672</v>
      </c>
      <c r="H408" s="1" t="s">
        <v>53</v>
      </c>
      <c r="I408" s="1" t="s">
        <v>32</v>
      </c>
      <c r="J408" s="2" t="s">
        <v>33</v>
      </c>
      <c r="K408" s="1" t="s">
        <v>54</v>
      </c>
      <c r="L408" s="58">
        <v>30</v>
      </c>
      <c r="M408" s="41" t="s">
        <v>1673</v>
      </c>
      <c r="N408" s="40">
        <v>44475</v>
      </c>
      <c r="O408" s="102">
        <v>20212110028091</v>
      </c>
      <c r="P408" s="156">
        <v>44517</v>
      </c>
      <c r="Q408" s="58">
        <v>27</v>
      </c>
      <c r="R408" s="25" t="s">
        <v>37</v>
      </c>
      <c r="S408" s="25"/>
      <c r="T408" s="34">
        <v>44517</v>
      </c>
      <c r="U408" s="25" t="s">
        <v>38</v>
      </c>
      <c r="V408" s="2" t="s">
        <v>39</v>
      </c>
      <c r="W408" s="25"/>
      <c r="X408" s="25" t="s">
        <v>1674</v>
      </c>
    </row>
    <row r="409" spans="1:24" s="128" customFormat="1" ht="45" x14ac:dyDescent="0.25">
      <c r="A409" s="32" t="s">
        <v>24</v>
      </c>
      <c r="B409" s="91" t="s">
        <v>25</v>
      </c>
      <c r="C409" s="50" t="s">
        <v>946</v>
      </c>
      <c r="D409" s="32" t="s">
        <v>1675</v>
      </c>
      <c r="E409" s="50" t="s">
        <v>43</v>
      </c>
      <c r="F409" s="50" t="s">
        <v>68</v>
      </c>
      <c r="G409" s="32" t="s">
        <v>1676</v>
      </c>
      <c r="H409" s="12" t="s">
        <v>274</v>
      </c>
      <c r="I409" s="32" t="s">
        <v>275</v>
      </c>
      <c r="J409" s="12" t="s">
        <v>108</v>
      </c>
      <c r="K409" s="12" t="s">
        <v>76</v>
      </c>
      <c r="L409" s="62">
        <v>20</v>
      </c>
      <c r="M409" s="52" t="s">
        <v>1677</v>
      </c>
      <c r="N409" s="51">
        <v>44475</v>
      </c>
      <c r="O409" s="62"/>
      <c r="P409" s="157"/>
      <c r="Q409" s="62"/>
      <c r="R409" s="92" t="s">
        <v>123</v>
      </c>
      <c r="S409" s="32"/>
      <c r="T409" s="63"/>
      <c r="U409" s="32"/>
      <c r="V409" s="32"/>
      <c r="W409" s="32"/>
      <c r="X409" s="32" t="s">
        <v>1678</v>
      </c>
    </row>
    <row r="410" spans="1:24" s="128" customFormat="1" ht="51" x14ac:dyDescent="0.25">
      <c r="A410" s="25" t="s">
        <v>24</v>
      </c>
      <c r="B410" s="95" t="s">
        <v>25</v>
      </c>
      <c r="C410" s="16" t="s">
        <v>99</v>
      </c>
      <c r="D410" s="25" t="s">
        <v>1679</v>
      </c>
      <c r="E410" s="16" t="s">
        <v>101</v>
      </c>
      <c r="F410" s="16" t="s">
        <v>68</v>
      </c>
      <c r="G410" s="25" t="s">
        <v>1680</v>
      </c>
      <c r="H410" s="1" t="s">
        <v>82</v>
      </c>
      <c r="I410" s="1" t="s">
        <v>83</v>
      </c>
      <c r="J410" s="2" t="s">
        <v>33</v>
      </c>
      <c r="K410" s="1" t="s">
        <v>54</v>
      </c>
      <c r="L410" s="58">
        <v>30</v>
      </c>
      <c r="M410" s="41" t="s">
        <v>1681</v>
      </c>
      <c r="N410" s="40">
        <v>44475</v>
      </c>
      <c r="O410" s="58"/>
      <c r="P410" s="156">
        <v>44516</v>
      </c>
      <c r="Q410" s="58">
        <v>26</v>
      </c>
      <c r="R410" s="25" t="s">
        <v>37</v>
      </c>
      <c r="S410" s="97" t="s">
        <v>1604</v>
      </c>
      <c r="T410" s="34">
        <v>44516</v>
      </c>
      <c r="U410" s="25" t="s">
        <v>38</v>
      </c>
      <c r="V410" s="2" t="s">
        <v>39</v>
      </c>
      <c r="W410" s="25"/>
      <c r="X410" s="25" t="s">
        <v>1682</v>
      </c>
    </row>
    <row r="411" spans="1:24" s="128" customFormat="1" ht="90" x14ac:dyDescent="0.25">
      <c r="A411" s="26" t="s">
        <v>24</v>
      </c>
      <c r="B411" s="89" t="s">
        <v>25</v>
      </c>
      <c r="C411" s="17" t="s">
        <v>58</v>
      </c>
      <c r="D411" s="26" t="s">
        <v>1683</v>
      </c>
      <c r="E411" s="17" t="s">
        <v>588</v>
      </c>
      <c r="F411" s="17" t="s">
        <v>68</v>
      </c>
      <c r="G411" s="26" t="s">
        <v>1684</v>
      </c>
      <c r="H411" s="7" t="s">
        <v>53</v>
      </c>
      <c r="I411" s="7" t="s">
        <v>32</v>
      </c>
      <c r="J411" s="8" t="s">
        <v>33</v>
      </c>
      <c r="K411" s="7" t="s">
        <v>54</v>
      </c>
      <c r="L411" s="56">
        <v>30</v>
      </c>
      <c r="M411" s="47" t="s">
        <v>1685</v>
      </c>
      <c r="N411" s="46">
        <v>44475</v>
      </c>
      <c r="O411" s="56">
        <v>20212110030911</v>
      </c>
      <c r="P411" s="155">
        <v>44551</v>
      </c>
      <c r="Q411" s="56">
        <v>51</v>
      </c>
      <c r="R411" s="93" t="s">
        <v>110</v>
      </c>
      <c r="S411" s="90" t="s">
        <v>1686</v>
      </c>
      <c r="T411" s="55">
        <v>44551</v>
      </c>
      <c r="U411" s="26" t="s">
        <v>1610</v>
      </c>
      <c r="V411" s="8" t="s">
        <v>39</v>
      </c>
      <c r="W411" s="26"/>
      <c r="X411" s="26"/>
    </row>
    <row r="412" spans="1:24" s="128" customFormat="1" ht="105" x14ac:dyDescent="0.25">
      <c r="A412" s="32" t="s">
        <v>24</v>
      </c>
      <c r="B412" s="91" t="s">
        <v>25</v>
      </c>
      <c r="C412" s="50" t="s">
        <v>58</v>
      </c>
      <c r="D412" s="32" t="s">
        <v>1687</v>
      </c>
      <c r="E412" s="50" t="s">
        <v>28</v>
      </c>
      <c r="F412" s="50" t="s">
        <v>180</v>
      </c>
      <c r="G412" s="32" t="s">
        <v>1688</v>
      </c>
      <c r="H412" s="12" t="s">
        <v>31</v>
      </c>
      <c r="I412" s="12" t="s">
        <v>32</v>
      </c>
      <c r="J412" s="13" t="s">
        <v>33</v>
      </c>
      <c r="K412" s="12" t="s">
        <v>54</v>
      </c>
      <c r="L412" s="62">
        <v>30</v>
      </c>
      <c r="M412" s="52" t="s">
        <v>1689</v>
      </c>
      <c r="N412" s="51">
        <v>44475</v>
      </c>
      <c r="O412" s="94"/>
      <c r="P412" s="157"/>
      <c r="Q412" s="62"/>
      <c r="R412" s="92" t="s">
        <v>123</v>
      </c>
      <c r="S412" s="32"/>
      <c r="T412" s="63"/>
      <c r="U412" s="32"/>
      <c r="V412" s="32"/>
      <c r="W412" s="32"/>
      <c r="X412" s="32" t="s">
        <v>1690</v>
      </c>
    </row>
    <row r="413" spans="1:24" s="128" customFormat="1" ht="60" x14ac:dyDescent="0.25">
      <c r="A413" s="26" t="s">
        <v>24</v>
      </c>
      <c r="B413" s="89" t="s">
        <v>25</v>
      </c>
      <c r="C413" s="17" t="s">
        <v>94</v>
      </c>
      <c r="D413" s="26" t="s">
        <v>1691</v>
      </c>
      <c r="E413" s="17" t="s">
        <v>588</v>
      </c>
      <c r="F413" s="17" t="s">
        <v>44</v>
      </c>
      <c r="G413" s="26" t="s">
        <v>1692</v>
      </c>
      <c r="H413" s="7" t="s">
        <v>62</v>
      </c>
      <c r="I413" s="7" t="s">
        <v>63</v>
      </c>
      <c r="J413" s="8" t="s">
        <v>33</v>
      </c>
      <c r="K413" s="7" t="s">
        <v>54</v>
      </c>
      <c r="L413" s="56">
        <v>30</v>
      </c>
      <c r="M413" s="47" t="s">
        <v>1693</v>
      </c>
      <c r="N413" s="46">
        <v>44475</v>
      </c>
      <c r="O413" s="129" t="s">
        <v>40</v>
      </c>
      <c r="P413" s="155">
        <v>44552</v>
      </c>
      <c r="Q413" s="56">
        <v>52</v>
      </c>
      <c r="R413" s="93" t="s">
        <v>110</v>
      </c>
      <c r="S413" s="26" t="s">
        <v>1576</v>
      </c>
      <c r="T413" s="55"/>
      <c r="U413" s="26"/>
      <c r="V413" s="26"/>
      <c r="W413" s="26"/>
      <c r="X413" s="26" t="s">
        <v>1582</v>
      </c>
    </row>
    <row r="414" spans="1:24" s="128" customFormat="1" ht="75" x14ac:dyDescent="0.25">
      <c r="A414" s="25" t="s">
        <v>24</v>
      </c>
      <c r="B414" s="95" t="s">
        <v>25</v>
      </c>
      <c r="C414" s="16" t="s">
        <v>94</v>
      </c>
      <c r="D414" s="25" t="s">
        <v>1694</v>
      </c>
      <c r="E414" s="16" t="s">
        <v>588</v>
      </c>
      <c r="F414" s="16" t="s">
        <v>51</v>
      </c>
      <c r="G414" s="25" t="s">
        <v>1695</v>
      </c>
      <c r="H414" s="1" t="s">
        <v>53</v>
      </c>
      <c r="I414" s="1" t="s">
        <v>32</v>
      </c>
      <c r="J414" s="2" t="s">
        <v>33</v>
      </c>
      <c r="K414" s="1" t="s">
        <v>54</v>
      </c>
      <c r="L414" s="58">
        <v>30</v>
      </c>
      <c r="M414" s="41" t="s">
        <v>1696</v>
      </c>
      <c r="N414" s="40">
        <v>44475</v>
      </c>
      <c r="O414" s="102">
        <v>20212110028031</v>
      </c>
      <c r="P414" s="156">
        <v>44516</v>
      </c>
      <c r="Q414" s="58">
        <v>27</v>
      </c>
      <c r="R414" s="25" t="s">
        <v>37</v>
      </c>
      <c r="S414" s="25"/>
      <c r="T414" s="59">
        <v>44516</v>
      </c>
      <c r="U414" s="25" t="s">
        <v>38</v>
      </c>
      <c r="V414" s="2" t="s">
        <v>39</v>
      </c>
      <c r="W414" s="25"/>
      <c r="X414" s="25" t="s">
        <v>1635</v>
      </c>
    </row>
    <row r="415" spans="1:24" s="128" customFormat="1" ht="51" x14ac:dyDescent="0.25">
      <c r="A415" s="25" t="s">
        <v>24</v>
      </c>
      <c r="B415" s="95" t="s">
        <v>25</v>
      </c>
      <c r="C415" s="16" t="s">
        <v>49</v>
      </c>
      <c r="D415" s="25" t="s">
        <v>74</v>
      </c>
      <c r="E415" s="16" t="s">
        <v>43</v>
      </c>
      <c r="F415" s="16" t="s">
        <v>51</v>
      </c>
      <c r="G415" s="25" t="s">
        <v>1697</v>
      </c>
      <c r="H415" s="25" t="s">
        <v>1698</v>
      </c>
      <c r="I415" s="1" t="s">
        <v>63</v>
      </c>
      <c r="J415" s="2" t="s">
        <v>33</v>
      </c>
      <c r="K415" s="1" t="s">
        <v>76</v>
      </c>
      <c r="L415" s="58">
        <v>20</v>
      </c>
      <c r="M415" s="41" t="s">
        <v>1699</v>
      </c>
      <c r="N415" s="40">
        <v>44476</v>
      </c>
      <c r="O415" s="102">
        <v>20212150027531</v>
      </c>
      <c r="P415" s="156">
        <v>44516</v>
      </c>
      <c r="Q415" s="58">
        <v>26</v>
      </c>
      <c r="R415" s="25" t="s">
        <v>37</v>
      </c>
      <c r="S415" s="25"/>
      <c r="T415" s="59">
        <v>44516</v>
      </c>
      <c r="U415" s="25" t="s">
        <v>38</v>
      </c>
      <c r="V415" s="2" t="s">
        <v>39</v>
      </c>
      <c r="W415" s="25"/>
      <c r="X415" s="25" t="s">
        <v>1635</v>
      </c>
    </row>
    <row r="416" spans="1:24" s="128" customFormat="1" ht="75" x14ac:dyDescent="0.25">
      <c r="A416" s="25" t="s">
        <v>24</v>
      </c>
      <c r="B416" s="95" t="s">
        <v>25</v>
      </c>
      <c r="C416" s="25" t="s">
        <v>99</v>
      </c>
      <c r="D416" s="25" t="s">
        <v>1700</v>
      </c>
      <c r="E416" s="16" t="s">
        <v>588</v>
      </c>
      <c r="F416" s="16" t="s">
        <v>68</v>
      </c>
      <c r="G416" s="25" t="s">
        <v>1701</v>
      </c>
      <c r="H416" s="1" t="s">
        <v>159</v>
      </c>
      <c r="I416" s="1" t="s">
        <v>32</v>
      </c>
      <c r="J416" s="2" t="s">
        <v>33</v>
      </c>
      <c r="K416" s="1" t="s">
        <v>141</v>
      </c>
      <c r="L416" s="58">
        <v>5</v>
      </c>
      <c r="M416" s="41" t="s">
        <v>1702</v>
      </c>
      <c r="N416" s="40">
        <v>44476</v>
      </c>
      <c r="O416" s="102">
        <v>20212050096631</v>
      </c>
      <c r="P416" s="156">
        <v>44481</v>
      </c>
      <c r="Q416" s="58">
        <v>3</v>
      </c>
      <c r="R416" s="25" t="s">
        <v>37</v>
      </c>
      <c r="S416" s="58"/>
      <c r="T416" s="59">
        <v>44481</v>
      </c>
      <c r="U416" s="25" t="s">
        <v>744</v>
      </c>
      <c r="V416" s="2" t="s">
        <v>39</v>
      </c>
      <c r="W416" s="25"/>
      <c r="X416" s="25" t="s">
        <v>1703</v>
      </c>
    </row>
    <row r="417" spans="1:24" s="128" customFormat="1" ht="60" x14ac:dyDescent="0.25">
      <c r="A417" s="26" t="s">
        <v>24</v>
      </c>
      <c r="B417" s="89" t="s">
        <v>25</v>
      </c>
      <c r="C417" s="17" t="s">
        <v>49</v>
      </c>
      <c r="D417" s="26" t="s">
        <v>1704</v>
      </c>
      <c r="E417" s="17" t="s">
        <v>28</v>
      </c>
      <c r="F417" s="17" t="s">
        <v>51</v>
      </c>
      <c r="G417" s="26" t="s">
        <v>1705</v>
      </c>
      <c r="H417" s="7" t="s">
        <v>309</v>
      </c>
      <c r="I417" s="17" t="s">
        <v>310</v>
      </c>
      <c r="J417" s="8" t="s">
        <v>33</v>
      </c>
      <c r="K417" s="7" t="s">
        <v>76</v>
      </c>
      <c r="L417" s="56">
        <v>20</v>
      </c>
      <c r="M417" s="47" t="s">
        <v>1706</v>
      </c>
      <c r="N417" s="46">
        <v>44476</v>
      </c>
      <c r="O417" s="56">
        <v>20212120030291</v>
      </c>
      <c r="P417" s="155">
        <v>44546</v>
      </c>
      <c r="Q417" s="56">
        <v>46</v>
      </c>
      <c r="R417" s="93" t="s">
        <v>110</v>
      </c>
      <c r="S417" s="56" t="s">
        <v>1707</v>
      </c>
      <c r="T417" s="55">
        <v>44546</v>
      </c>
      <c r="U417" s="26" t="s">
        <v>1610</v>
      </c>
      <c r="V417" s="8" t="s">
        <v>39</v>
      </c>
      <c r="W417" s="26"/>
      <c r="X417" s="26"/>
    </row>
    <row r="418" spans="1:24" s="128" customFormat="1" ht="60" x14ac:dyDescent="0.25">
      <c r="A418" s="26" t="s">
        <v>24</v>
      </c>
      <c r="B418" s="89" t="s">
        <v>25</v>
      </c>
      <c r="C418" s="17" t="s">
        <v>49</v>
      </c>
      <c r="D418" s="26" t="s">
        <v>1708</v>
      </c>
      <c r="E418" s="17" t="s">
        <v>28</v>
      </c>
      <c r="F418" s="17" t="s">
        <v>68</v>
      </c>
      <c r="G418" s="26" t="s">
        <v>1709</v>
      </c>
      <c r="H418" s="7" t="s">
        <v>274</v>
      </c>
      <c r="I418" s="26" t="s">
        <v>275</v>
      </c>
      <c r="J418" s="7" t="s">
        <v>108</v>
      </c>
      <c r="K418" s="7" t="s">
        <v>76</v>
      </c>
      <c r="L418" s="56">
        <v>20</v>
      </c>
      <c r="M418" s="47" t="s">
        <v>1710</v>
      </c>
      <c r="N418" s="46">
        <v>44476</v>
      </c>
      <c r="O418" s="56" t="s">
        <v>40</v>
      </c>
      <c r="P418" s="155">
        <v>44547</v>
      </c>
      <c r="Q418" s="56">
        <v>47</v>
      </c>
      <c r="R418" s="93" t="s">
        <v>110</v>
      </c>
      <c r="S418" s="56" t="s">
        <v>1711</v>
      </c>
      <c r="T418" s="55" t="s">
        <v>40</v>
      </c>
      <c r="U418" s="26" t="s">
        <v>40</v>
      </c>
      <c r="V418" s="26" t="s">
        <v>40</v>
      </c>
      <c r="W418" s="26" t="s">
        <v>40</v>
      </c>
      <c r="X418" s="26" t="s">
        <v>1582</v>
      </c>
    </row>
    <row r="419" spans="1:24" s="128" customFormat="1" ht="51" x14ac:dyDescent="0.25">
      <c r="A419" s="25" t="s">
        <v>24</v>
      </c>
      <c r="B419" s="95" t="s">
        <v>25</v>
      </c>
      <c r="C419" s="16" t="s">
        <v>658</v>
      </c>
      <c r="D419" s="25" t="s">
        <v>1712</v>
      </c>
      <c r="E419" s="16" t="s">
        <v>588</v>
      </c>
      <c r="F419" s="16" t="s">
        <v>68</v>
      </c>
      <c r="G419" s="25" t="s">
        <v>1713</v>
      </c>
      <c r="H419" s="25" t="s">
        <v>1698</v>
      </c>
      <c r="I419" s="1" t="s">
        <v>63</v>
      </c>
      <c r="J419" s="2" t="s">
        <v>33</v>
      </c>
      <c r="K419" s="1" t="s">
        <v>76</v>
      </c>
      <c r="L419" s="58">
        <v>20</v>
      </c>
      <c r="M419" s="41" t="s">
        <v>1714</v>
      </c>
      <c r="N419" s="40">
        <v>44476</v>
      </c>
      <c r="O419" s="102" t="s">
        <v>1715</v>
      </c>
      <c r="P419" s="156">
        <v>44502</v>
      </c>
      <c r="Q419" s="58">
        <v>16</v>
      </c>
      <c r="R419" s="25" t="s">
        <v>37</v>
      </c>
      <c r="S419" s="58"/>
      <c r="T419" s="59">
        <v>44516</v>
      </c>
      <c r="U419" s="25" t="s">
        <v>38</v>
      </c>
      <c r="V419" s="2" t="s">
        <v>39</v>
      </c>
      <c r="W419" s="25"/>
      <c r="X419" s="25" t="s">
        <v>1716</v>
      </c>
    </row>
    <row r="420" spans="1:24" s="128" customFormat="1" ht="60" x14ac:dyDescent="0.25">
      <c r="A420" s="26" t="s">
        <v>24</v>
      </c>
      <c r="B420" s="89" t="s">
        <v>25</v>
      </c>
      <c r="C420" s="8" t="s">
        <v>930</v>
      </c>
      <c r="D420" s="26" t="s">
        <v>1717</v>
      </c>
      <c r="E420" s="17" t="s">
        <v>588</v>
      </c>
      <c r="F420" s="17" t="s">
        <v>68</v>
      </c>
      <c r="G420" s="26" t="s">
        <v>1718</v>
      </c>
      <c r="H420" s="7" t="s">
        <v>309</v>
      </c>
      <c r="I420" s="17" t="s">
        <v>310</v>
      </c>
      <c r="J420" s="8" t="s">
        <v>33</v>
      </c>
      <c r="K420" s="7" t="s">
        <v>76</v>
      </c>
      <c r="L420" s="56">
        <v>20</v>
      </c>
      <c r="M420" s="47" t="s">
        <v>1719</v>
      </c>
      <c r="N420" s="46">
        <v>44476</v>
      </c>
      <c r="O420" s="56">
        <v>20212120030311</v>
      </c>
      <c r="P420" s="155">
        <v>44546</v>
      </c>
      <c r="Q420" s="56">
        <v>46</v>
      </c>
      <c r="R420" s="93" t="s">
        <v>110</v>
      </c>
      <c r="S420" s="56" t="s">
        <v>1720</v>
      </c>
      <c r="T420" s="55">
        <v>44546</v>
      </c>
      <c r="U420" s="26" t="s">
        <v>1610</v>
      </c>
      <c r="V420" s="8" t="s">
        <v>39</v>
      </c>
      <c r="W420" s="26"/>
      <c r="X420" s="26"/>
    </row>
    <row r="421" spans="1:24" s="128" customFormat="1" ht="60" x14ac:dyDescent="0.25">
      <c r="A421" s="26" t="s">
        <v>24</v>
      </c>
      <c r="B421" s="89" t="s">
        <v>25</v>
      </c>
      <c r="C421" s="26" t="s">
        <v>99</v>
      </c>
      <c r="D421" s="26" t="s">
        <v>1721</v>
      </c>
      <c r="E421" s="17" t="s">
        <v>101</v>
      </c>
      <c r="F421" s="17" t="s">
        <v>51</v>
      </c>
      <c r="G421" s="26" t="s">
        <v>1722</v>
      </c>
      <c r="H421" s="7" t="s">
        <v>274</v>
      </c>
      <c r="I421" s="26" t="s">
        <v>275</v>
      </c>
      <c r="J421" s="7" t="s">
        <v>108</v>
      </c>
      <c r="K421" s="7" t="s">
        <v>76</v>
      </c>
      <c r="L421" s="56">
        <v>20</v>
      </c>
      <c r="M421" s="47" t="s">
        <v>1723</v>
      </c>
      <c r="N421" s="46">
        <v>44476</v>
      </c>
      <c r="O421" s="56" t="s">
        <v>40</v>
      </c>
      <c r="P421" s="155">
        <v>44550</v>
      </c>
      <c r="Q421" s="56">
        <v>48</v>
      </c>
      <c r="R421" s="93" t="s">
        <v>110</v>
      </c>
      <c r="S421" s="26" t="s">
        <v>1724</v>
      </c>
      <c r="T421" s="55" t="s">
        <v>40</v>
      </c>
      <c r="U421" s="26" t="s">
        <v>40</v>
      </c>
      <c r="V421" s="26" t="s">
        <v>40</v>
      </c>
      <c r="W421" s="26" t="s">
        <v>40</v>
      </c>
      <c r="X421" s="26" t="s">
        <v>1582</v>
      </c>
    </row>
    <row r="422" spans="1:24" s="128" customFormat="1" ht="120" x14ac:dyDescent="0.25">
      <c r="A422" s="26" t="s">
        <v>24</v>
      </c>
      <c r="B422" s="89" t="s">
        <v>25</v>
      </c>
      <c r="C422" s="26" t="s">
        <v>99</v>
      </c>
      <c r="D422" s="26" t="s">
        <v>1725</v>
      </c>
      <c r="E422" s="17" t="s">
        <v>60</v>
      </c>
      <c r="F422" s="17" t="s">
        <v>180</v>
      </c>
      <c r="G422" s="26" t="s">
        <v>1726</v>
      </c>
      <c r="H422" s="7" t="s">
        <v>309</v>
      </c>
      <c r="I422" s="17" t="s">
        <v>310</v>
      </c>
      <c r="J422" s="8" t="s">
        <v>33</v>
      </c>
      <c r="K422" s="7" t="s">
        <v>54</v>
      </c>
      <c r="L422" s="56">
        <v>30</v>
      </c>
      <c r="M422" s="47" t="s">
        <v>1727</v>
      </c>
      <c r="N422" s="46">
        <v>44477</v>
      </c>
      <c r="O422" s="56">
        <v>20212120029401</v>
      </c>
      <c r="P422" s="155">
        <v>44533</v>
      </c>
      <c r="Q422" s="56">
        <v>37</v>
      </c>
      <c r="R422" s="93" t="s">
        <v>110</v>
      </c>
      <c r="S422" s="90" t="s">
        <v>1728</v>
      </c>
      <c r="T422" s="55">
        <v>44533</v>
      </c>
      <c r="U422" s="26" t="s">
        <v>1610</v>
      </c>
      <c r="V422" s="8" t="s">
        <v>39</v>
      </c>
      <c r="W422" s="26"/>
      <c r="X422" s="26"/>
    </row>
    <row r="423" spans="1:24" s="128" customFormat="1" ht="51" x14ac:dyDescent="0.25">
      <c r="A423" s="25" t="s">
        <v>24</v>
      </c>
      <c r="B423" s="95" t="s">
        <v>112</v>
      </c>
      <c r="C423" s="16" t="s">
        <v>26</v>
      </c>
      <c r="D423" s="25" t="s">
        <v>1729</v>
      </c>
      <c r="E423" s="16" t="s">
        <v>588</v>
      </c>
      <c r="F423" s="16" t="s">
        <v>68</v>
      </c>
      <c r="G423" s="25" t="s">
        <v>1730</v>
      </c>
      <c r="H423" s="1" t="s">
        <v>53</v>
      </c>
      <c r="I423" s="1" t="s">
        <v>32</v>
      </c>
      <c r="J423" s="2" t="s">
        <v>33</v>
      </c>
      <c r="K423" s="1" t="s">
        <v>54</v>
      </c>
      <c r="L423" s="58">
        <v>30</v>
      </c>
      <c r="M423" s="41" t="s">
        <v>1731</v>
      </c>
      <c r="N423" s="40">
        <v>44477</v>
      </c>
      <c r="O423" s="58"/>
      <c r="P423" s="156"/>
      <c r="Q423" s="58">
        <v>2</v>
      </c>
      <c r="R423" s="25" t="s">
        <v>37</v>
      </c>
      <c r="S423" s="97" t="s">
        <v>1732</v>
      </c>
      <c r="T423" s="59"/>
      <c r="U423" s="25"/>
      <c r="V423" s="25"/>
      <c r="W423" s="25"/>
      <c r="X423" s="25" t="s">
        <v>1733</v>
      </c>
    </row>
    <row r="424" spans="1:24" s="128" customFormat="1" ht="60" x14ac:dyDescent="0.25">
      <c r="A424" s="26" t="s">
        <v>24</v>
      </c>
      <c r="B424" s="89" t="s">
        <v>25</v>
      </c>
      <c r="C424" s="17" t="s">
        <v>658</v>
      </c>
      <c r="D424" s="26" t="s">
        <v>1734</v>
      </c>
      <c r="E424" s="17" t="s">
        <v>60</v>
      </c>
      <c r="F424" s="17" t="s">
        <v>180</v>
      </c>
      <c r="G424" s="26" t="s">
        <v>1735</v>
      </c>
      <c r="H424" s="7" t="s">
        <v>53</v>
      </c>
      <c r="I424" s="7" t="s">
        <v>32</v>
      </c>
      <c r="J424" s="8" t="s">
        <v>33</v>
      </c>
      <c r="K424" s="7" t="s">
        <v>54</v>
      </c>
      <c r="L424" s="56">
        <v>30</v>
      </c>
      <c r="M424" s="47" t="s">
        <v>1736</v>
      </c>
      <c r="N424" s="46">
        <v>44477</v>
      </c>
      <c r="O424" s="129">
        <v>20212110027951</v>
      </c>
      <c r="P424" s="155">
        <v>44551</v>
      </c>
      <c r="Q424" s="56">
        <v>48</v>
      </c>
      <c r="R424" s="93" t="s">
        <v>110</v>
      </c>
      <c r="S424" s="26" t="s">
        <v>1737</v>
      </c>
      <c r="T424" s="55">
        <v>44551</v>
      </c>
      <c r="U424" s="26" t="s">
        <v>1610</v>
      </c>
      <c r="V424" s="8" t="s">
        <v>39</v>
      </c>
      <c r="W424" s="26"/>
      <c r="X424" s="26"/>
    </row>
    <row r="425" spans="1:24" s="128" customFormat="1" ht="75" x14ac:dyDescent="0.25">
      <c r="A425" s="26" t="s">
        <v>24</v>
      </c>
      <c r="B425" s="89" t="s">
        <v>25</v>
      </c>
      <c r="C425" s="87" t="s">
        <v>359</v>
      </c>
      <c r="D425" s="26" t="s">
        <v>1738</v>
      </c>
      <c r="E425" s="17" t="s">
        <v>588</v>
      </c>
      <c r="F425" s="17" t="s">
        <v>68</v>
      </c>
      <c r="G425" s="26" t="s">
        <v>1739</v>
      </c>
      <c r="H425" s="7" t="s">
        <v>53</v>
      </c>
      <c r="I425" s="7" t="s">
        <v>32</v>
      </c>
      <c r="J425" s="8" t="s">
        <v>33</v>
      </c>
      <c r="K425" s="7" t="s">
        <v>76</v>
      </c>
      <c r="L425" s="56">
        <v>20</v>
      </c>
      <c r="M425" s="47" t="s">
        <v>1740</v>
      </c>
      <c r="N425" s="46">
        <v>44477</v>
      </c>
      <c r="O425" s="129">
        <v>20212110028731</v>
      </c>
      <c r="P425" s="155">
        <v>44525</v>
      </c>
      <c r="Q425" s="56">
        <v>31</v>
      </c>
      <c r="R425" s="26" t="s">
        <v>110</v>
      </c>
      <c r="S425" s="129"/>
      <c r="T425" s="55">
        <v>44525</v>
      </c>
      <c r="U425" s="26" t="s">
        <v>38</v>
      </c>
      <c r="V425" s="8" t="s">
        <v>39</v>
      </c>
      <c r="W425" s="26"/>
      <c r="X425" s="26" t="s">
        <v>1741</v>
      </c>
    </row>
    <row r="426" spans="1:24" s="128" customFormat="1" ht="75" x14ac:dyDescent="0.25">
      <c r="A426" s="26" t="s">
        <v>24</v>
      </c>
      <c r="B426" s="89" t="s">
        <v>25</v>
      </c>
      <c r="C426" s="17" t="s">
        <v>26</v>
      </c>
      <c r="D426" s="26" t="s">
        <v>1742</v>
      </c>
      <c r="E426" s="17" t="s">
        <v>43</v>
      </c>
      <c r="F426" s="17" t="s">
        <v>51</v>
      </c>
      <c r="G426" s="26" t="s">
        <v>1743</v>
      </c>
      <c r="H426" s="7" t="s">
        <v>298</v>
      </c>
      <c r="I426" s="7" t="s">
        <v>90</v>
      </c>
      <c r="J426" s="8" t="s">
        <v>33</v>
      </c>
      <c r="K426" s="7" t="s">
        <v>76</v>
      </c>
      <c r="L426" s="56">
        <v>20</v>
      </c>
      <c r="M426" s="47" t="s">
        <v>1744</v>
      </c>
      <c r="N426" s="46">
        <v>44477</v>
      </c>
      <c r="O426" s="129">
        <v>20212120025751</v>
      </c>
      <c r="P426" s="155">
        <v>44551</v>
      </c>
      <c r="Q426" s="56">
        <v>48</v>
      </c>
      <c r="R426" s="93" t="s">
        <v>110</v>
      </c>
      <c r="S426" s="26" t="s">
        <v>1745</v>
      </c>
      <c r="T426" s="55"/>
      <c r="U426" s="26" t="s">
        <v>130</v>
      </c>
      <c r="V426" s="8" t="s">
        <v>39</v>
      </c>
      <c r="W426" s="26"/>
      <c r="X426" s="26" t="s">
        <v>1746</v>
      </c>
    </row>
    <row r="427" spans="1:24" s="128" customFormat="1" ht="51" x14ac:dyDescent="0.25">
      <c r="A427" s="25" t="s">
        <v>24</v>
      </c>
      <c r="B427" s="95" t="s">
        <v>25</v>
      </c>
      <c r="C427" s="34" t="s">
        <v>359</v>
      </c>
      <c r="D427" s="25" t="s">
        <v>1747</v>
      </c>
      <c r="E427" s="16" t="s">
        <v>28</v>
      </c>
      <c r="F427" s="16" t="s">
        <v>180</v>
      </c>
      <c r="G427" s="25" t="s">
        <v>1748</v>
      </c>
      <c r="H427" s="1" t="s">
        <v>53</v>
      </c>
      <c r="I427" s="1" t="s">
        <v>32</v>
      </c>
      <c r="J427" s="2" t="s">
        <v>33</v>
      </c>
      <c r="K427" s="1" t="s">
        <v>34</v>
      </c>
      <c r="L427" s="58">
        <v>30</v>
      </c>
      <c r="M427" s="41" t="s">
        <v>1749</v>
      </c>
      <c r="N427" s="40">
        <v>44477</v>
      </c>
      <c r="O427" s="102">
        <v>20212110025941</v>
      </c>
      <c r="P427" s="156">
        <v>44502</v>
      </c>
      <c r="Q427" s="58">
        <v>15</v>
      </c>
      <c r="R427" s="25" t="s">
        <v>37</v>
      </c>
      <c r="S427" s="25"/>
      <c r="T427" s="59">
        <v>44502</v>
      </c>
      <c r="U427" s="34" t="s">
        <v>38</v>
      </c>
      <c r="V427" s="2" t="s">
        <v>39</v>
      </c>
      <c r="W427" s="16"/>
      <c r="X427" s="25" t="s">
        <v>1750</v>
      </c>
    </row>
    <row r="428" spans="1:24" s="128" customFormat="1" ht="210" x14ac:dyDescent="0.25">
      <c r="A428" s="32" t="s">
        <v>24</v>
      </c>
      <c r="B428" s="91" t="s">
        <v>112</v>
      </c>
      <c r="C428" s="33" t="s">
        <v>359</v>
      </c>
      <c r="D428" s="32" t="s">
        <v>1751</v>
      </c>
      <c r="E428" s="50" t="s">
        <v>588</v>
      </c>
      <c r="F428" s="50" t="s">
        <v>180</v>
      </c>
      <c r="G428" s="32" t="s">
        <v>1752</v>
      </c>
      <c r="H428" s="12" t="s">
        <v>31</v>
      </c>
      <c r="I428" s="12" t="s">
        <v>32</v>
      </c>
      <c r="J428" s="13" t="s">
        <v>33</v>
      </c>
      <c r="K428" s="12" t="s">
        <v>34</v>
      </c>
      <c r="L428" s="62">
        <v>30</v>
      </c>
      <c r="M428" s="52" t="s">
        <v>1753</v>
      </c>
      <c r="N428" s="51">
        <v>44477</v>
      </c>
      <c r="O428" s="62" t="s">
        <v>40</v>
      </c>
      <c r="P428" s="157">
        <v>44530</v>
      </c>
      <c r="Q428" s="62">
        <v>34</v>
      </c>
      <c r="R428" s="92" t="s">
        <v>123</v>
      </c>
      <c r="S428" s="32" t="s">
        <v>1754</v>
      </c>
      <c r="T428" s="63" t="s">
        <v>40</v>
      </c>
      <c r="U428" s="32" t="s">
        <v>40</v>
      </c>
      <c r="V428" s="32" t="s">
        <v>40</v>
      </c>
      <c r="W428" s="32" t="s">
        <v>40</v>
      </c>
      <c r="X428" s="32" t="s">
        <v>1755</v>
      </c>
    </row>
    <row r="429" spans="1:24" s="128" customFormat="1" ht="60" x14ac:dyDescent="0.25">
      <c r="A429" s="32" t="s">
        <v>24</v>
      </c>
      <c r="B429" s="91" t="s">
        <v>25</v>
      </c>
      <c r="C429" s="50" t="s">
        <v>643</v>
      </c>
      <c r="D429" s="32" t="s">
        <v>1756</v>
      </c>
      <c r="E429" s="50" t="s">
        <v>101</v>
      </c>
      <c r="F429" s="50" t="s">
        <v>180</v>
      </c>
      <c r="G429" s="32" t="s">
        <v>1757</v>
      </c>
      <c r="H429" s="12" t="s">
        <v>31</v>
      </c>
      <c r="I429" s="12" t="s">
        <v>32</v>
      </c>
      <c r="J429" s="13" t="s">
        <v>33</v>
      </c>
      <c r="K429" s="12" t="s">
        <v>54</v>
      </c>
      <c r="L429" s="62">
        <v>30</v>
      </c>
      <c r="M429" s="52" t="s">
        <v>1758</v>
      </c>
      <c r="N429" s="51">
        <v>44480</v>
      </c>
      <c r="O429" s="62"/>
      <c r="P429" s="157"/>
      <c r="Q429" s="62"/>
      <c r="R429" s="92" t="s">
        <v>123</v>
      </c>
      <c r="S429" s="32" t="s">
        <v>1759</v>
      </c>
      <c r="T429" s="63"/>
      <c r="U429" s="32"/>
      <c r="V429" s="32"/>
      <c r="W429" s="32"/>
      <c r="X429" s="32" t="s">
        <v>1760</v>
      </c>
    </row>
    <row r="430" spans="1:24" s="128" customFormat="1" ht="75" x14ac:dyDescent="0.25">
      <c r="A430" s="32" t="s">
        <v>24</v>
      </c>
      <c r="B430" s="91" t="s">
        <v>112</v>
      </c>
      <c r="C430" s="32" t="s">
        <v>99</v>
      </c>
      <c r="D430" s="32" t="s">
        <v>1573</v>
      </c>
      <c r="E430" s="50" t="s">
        <v>60</v>
      </c>
      <c r="F430" s="50" t="s">
        <v>44</v>
      </c>
      <c r="G430" s="32" t="s">
        <v>1761</v>
      </c>
      <c r="H430" s="12" t="s">
        <v>121</v>
      </c>
      <c r="I430" s="50" t="s">
        <v>310</v>
      </c>
      <c r="J430" s="13" t="s">
        <v>33</v>
      </c>
      <c r="K430" s="12" t="s">
        <v>34</v>
      </c>
      <c r="L430" s="62">
        <v>30</v>
      </c>
      <c r="M430" s="52" t="s">
        <v>1762</v>
      </c>
      <c r="N430" s="51">
        <v>44480</v>
      </c>
      <c r="O430" s="62"/>
      <c r="P430" s="157"/>
      <c r="Q430" s="62"/>
      <c r="R430" s="92" t="s">
        <v>123</v>
      </c>
      <c r="S430" s="32"/>
      <c r="T430" s="63"/>
      <c r="U430" s="32"/>
      <c r="V430" s="32"/>
      <c r="W430" s="32"/>
      <c r="X430" s="32" t="s">
        <v>1763</v>
      </c>
    </row>
    <row r="431" spans="1:24" s="128" customFormat="1" ht="90" x14ac:dyDescent="0.25">
      <c r="A431" s="25" t="s">
        <v>24</v>
      </c>
      <c r="B431" s="95" t="s">
        <v>25</v>
      </c>
      <c r="C431" s="16" t="s">
        <v>49</v>
      </c>
      <c r="D431" s="25" t="s">
        <v>1764</v>
      </c>
      <c r="E431" s="16" t="s">
        <v>43</v>
      </c>
      <c r="F431" s="16" t="s">
        <v>68</v>
      </c>
      <c r="G431" s="25" t="s">
        <v>1765</v>
      </c>
      <c r="H431" s="1" t="s">
        <v>31</v>
      </c>
      <c r="I431" s="1" t="s">
        <v>32</v>
      </c>
      <c r="J431" s="2" t="s">
        <v>33</v>
      </c>
      <c r="K431" s="1" t="s">
        <v>54</v>
      </c>
      <c r="L431" s="58">
        <v>30</v>
      </c>
      <c r="M431" s="41" t="s">
        <v>1766</v>
      </c>
      <c r="N431" s="40">
        <v>44480</v>
      </c>
      <c r="O431" s="102">
        <v>20212110026201</v>
      </c>
      <c r="P431" s="156">
        <v>44502</v>
      </c>
      <c r="Q431" s="58">
        <v>15</v>
      </c>
      <c r="R431" s="25" t="s">
        <v>1767</v>
      </c>
      <c r="S431" s="25"/>
      <c r="T431" s="34">
        <v>44502</v>
      </c>
      <c r="U431" s="25" t="s">
        <v>1220</v>
      </c>
      <c r="V431" s="2" t="s">
        <v>39</v>
      </c>
      <c r="W431" s="25"/>
      <c r="X431" s="25" t="s">
        <v>1768</v>
      </c>
    </row>
    <row r="432" spans="1:24" s="128" customFormat="1" ht="75" x14ac:dyDescent="0.25">
      <c r="A432" s="26" t="s">
        <v>24</v>
      </c>
      <c r="B432" s="89" t="s">
        <v>25</v>
      </c>
      <c r="C432" s="17" t="s">
        <v>49</v>
      </c>
      <c r="D432" s="26" t="s">
        <v>1769</v>
      </c>
      <c r="E432" s="17" t="s">
        <v>43</v>
      </c>
      <c r="F432" s="17" t="s">
        <v>68</v>
      </c>
      <c r="G432" s="26" t="s">
        <v>1770</v>
      </c>
      <c r="H432" s="7" t="s">
        <v>309</v>
      </c>
      <c r="I432" s="17" t="s">
        <v>310</v>
      </c>
      <c r="J432" s="8" t="s">
        <v>33</v>
      </c>
      <c r="K432" s="7" t="s">
        <v>76</v>
      </c>
      <c r="L432" s="56">
        <v>20</v>
      </c>
      <c r="M432" s="47" t="s">
        <v>1771</v>
      </c>
      <c r="N432" s="46">
        <v>44480</v>
      </c>
      <c r="O432" s="129">
        <v>20212120029431</v>
      </c>
      <c r="P432" s="155">
        <v>44533</v>
      </c>
      <c r="Q432" s="56">
        <v>36</v>
      </c>
      <c r="R432" s="93" t="s">
        <v>110</v>
      </c>
      <c r="S432" s="26" t="s">
        <v>1772</v>
      </c>
      <c r="T432" s="55">
        <v>44533</v>
      </c>
      <c r="U432" s="26" t="s">
        <v>1610</v>
      </c>
      <c r="V432" s="8" t="s">
        <v>39</v>
      </c>
      <c r="W432" s="26" t="s">
        <v>40</v>
      </c>
      <c r="X432" s="26"/>
    </row>
    <row r="433" spans="1:24" s="128" customFormat="1" ht="75" x14ac:dyDescent="0.25">
      <c r="A433" s="26" t="s">
        <v>24</v>
      </c>
      <c r="B433" s="89" t="s">
        <v>112</v>
      </c>
      <c r="C433" s="26" t="s">
        <v>99</v>
      </c>
      <c r="D433" s="26" t="s">
        <v>504</v>
      </c>
      <c r="E433" s="17" t="s">
        <v>588</v>
      </c>
      <c r="F433" s="17" t="s">
        <v>68</v>
      </c>
      <c r="G433" s="26" t="s">
        <v>1773</v>
      </c>
      <c r="H433" s="7" t="s">
        <v>274</v>
      </c>
      <c r="I433" s="26" t="s">
        <v>275</v>
      </c>
      <c r="J433" s="8" t="s">
        <v>108</v>
      </c>
      <c r="K433" s="7" t="s">
        <v>115</v>
      </c>
      <c r="L433" s="56">
        <v>5</v>
      </c>
      <c r="M433" s="47" t="s">
        <v>1774</v>
      </c>
      <c r="N433" s="46">
        <v>44480</v>
      </c>
      <c r="O433" s="129" t="s">
        <v>40</v>
      </c>
      <c r="P433" s="155">
        <v>44532</v>
      </c>
      <c r="Q433" s="56">
        <v>36</v>
      </c>
      <c r="R433" s="93" t="s">
        <v>110</v>
      </c>
      <c r="S433" s="26" t="s">
        <v>1775</v>
      </c>
      <c r="T433" s="55" t="s">
        <v>40</v>
      </c>
      <c r="U433" s="26" t="s">
        <v>40</v>
      </c>
      <c r="V433" s="26" t="s">
        <v>40</v>
      </c>
      <c r="W433" s="26" t="s">
        <v>40</v>
      </c>
      <c r="X433" s="26" t="s">
        <v>1776</v>
      </c>
    </row>
    <row r="434" spans="1:24" s="128" customFormat="1" ht="51" x14ac:dyDescent="0.25">
      <c r="A434" s="25" t="s">
        <v>24</v>
      </c>
      <c r="B434" s="95" t="s">
        <v>25</v>
      </c>
      <c r="C434" s="2" t="s">
        <v>186</v>
      </c>
      <c r="D434" s="25" t="s">
        <v>1777</v>
      </c>
      <c r="E434" s="16" t="s">
        <v>101</v>
      </c>
      <c r="F434" s="16" t="s">
        <v>68</v>
      </c>
      <c r="G434" s="25" t="s">
        <v>1778</v>
      </c>
      <c r="H434" s="1" t="s">
        <v>53</v>
      </c>
      <c r="I434" s="1" t="s">
        <v>32</v>
      </c>
      <c r="J434" s="2" t="s">
        <v>33</v>
      </c>
      <c r="K434" s="1" t="s">
        <v>54</v>
      </c>
      <c r="L434" s="58">
        <v>30</v>
      </c>
      <c r="M434" s="41" t="s">
        <v>1779</v>
      </c>
      <c r="N434" s="40">
        <v>44480</v>
      </c>
      <c r="O434" s="102">
        <v>20212110027911</v>
      </c>
      <c r="P434" s="156">
        <v>44517</v>
      </c>
      <c r="Q434" s="58">
        <v>4</v>
      </c>
      <c r="R434" s="25" t="s">
        <v>37</v>
      </c>
      <c r="S434" s="25"/>
      <c r="T434" s="34">
        <v>44517</v>
      </c>
      <c r="U434" s="25" t="s">
        <v>1220</v>
      </c>
      <c r="V434" s="2" t="s">
        <v>39</v>
      </c>
      <c r="W434" s="25"/>
      <c r="X434" s="25" t="s">
        <v>1780</v>
      </c>
    </row>
    <row r="435" spans="1:24" s="128" customFormat="1" ht="75" x14ac:dyDescent="0.25">
      <c r="A435" s="45" t="s">
        <v>137</v>
      </c>
      <c r="B435" s="8" t="s">
        <v>138</v>
      </c>
      <c r="C435" s="17" t="s">
        <v>356</v>
      </c>
      <c r="D435" s="26" t="s">
        <v>1781</v>
      </c>
      <c r="E435" s="17" t="s">
        <v>588</v>
      </c>
      <c r="F435" s="17" t="s">
        <v>44</v>
      </c>
      <c r="G435" s="26" t="s">
        <v>1782</v>
      </c>
      <c r="H435" s="17" t="s">
        <v>1154</v>
      </c>
      <c r="I435" s="26" t="s">
        <v>1155</v>
      </c>
      <c r="J435" s="7" t="s">
        <v>33</v>
      </c>
      <c r="K435" s="7" t="s">
        <v>54</v>
      </c>
      <c r="L435" s="56">
        <v>30</v>
      </c>
      <c r="M435" s="47" t="s">
        <v>1783</v>
      </c>
      <c r="N435" s="46">
        <v>44480</v>
      </c>
      <c r="O435" s="56" t="s">
        <v>40</v>
      </c>
      <c r="P435" s="155">
        <v>44536</v>
      </c>
      <c r="Q435" s="56">
        <v>37</v>
      </c>
      <c r="R435" s="93" t="s">
        <v>110</v>
      </c>
      <c r="S435" s="90" t="s">
        <v>1784</v>
      </c>
      <c r="T435" s="55" t="s">
        <v>40</v>
      </c>
      <c r="U435" s="26" t="s">
        <v>40</v>
      </c>
      <c r="V435" s="26" t="s">
        <v>40</v>
      </c>
      <c r="W435" s="26" t="s">
        <v>40</v>
      </c>
      <c r="X435" s="26" t="s">
        <v>1785</v>
      </c>
    </row>
    <row r="436" spans="1:24" s="128" customFormat="1" ht="90" x14ac:dyDescent="0.25">
      <c r="A436" s="25" t="s">
        <v>24</v>
      </c>
      <c r="B436" s="95" t="s">
        <v>25</v>
      </c>
      <c r="C436" s="16" t="s">
        <v>58</v>
      </c>
      <c r="D436" s="25" t="s">
        <v>1786</v>
      </c>
      <c r="E436" s="16" t="s">
        <v>43</v>
      </c>
      <c r="F436" s="16" t="s">
        <v>180</v>
      </c>
      <c r="G436" s="25" t="s">
        <v>1787</v>
      </c>
      <c r="H436" s="1" t="s">
        <v>53</v>
      </c>
      <c r="I436" s="1" t="s">
        <v>32</v>
      </c>
      <c r="J436" s="2" t="s">
        <v>33</v>
      </c>
      <c r="K436" s="1" t="s">
        <v>54</v>
      </c>
      <c r="L436" s="58">
        <v>30</v>
      </c>
      <c r="M436" s="41" t="s">
        <v>1788</v>
      </c>
      <c r="N436" s="40">
        <v>44480</v>
      </c>
      <c r="O436" s="102">
        <v>20212110027891</v>
      </c>
      <c r="P436" s="156">
        <v>44517</v>
      </c>
      <c r="Q436" s="58">
        <v>4</v>
      </c>
      <c r="R436" s="25" t="s">
        <v>1767</v>
      </c>
      <c r="S436" s="25"/>
      <c r="T436" s="34">
        <v>44517</v>
      </c>
      <c r="U436" s="25" t="s">
        <v>1220</v>
      </c>
      <c r="V436" s="2" t="s">
        <v>39</v>
      </c>
      <c r="W436" s="25"/>
      <c r="X436" s="25" t="s">
        <v>1780</v>
      </c>
    </row>
    <row r="437" spans="1:24" s="128" customFormat="1" ht="60" x14ac:dyDescent="0.25">
      <c r="A437" s="25" t="s">
        <v>24</v>
      </c>
      <c r="B437" s="95" t="s">
        <v>25</v>
      </c>
      <c r="C437" s="2" t="s">
        <v>930</v>
      </c>
      <c r="D437" s="25" t="s">
        <v>1789</v>
      </c>
      <c r="E437" s="16" t="s">
        <v>28</v>
      </c>
      <c r="F437" s="16" t="s">
        <v>68</v>
      </c>
      <c r="G437" s="25" t="s">
        <v>1790</v>
      </c>
      <c r="H437" s="1" t="s">
        <v>53</v>
      </c>
      <c r="I437" s="1" t="s">
        <v>32</v>
      </c>
      <c r="J437" s="2" t="s">
        <v>33</v>
      </c>
      <c r="K437" s="1" t="s">
        <v>54</v>
      </c>
      <c r="L437" s="58">
        <v>30</v>
      </c>
      <c r="M437" s="41" t="s">
        <v>1791</v>
      </c>
      <c r="N437" s="40">
        <v>44480</v>
      </c>
      <c r="O437" s="58"/>
      <c r="P437" s="159">
        <v>44510</v>
      </c>
      <c r="Q437" s="58"/>
      <c r="R437" s="25" t="s">
        <v>37</v>
      </c>
      <c r="S437" s="25"/>
      <c r="T437" s="118">
        <v>44510</v>
      </c>
      <c r="U437" s="25"/>
      <c r="V437" s="2" t="s">
        <v>39</v>
      </c>
      <c r="W437" s="25"/>
      <c r="X437" s="25" t="s">
        <v>1792</v>
      </c>
    </row>
    <row r="438" spans="1:24" s="128" customFormat="1" ht="60" x14ac:dyDescent="0.25">
      <c r="A438" s="32" t="s">
        <v>24</v>
      </c>
      <c r="B438" s="91" t="s">
        <v>25</v>
      </c>
      <c r="C438" s="12" t="s">
        <v>41</v>
      </c>
      <c r="D438" s="32" t="s">
        <v>1793</v>
      </c>
      <c r="E438" s="50" t="s">
        <v>43</v>
      </c>
      <c r="F438" s="50" t="s">
        <v>68</v>
      </c>
      <c r="G438" s="32" t="s">
        <v>1794</v>
      </c>
      <c r="H438" s="12" t="s">
        <v>309</v>
      </c>
      <c r="I438" s="50" t="s">
        <v>310</v>
      </c>
      <c r="J438" s="13" t="s">
        <v>33</v>
      </c>
      <c r="K438" s="12" t="s">
        <v>76</v>
      </c>
      <c r="L438" s="62">
        <v>20</v>
      </c>
      <c r="M438" s="52" t="s">
        <v>1795</v>
      </c>
      <c r="N438" s="51">
        <v>44480</v>
      </c>
      <c r="O438" s="62"/>
      <c r="P438" s="157"/>
      <c r="Q438" s="62"/>
      <c r="R438" s="92" t="s">
        <v>123</v>
      </c>
      <c r="S438" s="32"/>
      <c r="T438" s="63"/>
      <c r="U438" s="32"/>
      <c r="V438" s="32"/>
      <c r="W438" s="32"/>
      <c r="X438" s="32" t="s">
        <v>1796</v>
      </c>
    </row>
    <row r="439" spans="1:24" s="128" customFormat="1" ht="75" x14ac:dyDescent="0.25">
      <c r="A439" s="32" t="s">
        <v>24</v>
      </c>
      <c r="B439" s="91" t="s">
        <v>25</v>
      </c>
      <c r="C439" s="50" t="s">
        <v>26</v>
      </c>
      <c r="D439" s="32" t="s">
        <v>1797</v>
      </c>
      <c r="E439" s="50" t="s">
        <v>43</v>
      </c>
      <c r="F439" s="50" t="s">
        <v>68</v>
      </c>
      <c r="G439" s="32" t="s">
        <v>1798</v>
      </c>
      <c r="H439" s="50" t="s">
        <v>759</v>
      </c>
      <c r="I439" s="32" t="s">
        <v>1799</v>
      </c>
      <c r="J439" s="13" t="s">
        <v>108</v>
      </c>
      <c r="K439" s="12" t="s">
        <v>76</v>
      </c>
      <c r="L439" s="62">
        <v>20</v>
      </c>
      <c r="M439" s="52" t="s">
        <v>1800</v>
      </c>
      <c r="N439" s="51">
        <v>44481</v>
      </c>
      <c r="O439" s="62"/>
      <c r="P439" s="157"/>
      <c r="Q439" s="62"/>
      <c r="R439" s="92" t="s">
        <v>123</v>
      </c>
      <c r="S439" s="32"/>
      <c r="T439" s="63"/>
      <c r="U439" s="32"/>
      <c r="V439" s="32"/>
      <c r="W439" s="32"/>
      <c r="X439" s="32" t="s">
        <v>1801</v>
      </c>
    </row>
    <row r="440" spans="1:24" s="128" customFormat="1" ht="60" x14ac:dyDescent="0.25">
      <c r="A440" s="26" t="s">
        <v>24</v>
      </c>
      <c r="B440" s="89" t="s">
        <v>25</v>
      </c>
      <c r="C440" s="17" t="s">
        <v>445</v>
      </c>
      <c r="D440" s="26" t="s">
        <v>1802</v>
      </c>
      <c r="E440" s="17" t="s">
        <v>43</v>
      </c>
      <c r="F440" s="17" t="s">
        <v>44</v>
      </c>
      <c r="G440" s="26" t="s">
        <v>1803</v>
      </c>
      <c r="H440" s="7" t="s">
        <v>309</v>
      </c>
      <c r="I440" s="17" t="s">
        <v>310</v>
      </c>
      <c r="J440" s="8" t="s">
        <v>33</v>
      </c>
      <c r="K440" s="7" t="s">
        <v>54</v>
      </c>
      <c r="L440" s="56">
        <v>30</v>
      </c>
      <c r="M440" s="47" t="s">
        <v>1804</v>
      </c>
      <c r="N440" s="46">
        <v>44481</v>
      </c>
      <c r="O440" s="56" t="s">
        <v>40</v>
      </c>
      <c r="P440" s="155">
        <v>44557</v>
      </c>
      <c r="Q440" s="56">
        <v>50</v>
      </c>
      <c r="R440" s="93" t="s">
        <v>110</v>
      </c>
      <c r="S440" s="26" t="s">
        <v>1805</v>
      </c>
      <c r="T440" s="55" t="s">
        <v>40</v>
      </c>
      <c r="U440" s="26" t="s">
        <v>40</v>
      </c>
      <c r="V440" s="8" t="s">
        <v>39</v>
      </c>
      <c r="W440" s="26"/>
      <c r="X440" s="26" t="s">
        <v>1806</v>
      </c>
    </row>
    <row r="441" spans="1:24" s="128" customFormat="1" ht="51" x14ac:dyDescent="0.25">
      <c r="A441" s="25" t="s">
        <v>24</v>
      </c>
      <c r="B441" s="95" t="s">
        <v>25</v>
      </c>
      <c r="C441" s="16" t="s">
        <v>643</v>
      </c>
      <c r="D441" s="25" t="s">
        <v>1807</v>
      </c>
      <c r="E441" s="16" t="s">
        <v>28</v>
      </c>
      <c r="F441" s="16" t="s">
        <v>44</v>
      </c>
      <c r="G441" s="25" t="s">
        <v>1808</v>
      </c>
      <c r="H441" s="1" t="s">
        <v>82</v>
      </c>
      <c r="I441" s="1" t="s">
        <v>83</v>
      </c>
      <c r="J441" s="2" t="s">
        <v>33</v>
      </c>
      <c r="K441" s="1" t="s">
        <v>54</v>
      </c>
      <c r="L441" s="58">
        <v>30</v>
      </c>
      <c r="M441" s="41" t="s">
        <v>1809</v>
      </c>
      <c r="N441" s="40">
        <v>44481</v>
      </c>
      <c r="O441" s="102">
        <v>20212000026081</v>
      </c>
      <c r="P441" s="156">
        <v>44502</v>
      </c>
      <c r="Q441" s="58">
        <v>13</v>
      </c>
      <c r="R441" s="25" t="s">
        <v>37</v>
      </c>
      <c r="S441" s="25"/>
      <c r="T441" s="34">
        <v>44502</v>
      </c>
      <c r="U441" s="25" t="s">
        <v>1220</v>
      </c>
      <c r="V441" s="2" t="s">
        <v>39</v>
      </c>
      <c r="W441" s="25"/>
      <c r="X441" s="25" t="s">
        <v>1768</v>
      </c>
    </row>
    <row r="442" spans="1:24" s="128" customFormat="1" ht="60" x14ac:dyDescent="0.25">
      <c r="A442" s="26" t="s">
        <v>24</v>
      </c>
      <c r="B442" s="89" t="s">
        <v>25</v>
      </c>
      <c r="C442" s="17" t="s">
        <v>66</v>
      </c>
      <c r="D442" s="26" t="s">
        <v>1810</v>
      </c>
      <c r="E442" s="17" t="s">
        <v>43</v>
      </c>
      <c r="F442" s="17" t="s">
        <v>44</v>
      </c>
      <c r="G442" s="26" t="s">
        <v>1811</v>
      </c>
      <c r="H442" s="7" t="s">
        <v>309</v>
      </c>
      <c r="I442" s="17" t="s">
        <v>310</v>
      </c>
      <c r="J442" s="8" t="s">
        <v>33</v>
      </c>
      <c r="K442" s="7" t="s">
        <v>54</v>
      </c>
      <c r="L442" s="56">
        <v>30</v>
      </c>
      <c r="M442" s="47" t="s">
        <v>1812</v>
      </c>
      <c r="N442" s="46">
        <v>44481</v>
      </c>
      <c r="O442" s="56">
        <v>20212120030161</v>
      </c>
      <c r="P442" s="155">
        <v>44546</v>
      </c>
      <c r="Q442" s="56">
        <v>43</v>
      </c>
      <c r="R442" s="93" t="s">
        <v>110</v>
      </c>
      <c r="S442" s="26" t="s">
        <v>1813</v>
      </c>
      <c r="T442" s="55">
        <v>44546</v>
      </c>
      <c r="U442" s="26" t="s">
        <v>1610</v>
      </c>
      <c r="V442" s="8" t="s">
        <v>39</v>
      </c>
      <c r="W442" s="26"/>
      <c r="X442" s="26"/>
    </row>
    <row r="443" spans="1:24" s="128" customFormat="1" ht="51" x14ac:dyDescent="0.25">
      <c r="A443" s="25" t="s">
        <v>24</v>
      </c>
      <c r="B443" s="95" t="s">
        <v>25</v>
      </c>
      <c r="C443" s="25" t="s">
        <v>99</v>
      </c>
      <c r="D443" s="25" t="s">
        <v>1814</v>
      </c>
      <c r="E443" s="16" t="s">
        <v>28</v>
      </c>
      <c r="F443" s="16" t="s">
        <v>68</v>
      </c>
      <c r="G443" s="25" t="s">
        <v>1815</v>
      </c>
      <c r="H443" s="1" t="s">
        <v>53</v>
      </c>
      <c r="I443" s="1" t="s">
        <v>32</v>
      </c>
      <c r="J443" s="2" t="s">
        <v>33</v>
      </c>
      <c r="K443" s="1" t="s">
        <v>160</v>
      </c>
      <c r="L443" s="58">
        <v>35</v>
      </c>
      <c r="M443" s="41" t="s">
        <v>1816</v>
      </c>
      <c r="N443" s="40">
        <v>44482</v>
      </c>
      <c r="O443" s="102">
        <v>20212110026771</v>
      </c>
      <c r="P443" s="156">
        <v>44509</v>
      </c>
      <c r="Q443" s="58">
        <v>17</v>
      </c>
      <c r="R443" s="25" t="s">
        <v>37</v>
      </c>
      <c r="S443" s="25"/>
      <c r="T443" s="59"/>
      <c r="U443" s="25"/>
      <c r="V443" s="25"/>
      <c r="W443" s="25"/>
      <c r="X443" s="25" t="s">
        <v>1817</v>
      </c>
    </row>
    <row r="444" spans="1:24" s="128" customFormat="1" ht="90" x14ac:dyDescent="0.25">
      <c r="A444" s="32" t="s">
        <v>24</v>
      </c>
      <c r="B444" s="91" t="s">
        <v>112</v>
      </c>
      <c r="C444" s="32" t="s">
        <v>99</v>
      </c>
      <c r="D444" s="32" t="s">
        <v>1636</v>
      </c>
      <c r="E444" s="50" t="s">
        <v>588</v>
      </c>
      <c r="F444" s="50" t="s">
        <v>68</v>
      </c>
      <c r="G444" s="32" t="s">
        <v>1818</v>
      </c>
      <c r="H444" s="12" t="s">
        <v>274</v>
      </c>
      <c r="I444" s="32" t="s">
        <v>275</v>
      </c>
      <c r="J444" s="13" t="s">
        <v>108</v>
      </c>
      <c r="K444" s="12" t="s">
        <v>115</v>
      </c>
      <c r="L444" s="62">
        <v>5</v>
      </c>
      <c r="M444" s="52" t="s">
        <v>1819</v>
      </c>
      <c r="N444" s="51">
        <v>44482</v>
      </c>
      <c r="O444" s="94"/>
      <c r="P444" s="157"/>
      <c r="Q444" s="62"/>
      <c r="R444" s="92" t="s">
        <v>1571</v>
      </c>
      <c r="S444" s="32"/>
      <c r="T444" s="63"/>
      <c r="U444" s="32"/>
      <c r="V444" s="32"/>
      <c r="W444" s="32"/>
      <c r="X444" s="32" t="s">
        <v>1820</v>
      </c>
    </row>
    <row r="445" spans="1:24" s="128" customFormat="1" ht="51" x14ac:dyDescent="0.25">
      <c r="A445" s="26" t="s">
        <v>24</v>
      </c>
      <c r="B445" s="89" t="s">
        <v>25</v>
      </c>
      <c r="C445" s="17" t="s">
        <v>49</v>
      </c>
      <c r="D445" s="26" t="s">
        <v>1821</v>
      </c>
      <c r="E445" s="17" t="s">
        <v>43</v>
      </c>
      <c r="F445" s="17" t="s">
        <v>68</v>
      </c>
      <c r="G445" s="26" t="s">
        <v>1822</v>
      </c>
      <c r="H445" s="7" t="s">
        <v>309</v>
      </c>
      <c r="I445" s="17" t="s">
        <v>310</v>
      </c>
      <c r="J445" s="8" t="s">
        <v>33</v>
      </c>
      <c r="K445" s="7" t="s">
        <v>54</v>
      </c>
      <c r="L445" s="56">
        <v>30</v>
      </c>
      <c r="M445" s="47" t="s">
        <v>1823</v>
      </c>
      <c r="N445" s="46">
        <v>44482</v>
      </c>
      <c r="O445" s="56" t="s">
        <v>40</v>
      </c>
      <c r="P445" s="155">
        <v>44557</v>
      </c>
      <c r="Q445" s="56"/>
      <c r="R445" s="93" t="s">
        <v>110</v>
      </c>
      <c r="S445" s="26" t="s">
        <v>1824</v>
      </c>
      <c r="T445" s="55" t="s">
        <v>40</v>
      </c>
      <c r="U445" s="26" t="s">
        <v>40</v>
      </c>
      <c r="V445" s="8" t="s">
        <v>39</v>
      </c>
      <c r="W445" s="26" t="s">
        <v>40</v>
      </c>
      <c r="X445" s="26" t="s">
        <v>1825</v>
      </c>
    </row>
    <row r="446" spans="1:24" s="128" customFormat="1" ht="45" x14ac:dyDescent="0.25">
      <c r="A446" s="32" t="s">
        <v>24</v>
      </c>
      <c r="B446" s="91" t="s">
        <v>25</v>
      </c>
      <c r="C446" s="50" t="s">
        <v>1826</v>
      </c>
      <c r="D446" s="32" t="s">
        <v>1827</v>
      </c>
      <c r="E446" s="50" t="s">
        <v>43</v>
      </c>
      <c r="F446" s="50" t="s">
        <v>68</v>
      </c>
      <c r="G446" s="32" t="s">
        <v>1828</v>
      </c>
      <c r="H446" s="50" t="s">
        <v>759</v>
      </c>
      <c r="I446" s="32" t="s">
        <v>1799</v>
      </c>
      <c r="J446" s="13" t="s">
        <v>108</v>
      </c>
      <c r="K446" s="12" t="s">
        <v>76</v>
      </c>
      <c r="L446" s="62">
        <v>20</v>
      </c>
      <c r="M446" s="52" t="s">
        <v>1829</v>
      </c>
      <c r="N446" s="51">
        <v>44482</v>
      </c>
      <c r="O446" s="62"/>
      <c r="P446" s="157"/>
      <c r="Q446" s="62"/>
      <c r="R446" s="92" t="s">
        <v>123</v>
      </c>
      <c r="S446" s="32"/>
      <c r="T446" s="63"/>
      <c r="U446" s="32"/>
      <c r="V446" s="32"/>
      <c r="W446" s="32"/>
      <c r="X446" s="32" t="s">
        <v>1820</v>
      </c>
    </row>
    <row r="447" spans="1:24" s="128" customFormat="1" ht="90" x14ac:dyDescent="0.25">
      <c r="A447" s="25" t="s">
        <v>24</v>
      </c>
      <c r="B447" s="95" t="s">
        <v>25</v>
      </c>
      <c r="C447" s="25" t="s">
        <v>99</v>
      </c>
      <c r="D447" s="25" t="s">
        <v>1830</v>
      </c>
      <c r="E447" s="16" t="s">
        <v>28</v>
      </c>
      <c r="F447" s="16" t="s">
        <v>68</v>
      </c>
      <c r="G447" s="25" t="s">
        <v>1831</v>
      </c>
      <c r="H447" s="1" t="s">
        <v>31</v>
      </c>
      <c r="I447" s="1" t="s">
        <v>32</v>
      </c>
      <c r="J447" s="2" t="s">
        <v>33</v>
      </c>
      <c r="K447" s="1" t="s">
        <v>54</v>
      </c>
      <c r="L447" s="58">
        <v>30</v>
      </c>
      <c r="M447" s="41" t="s">
        <v>1832</v>
      </c>
      <c r="N447" s="40">
        <v>44482</v>
      </c>
      <c r="O447" s="102">
        <v>20212050096581</v>
      </c>
      <c r="P447" s="156">
        <v>44484</v>
      </c>
      <c r="Q447" s="58">
        <v>2</v>
      </c>
      <c r="R447" s="99" t="s">
        <v>37</v>
      </c>
      <c r="S447" s="97" t="s">
        <v>1833</v>
      </c>
      <c r="T447" s="59">
        <v>44484</v>
      </c>
      <c r="U447" s="25" t="s">
        <v>1610</v>
      </c>
      <c r="V447" s="2" t="s">
        <v>39</v>
      </c>
      <c r="W447" s="25" t="s">
        <v>40</v>
      </c>
      <c r="X447" s="25"/>
    </row>
    <row r="448" spans="1:24" s="128" customFormat="1" ht="51" x14ac:dyDescent="0.25">
      <c r="A448" s="38" t="s">
        <v>137</v>
      </c>
      <c r="B448" s="13" t="s">
        <v>138</v>
      </c>
      <c r="C448" s="32" t="s">
        <v>99</v>
      </c>
      <c r="D448" s="32" t="s">
        <v>1834</v>
      </c>
      <c r="E448" s="50" t="s">
        <v>28</v>
      </c>
      <c r="F448" s="50" t="s">
        <v>180</v>
      </c>
      <c r="G448" s="32" t="s">
        <v>1835</v>
      </c>
      <c r="H448" s="12" t="s">
        <v>31</v>
      </c>
      <c r="I448" s="12" t="s">
        <v>32</v>
      </c>
      <c r="J448" s="13" t="s">
        <v>33</v>
      </c>
      <c r="K448" s="12" t="s">
        <v>54</v>
      </c>
      <c r="L448" s="62">
        <v>30</v>
      </c>
      <c r="M448" s="52" t="s">
        <v>1836</v>
      </c>
      <c r="N448" s="51">
        <v>44483</v>
      </c>
      <c r="O448" s="62"/>
      <c r="P448" s="157"/>
      <c r="Q448" s="62"/>
      <c r="R448" s="92" t="s">
        <v>123</v>
      </c>
      <c r="S448" s="32"/>
      <c r="T448" s="63"/>
      <c r="U448" s="32"/>
      <c r="V448" s="32"/>
      <c r="W448" s="32"/>
      <c r="X448" s="32" t="s">
        <v>1837</v>
      </c>
    </row>
    <row r="449" spans="1:24" s="128" customFormat="1" ht="60" x14ac:dyDescent="0.25">
      <c r="A449" s="25" t="s">
        <v>24</v>
      </c>
      <c r="B449" s="95" t="s">
        <v>25</v>
      </c>
      <c r="C449" s="25" t="s">
        <v>99</v>
      </c>
      <c r="D449" s="25" t="s">
        <v>1838</v>
      </c>
      <c r="E449" s="16" t="s">
        <v>60</v>
      </c>
      <c r="F449" s="16" t="s">
        <v>68</v>
      </c>
      <c r="G449" s="25" t="s">
        <v>1839</v>
      </c>
      <c r="H449" s="25" t="s">
        <v>1840</v>
      </c>
      <c r="I449" s="25" t="s">
        <v>1841</v>
      </c>
      <c r="J449" s="2" t="s">
        <v>154</v>
      </c>
      <c r="K449" s="1" t="s">
        <v>115</v>
      </c>
      <c r="L449" s="58">
        <v>5</v>
      </c>
      <c r="M449" s="41" t="s">
        <v>1842</v>
      </c>
      <c r="N449" s="40">
        <v>44483</v>
      </c>
      <c r="O449" s="102">
        <v>20211150026021</v>
      </c>
      <c r="P449" s="159" t="s">
        <v>1843</v>
      </c>
      <c r="Q449" s="58">
        <v>5</v>
      </c>
      <c r="R449" s="25" t="s">
        <v>37</v>
      </c>
      <c r="S449" s="25"/>
      <c r="T449" s="97" t="s">
        <v>1843</v>
      </c>
      <c r="U449" s="25" t="s">
        <v>130</v>
      </c>
      <c r="V449" s="2" t="s">
        <v>39</v>
      </c>
      <c r="W449" s="25"/>
      <c r="X449" s="25" t="s">
        <v>1844</v>
      </c>
    </row>
    <row r="450" spans="1:24" s="128" customFormat="1" ht="120" x14ac:dyDescent="0.25">
      <c r="A450" s="26" t="s">
        <v>24</v>
      </c>
      <c r="B450" s="89" t="s">
        <v>25</v>
      </c>
      <c r="C450" s="17" t="s">
        <v>58</v>
      </c>
      <c r="D450" s="26" t="s">
        <v>1845</v>
      </c>
      <c r="E450" s="17" t="s">
        <v>60</v>
      </c>
      <c r="F450" s="17" t="s">
        <v>68</v>
      </c>
      <c r="G450" s="26" t="s">
        <v>1846</v>
      </c>
      <c r="H450" s="7" t="s">
        <v>62</v>
      </c>
      <c r="I450" s="7" t="s">
        <v>63</v>
      </c>
      <c r="J450" s="8" t="s">
        <v>33</v>
      </c>
      <c r="K450" s="7" t="s">
        <v>54</v>
      </c>
      <c r="L450" s="56">
        <v>30</v>
      </c>
      <c r="M450" s="47" t="s">
        <v>1847</v>
      </c>
      <c r="N450" s="46">
        <v>44483</v>
      </c>
      <c r="O450" s="47">
        <v>20212000029481</v>
      </c>
      <c r="P450" s="153">
        <v>44552</v>
      </c>
      <c r="Q450" s="47">
        <v>45</v>
      </c>
      <c r="R450" s="93" t="s">
        <v>110</v>
      </c>
      <c r="S450" s="17" t="s">
        <v>1576</v>
      </c>
      <c r="T450" s="46">
        <v>44539</v>
      </c>
      <c r="U450" s="17" t="s">
        <v>1610</v>
      </c>
      <c r="V450" s="17" t="s">
        <v>40</v>
      </c>
      <c r="W450" s="17" t="s">
        <v>40</v>
      </c>
      <c r="X450" s="26" t="s">
        <v>1848</v>
      </c>
    </row>
    <row r="451" spans="1:24" s="128" customFormat="1" ht="60" x14ac:dyDescent="0.25">
      <c r="A451" s="32" t="s">
        <v>24</v>
      </c>
      <c r="B451" s="91" t="s">
        <v>25</v>
      </c>
      <c r="C451" s="50" t="s">
        <v>66</v>
      </c>
      <c r="D451" s="32" t="s">
        <v>1810</v>
      </c>
      <c r="E451" s="50" t="s">
        <v>43</v>
      </c>
      <c r="F451" s="50" t="s">
        <v>44</v>
      </c>
      <c r="G451" s="32" t="s">
        <v>1811</v>
      </c>
      <c r="H451" s="12" t="s">
        <v>121</v>
      </c>
      <c r="I451" s="50" t="s">
        <v>310</v>
      </c>
      <c r="J451" s="13" t="s">
        <v>33</v>
      </c>
      <c r="K451" s="12" t="s">
        <v>54</v>
      </c>
      <c r="L451" s="62">
        <v>30</v>
      </c>
      <c r="M451" s="52" t="s">
        <v>1849</v>
      </c>
      <c r="N451" s="51">
        <v>44483</v>
      </c>
      <c r="O451" s="94"/>
      <c r="P451" s="154"/>
      <c r="Q451" s="52"/>
      <c r="R451" s="92" t="s">
        <v>123</v>
      </c>
      <c r="S451" s="50"/>
      <c r="T451" s="51"/>
      <c r="U451" s="50"/>
      <c r="V451" s="50"/>
      <c r="W451" s="50"/>
      <c r="X451" s="32" t="s">
        <v>1837</v>
      </c>
    </row>
    <row r="452" spans="1:24" s="128" customFormat="1" ht="60" x14ac:dyDescent="0.25">
      <c r="A452" s="32" t="s">
        <v>24</v>
      </c>
      <c r="B452" s="91" t="s">
        <v>25</v>
      </c>
      <c r="C452" s="50" t="s">
        <v>94</v>
      </c>
      <c r="D452" s="32" t="s">
        <v>352</v>
      </c>
      <c r="E452" s="50" t="s">
        <v>43</v>
      </c>
      <c r="F452" s="50" t="s">
        <v>68</v>
      </c>
      <c r="G452" s="32" t="s">
        <v>1850</v>
      </c>
      <c r="H452" s="12" t="s">
        <v>31</v>
      </c>
      <c r="I452" s="12" t="s">
        <v>32</v>
      </c>
      <c r="J452" s="13" t="s">
        <v>33</v>
      </c>
      <c r="K452" s="12" t="s">
        <v>54</v>
      </c>
      <c r="L452" s="62">
        <v>30</v>
      </c>
      <c r="M452" s="52" t="s">
        <v>1851</v>
      </c>
      <c r="N452" s="51">
        <v>44483</v>
      </c>
      <c r="O452" s="94"/>
      <c r="P452" s="154"/>
      <c r="Q452" s="52"/>
      <c r="R452" s="92" t="s">
        <v>123</v>
      </c>
      <c r="S452" s="50"/>
      <c r="T452" s="51"/>
      <c r="U452" s="50"/>
      <c r="V452" s="50"/>
      <c r="W452" s="50"/>
      <c r="X452" s="32" t="s">
        <v>1837</v>
      </c>
    </row>
    <row r="453" spans="1:24" s="128" customFormat="1" ht="60" x14ac:dyDescent="0.25">
      <c r="A453" s="26" t="s">
        <v>24</v>
      </c>
      <c r="B453" s="89" t="s">
        <v>25</v>
      </c>
      <c r="C453" s="17" t="s">
        <v>49</v>
      </c>
      <c r="D453" s="26" t="s">
        <v>564</v>
      </c>
      <c r="E453" s="17" t="s">
        <v>43</v>
      </c>
      <c r="F453" s="17" t="s">
        <v>180</v>
      </c>
      <c r="G453" s="26" t="s">
        <v>1852</v>
      </c>
      <c r="H453" s="7" t="s">
        <v>53</v>
      </c>
      <c r="I453" s="7" t="s">
        <v>32</v>
      </c>
      <c r="J453" s="8" t="s">
        <v>33</v>
      </c>
      <c r="K453" s="7" t="s">
        <v>54</v>
      </c>
      <c r="L453" s="56">
        <v>30</v>
      </c>
      <c r="M453" s="47" t="s">
        <v>1853</v>
      </c>
      <c r="N453" s="46">
        <v>44483</v>
      </c>
      <c r="O453" s="47">
        <v>20212110028921</v>
      </c>
      <c r="P453" s="153">
        <v>44530</v>
      </c>
      <c r="Q453" s="47">
        <v>30</v>
      </c>
      <c r="R453" s="93" t="s">
        <v>110</v>
      </c>
      <c r="S453" s="17" t="s">
        <v>1854</v>
      </c>
      <c r="T453" s="46">
        <v>44530</v>
      </c>
      <c r="U453" s="17" t="s">
        <v>1610</v>
      </c>
      <c r="V453" s="8" t="s">
        <v>39</v>
      </c>
      <c r="W453" s="17" t="s">
        <v>40</v>
      </c>
      <c r="X453" s="26"/>
    </row>
    <row r="454" spans="1:24" s="128" customFormat="1" ht="51" x14ac:dyDescent="0.25">
      <c r="A454" s="32" t="s">
        <v>24</v>
      </c>
      <c r="B454" s="91" t="s">
        <v>25</v>
      </c>
      <c r="C454" s="50" t="s">
        <v>643</v>
      </c>
      <c r="D454" s="32" t="s">
        <v>1855</v>
      </c>
      <c r="E454" s="50" t="s">
        <v>43</v>
      </c>
      <c r="F454" s="50" t="s">
        <v>68</v>
      </c>
      <c r="G454" s="32" t="s">
        <v>1856</v>
      </c>
      <c r="H454" s="12" t="s">
        <v>31</v>
      </c>
      <c r="I454" s="12" t="s">
        <v>32</v>
      </c>
      <c r="J454" s="13" t="s">
        <v>33</v>
      </c>
      <c r="K454" s="12" t="s">
        <v>54</v>
      </c>
      <c r="L454" s="62">
        <v>30</v>
      </c>
      <c r="M454" s="52" t="s">
        <v>1857</v>
      </c>
      <c r="N454" s="51">
        <v>44483</v>
      </c>
      <c r="O454" s="62"/>
      <c r="P454" s="154"/>
      <c r="Q454" s="52"/>
      <c r="R454" s="92" t="s">
        <v>123</v>
      </c>
      <c r="S454" s="50"/>
      <c r="T454" s="51"/>
      <c r="U454" s="50"/>
      <c r="V454" s="50"/>
      <c r="W454" s="50"/>
      <c r="X454" s="32" t="s">
        <v>1858</v>
      </c>
    </row>
    <row r="455" spans="1:24" s="128" customFormat="1" ht="60" x14ac:dyDescent="0.25">
      <c r="A455" s="26" t="s">
        <v>24</v>
      </c>
      <c r="B455" s="89" t="s">
        <v>112</v>
      </c>
      <c r="C455" s="17" t="s">
        <v>66</v>
      </c>
      <c r="D455" s="26" t="s">
        <v>1859</v>
      </c>
      <c r="E455" s="17" t="s">
        <v>43</v>
      </c>
      <c r="F455" s="17" t="s">
        <v>127</v>
      </c>
      <c r="G455" s="26" t="s">
        <v>1860</v>
      </c>
      <c r="H455" s="7" t="s">
        <v>31</v>
      </c>
      <c r="I455" s="7" t="s">
        <v>32</v>
      </c>
      <c r="J455" s="8" t="s">
        <v>33</v>
      </c>
      <c r="K455" s="7" t="s">
        <v>54</v>
      </c>
      <c r="L455" s="56">
        <v>30</v>
      </c>
      <c r="M455" s="47" t="s">
        <v>1861</v>
      </c>
      <c r="N455" s="46">
        <v>44483</v>
      </c>
      <c r="O455" s="47">
        <v>20213800097842</v>
      </c>
      <c r="P455" s="153">
        <v>44531</v>
      </c>
      <c r="Q455" s="47">
        <v>31</v>
      </c>
      <c r="R455" s="93" t="s">
        <v>110</v>
      </c>
      <c r="S455" s="17" t="s">
        <v>1862</v>
      </c>
      <c r="T455" s="46" t="s">
        <v>40</v>
      </c>
      <c r="U455" s="17" t="s">
        <v>40</v>
      </c>
      <c r="V455" s="17" t="s">
        <v>40</v>
      </c>
      <c r="W455" s="17" t="s">
        <v>40</v>
      </c>
      <c r="X455" s="26" t="s">
        <v>1863</v>
      </c>
    </row>
    <row r="456" spans="1:24" s="128" customFormat="1" ht="51" x14ac:dyDescent="0.25">
      <c r="A456" s="25" t="s">
        <v>24</v>
      </c>
      <c r="B456" s="95" t="s">
        <v>25</v>
      </c>
      <c r="C456" s="2" t="s">
        <v>930</v>
      </c>
      <c r="D456" s="25" t="s">
        <v>1789</v>
      </c>
      <c r="E456" s="16" t="s">
        <v>43</v>
      </c>
      <c r="F456" s="16" t="s">
        <v>44</v>
      </c>
      <c r="G456" s="25" t="s">
        <v>1864</v>
      </c>
      <c r="H456" s="1" t="s">
        <v>53</v>
      </c>
      <c r="I456" s="1" t="s">
        <v>32</v>
      </c>
      <c r="J456" s="2" t="s">
        <v>33</v>
      </c>
      <c r="K456" s="1" t="s">
        <v>54</v>
      </c>
      <c r="L456" s="58">
        <v>30</v>
      </c>
      <c r="M456" s="41" t="s">
        <v>1865</v>
      </c>
      <c r="N456" s="40">
        <v>44483</v>
      </c>
      <c r="O456" s="41">
        <v>20212110026751</v>
      </c>
      <c r="P456" s="152">
        <v>44502</v>
      </c>
      <c r="Q456" s="41">
        <v>11</v>
      </c>
      <c r="R456" s="25" t="s">
        <v>1767</v>
      </c>
      <c r="S456" s="16"/>
      <c r="T456" s="42">
        <v>44502</v>
      </c>
      <c r="U456" s="16" t="s">
        <v>38</v>
      </c>
      <c r="V456" s="2" t="s">
        <v>39</v>
      </c>
      <c r="W456" s="16"/>
      <c r="X456" s="25"/>
    </row>
    <row r="457" spans="1:24" s="128" customFormat="1" ht="60" x14ac:dyDescent="0.25">
      <c r="A457" s="26" t="s">
        <v>24</v>
      </c>
      <c r="B457" s="89" t="s">
        <v>25</v>
      </c>
      <c r="C457" s="17" t="s">
        <v>94</v>
      </c>
      <c r="D457" s="26" t="s">
        <v>1866</v>
      </c>
      <c r="E457" s="17" t="s">
        <v>60</v>
      </c>
      <c r="F457" s="17" t="s">
        <v>68</v>
      </c>
      <c r="G457" s="26" t="s">
        <v>1867</v>
      </c>
      <c r="H457" s="7" t="s">
        <v>31</v>
      </c>
      <c r="I457" s="7" t="s">
        <v>32</v>
      </c>
      <c r="J457" s="8" t="s">
        <v>33</v>
      </c>
      <c r="K457" s="7" t="s">
        <v>54</v>
      </c>
      <c r="L457" s="56">
        <v>30</v>
      </c>
      <c r="M457" s="47" t="s">
        <v>1868</v>
      </c>
      <c r="N457" s="46">
        <v>44484</v>
      </c>
      <c r="O457" s="56">
        <v>20212110030631</v>
      </c>
      <c r="P457" s="153">
        <v>44552</v>
      </c>
      <c r="Q457" s="47">
        <v>44</v>
      </c>
      <c r="R457" s="93" t="s">
        <v>110</v>
      </c>
      <c r="S457" s="17" t="s">
        <v>1869</v>
      </c>
      <c r="T457" s="46">
        <v>44551</v>
      </c>
      <c r="U457" s="17" t="s">
        <v>1610</v>
      </c>
      <c r="V457" s="17" t="s">
        <v>40</v>
      </c>
      <c r="W457" s="46" t="s">
        <v>40</v>
      </c>
      <c r="X457" s="26" t="s">
        <v>1848</v>
      </c>
    </row>
    <row r="458" spans="1:24" s="128" customFormat="1" ht="51" x14ac:dyDescent="0.25">
      <c r="A458" s="25" t="s">
        <v>24</v>
      </c>
      <c r="B458" s="95" t="s">
        <v>25</v>
      </c>
      <c r="C458" s="16" t="s">
        <v>49</v>
      </c>
      <c r="D458" s="25" t="s">
        <v>564</v>
      </c>
      <c r="E458" s="16" t="s">
        <v>43</v>
      </c>
      <c r="F458" s="16" t="s">
        <v>44</v>
      </c>
      <c r="G458" s="25" t="s">
        <v>1870</v>
      </c>
      <c r="H458" s="1" t="s">
        <v>53</v>
      </c>
      <c r="I458" s="1" t="s">
        <v>32</v>
      </c>
      <c r="J458" s="2" t="s">
        <v>33</v>
      </c>
      <c r="K458" s="1" t="s">
        <v>54</v>
      </c>
      <c r="L458" s="58">
        <v>30</v>
      </c>
      <c r="M458" s="41" t="s">
        <v>1871</v>
      </c>
      <c r="N458" s="40">
        <v>44484</v>
      </c>
      <c r="O458" s="102">
        <v>20212110027461</v>
      </c>
      <c r="P458" s="159">
        <v>44509</v>
      </c>
      <c r="Q458" s="41">
        <v>17</v>
      </c>
      <c r="R458" s="25" t="s">
        <v>37</v>
      </c>
      <c r="S458" s="16"/>
      <c r="T458" s="118">
        <v>44509</v>
      </c>
      <c r="U458" s="102" t="s">
        <v>1220</v>
      </c>
      <c r="V458" s="2" t="s">
        <v>39</v>
      </c>
      <c r="W458" s="16"/>
      <c r="X458" s="25" t="s">
        <v>1817</v>
      </c>
    </row>
    <row r="459" spans="1:24" s="128" customFormat="1" ht="60" x14ac:dyDescent="0.25">
      <c r="A459" s="25" t="s">
        <v>24</v>
      </c>
      <c r="B459" s="95" t="s">
        <v>25</v>
      </c>
      <c r="C459" s="16" t="s">
        <v>125</v>
      </c>
      <c r="D459" s="25" t="s">
        <v>1872</v>
      </c>
      <c r="E459" s="16" t="s">
        <v>43</v>
      </c>
      <c r="F459" s="16" t="s">
        <v>68</v>
      </c>
      <c r="G459" s="25" t="s">
        <v>1873</v>
      </c>
      <c r="H459" s="1" t="s">
        <v>309</v>
      </c>
      <c r="I459" s="16" t="s">
        <v>310</v>
      </c>
      <c r="J459" s="2" t="s">
        <v>33</v>
      </c>
      <c r="K459" s="1" t="s">
        <v>76</v>
      </c>
      <c r="L459" s="58">
        <v>20</v>
      </c>
      <c r="M459" s="41" t="s">
        <v>1874</v>
      </c>
      <c r="N459" s="40">
        <v>44484</v>
      </c>
      <c r="O459" s="41"/>
      <c r="P459" s="152"/>
      <c r="Q459" s="41">
        <v>10</v>
      </c>
      <c r="R459" s="25" t="s">
        <v>37</v>
      </c>
      <c r="S459" s="97" t="s">
        <v>1875</v>
      </c>
      <c r="T459" s="40">
        <v>44503</v>
      </c>
      <c r="U459" s="16"/>
      <c r="V459" s="16"/>
      <c r="W459" s="40"/>
      <c r="X459" s="25" t="s">
        <v>1876</v>
      </c>
    </row>
    <row r="460" spans="1:24" s="128" customFormat="1" ht="60" x14ac:dyDescent="0.25">
      <c r="A460" s="25" t="s">
        <v>24</v>
      </c>
      <c r="B460" s="95" t="s">
        <v>25</v>
      </c>
      <c r="C460" s="1" t="s">
        <v>41</v>
      </c>
      <c r="D460" s="25" t="s">
        <v>343</v>
      </c>
      <c r="E460" s="16" t="s">
        <v>43</v>
      </c>
      <c r="F460" s="16" t="s">
        <v>180</v>
      </c>
      <c r="G460" s="25" t="s">
        <v>1877</v>
      </c>
      <c r="H460" s="1" t="s">
        <v>53</v>
      </c>
      <c r="I460" s="1" t="s">
        <v>32</v>
      </c>
      <c r="J460" s="2" t="s">
        <v>33</v>
      </c>
      <c r="K460" s="1" t="s">
        <v>76</v>
      </c>
      <c r="L460" s="58">
        <v>30</v>
      </c>
      <c r="M460" s="41" t="s">
        <v>1878</v>
      </c>
      <c r="N460" s="40">
        <v>44484</v>
      </c>
      <c r="O460" s="102">
        <v>20212110026731</v>
      </c>
      <c r="P460" s="159">
        <v>44502</v>
      </c>
      <c r="Q460" s="41">
        <v>9</v>
      </c>
      <c r="R460" s="25" t="s">
        <v>37</v>
      </c>
      <c r="S460" s="16"/>
      <c r="T460" s="118">
        <v>44502</v>
      </c>
      <c r="U460" s="16" t="s">
        <v>1220</v>
      </c>
      <c r="V460" s="2" t="s">
        <v>39</v>
      </c>
      <c r="W460" s="40"/>
      <c r="X460" s="25" t="s">
        <v>1768</v>
      </c>
    </row>
    <row r="461" spans="1:24" s="128" customFormat="1" ht="51" x14ac:dyDescent="0.25">
      <c r="A461" s="25" t="s">
        <v>24</v>
      </c>
      <c r="B461" s="95" t="s">
        <v>25</v>
      </c>
      <c r="C461" s="16" t="s">
        <v>66</v>
      </c>
      <c r="D461" s="25" t="s">
        <v>1879</v>
      </c>
      <c r="E461" s="16" t="s">
        <v>43</v>
      </c>
      <c r="F461" s="16" t="s">
        <v>180</v>
      </c>
      <c r="G461" s="25" t="s">
        <v>1880</v>
      </c>
      <c r="H461" s="1" t="s">
        <v>53</v>
      </c>
      <c r="I461" s="1" t="s">
        <v>32</v>
      </c>
      <c r="J461" s="2" t="s">
        <v>33</v>
      </c>
      <c r="K461" s="1" t="s">
        <v>160</v>
      </c>
      <c r="L461" s="58">
        <v>35</v>
      </c>
      <c r="M461" s="41" t="s">
        <v>1881</v>
      </c>
      <c r="N461" s="40">
        <v>44488</v>
      </c>
      <c r="O461" s="102">
        <v>20212110026721</v>
      </c>
      <c r="P461" s="159">
        <v>44502</v>
      </c>
      <c r="Q461" s="58">
        <v>9</v>
      </c>
      <c r="R461" s="25" t="s">
        <v>37</v>
      </c>
      <c r="S461" s="25"/>
      <c r="T461" s="118">
        <v>44502</v>
      </c>
      <c r="U461" s="16" t="s">
        <v>1220</v>
      </c>
      <c r="V461" s="2" t="s">
        <v>39</v>
      </c>
      <c r="W461" s="25"/>
      <c r="X461" s="25" t="s">
        <v>1768</v>
      </c>
    </row>
    <row r="462" spans="1:24" s="128" customFormat="1" ht="75" x14ac:dyDescent="0.25">
      <c r="A462" s="26" t="s">
        <v>24</v>
      </c>
      <c r="B462" s="89" t="s">
        <v>25</v>
      </c>
      <c r="C462" s="17" t="s">
        <v>658</v>
      </c>
      <c r="D462" s="26" t="s">
        <v>1882</v>
      </c>
      <c r="E462" s="17" t="s">
        <v>43</v>
      </c>
      <c r="F462" s="17" t="s">
        <v>68</v>
      </c>
      <c r="G462" s="26" t="s">
        <v>1883</v>
      </c>
      <c r="H462" s="7" t="s">
        <v>159</v>
      </c>
      <c r="I462" s="7" t="s">
        <v>32</v>
      </c>
      <c r="J462" s="8" t="s">
        <v>33</v>
      </c>
      <c r="K462" s="7" t="s">
        <v>76</v>
      </c>
      <c r="L462" s="56">
        <v>30</v>
      </c>
      <c r="M462" s="47" t="s">
        <v>1884</v>
      </c>
      <c r="N462" s="46">
        <v>44488</v>
      </c>
      <c r="O462" s="56">
        <v>20212110026061</v>
      </c>
      <c r="P462" s="155">
        <v>44536</v>
      </c>
      <c r="Q462" s="56">
        <v>32</v>
      </c>
      <c r="R462" s="93" t="s">
        <v>110</v>
      </c>
      <c r="S462" s="26" t="s">
        <v>1885</v>
      </c>
      <c r="T462" s="55">
        <v>44562</v>
      </c>
      <c r="U462" s="26" t="s">
        <v>1610</v>
      </c>
      <c r="V462" s="26" t="s">
        <v>40</v>
      </c>
      <c r="W462" s="87" t="s">
        <v>40</v>
      </c>
      <c r="X462" s="26" t="s">
        <v>1848</v>
      </c>
    </row>
    <row r="463" spans="1:24" s="128" customFormat="1" ht="90" x14ac:dyDescent="0.25">
      <c r="A463" s="25" t="s">
        <v>24</v>
      </c>
      <c r="B463" s="95" t="s">
        <v>25</v>
      </c>
      <c r="C463" s="16" t="s">
        <v>58</v>
      </c>
      <c r="D463" s="25" t="s">
        <v>1687</v>
      </c>
      <c r="E463" s="16" t="s">
        <v>28</v>
      </c>
      <c r="F463" s="16" t="s">
        <v>127</v>
      </c>
      <c r="G463" s="25" t="s">
        <v>1886</v>
      </c>
      <c r="H463" s="1" t="s">
        <v>31</v>
      </c>
      <c r="I463" s="1" t="s">
        <v>32</v>
      </c>
      <c r="J463" s="2" t="s">
        <v>33</v>
      </c>
      <c r="K463" s="1" t="s">
        <v>76</v>
      </c>
      <c r="L463" s="58">
        <v>30</v>
      </c>
      <c r="M463" s="41" t="s">
        <v>1887</v>
      </c>
      <c r="N463" s="40">
        <v>44488</v>
      </c>
      <c r="O463" s="58">
        <v>20212110029111</v>
      </c>
      <c r="P463" s="156">
        <v>44526</v>
      </c>
      <c r="Q463" s="58">
        <v>26</v>
      </c>
      <c r="R463" s="99" t="s">
        <v>37</v>
      </c>
      <c r="S463" s="25" t="s">
        <v>1888</v>
      </c>
      <c r="T463" s="59"/>
      <c r="U463" s="25"/>
      <c r="V463" s="25"/>
      <c r="W463" s="34"/>
      <c r="X463" s="25"/>
    </row>
    <row r="464" spans="1:24" s="128" customFormat="1" ht="75" x14ac:dyDescent="0.25">
      <c r="A464" s="26" t="s">
        <v>24</v>
      </c>
      <c r="B464" s="89" t="s">
        <v>25</v>
      </c>
      <c r="C464" s="17" t="s">
        <v>643</v>
      </c>
      <c r="D464" s="26" t="s">
        <v>1889</v>
      </c>
      <c r="E464" s="17" t="s">
        <v>43</v>
      </c>
      <c r="F464" s="17" t="s">
        <v>68</v>
      </c>
      <c r="G464" s="26" t="s">
        <v>1890</v>
      </c>
      <c r="H464" s="7" t="s">
        <v>62</v>
      </c>
      <c r="I464" s="7" t="s">
        <v>63</v>
      </c>
      <c r="J464" s="8" t="s">
        <v>33</v>
      </c>
      <c r="K464" s="7" t="s">
        <v>76</v>
      </c>
      <c r="L464" s="56">
        <v>30</v>
      </c>
      <c r="M464" s="47" t="s">
        <v>1891</v>
      </c>
      <c r="N464" s="46">
        <v>44488</v>
      </c>
      <c r="O464" s="56">
        <v>20212000029551</v>
      </c>
      <c r="P464" s="155">
        <v>44552</v>
      </c>
      <c r="Q464" s="56">
        <v>43</v>
      </c>
      <c r="R464" s="93" t="s">
        <v>110</v>
      </c>
      <c r="S464" s="90" t="s">
        <v>1576</v>
      </c>
      <c r="T464" s="55">
        <v>44539</v>
      </c>
      <c r="U464" s="26" t="s">
        <v>1610</v>
      </c>
      <c r="V464" s="26" t="s">
        <v>40</v>
      </c>
      <c r="W464" s="87" t="s">
        <v>40</v>
      </c>
      <c r="X464" s="26" t="s">
        <v>1848</v>
      </c>
    </row>
    <row r="465" spans="1:24" s="128" customFormat="1" ht="45" x14ac:dyDescent="0.25">
      <c r="A465" s="25" t="s">
        <v>24</v>
      </c>
      <c r="B465" s="95" t="s">
        <v>25</v>
      </c>
      <c r="C465" s="25" t="s">
        <v>99</v>
      </c>
      <c r="D465" s="25" t="s">
        <v>1838</v>
      </c>
      <c r="E465" s="16" t="s">
        <v>60</v>
      </c>
      <c r="F465" s="16" t="s">
        <v>68</v>
      </c>
      <c r="G465" s="25" t="s">
        <v>1892</v>
      </c>
      <c r="H465" s="25" t="s">
        <v>1840</v>
      </c>
      <c r="I465" s="25" t="s">
        <v>1841</v>
      </c>
      <c r="J465" s="2" t="s">
        <v>154</v>
      </c>
      <c r="K465" s="1" t="s">
        <v>115</v>
      </c>
      <c r="L465" s="58">
        <v>5</v>
      </c>
      <c r="M465" s="41" t="s">
        <v>1893</v>
      </c>
      <c r="N465" s="40">
        <v>44488</v>
      </c>
      <c r="O465" s="58">
        <v>20211150025961</v>
      </c>
      <c r="P465" s="156">
        <v>44491</v>
      </c>
      <c r="Q465" s="58">
        <v>1</v>
      </c>
      <c r="R465" s="25" t="s">
        <v>1767</v>
      </c>
      <c r="S465" s="58"/>
      <c r="T465" s="59">
        <v>44491</v>
      </c>
      <c r="U465" s="25" t="s">
        <v>1220</v>
      </c>
      <c r="V465" s="2" t="s">
        <v>39</v>
      </c>
      <c r="W465" s="25"/>
      <c r="X465" s="25"/>
    </row>
    <row r="466" spans="1:24" s="128" customFormat="1" ht="51" x14ac:dyDescent="0.25">
      <c r="A466" s="25" t="s">
        <v>24</v>
      </c>
      <c r="B466" s="95" t="s">
        <v>25</v>
      </c>
      <c r="C466" s="16" t="s">
        <v>66</v>
      </c>
      <c r="D466" s="25" t="s">
        <v>1894</v>
      </c>
      <c r="E466" s="16" t="s">
        <v>43</v>
      </c>
      <c r="F466" s="16" t="s">
        <v>68</v>
      </c>
      <c r="G466" s="25" t="s">
        <v>1895</v>
      </c>
      <c r="H466" s="65" t="s">
        <v>994</v>
      </c>
      <c r="I466" s="1" t="s">
        <v>83</v>
      </c>
      <c r="J466" s="2" t="s">
        <v>33</v>
      </c>
      <c r="K466" s="1" t="s">
        <v>54</v>
      </c>
      <c r="L466" s="58">
        <v>30</v>
      </c>
      <c r="M466" s="41" t="s">
        <v>1896</v>
      </c>
      <c r="N466" s="40">
        <v>44488</v>
      </c>
      <c r="O466" s="102" t="s">
        <v>1897</v>
      </c>
      <c r="P466" s="159">
        <v>44510</v>
      </c>
      <c r="Q466" s="58">
        <v>14</v>
      </c>
      <c r="R466" s="25" t="s">
        <v>37</v>
      </c>
      <c r="S466" s="25"/>
      <c r="T466" s="118">
        <v>44510</v>
      </c>
      <c r="U466" s="25" t="s">
        <v>1220</v>
      </c>
      <c r="V466" s="2" t="s">
        <v>39</v>
      </c>
      <c r="W466" s="25"/>
      <c r="X466" s="25" t="s">
        <v>1898</v>
      </c>
    </row>
    <row r="467" spans="1:24" s="128" customFormat="1" ht="51" x14ac:dyDescent="0.25">
      <c r="A467" s="25" t="s">
        <v>24</v>
      </c>
      <c r="B467" s="95" t="s">
        <v>25</v>
      </c>
      <c r="C467" s="2" t="s">
        <v>186</v>
      </c>
      <c r="D467" s="25" t="s">
        <v>1899</v>
      </c>
      <c r="E467" s="16" t="s">
        <v>101</v>
      </c>
      <c r="F467" s="16" t="s">
        <v>68</v>
      </c>
      <c r="G467" s="25" t="s">
        <v>1900</v>
      </c>
      <c r="H467" s="1" t="s">
        <v>320</v>
      </c>
      <c r="I467" s="1" t="s">
        <v>63</v>
      </c>
      <c r="J467" s="2" t="s">
        <v>33</v>
      </c>
      <c r="K467" s="1" t="s">
        <v>54</v>
      </c>
      <c r="L467" s="58">
        <v>30</v>
      </c>
      <c r="M467" s="41" t="s">
        <v>1901</v>
      </c>
      <c r="N467" s="40">
        <v>44488</v>
      </c>
      <c r="O467" s="58">
        <v>20212000026861</v>
      </c>
      <c r="P467" s="156">
        <v>44509</v>
      </c>
      <c r="Q467" s="58">
        <v>14</v>
      </c>
      <c r="R467" s="99" t="s">
        <v>37</v>
      </c>
      <c r="S467" s="97" t="s">
        <v>1902</v>
      </c>
      <c r="T467" s="59">
        <v>44509</v>
      </c>
      <c r="U467" s="25" t="s">
        <v>1610</v>
      </c>
      <c r="V467" s="2" t="s">
        <v>39</v>
      </c>
      <c r="W467" s="25" t="s">
        <v>40</v>
      </c>
      <c r="X467" s="25"/>
    </row>
    <row r="468" spans="1:24" s="128" customFormat="1" ht="75" x14ac:dyDescent="0.25">
      <c r="A468" s="25" t="s">
        <v>24</v>
      </c>
      <c r="B468" s="95" t="s">
        <v>25</v>
      </c>
      <c r="C468" s="25" t="s">
        <v>99</v>
      </c>
      <c r="D468" s="25" t="s">
        <v>1903</v>
      </c>
      <c r="E468" s="16" t="s">
        <v>28</v>
      </c>
      <c r="F468" s="16" t="s">
        <v>68</v>
      </c>
      <c r="G468" s="25" t="s">
        <v>1904</v>
      </c>
      <c r="H468" s="1" t="s">
        <v>82</v>
      </c>
      <c r="I468" s="1" t="s">
        <v>83</v>
      </c>
      <c r="J468" s="2" t="s">
        <v>33</v>
      </c>
      <c r="K468" s="1" t="s">
        <v>76</v>
      </c>
      <c r="L468" s="58">
        <v>20</v>
      </c>
      <c r="M468" s="41" t="s">
        <v>1905</v>
      </c>
      <c r="N468" s="40">
        <v>44488</v>
      </c>
      <c r="O468" s="58" t="s">
        <v>40</v>
      </c>
      <c r="P468" s="156">
        <v>44530</v>
      </c>
      <c r="Q468" s="58">
        <v>28</v>
      </c>
      <c r="R468" s="99" t="s">
        <v>37</v>
      </c>
      <c r="S468" s="97" t="s">
        <v>1906</v>
      </c>
      <c r="T468" s="59" t="s">
        <v>40</v>
      </c>
      <c r="U468" s="25" t="s">
        <v>40</v>
      </c>
      <c r="V468" s="2" t="s">
        <v>39</v>
      </c>
      <c r="W468" s="25" t="s">
        <v>40</v>
      </c>
      <c r="X468" s="25" t="s">
        <v>1806</v>
      </c>
    </row>
    <row r="469" spans="1:24" s="128" customFormat="1" ht="60" x14ac:dyDescent="0.25">
      <c r="A469" s="25" t="s">
        <v>24</v>
      </c>
      <c r="B469" s="95" t="s">
        <v>25</v>
      </c>
      <c r="C469" s="1" t="s">
        <v>41</v>
      </c>
      <c r="D469" s="25" t="s">
        <v>343</v>
      </c>
      <c r="E469" s="16" t="s">
        <v>43</v>
      </c>
      <c r="F469" s="16" t="s">
        <v>44</v>
      </c>
      <c r="G469" s="25" t="s">
        <v>1877</v>
      </c>
      <c r="H469" s="1" t="s">
        <v>53</v>
      </c>
      <c r="I469" s="1" t="s">
        <v>32</v>
      </c>
      <c r="J469" s="2" t="s">
        <v>33</v>
      </c>
      <c r="K469" s="1" t="s">
        <v>54</v>
      </c>
      <c r="L469" s="58">
        <v>30</v>
      </c>
      <c r="M469" s="41" t="s">
        <v>1907</v>
      </c>
      <c r="N469" s="40">
        <v>44488</v>
      </c>
      <c r="O469" s="102">
        <v>20212110025101</v>
      </c>
      <c r="P469" s="156">
        <v>44502</v>
      </c>
      <c r="Q469" s="58">
        <v>9</v>
      </c>
      <c r="R469" s="99" t="s">
        <v>37</v>
      </c>
      <c r="S469" s="25" t="s">
        <v>1908</v>
      </c>
      <c r="T469" s="59">
        <v>44502</v>
      </c>
      <c r="U469" s="25" t="s">
        <v>1610</v>
      </c>
      <c r="V469" s="2" t="s">
        <v>39</v>
      </c>
      <c r="W469" s="25" t="s">
        <v>40</v>
      </c>
      <c r="X469" s="25"/>
    </row>
    <row r="470" spans="1:24" s="128" customFormat="1" ht="45" x14ac:dyDescent="0.25">
      <c r="A470" s="25" t="s">
        <v>24</v>
      </c>
      <c r="B470" s="95" t="s">
        <v>25</v>
      </c>
      <c r="C470" s="25" t="s">
        <v>99</v>
      </c>
      <c r="D470" s="25" t="s">
        <v>1909</v>
      </c>
      <c r="E470" s="16" t="s">
        <v>28</v>
      </c>
      <c r="F470" s="16" t="s">
        <v>68</v>
      </c>
      <c r="G470" s="25" t="s">
        <v>1910</v>
      </c>
      <c r="H470" s="1" t="s">
        <v>578</v>
      </c>
      <c r="I470" s="25" t="s">
        <v>579</v>
      </c>
      <c r="J470" s="1" t="s">
        <v>108</v>
      </c>
      <c r="K470" s="1" t="s">
        <v>54</v>
      </c>
      <c r="L470" s="58">
        <v>30</v>
      </c>
      <c r="M470" s="41" t="s">
        <v>1911</v>
      </c>
      <c r="N470" s="40">
        <v>44489</v>
      </c>
      <c r="O470" s="102">
        <v>20213100027901</v>
      </c>
      <c r="P470" s="159" t="s">
        <v>1912</v>
      </c>
      <c r="Q470" s="58">
        <v>12</v>
      </c>
      <c r="R470" s="25" t="s">
        <v>37</v>
      </c>
      <c r="S470" s="25"/>
      <c r="T470" s="59"/>
      <c r="U470" s="25"/>
      <c r="V470" s="25"/>
      <c r="W470" s="25"/>
      <c r="X470" s="25" t="s">
        <v>1913</v>
      </c>
    </row>
    <row r="471" spans="1:24" s="128" customFormat="1" ht="51" x14ac:dyDescent="0.25">
      <c r="A471" s="25" t="s">
        <v>24</v>
      </c>
      <c r="B471" s="95" t="s">
        <v>25</v>
      </c>
      <c r="C471" s="25" t="s">
        <v>1914</v>
      </c>
      <c r="D471" s="25" t="s">
        <v>1915</v>
      </c>
      <c r="E471" s="16" t="s">
        <v>28</v>
      </c>
      <c r="F471" s="16" t="s">
        <v>180</v>
      </c>
      <c r="G471" s="25" t="s">
        <v>1916</v>
      </c>
      <c r="H471" s="1" t="s">
        <v>53</v>
      </c>
      <c r="I471" s="1" t="s">
        <v>32</v>
      </c>
      <c r="J471" s="2" t="s">
        <v>33</v>
      </c>
      <c r="K471" s="1" t="s">
        <v>54</v>
      </c>
      <c r="L471" s="58">
        <v>30</v>
      </c>
      <c r="M471" s="41" t="s">
        <v>1917</v>
      </c>
      <c r="N471" s="40">
        <v>44489</v>
      </c>
      <c r="O471" s="102">
        <v>20212110025991</v>
      </c>
      <c r="P471" s="156" t="s">
        <v>1918</v>
      </c>
      <c r="Q471" s="58">
        <v>7</v>
      </c>
      <c r="R471" s="25" t="s">
        <v>37</v>
      </c>
      <c r="S471" s="25"/>
      <c r="T471" s="59"/>
      <c r="U471" s="25"/>
      <c r="V471" s="25"/>
      <c r="W471" s="25"/>
      <c r="X471" s="25" t="s">
        <v>1919</v>
      </c>
    </row>
    <row r="472" spans="1:24" s="128" customFormat="1" ht="60" x14ac:dyDescent="0.25">
      <c r="A472" s="25" t="s">
        <v>24</v>
      </c>
      <c r="B472" s="95" t="s">
        <v>112</v>
      </c>
      <c r="C472" s="16" t="s">
        <v>58</v>
      </c>
      <c r="D472" s="25" t="s">
        <v>1920</v>
      </c>
      <c r="E472" s="16" t="s">
        <v>60</v>
      </c>
      <c r="F472" s="16" t="s">
        <v>180</v>
      </c>
      <c r="G472" s="25" t="s">
        <v>1921</v>
      </c>
      <c r="H472" s="1" t="s">
        <v>53</v>
      </c>
      <c r="I472" s="1" t="s">
        <v>32</v>
      </c>
      <c r="J472" s="2" t="s">
        <v>33</v>
      </c>
      <c r="K472" s="1" t="s">
        <v>141</v>
      </c>
      <c r="L472" s="58">
        <v>10</v>
      </c>
      <c r="M472" s="41" t="s">
        <v>1922</v>
      </c>
      <c r="N472" s="40">
        <v>44489</v>
      </c>
      <c r="O472" s="102">
        <v>20212110025921</v>
      </c>
      <c r="P472" s="156" t="s">
        <v>1923</v>
      </c>
      <c r="Q472" s="58">
        <v>1</v>
      </c>
      <c r="R472" s="25" t="s">
        <v>37</v>
      </c>
      <c r="S472" s="25"/>
      <c r="T472" s="34" t="s">
        <v>1923</v>
      </c>
      <c r="U472" s="25" t="s">
        <v>1220</v>
      </c>
      <c r="V472" s="2" t="s">
        <v>39</v>
      </c>
      <c r="W472" s="25"/>
      <c r="X472" s="25" t="s">
        <v>1924</v>
      </c>
    </row>
    <row r="473" spans="1:24" s="128" customFormat="1" ht="51" x14ac:dyDescent="0.25">
      <c r="A473" s="18" t="s">
        <v>137</v>
      </c>
      <c r="B473" s="2" t="s">
        <v>138</v>
      </c>
      <c r="C473" s="25" t="s">
        <v>150</v>
      </c>
      <c r="D473" s="25" t="s">
        <v>1925</v>
      </c>
      <c r="E473" s="25" t="s">
        <v>588</v>
      </c>
      <c r="F473" s="25" t="s">
        <v>180</v>
      </c>
      <c r="G473" s="25" t="s">
        <v>1926</v>
      </c>
      <c r="H473" s="1" t="s">
        <v>53</v>
      </c>
      <c r="I473" s="1" t="s">
        <v>32</v>
      </c>
      <c r="J473" s="2" t="s">
        <v>33</v>
      </c>
      <c r="K473" s="1" t="s">
        <v>54</v>
      </c>
      <c r="L473" s="58">
        <v>30</v>
      </c>
      <c r="M473" s="58" t="s">
        <v>1927</v>
      </c>
      <c r="N473" s="59">
        <v>44490</v>
      </c>
      <c r="O473" s="58">
        <v>20212110027811</v>
      </c>
      <c r="P473" s="156">
        <v>44517</v>
      </c>
      <c r="Q473" s="58">
        <v>17</v>
      </c>
      <c r="R473" s="25" t="s">
        <v>1767</v>
      </c>
      <c r="S473" s="25"/>
      <c r="T473" s="34">
        <v>44517</v>
      </c>
      <c r="U473" s="59" t="s">
        <v>38</v>
      </c>
      <c r="V473" s="2" t="s">
        <v>39</v>
      </c>
      <c r="W473" s="59" t="s">
        <v>40</v>
      </c>
      <c r="X473" s="25"/>
    </row>
    <row r="474" spans="1:24" s="128" customFormat="1" ht="51" x14ac:dyDescent="0.25">
      <c r="A474" s="18" t="s">
        <v>137</v>
      </c>
      <c r="B474" s="2" t="s">
        <v>138</v>
      </c>
      <c r="C474" s="25" t="s">
        <v>432</v>
      </c>
      <c r="D474" s="25" t="s">
        <v>1928</v>
      </c>
      <c r="E474" s="25" t="s">
        <v>588</v>
      </c>
      <c r="F474" s="25" t="s">
        <v>180</v>
      </c>
      <c r="G474" s="25" t="s">
        <v>1926</v>
      </c>
      <c r="H474" s="1" t="s">
        <v>53</v>
      </c>
      <c r="I474" s="1" t="s">
        <v>32</v>
      </c>
      <c r="J474" s="2" t="s">
        <v>33</v>
      </c>
      <c r="K474" s="1" t="s">
        <v>54</v>
      </c>
      <c r="L474" s="58">
        <v>30</v>
      </c>
      <c r="M474" s="58" t="s">
        <v>1929</v>
      </c>
      <c r="N474" s="59">
        <v>44490</v>
      </c>
      <c r="O474" s="58">
        <v>20212110027781</v>
      </c>
      <c r="P474" s="156">
        <v>44517</v>
      </c>
      <c r="Q474" s="58">
        <v>17</v>
      </c>
      <c r="R474" s="25" t="s">
        <v>1767</v>
      </c>
      <c r="S474" s="25"/>
      <c r="T474" s="34">
        <v>44517</v>
      </c>
      <c r="U474" s="59" t="s">
        <v>38</v>
      </c>
      <c r="V474" s="2" t="s">
        <v>39</v>
      </c>
      <c r="W474" s="59" t="s">
        <v>40</v>
      </c>
      <c r="X474" s="25"/>
    </row>
    <row r="475" spans="1:24" s="128" customFormat="1" ht="51" x14ac:dyDescent="0.25">
      <c r="A475" s="25" t="s">
        <v>24</v>
      </c>
      <c r="B475" s="95" t="s">
        <v>25</v>
      </c>
      <c r="C475" s="25" t="s">
        <v>66</v>
      </c>
      <c r="D475" s="25" t="s">
        <v>296</v>
      </c>
      <c r="E475" s="25" t="s">
        <v>588</v>
      </c>
      <c r="F475" s="25" t="s">
        <v>68</v>
      </c>
      <c r="G475" s="25" t="s">
        <v>1930</v>
      </c>
      <c r="H475" s="1" t="s">
        <v>298</v>
      </c>
      <c r="I475" s="25" t="s">
        <v>1931</v>
      </c>
      <c r="J475" s="2" t="s">
        <v>33</v>
      </c>
      <c r="K475" s="1" t="s">
        <v>76</v>
      </c>
      <c r="L475" s="58">
        <v>20</v>
      </c>
      <c r="M475" s="58" t="s">
        <v>1932</v>
      </c>
      <c r="N475" s="59">
        <v>44490</v>
      </c>
      <c r="O475" s="58">
        <v>20212120028221</v>
      </c>
      <c r="P475" s="156">
        <v>44517</v>
      </c>
      <c r="Q475" s="58">
        <v>19</v>
      </c>
      <c r="R475" s="25" t="s">
        <v>1767</v>
      </c>
      <c r="S475" s="25"/>
      <c r="T475" s="34">
        <v>44517</v>
      </c>
      <c r="U475" s="59" t="s">
        <v>38</v>
      </c>
      <c r="V475" s="2" t="s">
        <v>39</v>
      </c>
      <c r="W475" s="59" t="s">
        <v>40</v>
      </c>
      <c r="X475" s="25" t="s">
        <v>1933</v>
      </c>
    </row>
    <row r="476" spans="1:24" s="128" customFormat="1" ht="60" x14ac:dyDescent="0.25">
      <c r="A476" s="26" t="s">
        <v>24</v>
      </c>
      <c r="B476" s="89" t="s">
        <v>25</v>
      </c>
      <c r="C476" s="26" t="s">
        <v>94</v>
      </c>
      <c r="D476" s="26" t="s">
        <v>1934</v>
      </c>
      <c r="E476" s="26" t="s">
        <v>43</v>
      </c>
      <c r="F476" s="26" t="s">
        <v>68</v>
      </c>
      <c r="G476" s="26" t="s">
        <v>1935</v>
      </c>
      <c r="H476" s="7" t="s">
        <v>298</v>
      </c>
      <c r="I476" s="26" t="s">
        <v>1931</v>
      </c>
      <c r="J476" s="8" t="s">
        <v>33</v>
      </c>
      <c r="K476" s="7" t="s">
        <v>76</v>
      </c>
      <c r="L476" s="56">
        <v>20</v>
      </c>
      <c r="M476" s="56" t="s">
        <v>1936</v>
      </c>
      <c r="N476" s="55">
        <v>44490</v>
      </c>
      <c r="O476" s="56" t="s">
        <v>40</v>
      </c>
      <c r="P476" s="155">
        <v>44546</v>
      </c>
      <c r="Q476" s="56">
        <v>37</v>
      </c>
      <c r="R476" s="93" t="s">
        <v>110</v>
      </c>
      <c r="S476" s="26" t="s">
        <v>1937</v>
      </c>
      <c r="T476" s="55" t="s">
        <v>40</v>
      </c>
      <c r="U476" s="26" t="s">
        <v>40</v>
      </c>
      <c r="V476" s="26" t="s">
        <v>40</v>
      </c>
      <c r="W476" s="26" t="s">
        <v>40</v>
      </c>
      <c r="X476" s="26" t="s">
        <v>1938</v>
      </c>
    </row>
    <row r="477" spans="1:24" s="128" customFormat="1" ht="60" x14ac:dyDescent="0.25">
      <c r="A477" s="25" t="s">
        <v>24</v>
      </c>
      <c r="B477" s="95" t="s">
        <v>25</v>
      </c>
      <c r="C477" s="2" t="s">
        <v>930</v>
      </c>
      <c r="D477" s="25" t="s">
        <v>1939</v>
      </c>
      <c r="E477" s="25" t="s">
        <v>588</v>
      </c>
      <c r="F477" s="25" t="s">
        <v>29</v>
      </c>
      <c r="G477" s="25" t="s">
        <v>1940</v>
      </c>
      <c r="H477" s="1" t="s">
        <v>159</v>
      </c>
      <c r="I477" s="1" t="s">
        <v>32</v>
      </c>
      <c r="J477" s="2" t="s">
        <v>33</v>
      </c>
      <c r="K477" s="1" t="s">
        <v>54</v>
      </c>
      <c r="L477" s="58">
        <v>30</v>
      </c>
      <c r="M477" s="58" t="s">
        <v>1941</v>
      </c>
      <c r="N477" s="59">
        <v>44490</v>
      </c>
      <c r="O477" s="58">
        <v>20212110026951</v>
      </c>
      <c r="P477" s="156">
        <v>44509</v>
      </c>
      <c r="Q477" s="58">
        <v>12</v>
      </c>
      <c r="R477" s="25" t="s">
        <v>1767</v>
      </c>
      <c r="S477" s="25"/>
      <c r="T477" s="59">
        <v>44509</v>
      </c>
      <c r="U477" s="59" t="s">
        <v>38</v>
      </c>
      <c r="V477" s="2" t="s">
        <v>39</v>
      </c>
      <c r="W477" s="59" t="s">
        <v>40</v>
      </c>
      <c r="X477" s="25" t="s">
        <v>1942</v>
      </c>
    </row>
    <row r="478" spans="1:24" s="128" customFormat="1" ht="51" x14ac:dyDescent="0.25">
      <c r="A478" s="25" t="s">
        <v>24</v>
      </c>
      <c r="B478" s="95" t="s">
        <v>25</v>
      </c>
      <c r="C478" s="34" t="s">
        <v>359</v>
      </c>
      <c r="D478" s="25" t="s">
        <v>1943</v>
      </c>
      <c r="E478" s="25" t="s">
        <v>28</v>
      </c>
      <c r="F478" s="25" t="s">
        <v>68</v>
      </c>
      <c r="G478" s="25" t="s">
        <v>419</v>
      </c>
      <c r="H478" s="1" t="s">
        <v>298</v>
      </c>
      <c r="I478" s="16" t="s">
        <v>310</v>
      </c>
      <c r="J478" s="2" t="s">
        <v>33</v>
      </c>
      <c r="K478" s="1" t="s">
        <v>54</v>
      </c>
      <c r="L478" s="58">
        <v>30</v>
      </c>
      <c r="M478" s="58" t="s">
        <v>1944</v>
      </c>
      <c r="N478" s="59">
        <v>44490</v>
      </c>
      <c r="O478" s="58"/>
      <c r="P478" s="156">
        <v>44509</v>
      </c>
      <c r="Q478" s="58">
        <v>13</v>
      </c>
      <c r="R478" s="25" t="s">
        <v>37</v>
      </c>
      <c r="S478" s="25" t="s">
        <v>1945</v>
      </c>
      <c r="T478" s="59"/>
      <c r="U478" s="25"/>
      <c r="V478" s="25"/>
      <c r="W478" s="25"/>
      <c r="X478" s="25" t="s">
        <v>1946</v>
      </c>
    </row>
    <row r="479" spans="1:24" s="128" customFormat="1" ht="90" x14ac:dyDescent="0.25">
      <c r="A479" s="25" t="s">
        <v>24</v>
      </c>
      <c r="B479" s="95" t="s">
        <v>25</v>
      </c>
      <c r="C479" s="25" t="s">
        <v>49</v>
      </c>
      <c r="D479" s="25" t="s">
        <v>1947</v>
      </c>
      <c r="E479" s="25" t="s">
        <v>43</v>
      </c>
      <c r="F479" s="25" t="s">
        <v>180</v>
      </c>
      <c r="G479" s="25" t="s">
        <v>1948</v>
      </c>
      <c r="H479" s="1" t="s">
        <v>53</v>
      </c>
      <c r="I479" s="1" t="s">
        <v>32</v>
      </c>
      <c r="J479" s="2" t="s">
        <v>33</v>
      </c>
      <c r="K479" s="1" t="s">
        <v>54</v>
      </c>
      <c r="L479" s="58">
        <v>30</v>
      </c>
      <c r="M479" s="58" t="s">
        <v>1949</v>
      </c>
      <c r="N479" s="59">
        <v>44490</v>
      </c>
      <c r="O479" s="58">
        <v>20212110027771</v>
      </c>
      <c r="P479" s="156">
        <v>44517</v>
      </c>
      <c r="Q479" s="58">
        <v>14</v>
      </c>
      <c r="R479" s="25" t="s">
        <v>1950</v>
      </c>
      <c r="S479" s="25" t="s">
        <v>1951</v>
      </c>
      <c r="T479" s="59"/>
      <c r="U479" s="25"/>
      <c r="V479" s="25"/>
      <c r="W479" s="25"/>
      <c r="X479" s="25" t="s">
        <v>1952</v>
      </c>
    </row>
    <row r="480" spans="1:24" s="128" customFormat="1" ht="60" x14ac:dyDescent="0.25">
      <c r="A480" s="26" t="s">
        <v>24</v>
      </c>
      <c r="B480" s="89" t="s">
        <v>25</v>
      </c>
      <c r="C480" s="26" t="s">
        <v>58</v>
      </c>
      <c r="D480" s="26" t="s">
        <v>1953</v>
      </c>
      <c r="E480" s="26" t="s">
        <v>43</v>
      </c>
      <c r="F480" s="26" t="s">
        <v>68</v>
      </c>
      <c r="G480" s="26" t="s">
        <v>1954</v>
      </c>
      <c r="H480" s="7" t="s">
        <v>46</v>
      </c>
      <c r="I480" s="7" t="s">
        <v>32</v>
      </c>
      <c r="J480" s="8" t="s">
        <v>33</v>
      </c>
      <c r="K480" s="7" t="s">
        <v>54</v>
      </c>
      <c r="L480" s="56">
        <v>30</v>
      </c>
      <c r="M480" s="56" t="s">
        <v>1955</v>
      </c>
      <c r="N480" s="55">
        <v>44491</v>
      </c>
      <c r="O480" s="56">
        <v>20212110029161</v>
      </c>
      <c r="P480" s="155">
        <v>44545</v>
      </c>
      <c r="Q480" s="56">
        <v>35</v>
      </c>
      <c r="R480" s="93" t="s">
        <v>110</v>
      </c>
      <c r="S480" s="26" t="s">
        <v>1956</v>
      </c>
      <c r="T480" s="55">
        <v>44545</v>
      </c>
      <c r="U480" s="55" t="s">
        <v>1610</v>
      </c>
      <c r="V480" s="55" t="s">
        <v>40</v>
      </c>
      <c r="W480" s="55" t="s">
        <v>40</v>
      </c>
      <c r="X480" s="26" t="s">
        <v>1957</v>
      </c>
    </row>
    <row r="481" spans="1:24" s="128" customFormat="1" ht="51" x14ac:dyDescent="0.25">
      <c r="A481" s="25" t="s">
        <v>24</v>
      </c>
      <c r="B481" s="95" t="s">
        <v>25</v>
      </c>
      <c r="C481" s="25" t="s">
        <v>66</v>
      </c>
      <c r="D481" s="25" t="s">
        <v>1958</v>
      </c>
      <c r="E481" s="25" t="s">
        <v>43</v>
      </c>
      <c r="F481" s="25" t="s">
        <v>68</v>
      </c>
      <c r="G481" s="25" t="s">
        <v>1959</v>
      </c>
      <c r="H481" s="1" t="s">
        <v>62</v>
      </c>
      <c r="I481" s="1" t="s">
        <v>63</v>
      </c>
      <c r="J481" s="2" t="s">
        <v>33</v>
      </c>
      <c r="K481" s="1" t="s">
        <v>54</v>
      </c>
      <c r="L481" s="58">
        <v>30</v>
      </c>
      <c r="M481" s="58" t="s">
        <v>1960</v>
      </c>
      <c r="N481" s="59">
        <v>44491</v>
      </c>
      <c r="O481" s="58" t="s">
        <v>1961</v>
      </c>
      <c r="P481" s="156">
        <v>44537</v>
      </c>
      <c r="Q481" s="58">
        <v>30</v>
      </c>
      <c r="R481" s="99" t="s">
        <v>1767</v>
      </c>
      <c r="S481" s="25" t="s">
        <v>1576</v>
      </c>
      <c r="T481" s="59">
        <v>44539</v>
      </c>
      <c r="U481" s="59" t="s">
        <v>1610</v>
      </c>
      <c r="V481" s="59" t="s">
        <v>40</v>
      </c>
      <c r="W481" s="59" t="s">
        <v>40</v>
      </c>
      <c r="X481" s="25" t="s">
        <v>1957</v>
      </c>
    </row>
    <row r="482" spans="1:24" s="128" customFormat="1" ht="38.25" x14ac:dyDescent="0.25">
      <c r="A482" s="25" t="s">
        <v>24</v>
      </c>
      <c r="B482" s="95" t="s">
        <v>25</v>
      </c>
      <c r="C482" s="25" t="s">
        <v>94</v>
      </c>
      <c r="D482" s="25" t="s">
        <v>1962</v>
      </c>
      <c r="E482" s="25" t="s">
        <v>588</v>
      </c>
      <c r="F482" s="25" t="s">
        <v>68</v>
      </c>
      <c r="G482" s="25" t="s">
        <v>1963</v>
      </c>
      <c r="H482" s="1" t="s">
        <v>578</v>
      </c>
      <c r="I482" s="25" t="s">
        <v>579</v>
      </c>
      <c r="J482" s="1" t="s">
        <v>108</v>
      </c>
      <c r="K482" s="1" t="s">
        <v>54</v>
      </c>
      <c r="L482" s="58">
        <v>20</v>
      </c>
      <c r="M482" s="58" t="s">
        <v>1964</v>
      </c>
      <c r="N482" s="59">
        <v>44491</v>
      </c>
      <c r="O482" s="58">
        <v>20213100028181</v>
      </c>
      <c r="P482" s="156">
        <v>44511</v>
      </c>
      <c r="Q482" s="58">
        <v>13</v>
      </c>
      <c r="R482" s="25" t="s">
        <v>1767</v>
      </c>
      <c r="S482" s="25" t="s">
        <v>1767</v>
      </c>
      <c r="T482" s="59">
        <v>44511</v>
      </c>
      <c r="U482" s="25" t="s">
        <v>38</v>
      </c>
      <c r="V482" s="2" t="s">
        <v>39</v>
      </c>
      <c r="W482" s="25"/>
      <c r="X482" s="25" t="s">
        <v>1965</v>
      </c>
    </row>
    <row r="483" spans="1:24" s="128" customFormat="1" ht="75" x14ac:dyDescent="0.25">
      <c r="A483" s="26" t="s">
        <v>24</v>
      </c>
      <c r="B483" s="89" t="s">
        <v>25</v>
      </c>
      <c r="C483" s="26" t="s">
        <v>99</v>
      </c>
      <c r="D483" s="26" t="s">
        <v>1966</v>
      </c>
      <c r="E483" s="26" t="s">
        <v>60</v>
      </c>
      <c r="F483" s="26" t="s">
        <v>68</v>
      </c>
      <c r="G483" s="26" t="s">
        <v>1967</v>
      </c>
      <c r="H483" s="7" t="s">
        <v>274</v>
      </c>
      <c r="I483" s="26" t="s">
        <v>275</v>
      </c>
      <c r="J483" s="8" t="s">
        <v>108</v>
      </c>
      <c r="K483" s="7" t="s">
        <v>115</v>
      </c>
      <c r="L483" s="56">
        <v>5</v>
      </c>
      <c r="M483" s="56" t="s">
        <v>1968</v>
      </c>
      <c r="N483" s="55">
        <v>44491</v>
      </c>
      <c r="O483" s="56">
        <v>20213000029581</v>
      </c>
      <c r="P483" s="155">
        <v>44544</v>
      </c>
      <c r="Q483" s="56">
        <v>34</v>
      </c>
      <c r="R483" s="93" t="s">
        <v>110</v>
      </c>
      <c r="S483" s="26" t="s">
        <v>1969</v>
      </c>
      <c r="T483" s="55">
        <v>44544</v>
      </c>
      <c r="U483" s="26" t="s">
        <v>1610</v>
      </c>
      <c r="V483" s="8" t="s">
        <v>39</v>
      </c>
      <c r="W483" s="26" t="s">
        <v>40</v>
      </c>
      <c r="X483" s="26"/>
    </row>
    <row r="484" spans="1:24" s="128" customFormat="1" ht="75" x14ac:dyDescent="0.25">
      <c r="A484" s="18" t="s">
        <v>24</v>
      </c>
      <c r="B484" s="1" t="s">
        <v>254</v>
      </c>
      <c r="C484" s="25" t="s">
        <v>66</v>
      </c>
      <c r="D484" s="25" t="s">
        <v>360</v>
      </c>
      <c r="E484" s="25" t="s">
        <v>28</v>
      </c>
      <c r="F484" s="25" t="s">
        <v>127</v>
      </c>
      <c r="G484" s="25" t="s">
        <v>1970</v>
      </c>
      <c r="H484" s="65" t="s">
        <v>1125</v>
      </c>
      <c r="I484" s="1" t="s">
        <v>32</v>
      </c>
      <c r="J484" s="2" t="s">
        <v>33</v>
      </c>
      <c r="K484" s="1" t="s">
        <v>54</v>
      </c>
      <c r="L484" s="58">
        <v>30</v>
      </c>
      <c r="M484" s="58" t="s">
        <v>1971</v>
      </c>
      <c r="N484" s="59">
        <v>44492</v>
      </c>
      <c r="O484" s="144">
        <v>20212110026811</v>
      </c>
      <c r="P484" s="156">
        <v>44509</v>
      </c>
      <c r="Q484" s="58">
        <v>10</v>
      </c>
      <c r="R484" s="25" t="s">
        <v>1767</v>
      </c>
      <c r="S484" s="25" t="s">
        <v>1950</v>
      </c>
      <c r="T484" s="59">
        <v>44509</v>
      </c>
      <c r="U484" s="25" t="s">
        <v>38</v>
      </c>
      <c r="V484" s="2" t="s">
        <v>39</v>
      </c>
      <c r="W484" s="25"/>
      <c r="X484" s="25" t="s">
        <v>1972</v>
      </c>
    </row>
    <row r="485" spans="1:24" s="128" customFormat="1" ht="51" x14ac:dyDescent="0.25">
      <c r="A485" s="32" t="s">
        <v>24</v>
      </c>
      <c r="B485" s="91" t="s">
        <v>25</v>
      </c>
      <c r="C485" s="32" t="s">
        <v>658</v>
      </c>
      <c r="D485" s="32" t="s">
        <v>1973</v>
      </c>
      <c r="E485" s="32" t="s">
        <v>28</v>
      </c>
      <c r="F485" s="32" t="s">
        <v>68</v>
      </c>
      <c r="G485" s="32" t="s">
        <v>1974</v>
      </c>
      <c r="H485" s="12" t="s">
        <v>121</v>
      </c>
      <c r="I485" s="50" t="s">
        <v>310</v>
      </c>
      <c r="J485" s="13" t="s">
        <v>33</v>
      </c>
      <c r="K485" s="12" t="s">
        <v>54</v>
      </c>
      <c r="L485" s="62">
        <v>30</v>
      </c>
      <c r="M485" s="62" t="s">
        <v>1975</v>
      </c>
      <c r="N485" s="63">
        <v>44494</v>
      </c>
      <c r="O485" s="62"/>
      <c r="P485" s="157"/>
      <c r="Q485" s="62"/>
      <c r="R485" s="92" t="s">
        <v>123</v>
      </c>
      <c r="S485" s="32"/>
      <c r="T485" s="63"/>
      <c r="U485" s="32"/>
      <c r="V485" s="32"/>
      <c r="W485" s="32"/>
      <c r="X485" s="32"/>
    </row>
    <row r="486" spans="1:24" s="128" customFormat="1" ht="60" x14ac:dyDescent="0.25">
      <c r="A486" s="26" t="s">
        <v>24</v>
      </c>
      <c r="B486" s="89" t="s">
        <v>25</v>
      </c>
      <c r="C486" s="26" t="s">
        <v>643</v>
      </c>
      <c r="D486" s="26" t="s">
        <v>1976</v>
      </c>
      <c r="E486" s="26" t="s">
        <v>60</v>
      </c>
      <c r="F486" s="26" t="s">
        <v>68</v>
      </c>
      <c r="G486" s="26" t="s">
        <v>1977</v>
      </c>
      <c r="H486" s="7" t="s">
        <v>46</v>
      </c>
      <c r="I486" s="7" t="s">
        <v>32</v>
      </c>
      <c r="J486" s="8" t="s">
        <v>33</v>
      </c>
      <c r="K486" s="7" t="s">
        <v>54</v>
      </c>
      <c r="L486" s="56">
        <v>30</v>
      </c>
      <c r="M486" s="56" t="s">
        <v>1978</v>
      </c>
      <c r="N486" s="55">
        <v>44494</v>
      </c>
      <c r="O486" s="56">
        <v>20212110029961</v>
      </c>
      <c r="P486" s="155">
        <v>44551</v>
      </c>
      <c r="Q486" s="56">
        <v>38</v>
      </c>
      <c r="R486" s="93" t="s">
        <v>110</v>
      </c>
      <c r="S486" s="26" t="s">
        <v>1979</v>
      </c>
      <c r="T486" s="55">
        <v>44551</v>
      </c>
      <c r="U486" s="26" t="s">
        <v>1610</v>
      </c>
      <c r="V486" s="26" t="s">
        <v>40</v>
      </c>
      <c r="W486" s="26" t="s">
        <v>40</v>
      </c>
      <c r="X486" s="26" t="s">
        <v>1957</v>
      </c>
    </row>
    <row r="487" spans="1:24" s="128" customFormat="1" ht="51" x14ac:dyDescent="0.25">
      <c r="A487" s="26" t="s">
        <v>24</v>
      </c>
      <c r="B487" s="89" t="s">
        <v>25</v>
      </c>
      <c r="C487" s="26" t="s">
        <v>144</v>
      </c>
      <c r="D487" s="26" t="s">
        <v>1980</v>
      </c>
      <c r="E487" s="26" t="s">
        <v>60</v>
      </c>
      <c r="F487" s="26" t="s">
        <v>68</v>
      </c>
      <c r="G487" s="26" t="s">
        <v>1981</v>
      </c>
      <c r="H487" s="7" t="s">
        <v>62</v>
      </c>
      <c r="I487" s="7" t="s">
        <v>63</v>
      </c>
      <c r="J487" s="8" t="s">
        <v>33</v>
      </c>
      <c r="K487" s="7" t="s">
        <v>160</v>
      </c>
      <c r="L487" s="56">
        <v>35</v>
      </c>
      <c r="M487" s="56" t="s">
        <v>1982</v>
      </c>
      <c r="N487" s="55">
        <v>44494</v>
      </c>
      <c r="O487" s="56" t="s">
        <v>40</v>
      </c>
      <c r="P487" s="155">
        <v>44553</v>
      </c>
      <c r="Q487" s="56">
        <v>40</v>
      </c>
      <c r="R487" s="93" t="s">
        <v>110</v>
      </c>
      <c r="S487" s="26" t="s">
        <v>367</v>
      </c>
      <c r="T487" s="55" t="s">
        <v>40</v>
      </c>
      <c r="U487" s="26" t="s">
        <v>40</v>
      </c>
      <c r="V487" s="26" t="s">
        <v>40</v>
      </c>
      <c r="W487" s="26" t="s">
        <v>40</v>
      </c>
      <c r="X487" s="26" t="s">
        <v>1938</v>
      </c>
    </row>
    <row r="488" spans="1:24" s="128" customFormat="1" ht="51" x14ac:dyDescent="0.25">
      <c r="A488" s="32" t="s">
        <v>24</v>
      </c>
      <c r="B488" s="91" t="s">
        <v>25</v>
      </c>
      <c r="C488" s="32" t="s">
        <v>79</v>
      </c>
      <c r="D488" s="32" t="s">
        <v>1983</v>
      </c>
      <c r="E488" s="32" t="s">
        <v>43</v>
      </c>
      <c r="F488" s="32" t="s">
        <v>68</v>
      </c>
      <c r="G488" s="32" t="s">
        <v>1984</v>
      </c>
      <c r="H488" s="12" t="s">
        <v>121</v>
      </c>
      <c r="I488" s="50" t="s">
        <v>310</v>
      </c>
      <c r="J488" s="13" t="s">
        <v>33</v>
      </c>
      <c r="K488" s="12" t="s">
        <v>76</v>
      </c>
      <c r="L488" s="62">
        <v>20</v>
      </c>
      <c r="M488" s="62" t="s">
        <v>1985</v>
      </c>
      <c r="N488" s="63">
        <v>44494</v>
      </c>
      <c r="O488" s="62"/>
      <c r="P488" s="157"/>
      <c r="Q488" s="62"/>
      <c r="R488" s="92" t="s">
        <v>123</v>
      </c>
      <c r="S488" s="32" t="s">
        <v>1986</v>
      </c>
      <c r="T488" s="63"/>
      <c r="U488" s="32"/>
      <c r="V488" s="32"/>
      <c r="W488" s="32"/>
      <c r="X488" s="32" t="s">
        <v>1987</v>
      </c>
    </row>
    <row r="489" spans="1:24" s="128" customFormat="1" ht="60" x14ac:dyDescent="0.25">
      <c r="A489" s="25" t="s">
        <v>24</v>
      </c>
      <c r="B489" s="95" t="s">
        <v>25</v>
      </c>
      <c r="C489" s="25" t="s">
        <v>66</v>
      </c>
      <c r="D489" s="25" t="s">
        <v>1894</v>
      </c>
      <c r="E489" s="25" t="s">
        <v>43</v>
      </c>
      <c r="F489" s="25" t="s">
        <v>180</v>
      </c>
      <c r="G489" s="25" t="s">
        <v>1988</v>
      </c>
      <c r="H489" s="1" t="s">
        <v>46</v>
      </c>
      <c r="I489" s="1" t="s">
        <v>32</v>
      </c>
      <c r="J489" s="2" t="s">
        <v>33</v>
      </c>
      <c r="K489" s="1" t="s">
        <v>54</v>
      </c>
      <c r="L489" s="58">
        <v>30</v>
      </c>
      <c r="M489" s="58" t="s">
        <v>1989</v>
      </c>
      <c r="N489" s="59">
        <v>44494</v>
      </c>
      <c r="O489" s="58">
        <v>20212110028581</v>
      </c>
      <c r="P489" s="156">
        <v>44525</v>
      </c>
      <c r="Q489" s="58">
        <v>21</v>
      </c>
      <c r="R489" s="99" t="s">
        <v>37</v>
      </c>
      <c r="S489" s="25" t="s">
        <v>1990</v>
      </c>
      <c r="T489" s="59">
        <v>44525</v>
      </c>
      <c r="U489" s="25" t="s">
        <v>1610</v>
      </c>
      <c r="V489" s="2" t="s">
        <v>39</v>
      </c>
      <c r="W489" s="25" t="s">
        <v>40</v>
      </c>
      <c r="X489" s="25"/>
    </row>
    <row r="490" spans="1:24" s="128" customFormat="1" ht="51" x14ac:dyDescent="0.25">
      <c r="A490" s="18" t="s">
        <v>24</v>
      </c>
      <c r="B490" s="1" t="s">
        <v>254</v>
      </c>
      <c r="C490" s="34" t="s">
        <v>359</v>
      </c>
      <c r="D490" s="25" t="s">
        <v>360</v>
      </c>
      <c r="E490" s="25" t="s">
        <v>43</v>
      </c>
      <c r="F490" s="25" t="s">
        <v>68</v>
      </c>
      <c r="G490" s="25" t="s">
        <v>1991</v>
      </c>
      <c r="H490" s="16" t="s">
        <v>937</v>
      </c>
      <c r="I490" s="1" t="s">
        <v>32</v>
      </c>
      <c r="J490" s="2" t="s">
        <v>33</v>
      </c>
      <c r="K490" s="1" t="s">
        <v>54</v>
      </c>
      <c r="L490" s="58">
        <v>30</v>
      </c>
      <c r="M490" s="58" t="s">
        <v>1992</v>
      </c>
      <c r="N490" s="59">
        <v>44494</v>
      </c>
      <c r="O490" s="58"/>
      <c r="P490" s="156">
        <v>44495</v>
      </c>
      <c r="Q490" s="58"/>
      <c r="R490" s="25" t="s">
        <v>37</v>
      </c>
      <c r="S490" s="25" t="s">
        <v>1993</v>
      </c>
      <c r="T490" s="59"/>
      <c r="U490" s="25"/>
      <c r="V490" s="25"/>
      <c r="W490" s="25"/>
      <c r="X490" s="25" t="s">
        <v>1994</v>
      </c>
    </row>
    <row r="491" spans="1:24" s="128" customFormat="1" ht="60" x14ac:dyDescent="0.25">
      <c r="A491" s="32" t="s">
        <v>24</v>
      </c>
      <c r="B491" s="91" t="s">
        <v>25</v>
      </c>
      <c r="C491" s="32" t="s">
        <v>94</v>
      </c>
      <c r="D491" s="32" t="s">
        <v>1995</v>
      </c>
      <c r="E491" s="32" t="s">
        <v>60</v>
      </c>
      <c r="F491" s="32" t="s">
        <v>68</v>
      </c>
      <c r="G491" s="32" t="s">
        <v>1996</v>
      </c>
      <c r="H491" s="12" t="s">
        <v>62</v>
      </c>
      <c r="I491" s="12" t="s">
        <v>63</v>
      </c>
      <c r="J491" s="13" t="s">
        <v>33</v>
      </c>
      <c r="K491" s="12" t="s">
        <v>54</v>
      </c>
      <c r="L491" s="62">
        <v>30</v>
      </c>
      <c r="M491" s="62" t="s">
        <v>1997</v>
      </c>
      <c r="N491" s="63">
        <v>44495</v>
      </c>
      <c r="O491" s="62"/>
      <c r="P491" s="157"/>
      <c r="Q491" s="62"/>
      <c r="R491" s="92" t="s">
        <v>1571</v>
      </c>
      <c r="S491" s="32" t="s">
        <v>367</v>
      </c>
      <c r="T491" s="63"/>
      <c r="U491" s="32"/>
      <c r="V491" s="32"/>
      <c r="W491" s="32"/>
      <c r="X491" s="32" t="s">
        <v>1998</v>
      </c>
    </row>
    <row r="492" spans="1:24" s="128" customFormat="1" ht="75" x14ac:dyDescent="0.25">
      <c r="A492" s="25" t="s">
        <v>24</v>
      </c>
      <c r="B492" s="95" t="s">
        <v>25</v>
      </c>
      <c r="C492" s="25" t="s">
        <v>99</v>
      </c>
      <c r="D492" s="25" t="s">
        <v>1999</v>
      </c>
      <c r="E492" s="25" t="s">
        <v>28</v>
      </c>
      <c r="F492" s="25" t="s">
        <v>68</v>
      </c>
      <c r="G492" s="25" t="s">
        <v>2000</v>
      </c>
      <c r="H492" s="1" t="s">
        <v>159</v>
      </c>
      <c r="I492" s="1" t="s">
        <v>32</v>
      </c>
      <c r="J492" s="2" t="s">
        <v>33</v>
      </c>
      <c r="K492" s="1" t="s">
        <v>54</v>
      </c>
      <c r="L492" s="58">
        <v>30</v>
      </c>
      <c r="M492" s="58" t="s">
        <v>2001</v>
      </c>
      <c r="N492" s="59">
        <v>44495</v>
      </c>
      <c r="O492" s="58">
        <v>20212110027371</v>
      </c>
      <c r="P492" s="156">
        <v>44509</v>
      </c>
      <c r="Q492" s="58">
        <v>9</v>
      </c>
      <c r="R492" s="99" t="s">
        <v>37</v>
      </c>
      <c r="S492" s="25" t="s">
        <v>2002</v>
      </c>
      <c r="T492" s="59">
        <v>44509</v>
      </c>
      <c r="U492" s="25" t="s">
        <v>1610</v>
      </c>
      <c r="V492" s="2" t="s">
        <v>39</v>
      </c>
      <c r="W492" s="25" t="s">
        <v>40</v>
      </c>
      <c r="X492" s="25"/>
    </row>
    <row r="493" spans="1:24" s="128" customFormat="1" ht="51" x14ac:dyDescent="0.25">
      <c r="A493" s="25" t="s">
        <v>24</v>
      </c>
      <c r="B493" s="95" t="s">
        <v>25</v>
      </c>
      <c r="C493" s="25" t="s">
        <v>79</v>
      </c>
      <c r="D493" s="25" t="s">
        <v>2003</v>
      </c>
      <c r="E493" s="25" t="s">
        <v>28</v>
      </c>
      <c r="F493" s="25" t="s">
        <v>68</v>
      </c>
      <c r="G493" s="25" t="s">
        <v>2004</v>
      </c>
      <c r="H493" s="1" t="s">
        <v>82</v>
      </c>
      <c r="I493" s="1" t="s">
        <v>83</v>
      </c>
      <c r="J493" s="2" t="s">
        <v>33</v>
      </c>
      <c r="K493" s="1" t="s">
        <v>54</v>
      </c>
      <c r="L493" s="58">
        <v>30</v>
      </c>
      <c r="M493" s="58" t="s">
        <v>2005</v>
      </c>
      <c r="N493" s="59">
        <v>44495</v>
      </c>
      <c r="O493" s="58" t="s">
        <v>40</v>
      </c>
      <c r="P493" s="156">
        <v>44536</v>
      </c>
      <c r="Q493" s="58">
        <v>27</v>
      </c>
      <c r="R493" s="99" t="s">
        <v>37</v>
      </c>
      <c r="S493" s="25" t="s">
        <v>1604</v>
      </c>
      <c r="T493" s="59" t="s">
        <v>40</v>
      </c>
      <c r="U493" s="25" t="s">
        <v>40</v>
      </c>
      <c r="V493" s="2" t="s">
        <v>39</v>
      </c>
      <c r="W493" s="25" t="s">
        <v>40</v>
      </c>
      <c r="X493" s="25" t="s">
        <v>2006</v>
      </c>
    </row>
    <row r="494" spans="1:24" s="128" customFormat="1" ht="60" x14ac:dyDescent="0.25">
      <c r="A494" s="45" t="s">
        <v>24</v>
      </c>
      <c r="B494" s="7" t="s">
        <v>254</v>
      </c>
      <c r="C494" s="87" t="s">
        <v>359</v>
      </c>
      <c r="D494" s="26" t="s">
        <v>360</v>
      </c>
      <c r="E494" s="26" t="s">
        <v>28</v>
      </c>
      <c r="F494" s="26" t="s">
        <v>68</v>
      </c>
      <c r="G494" s="26" t="s">
        <v>2007</v>
      </c>
      <c r="H494" s="7" t="s">
        <v>53</v>
      </c>
      <c r="I494" s="7" t="s">
        <v>32</v>
      </c>
      <c r="J494" s="8" t="s">
        <v>33</v>
      </c>
      <c r="K494" s="7" t="s">
        <v>54</v>
      </c>
      <c r="L494" s="56">
        <v>20</v>
      </c>
      <c r="M494" s="56" t="s">
        <v>2008</v>
      </c>
      <c r="N494" s="55">
        <v>44495</v>
      </c>
      <c r="O494" s="56">
        <v>20212110027751</v>
      </c>
      <c r="P494" s="155">
        <v>44552</v>
      </c>
      <c r="Q494" s="56">
        <v>38</v>
      </c>
      <c r="R494" s="93" t="s">
        <v>110</v>
      </c>
      <c r="S494" s="26" t="s">
        <v>2009</v>
      </c>
      <c r="T494" s="55" t="s">
        <v>40</v>
      </c>
      <c r="U494" s="26" t="s">
        <v>130</v>
      </c>
      <c r="V494" s="26" t="s">
        <v>40</v>
      </c>
      <c r="W494" s="26" t="s">
        <v>40</v>
      </c>
      <c r="X494" s="26" t="s">
        <v>2010</v>
      </c>
    </row>
    <row r="495" spans="1:24" s="128" customFormat="1" ht="75" x14ac:dyDescent="0.25">
      <c r="A495" s="26" t="s">
        <v>24</v>
      </c>
      <c r="B495" s="89" t="s">
        <v>25</v>
      </c>
      <c r="C495" s="26" t="s">
        <v>99</v>
      </c>
      <c r="D495" s="26" t="s">
        <v>2011</v>
      </c>
      <c r="E495" s="26" t="s">
        <v>60</v>
      </c>
      <c r="F495" s="26" t="s">
        <v>68</v>
      </c>
      <c r="G495" s="26" t="s">
        <v>2012</v>
      </c>
      <c r="H495" s="7" t="s">
        <v>274</v>
      </c>
      <c r="I495" s="26" t="s">
        <v>275</v>
      </c>
      <c r="J495" s="8" t="s">
        <v>108</v>
      </c>
      <c r="K495" s="7" t="s">
        <v>141</v>
      </c>
      <c r="L495" s="56">
        <v>10</v>
      </c>
      <c r="M495" s="56" t="s">
        <v>2013</v>
      </c>
      <c r="N495" s="55">
        <v>44495</v>
      </c>
      <c r="O495" s="56">
        <v>20213000027241</v>
      </c>
      <c r="P495" s="155">
        <v>44511</v>
      </c>
      <c r="Q495" s="56">
        <v>11</v>
      </c>
      <c r="R495" s="93" t="s">
        <v>110</v>
      </c>
      <c r="S495" s="26" t="s">
        <v>2014</v>
      </c>
      <c r="T495" s="55">
        <v>44509</v>
      </c>
      <c r="U495" s="26" t="s">
        <v>1610</v>
      </c>
      <c r="V495" s="8" t="s">
        <v>39</v>
      </c>
      <c r="W495" s="26" t="s">
        <v>40</v>
      </c>
      <c r="X495" s="26"/>
    </row>
    <row r="496" spans="1:24" s="128" customFormat="1" ht="75" x14ac:dyDescent="0.25">
      <c r="A496" s="25" t="s">
        <v>24</v>
      </c>
      <c r="B496" s="95" t="s">
        <v>25</v>
      </c>
      <c r="C496" s="25" t="s">
        <v>99</v>
      </c>
      <c r="D496" s="25" t="s">
        <v>2015</v>
      </c>
      <c r="E496" s="25" t="s">
        <v>588</v>
      </c>
      <c r="F496" s="25" t="s">
        <v>68</v>
      </c>
      <c r="G496" s="25" t="s">
        <v>2016</v>
      </c>
      <c r="H496" s="1" t="s">
        <v>82</v>
      </c>
      <c r="I496" s="1" t="s">
        <v>83</v>
      </c>
      <c r="J496" s="2" t="s">
        <v>33</v>
      </c>
      <c r="K496" s="1" t="s">
        <v>54</v>
      </c>
      <c r="L496" s="58">
        <v>30</v>
      </c>
      <c r="M496" s="58" t="s">
        <v>2017</v>
      </c>
      <c r="N496" s="59">
        <v>44495</v>
      </c>
      <c r="O496" s="58">
        <v>20212140029691</v>
      </c>
      <c r="P496" s="156">
        <v>44537</v>
      </c>
      <c r="Q496" s="58">
        <v>28</v>
      </c>
      <c r="R496" s="99" t="s">
        <v>37</v>
      </c>
      <c r="S496" s="25" t="s">
        <v>2018</v>
      </c>
      <c r="T496" s="59">
        <v>44537</v>
      </c>
      <c r="U496" s="25" t="s">
        <v>1610</v>
      </c>
      <c r="V496" s="2" t="s">
        <v>39</v>
      </c>
      <c r="W496" s="25" t="s">
        <v>40</v>
      </c>
      <c r="X496" s="25"/>
    </row>
    <row r="497" spans="1:24" s="128" customFormat="1" ht="51" x14ac:dyDescent="0.25">
      <c r="A497" s="18" t="s">
        <v>24</v>
      </c>
      <c r="B497" s="1" t="s">
        <v>254</v>
      </c>
      <c r="C497" s="25" t="s">
        <v>79</v>
      </c>
      <c r="D497" s="25" t="s">
        <v>2019</v>
      </c>
      <c r="E497" s="25" t="s">
        <v>28</v>
      </c>
      <c r="F497" s="25" t="s">
        <v>68</v>
      </c>
      <c r="G497" s="25" t="s">
        <v>2020</v>
      </c>
      <c r="H497" s="1" t="s">
        <v>159</v>
      </c>
      <c r="I497" s="1" t="s">
        <v>32</v>
      </c>
      <c r="J497" s="2" t="s">
        <v>33</v>
      </c>
      <c r="K497" s="1" t="s">
        <v>76</v>
      </c>
      <c r="L497" s="58">
        <v>20</v>
      </c>
      <c r="M497" s="58" t="s">
        <v>2021</v>
      </c>
      <c r="N497" s="59">
        <v>44495</v>
      </c>
      <c r="O497" s="58">
        <v>20212110027381</v>
      </c>
      <c r="P497" s="156">
        <v>44509</v>
      </c>
      <c r="Q497" s="58">
        <v>10</v>
      </c>
      <c r="R497" s="25" t="s">
        <v>37</v>
      </c>
      <c r="S497" s="25"/>
      <c r="T497" s="34">
        <v>44509</v>
      </c>
      <c r="U497" s="25" t="s">
        <v>38</v>
      </c>
      <c r="V497" s="2" t="s">
        <v>39</v>
      </c>
      <c r="W497" s="25"/>
      <c r="X497" s="25"/>
    </row>
    <row r="498" spans="1:24" s="128" customFormat="1" ht="51" x14ac:dyDescent="0.25">
      <c r="A498" s="38" t="s">
        <v>24</v>
      </c>
      <c r="B498" s="12" t="s">
        <v>254</v>
      </c>
      <c r="C498" s="13" t="s">
        <v>930</v>
      </c>
      <c r="D498" s="32" t="s">
        <v>360</v>
      </c>
      <c r="E498" s="32" t="s">
        <v>28</v>
      </c>
      <c r="F498" s="32" t="s">
        <v>127</v>
      </c>
      <c r="G498" s="32" t="s">
        <v>2022</v>
      </c>
      <c r="H498" s="12" t="s">
        <v>62</v>
      </c>
      <c r="I498" s="12" t="s">
        <v>63</v>
      </c>
      <c r="J498" s="13" t="s">
        <v>33</v>
      </c>
      <c r="K498" s="12" t="s">
        <v>54</v>
      </c>
      <c r="L498" s="62">
        <v>30</v>
      </c>
      <c r="M498" s="62" t="s">
        <v>2023</v>
      </c>
      <c r="N498" s="63">
        <v>44495</v>
      </c>
      <c r="O498" s="62"/>
      <c r="P498" s="157">
        <v>44552</v>
      </c>
      <c r="Q498" s="62"/>
      <c r="R498" s="92" t="s">
        <v>123</v>
      </c>
      <c r="S498" s="32" t="s">
        <v>1576</v>
      </c>
      <c r="T498" s="63"/>
      <c r="U498" s="32"/>
      <c r="V498" s="32"/>
      <c r="W498" s="32"/>
      <c r="X498" s="32" t="s">
        <v>2024</v>
      </c>
    </row>
    <row r="499" spans="1:24" s="128" customFormat="1" ht="51" x14ac:dyDescent="0.25">
      <c r="A499" s="38" t="s">
        <v>24</v>
      </c>
      <c r="B499" s="12" t="s">
        <v>254</v>
      </c>
      <c r="C499" s="13" t="s">
        <v>930</v>
      </c>
      <c r="D499" s="32" t="s">
        <v>360</v>
      </c>
      <c r="E499" s="32" t="s">
        <v>28</v>
      </c>
      <c r="F499" s="32" t="s">
        <v>127</v>
      </c>
      <c r="G499" s="32" t="s">
        <v>2022</v>
      </c>
      <c r="H499" s="12" t="s">
        <v>62</v>
      </c>
      <c r="I499" s="12" t="s">
        <v>63</v>
      </c>
      <c r="J499" s="13" t="s">
        <v>33</v>
      </c>
      <c r="K499" s="12" t="s">
        <v>54</v>
      </c>
      <c r="L499" s="62">
        <v>30</v>
      </c>
      <c r="M499" s="62" t="s">
        <v>2025</v>
      </c>
      <c r="N499" s="63">
        <v>44495</v>
      </c>
      <c r="O499" s="62"/>
      <c r="P499" s="157">
        <v>44552</v>
      </c>
      <c r="Q499" s="62"/>
      <c r="R499" s="92" t="s">
        <v>123</v>
      </c>
      <c r="S499" s="32" t="s">
        <v>1576</v>
      </c>
      <c r="T499" s="63"/>
      <c r="U499" s="32"/>
      <c r="V499" s="32"/>
      <c r="W499" s="32"/>
      <c r="X499" s="32" t="s">
        <v>2024</v>
      </c>
    </row>
    <row r="500" spans="1:24" s="128" customFormat="1" ht="105" x14ac:dyDescent="0.25">
      <c r="A500" s="45" t="s">
        <v>137</v>
      </c>
      <c r="B500" s="8" t="s">
        <v>138</v>
      </c>
      <c r="C500" s="26" t="s">
        <v>1523</v>
      </c>
      <c r="D500" s="26" t="s">
        <v>2026</v>
      </c>
      <c r="E500" s="26" t="s">
        <v>60</v>
      </c>
      <c r="F500" s="26" t="s">
        <v>180</v>
      </c>
      <c r="G500" s="26" t="s">
        <v>2027</v>
      </c>
      <c r="H500" s="17" t="s">
        <v>1154</v>
      </c>
      <c r="I500" s="26" t="s">
        <v>1155</v>
      </c>
      <c r="J500" s="7" t="s">
        <v>33</v>
      </c>
      <c r="K500" s="7" t="s">
        <v>54</v>
      </c>
      <c r="L500" s="56">
        <v>30</v>
      </c>
      <c r="M500" s="56" t="s">
        <v>2028</v>
      </c>
      <c r="N500" s="55">
        <v>44496</v>
      </c>
      <c r="O500" s="56" t="s">
        <v>40</v>
      </c>
      <c r="P500" s="155">
        <v>44552</v>
      </c>
      <c r="Q500" s="56">
        <v>37</v>
      </c>
      <c r="R500" s="93" t="s">
        <v>110</v>
      </c>
      <c r="S500" s="26" t="s">
        <v>2029</v>
      </c>
      <c r="T500" s="55" t="s">
        <v>40</v>
      </c>
      <c r="U500" s="26" t="s">
        <v>40</v>
      </c>
      <c r="V500" s="8" t="s">
        <v>39</v>
      </c>
      <c r="W500" s="26" t="s">
        <v>40</v>
      </c>
      <c r="X500" s="26" t="s">
        <v>2030</v>
      </c>
    </row>
    <row r="501" spans="1:24" s="128" customFormat="1" ht="105" x14ac:dyDescent="0.25">
      <c r="A501" s="25" t="s">
        <v>24</v>
      </c>
      <c r="B501" s="95" t="s">
        <v>25</v>
      </c>
      <c r="C501" s="25" t="s">
        <v>99</v>
      </c>
      <c r="D501" s="25" t="s">
        <v>2031</v>
      </c>
      <c r="E501" s="25" t="s">
        <v>28</v>
      </c>
      <c r="F501" s="25" t="s">
        <v>68</v>
      </c>
      <c r="G501" s="25" t="s">
        <v>2032</v>
      </c>
      <c r="H501" s="16" t="s">
        <v>1154</v>
      </c>
      <c r="I501" s="25" t="s">
        <v>1155</v>
      </c>
      <c r="J501" s="1" t="s">
        <v>33</v>
      </c>
      <c r="K501" s="1" t="s">
        <v>54</v>
      </c>
      <c r="L501" s="58">
        <v>30</v>
      </c>
      <c r="M501" s="58" t="s">
        <v>2033</v>
      </c>
      <c r="N501" s="59">
        <v>44496</v>
      </c>
      <c r="O501" s="58">
        <v>20213000027931</v>
      </c>
      <c r="P501" s="156">
        <v>44510</v>
      </c>
      <c r="Q501" s="58">
        <v>9</v>
      </c>
      <c r="R501" s="99" t="s">
        <v>1767</v>
      </c>
      <c r="S501" s="25" t="s">
        <v>2034</v>
      </c>
      <c r="T501" s="59">
        <v>44510</v>
      </c>
      <c r="U501" s="25" t="s">
        <v>38</v>
      </c>
      <c r="V501" s="2" t="s">
        <v>39</v>
      </c>
      <c r="W501" s="25"/>
      <c r="X501" s="25" t="s">
        <v>2035</v>
      </c>
    </row>
    <row r="502" spans="1:24" s="128" customFormat="1" ht="75" x14ac:dyDescent="0.25">
      <c r="A502" s="25" t="s">
        <v>24</v>
      </c>
      <c r="B502" s="95" t="s">
        <v>25</v>
      </c>
      <c r="C502" s="25" t="s">
        <v>356</v>
      </c>
      <c r="D502" s="25" t="s">
        <v>357</v>
      </c>
      <c r="E502" s="25" t="s">
        <v>43</v>
      </c>
      <c r="F502" s="25" t="s">
        <v>68</v>
      </c>
      <c r="G502" s="25" t="s">
        <v>2036</v>
      </c>
      <c r="H502" s="1" t="s">
        <v>159</v>
      </c>
      <c r="I502" s="1" t="s">
        <v>32</v>
      </c>
      <c r="J502" s="2" t="s">
        <v>33</v>
      </c>
      <c r="K502" s="1" t="s">
        <v>54</v>
      </c>
      <c r="L502" s="58">
        <v>30</v>
      </c>
      <c r="M502" s="58" t="s">
        <v>2037</v>
      </c>
      <c r="N502" s="59">
        <v>44497</v>
      </c>
      <c r="O502" s="58">
        <v>20212110028831</v>
      </c>
      <c r="P502" s="156">
        <v>44524</v>
      </c>
      <c r="Q502" s="58">
        <v>17</v>
      </c>
      <c r="R502" s="99" t="s">
        <v>1767</v>
      </c>
      <c r="S502" s="25" t="s">
        <v>2038</v>
      </c>
      <c r="T502" s="59">
        <v>44524</v>
      </c>
      <c r="U502" s="25" t="s">
        <v>38</v>
      </c>
      <c r="V502" s="2" t="s">
        <v>39</v>
      </c>
      <c r="W502" s="25"/>
      <c r="X502" s="25" t="s">
        <v>2039</v>
      </c>
    </row>
    <row r="503" spans="1:24" s="128" customFormat="1" ht="45" x14ac:dyDescent="0.25">
      <c r="A503" s="32" t="s">
        <v>24</v>
      </c>
      <c r="B503" s="91" t="s">
        <v>25</v>
      </c>
      <c r="C503" s="32" t="s">
        <v>58</v>
      </c>
      <c r="D503" s="32" t="s">
        <v>2040</v>
      </c>
      <c r="E503" s="32" t="s">
        <v>28</v>
      </c>
      <c r="F503" s="32" t="s">
        <v>68</v>
      </c>
      <c r="G503" s="32" t="s">
        <v>2041</v>
      </c>
      <c r="H503" s="32" t="s">
        <v>2042</v>
      </c>
      <c r="I503" s="12" t="s">
        <v>154</v>
      </c>
      <c r="J503" s="12" t="s">
        <v>154</v>
      </c>
      <c r="K503" s="12" t="s">
        <v>54</v>
      </c>
      <c r="L503" s="62">
        <v>20</v>
      </c>
      <c r="M503" s="62" t="s">
        <v>2043</v>
      </c>
      <c r="N503" s="63">
        <v>44497</v>
      </c>
      <c r="O503" s="62"/>
      <c r="P503" s="157"/>
      <c r="Q503" s="62"/>
      <c r="R503" s="92" t="s">
        <v>123</v>
      </c>
      <c r="S503" s="32"/>
      <c r="T503" s="63"/>
      <c r="U503" s="32"/>
      <c r="V503" s="32"/>
      <c r="W503" s="32"/>
      <c r="X503" s="32" t="s">
        <v>2044</v>
      </c>
    </row>
    <row r="504" spans="1:24" s="128" customFormat="1" ht="75" x14ac:dyDescent="0.25">
      <c r="A504" s="32" t="s">
        <v>24</v>
      </c>
      <c r="B504" s="91" t="s">
        <v>25</v>
      </c>
      <c r="C504" s="32" t="s">
        <v>99</v>
      </c>
      <c r="D504" s="32" t="s">
        <v>2045</v>
      </c>
      <c r="E504" s="32" t="s">
        <v>28</v>
      </c>
      <c r="F504" s="32" t="s">
        <v>68</v>
      </c>
      <c r="G504" s="32" t="s">
        <v>2046</v>
      </c>
      <c r="H504" s="12" t="s">
        <v>31</v>
      </c>
      <c r="I504" s="12" t="s">
        <v>32</v>
      </c>
      <c r="J504" s="13" t="s">
        <v>33</v>
      </c>
      <c r="K504" s="12" t="s">
        <v>54</v>
      </c>
      <c r="L504" s="62">
        <v>20</v>
      </c>
      <c r="M504" s="62" t="s">
        <v>2047</v>
      </c>
      <c r="N504" s="63">
        <v>44497</v>
      </c>
      <c r="O504" s="62"/>
      <c r="P504" s="157">
        <v>44486</v>
      </c>
      <c r="Q504" s="62"/>
      <c r="R504" s="92" t="s">
        <v>123</v>
      </c>
      <c r="S504" s="32" t="s">
        <v>2048</v>
      </c>
      <c r="T504" s="63"/>
      <c r="U504" s="32"/>
      <c r="V504" s="32"/>
      <c r="W504" s="32"/>
      <c r="X504" s="32" t="s">
        <v>2049</v>
      </c>
    </row>
    <row r="505" spans="1:24" s="128" customFormat="1" ht="75" x14ac:dyDescent="0.25">
      <c r="A505" s="32" t="s">
        <v>24</v>
      </c>
      <c r="B505" s="91" t="s">
        <v>25</v>
      </c>
      <c r="C505" s="32" t="s">
        <v>49</v>
      </c>
      <c r="D505" s="32" t="s">
        <v>74</v>
      </c>
      <c r="E505" s="32" t="s">
        <v>43</v>
      </c>
      <c r="F505" s="32" t="s">
        <v>68</v>
      </c>
      <c r="G505" s="32" t="s">
        <v>2050</v>
      </c>
      <c r="H505" s="12" t="s">
        <v>309</v>
      </c>
      <c r="I505" s="50" t="s">
        <v>310</v>
      </c>
      <c r="J505" s="13" t="s">
        <v>33</v>
      </c>
      <c r="K505" s="12" t="s">
        <v>54</v>
      </c>
      <c r="L505" s="62">
        <v>20</v>
      </c>
      <c r="M505" s="62" t="s">
        <v>2051</v>
      </c>
      <c r="N505" s="63">
        <v>44497</v>
      </c>
      <c r="O505" s="62">
        <v>20212120032191</v>
      </c>
      <c r="P505" s="157"/>
      <c r="Q505" s="62"/>
      <c r="R505" s="92" t="s">
        <v>123</v>
      </c>
      <c r="S505" s="32" t="s">
        <v>2052</v>
      </c>
      <c r="T505" s="63"/>
      <c r="U505" s="32"/>
      <c r="V505" s="32"/>
      <c r="W505" s="32"/>
      <c r="X505" s="32" t="s">
        <v>2053</v>
      </c>
    </row>
    <row r="506" spans="1:24" s="128" customFormat="1" ht="75" x14ac:dyDescent="0.25">
      <c r="A506" s="38" t="s">
        <v>137</v>
      </c>
      <c r="B506" s="13" t="s">
        <v>138</v>
      </c>
      <c r="C506" s="32" t="s">
        <v>79</v>
      </c>
      <c r="D506" s="32" t="s">
        <v>2054</v>
      </c>
      <c r="E506" s="32" t="s">
        <v>43</v>
      </c>
      <c r="F506" s="32" t="s">
        <v>68</v>
      </c>
      <c r="G506" s="32" t="s">
        <v>2055</v>
      </c>
      <c r="H506" s="12" t="s">
        <v>309</v>
      </c>
      <c r="I506" s="50" t="s">
        <v>310</v>
      </c>
      <c r="J506" s="13" t="s">
        <v>33</v>
      </c>
      <c r="K506" s="12" t="s">
        <v>54</v>
      </c>
      <c r="L506" s="62">
        <v>30</v>
      </c>
      <c r="M506" s="62" t="s">
        <v>2056</v>
      </c>
      <c r="N506" s="63">
        <v>44497</v>
      </c>
      <c r="O506" s="62">
        <v>20212120032161</v>
      </c>
      <c r="P506" s="157"/>
      <c r="Q506" s="62"/>
      <c r="R506" s="92" t="s">
        <v>123</v>
      </c>
      <c r="S506" s="32" t="s">
        <v>2057</v>
      </c>
      <c r="T506" s="63"/>
      <c r="U506" s="32"/>
      <c r="V506" s="32"/>
      <c r="W506" s="32"/>
      <c r="X506" s="32" t="s">
        <v>2053</v>
      </c>
    </row>
    <row r="507" spans="1:24" s="128" customFormat="1" ht="51" x14ac:dyDescent="0.25">
      <c r="A507" s="1" t="s">
        <v>540</v>
      </c>
      <c r="B507" s="36" t="s">
        <v>541</v>
      </c>
      <c r="C507" s="25" t="s">
        <v>445</v>
      </c>
      <c r="D507" s="25" t="s">
        <v>2058</v>
      </c>
      <c r="E507" s="25" t="s">
        <v>28</v>
      </c>
      <c r="F507" s="25" t="s">
        <v>68</v>
      </c>
      <c r="G507" s="25" t="s">
        <v>2059</v>
      </c>
      <c r="H507" s="1" t="s">
        <v>53</v>
      </c>
      <c r="I507" s="1" t="s">
        <v>32</v>
      </c>
      <c r="J507" s="2" t="s">
        <v>33</v>
      </c>
      <c r="K507" s="1" t="s">
        <v>54</v>
      </c>
      <c r="L507" s="58">
        <v>20</v>
      </c>
      <c r="M507" s="58" t="s">
        <v>2060</v>
      </c>
      <c r="N507" s="59">
        <v>44497</v>
      </c>
      <c r="O507" s="58"/>
      <c r="P507" s="156"/>
      <c r="Q507" s="58">
        <v>8</v>
      </c>
      <c r="R507" s="25" t="s">
        <v>1767</v>
      </c>
      <c r="S507" s="25" t="s">
        <v>2061</v>
      </c>
      <c r="T507" s="59"/>
      <c r="U507" s="25"/>
      <c r="V507" s="25"/>
      <c r="W507" s="25"/>
      <c r="X507" s="25" t="s">
        <v>2062</v>
      </c>
    </row>
    <row r="508" spans="1:24" s="128" customFormat="1" ht="60" x14ac:dyDescent="0.25">
      <c r="A508" s="25" t="s">
        <v>24</v>
      </c>
      <c r="B508" s="95" t="s">
        <v>25</v>
      </c>
      <c r="C508" s="1" t="s">
        <v>41</v>
      </c>
      <c r="D508" s="25" t="s">
        <v>2063</v>
      </c>
      <c r="E508" s="25" t="s">
        <v>43</v>
      </c>
      <c r="F508" s="25" t="s">
        <v>68</v>
      </c>
      <c r="G508" s="25" t="s">
        <v>2064</v>
      </c>
      <c r="H508" s="1" t="s">
        <v>46</v>
      </c>
      <c r="I508" s="1" t="s">
        <v>32</v>
      </c>
      <c r="J508" s="2" t="s">
        <v>33</v>
      </c>
      <c r="K508" s="1" t="s">
        <v>54</v>
      </c>
      <c r="L508" s="58">
        <v>30</v>
      </c>
      <c r="M508" s="58" t="s">
        <v>2065</v>
      </c>
      <c r="N508" s="59">
        <v>44498</v>
      </c>
      <c r="O508" s="58">
        <v>20212110028901</v>
      </c>
      <c r="P508" s="156">
        <v>44538</v>
      </c>
      <c r="Q508" s="58">
        <v>26</v>
      </c>
      <c r="R508" s="99" t="s">
        <v>37</v>
      </c>
      <c r="S508" s="25" t="s">
        <v>2066</v>
      </c>
      <c r="T508" s="59">
        <v>44524</v>
      </c>
      <c r="U508" s="25" t="s">
        <v>1610</v>
      </c>
      <c r="V508" s="2" t="s">
        <v>39</v>
      </c>
      <c r="W508" s="25" t="s">
        <v>40</v>
      </c>
      <c r="X508" s="25"/>
    </row>
    <row r="509" spans="1:24" s="128" customFormat="1" ht="75" x14ac:dyDescent="0.25">
      <c r="A509" s="1" t="s">
        <v>540</v>
      </c>
      <c r="B509" s="36" t="s">
        <v>541</v>
      </c>
      <c r="C509" s="25" t="s">
        <v>26</v>
      </c>
      <c r="D509" s="25" t="s">
        <v>2067</v>
      </c>
      <c r="E509" s="25" t="s">
        <v>361</v>
      </c>
      <c r="F509" s="25" t="s">
        <v>180</v>
      </c>
      <c r="G509" s="25" t="s">
        <v>2068</v>
      </c>
      <c r="H509" s="1" t="s">
        <v>159</v>
      </c>
      <c r="I509" s="1" t="s">
        <v>32</v>
      </c>
      <c r="J509" s="2" t="s">
        <v>33</v>
      </c>
      <c r="K509" s="1" t="s">
        <v>54</v>
      </c>
      <c r="L509" s="58">
        <v>30</v>
      </c>
      <c r="M509" s="58" t="s">
        <v>2069</v>
      </c>
      <c r="N509" s="59">
        <v>44498</v>
      </c>
      <c r="O509" s="58" t="s">
        <v>2070</v>
      </c>
      <c r="P509" s="156">
        <v>44524</v>
      </c>
      <c r="Q509" s="58">
        <v>19</v>
      </c>
      <c r="R509" s="99" t="s">
        <v>37</v>
      </c>
      <c r="S509" s="25" t="s">
        <v>2071</v>
      </c>
      <c r="T509" s="59">
        <v>44524</v>
      </c>
      <c r="U509" s="25" t="s">
        <v>38</v>
      </c>
      <c r="V509" s="2" t="s">
        <v>39</v>
      </c>
      <c r="W509" s="25"/>
      <c r="X509" s="25" t="s">
        <v>2039</v>
      </c>
    </row>
    <row r="510" spans="1:24" s="128" customFormat="1" ht="60" x14ac:dyDescent="0.25">
      <c r="A510" s="25" t="s">
        <v>24</v>
      </c>
      <c r="B510" s="95" t="s">
        <v>25</v>
      </c>
      <c r="C510" s="25" t="s">
        <v>58</v>
      </c>
      <c r="D510" s="25" t="s">
        <v>1920</v>
      </c>
      <c r="E510" s="25" t="s">
        <v>60</v>
      </c>
      <c r="F510" s="25" t="s">
        <v>180</v>
      </c>
      <c r="G510" s="25" t="s">
        <v>2072</v>
      </c>
      <c r="H510" s="1" t="s">
        <v>53</v>
      </c>
      <c r="I510" s="1" t="s">
        <v>32</v>
      </c>
      <c r="J510" s="2" t="s">
        <v>33</v>
      </c>
      <c r="K510" s="1" t="s">
        <v>141</v>
      </c>
      <c r="L510" s="58">
        <v>10</v>
      </c>
      <c r="M510" s="58" t="s">
        <v>2073</v>
      </c>
      <c r="N510" s="59">
        <v>44498</v>
      </c>
      <c r="O510" s="58">
        <v>20212110027011</v>
      </c>
      <c r="P510" s="156">
        <v>44502</v>
      </c>
      <c r="Q510" s="58">
        <v>1</v>
      </c>
      <c r="R510" s="25" t="s">
        <v>1767</v>
      </c>
      <c r="S510" s="25" t="s">
        <v>1950</v>
      </c>
      <c r="T510" s="59">
        <v>44502</v>
      </c>
      <c r="U510" s="25" t="s">
        <v>38</v>
      </c>
      <c r="V510" s="2" t="s">
        <v>39</v>
      </c>
      <c r="W510" s="25"/>
      <c r="X510" s="25" t="s">
        <v>2074</v>
      </c>
    </row>
    <row r="511" spans="1:24" s="128" customFormat="1" ht="51" x14ac:dyDescent="0.25">
      <c r="A511" s="32" t="s">
        <v>24</v>
      </c>
      <c r="B511" s="91" t="s">
        <v>25</v>
      </c>
      <c r="C511" s="50" t="s">
        <v>79</v>
      </c>
      <c r="D511" s="32" t="s">
        <v>2075</v>
      </c>
      <c r="E511" s="50" t="s">
        <v>28</v>
      </c>
      <c r="F511" s="50" t="s">
        <v>180</v>
      </c>
      <c r="G511" s="32" t="s">
        <v>2076</v>
      </c>
      <c r="H511" s="12" t="s">
        <v>348</v>
      </c>
      <c r="I511" s="12" t="s">
        <v>32</v>
      </c>
      <c r="J511" s="13" t="s">
        <v>33</v>
      </c>
      <c r="K511" s="12" t="s">
        <v>54</v>
      </c>
      <c r="L511" s="62">
        <v>30</v>
      </c>
      <c r="M511" s="62" t="s">
        <v>2077</v>
      </c>
      <c r="N511" s="63">
        <v>44502</v>
      </c>
      <c r="O511" s="94"/>
      <c r="P511" s="154">
        <v>44523</v>
      </c>
      <c r="Q511" s="52"/>
      <c r="R511" s="92" t="s">
        <v>123</v>
      </c>
      <c r="S511" s="50" t="s">
        <v>367</v>
      </c>
      <c r="T511" s="51"/>
      <c r="U511" s="50"/>
      <c r="V511" s="50"/>
      <c r="W511" s="50"/>
      <c r="X511" s="32" t="s">
        <v>1938</v>
      </c>
    </row>
    <row r="512" spans="1:24" s="128" customFormat="1" ht="75" x14ac:dyDescent="0.25">
      <c r="A512" s="26" t="s">
        <v>24</v>
      </c>
      <c r="B512" s="89" t="s">
        <v>25</v>
      </c>
      <c r="C512" s="7" t="s">
        <v>41</v>
      </c>
      <c r="D512" s="26" t="s">
        <v>2078</v>
      </c>
      <c r="E512" s="17" t="s">
        <v>43</v>
      </c>
      <c r="F512" s="17" t="s">
        <v>180</v>
      </c>
      <c r="G512" s="26" t="s">
        <v>1988</v>
      </c>
      <c r="H512" s="7" t="s">
        <v>82</v>
      </c>
      <c r="I512" s="7" t="s">
        <v>83</v>
      </c>
      <c r="J512" s="8" t="s">
        <v>33</v>
      </c>
      <c r="K512" s="7" t="s">
        <v>34</v>
      </c>
      <c r="L512" s="56">
        <v>30</v>
      </c>
      <c r="M512" s="56" t="s">
        <v>2079</v>
      </c>
      <c r="N512" s="55">
        <v>44502</v>
      </c>
      <c r="O512" s="129">
        <v>20212140029791</v>
      </c>
      <c r="P512" s="153">
        <v>44550</v>
      </c>
      <c r="Q512" s="47">
        <v>32</v>
      </c>
      <c r="R512" s="93" t="s">
        <v>110</v>
      </c>
      <c r="S512" s="17" t="s">
        <v>2080</v>
      </c>
      <c r="T512" s="46" t="s">
        <v>40</v>
      </c>
      <c r="U512" s="17" t="s">
        <v>130</v>
      </c>
      <c r="V512" s="8" t="s">
        <v>39</v>
      </c>
      <c r="W512" s="17" t="s">
        <v>40</v>
      </c>
      <c r="X512" s="26" t="s">
        <v>2081</v>
      </c>
    </row>
    <row r="513" spans="1:24" s="128" customFormat="1" ht="75" x14ac:dyDescent="0.25">
      <c r="A513" s="25" t="s">
        <v>24</v>
      </c>
      <c r="B513" s="95" t="s">
        <v>25</v>
      </c>
      <c r="C513" s="16" t="s">
        <v>125</v>
      </c>
      <c r="D513" s="25" t="s">
        <v>2082</v>
      </c>
      <c r="E513" s="16" t="s">
        <v>43</v>
      </c>
      <c r="F513" s="16" t="s">
        <v>51</v>
      </c>
      <c r="G513" s="25" t="s">
        <v>2083</v>
      </c>
      <c r="H513" s="1" t="s">
        <v>82</v>
      </c>
      <c r="I513" s="1" t="s">
        <v>83</v>
      </c>
      <c r="J513" s="2" t="s">
        <v>33</v>
      </c>
      <c r="K513" s="1" t="s">
        <v>76</v>
      </c>
      <c r="L513" s="58">
        <v>20</v>
      </c>
      <c r="M513" s="58" t="s">
        <v>2084</v>
      </c>
      <c r="N513" s="59">
        <v>44502</v>
      </c>
      <c r="O513" s="130">
        <v>20212000029041</v>
      </c>
      <c r="P513" s="152">
        <v>44530</v>
      </c>
      <c r="Q513" s="41">
        <v>20</v>
      </c>
      <c r="R513" s="25" t="s">
        <v>37</v>
      </c>
      <c r="S513" s="16"/>
      <c r="T513" s="42">
        <v>44530</v>
      </c>
      <c r="U513" s="16" t="s">
        <v>38</v>
      </c>
      <c r="V513" s="2" t="s">
        <v>39</v>
      </c>
      <c r="W513" s="16"/>
      <c r="X513" s="25"/>
    </row>
    <row r="514" spans="1:24" s="128" customFormat="1" ht="51" x14ac:dyDescent="0.25">
      <c r="A514" s="32" t="s">
        <v>24</v>
      </c>
      <c r="B514" s="91" t="s">
        <v>25</v>
      </c>
      <c r="C514" s="50" t="s">
        <v>131</v>
      </c>
      <c r="D514" s="32" t="s">
        <v>2085</v>
      </c>
      <c r="E514" s="50" t="s">
        <v>588</v>
      </c>
      <c r="F514" s="50" t="s">
        <v>44</v>
      </c>
      <c r="G514" s="32" t="s">
        <v>2086</v>
      </c>
      <c r="H514" s="12" t="s">
        <v>46</v>
      </c>
      <c r="I514" s="50" t="s">
        <v>310</v>
      </c>
      <c r="J514" s="13" t="s">
        <v>33</v>
      </c>
      <c r="K514" s="12" t="s">
        <v>54</v>
      </c>
      <c r="L514" s="62">
        <v>30</v>
      </c>
      <c r="M514" s="62" t="s">
        <v>2087</v>
      </c>
      <c r="N514" s="63">
        <v>44502</v>
      </c>
      <c r="O514" s="94"/>
      <c r="P514" s="154"/>
      <c r="Q514" s="52"/>
      <c r="R514" s="92" t="s">
        <v>123</v>
      </c>
      <c r="S514" s="50"/>
      <c r="T514" s="51"/>
      <c r="U514" s="50"/>
      <c r="V514" s="50"/>
      <c r="W514" s="50"/>
      <c r="X514" s="32" t="s">
        <v>2088</v>
      </c>
    </row>
    <row r="515" spans="1:24" s="128" customFormat="1" ht="60" x14ac:dyDescent="0.25">
      <c r="A515" s="25" t="s">
        <v>24</v>
      </c>
      <c r="B515" s="95" t="s">
        <v>25</v>
      </c>
      <c r="C515" s="16" t="s">
        <v>79</v>
      </c>
      <c r="D515" s="25" t="s">
        <v>2089</v>
      </c>
      <c r="E515" s="16" t="s">
        <v>28</v>
      </c>
      <c r="F515" s="16" t="s">
        <v>180</v>
      </c>
      <c r="G515" s="25" t="s">
        <v>2090</v>
      </c>
      <c r="H515" s="1" t="s">
        <v>46</v>
      </c>
      <c r="I515" s="1" t="s">
        <v>32</v>
      </c>
      <c r="J515" s="2" t="s">
        <v>33</v>
      </c>
      <c r="K515" s="1" t="s">
        <v>54</v>
      </c>
      <c r="L515" s="58">
        <v>30</v>
      </c>
      <c r="M515" s="58" t="s">
        <v>2091</v>
      </c>
      <c r="N515" s="59">
        <v>44502</v>
      </c>
      <c r="O515" s="58">
        <v>20212110029101</v>
      </c>
      <c r="P515" s="152">
        <v>44545</v>
      </c>
      <c r="Q515" s="41">
        <v>29</v>
      </c>
      <c r="R515" s="99" t="s">
        <v>1767</v>
      </c>
      <c r="S515" s="97" t="s">
        <v>2092</v>
      </c>
      <c r="T515" s="40">
        <v>44545</v>
      </c>
      <c r="U515" s="16" t="s">
        <v>1610</v>
      </c>
      <c r="V515" s="2" t="s">
        <v>39</v>
      </c>
      <c r="W515" s="16" t="s">
        <v>40</v>
      </c>
      <c r="X515" s="25"/>
    </row>
    <row r="516" spans="1:24" s="128" customFormat="1" ht="51" x14ac:dyDescent="0.25">
      <c r="A516" s="25" t="s">
        <v>24</v>
      </c>
      <c r="B516" s="95" t="s">
        <v>25</v>
      </c>
      <c r="C516" s="16" t="s">
        <v>432</v>
      </c>
      <c r="D516" s="25" t="s">
        <v>179</v>
      </c>
      <c r="E516" s="16" t="s">
        <v>43</v>
      </c>
      <c r="F516" s="16" t="s">
        <v>68</v>
      </c>
      <c r="G516" s="25" t="s">
        <v>2093</v>
      </c>
      <c r="H516" s="1" t="s">
        <v>159</v>
      </c>
      <c r="I516" s="1" t="s">
        <v>32</v>
      </c>
      <c r="J516" s="2" t="s">
        <v>33</v>
      </c>
      <c r="K516" s="1" t="s">
        <v>54</v>
      </c>
      <c r="L516" s="58">
        <v>30</v>
      </c>
      <c r="M516" s="58" t="s">
        <v>2094</v>
      </c>
      <c r="N516" s="59">
        <v>44502</v>
      </c>
      <c r="O516" s="130">
        <v>20212110028281</v>
      </c>
      <c r="P516" s="152">
        <v>44524</v>
      </c>
      <c r="Q516" s="41">
        <v>15</v>
      </c>
      <c r="R516" s="25" t="s">
        <v>37</v>
      </c>
      <c r="S516" s="16"/>
      <c r="T516" s="42">
        <v>44524</v>
      </c>
      <c r="U516" s="16" t="s">
        <v>38</v>
      </c>
      <c r="V516" s="2" t="s">
        <v>39</v>
      </c>
      <c r="W516" s="16"/>
      <c r="X516" s="25"/>
    </row>
    <row r="517" spans="1:24" s="128" customFormat="1" ht="51" x14ac:dyDescent="0.25">
      <c r="A517" s="32" t="s">
        <v>24</v>
      </c>
      <c r="B517" s="91" t="s">
        <v>25</v>
      </c>
      <c r="C517" s="50" t="s">
        <v>66</v>
      </c>
      <c r="D517" s="32" t="s">
        <v>2095</v>
      </c>
      <c r="E517" s="50" t="s">
        <v>588</v>
      </c>
      <c r="F517" s="50" t="s">
        <v>68</v>
      </c>
      <c r="G517" s="32" t="s">
        <v>2096</v>
      </c>
      <c r="H517" s="12" t="s">
        <v>348</v>
      </c>
      <c r="I517" s="12" t="s">
        <v>32</v>
      </c>
      <c r="J517" s="13" t="s">
        <v>33</v>
      </c>
      <c r="K517" s="12" t="s">
        <v>54</v>
      </c>
      <c r="L517" s="62">
        <v>30</v>
      </c>
      <c r="M517" s="62" t="s">
        <v>2097</v>
      </c>
      <c r="N517" s="63">
        <v>44502</v>
      </c>
      <c r="O517" s="62"/>
      <c r="P517" s="154"/>
      <c r="Q517" s="52"/>
      <c r="R517" s="92" t="s">
        <v>123</v>
      </c>
      <c r="S517" s="100" t="s">
        <v>367</v>
      </c>
      <c r="T517" s="51"/>
      <c r="U517" s="50"/>
      <c r="V517" s="50"/>
      <c r="W517" s="50"/>
      <c r="X517" s="32" t="s">
        <v>2098</v>
      </c>
    </row>
    <row r="518" spans="1:24" s="128" customFormat="1" ht="51" x14ac:dyDescent="0.25">
      <c r="A518" s="25" t="s">
        <v>24</v>
      </c>
      <c r="B518" s="95" t="s">
        <v>25</v>
      </c>
      <c r="C518" s="16" t="s">
        <v>58</v>
      </c>
      <c r="D518" s="25" t="s">
        <v>2099</v>
      </c>
      <c r="E518" s="16" t="s">
        <v>43</v>
      </c>
      <c r="F518" s="16" t="s">
        <v>51</v>
      </c>
      <c r="G518" s="25" t="s">
        <v>2100</v>
      </c>
      <c r="H518" s="1" t="s">
        <v>159</v>
      </c>
      <c r="I518" s="1" t="s">
        <v>32</v>
      </c>
      <c r="J518" s="2" t="s">
        <v>33</v>
      </c>
      <c r="K518" s="1" t="s">
        <v>54</v>
      </c>
      <c r="L518" s="58">
        <v>30</v>
      </c>
      <c r="M518" s="58" t="s">
        <v>2101</v>
      </c>
      <c r="N518" s="59">
        <v>44502</v>
      </c>
      <c r="O518" s="130" t="s">
        <v>2102</v>
      </c>
      <c r="P518" s="152" t="s">
        <v>2103</v>
      </c>
      <c r="Q518" s="41">
        <v>21</v>
      </c>
      <c r="R518" s="25" t="s">
        <v>37</v>
      </c>
      <c r="S518" s="97"/>
      <c r="T518" s="40">
        <v>44531</v>
      </c>
      <c r="U518" s="16" t="s">
        <v>38</v>
      </c>
      <c r="V518" s="2" t="s">
        <v>39</v>
      </c>
      <c r="W518" s="16"/>
      <c r="X518" s="25"/>
    </row>
    <row r="519" spans="1:24" s="128" customFormat="1" ht="60" x14ac:dyDescent="0.25">
      <c r="A519" s="26" t="s">
        <v>24</v>
      </c>
      <c r="B519" s="89" t="s">
        <v>25</v>
      </c>
      <c r="C519" s="17" t="s">
        <v>1470</v>
      </c>
      <c r="D519" s="26" t="s">
        <v>2104</v>
      </c>
      <c r="E519" s="17" t="s">
        <v>43</v>
      </c>
      <c r="F519" s="17" t="s">
        <v>180</v>
      </c>
      <c r="G519" s="26" t="s">
        <v>2105</v>
      </c>
      <c r="H519" s="7" t="s">
        <v>31</v>
      </c>
      <c r="I519" s="7" t="s">
        <v>32</v>
      </c>
      <c r="J519" s="8" t="s">
        <v>33</v>
      </c>
      <c r="K519" s="7" t="s">
        <v>54</v>
      </c>
      <c r="L519" s="56">
        <v>30</v>
      </c>
      <c r="M519" s="56" t="s">
        <v>2106</v>
      </c>
      <c r="N519" s="55">
        <v>44502</v>
      </c>
      <c r="O519" s="129">
        <v>20212110030991</v>
      </c>
      <c r="P519" s="153">
        <v>44551</v>
      </c>
      <c r="Q519" s="47">
        <v>33</v>
      </c>
      <c r="R519" s="93" t="s">
        <v>110</v>
      </c>
      <c r="S519" s="17" t="s">
        <v>2107</v>
      </c>
      <c r="T519" s="46">
        <v>44551</v>
      </c>
      <c r="U519" s="17" t="s">
        <v>1610</v>
      </c>
      <c r="V519" s="8" t="s">
        <v>39</v>
      </c>
      <c r="W519" s="17" t="s">
        <v>40</v>
      </c>
      <c r="X519" s="26"/>
    </row>
    <row r="520" spans="1:24" s="128" customFormat="1" ht="60" x14ac:dyDescent="0.25">
      <c r="A520" s="26" t="s">
        <v>24</v>
      </c>
      <c r="B520" s="89" t="s">
        <v>25</v>
      </c>
      <c r="C520" s="17" t="s">
        <v>79</v>
      </c>
      <c r="D520" s="26" t="s">
        <v>2108</v>
      </c>
      <c r="E520" s="17" t="s">
        <v>28</v>
      </c>
      <c r="F520" s="17" t="s">
        <v>180</v>
      </c>
      <c r="G520" s="26" t="s">
        <v>2109</v>
      </c>
      <c r="H520" s="7" t="s">
        <v>31</v>
      </c>
      <c r="I520" s="7" t="s">
        <v>32</v>
      </c>
      <c r="J520" s="8" t="s">
        <v>33</v>
      </c>
      <c r="K520" s="7" t="s">
        <v>34</v>
      </c>
      <c r="L520" s="56">
        <v>30</v>
      </c>
      <c r="M520" s="56" t="s">
        <v>2110</v>
      </c>
      <c r="N520" s="55">
        <v>44503</v>
      </c>
      <c r="O520" s="129">
        <v>20212110030921</v>
      </c>
      <c r="P520" s="153">
        <v>44551</v>
      </c>
      <c r="Q520" s="47">
        <v>32</v>
      </c>
      <c r="R520" s="93" t="s">
        <v>110</v>
      </c>
      <c r="S520" s="17" t="s">
        <v>2111</v>
      </c>
      <c r="T520" s="46">
        <v>44551</v>
      </c>
      <c r="U520" s="17" t="s">
        <v>1610</v>
      </c>
      <c r="V520" s="8" t="s">
        <v>39</v>
      </c>
      <c r="W520" s="17" t="s">
        <v>40</v>
      </c>
      <c r="X520" s="26"/>
    </row>
    <row r="521" spans="1:24" s="128" customFormat="1" ht="90" x14ac:dyDescent="0.25">
      <c r="A521" s="25" t="s">
        <v>24</v>
      </c>
      <c r="B521" s="95" t="s">
        <v>25</v>
      </c>
      <c r="C521" s="1" t="s">
        <v>41</v>
      </c>
      <c r="D521" s="25" t="s">
        <v>2112</v>
      </c>
      <c r="E521" s="16" t="s">
        <v>588</v>
      </c>
      <c r="F521" s="16" t="s">
        <v>180</v>
      </c>
      <c r="G521" s="25" t="s">
        <v>2113</v>
      </c>
      <c r="H521" s="1" t="s">
        <v>320</v>
      </c>
      <c r="I521" s="1" t="s">
        <v>63</v>
      </c>
      <c r="J521" s="2" t="s">
        <v>33</v>
      </c>
      <c r="K521" s="1" t="s">
        <v>54</v>
      </c>
      <c r="L521" s="58">
        <v>30</v>
      </c>
      <c r="M521" s="58" t="s">
        <v>2114</v>
      </c>
      <c r="N521" s="59">
        <v>44503</v>
      </c>
      <c r="O521" s="102">
        <v>20212000029891</v>
      </c>
      <c r="P521" s="152">
        <v>44545</v>
      </c>
      <c r="Q521" s="41">
        <v>29</v>
      </c>
      <c r="R521" s="99" t="s">
        <v>37</v>
      </c>
      <c r="S521" s="16" t="s">
        <v>2115</v>
      </c>
      <c r="T521" s="40">
        <v>44546</v>
      </c>
      <c r="U521" s="16" t="s">
        <v>1610</v>
      </c>
      <c r="V521" s="16" t="s">
        <v>40</v>
      </c>
      <c r="W521" s="16" t="s">
        <v>40</v>
      </c>
      <c r="X521" s="25" t="s">
        <v>2116</v>
      </c>
    </row>
    <row r="522" spans="1:24" s="128" customFormat="1" ht="75" x14ac:dyDescent="0.25">
      <c r="A522" s="26" t="s">
        <v>24</v>
      </c>
      <c r="B522" s="89" t="s">
        <v>25</v>
      </c>
      <c r="C522" s="17" t="s">
        <v>99</v>
      </c>
      <c r="D522" s="26" t="s">
        <v>2117</v>
      </c>
      <c r="E522" s="17" t="s">
        <v>28</v>
      </c>
      <c r="F522" s="17" t="s">
        <v>51</v>
      </c>
      <c r="G522" s="26" t="s">
        <v>2118</v>
      </c>
      <c r="H522" s="7" t="s">
        <v>274</v>
      </c>
      <c r="I522" s="26" t="s">
        <v>275</v>
      </c>
      <c r="J522" s="7" t="s">
        <v>108</v>
      </c>
      <c r="K522" s="7" t="s">
        <v>76</v>
      </c>
      <c r="L522" s="56">
        <v>20</v>
      </c>
      <c r="M522" s="56" t="s">
        <v>2119</v>
      </c>
      <c r="N522" s="55">
        <v>44503</v>
      </c>
      <c r="O522" s="129" t="s">
        <v>40</v>
      </c>
      <c r="P522" s="153">
        <v>44544</v>
      </c>
      <c r="Q522" s="47">
        <v>28</v>
      </c>
      <c r="R522" s="93" t="s">
        <v>110</v>
      </c>
      <c r="S522" s="17" t="s">
        <v>2120</v>
      </c>
      <c r="T522" s="46" t="s">
        <v>40</v>
      </c>
      <c r="U522" s="17" t="s">
        <v>40</v>
      </c>
      <c r="V522" s="8" t="s">
        <v>39</v>
      </c>
      <c r="W522" s="17" t="s">
        <v>40</v>
      </c>
      <c r="X522" s="26" t="s">
        <v>2121</v>
      </c>
    </row>
    <row r="523" spans="1:24" s="128" customFormat="1" ht="51" x14ac:dyDescent="0.25">
      <c r="A523" s="26" t="s">
        <v>24</v>
      </c>
      <c r="B523" s="89" t="s">
        <v>25</v>
      </c>
      <c r="C523" s="87" t="s">
        <v>359</v>
      </c>
      <c r="D523" s="26" t="s">
        <v>2122</v>
      </c>
      <c r="E523" s="17" t="s">
        <v>101</v>
      </c>
      <c r="F523" s="17" t="s">
        <v>68</v>
      </c>
      <c r="G523" s="26" t="s">
        <v>2123</v>
      </c>
      <c r="H523" s="7" t="s">
        <v>82</v>
      </c>
      <c r="I523" s="7" t="s">
        <v>83</v>
      </c>
      <c r="J523" s="8" t="s">
        <v>33</v>
      </c>
      <c r="K523" s="7" t="s">
        <v>76</v>
      </c>
      <c r="L523" s="56">
        <v>20</v>
      </c>
      <c r="M523" s="56" t="s">
        <v>2124</v>
      </c>
      <c r="N523" s="55">
        <v>44503</v>
      </c>
      <c r="O523" s="129"/>
      <c r="P523" s="153">
        <v>44537</v>
      </c>
      <c r="Q523" s="47"/>
      <c r="R523" s="26" t="s">
        <v>110</v>
      </c>
      <c r="S523" s="17"/>
      <c r="T523" s="88"/>
      <c r="U523" s="17"/>
      <c r="V523" s="17"/>
      <c r="W523" s="17"/>
      <c r="X523" s="26" t="s">
        <v>1682</v>
      </c>
    </row>
    <row r="524" spans="1:24" s="128" customFormat="1" ht="51" x14ac:dyDescent="0.25">
      <c r="A524" s="25" t="s">
        <v>24</v>
      </c>
      <c r="B524" s="95" t="s">
        <v>25</v>
      </c>
      <c r="C524" s="34" t="s">
        <v>359</v>
      </c>
      <c r="D524" s="25" t="s">
        <v>2125</v>
      </c>
      <c r="E524" s="16" t="s">
        <v>28</v>
      </c>
      <c r="F524" s="16" t="s">
        <v>68</v>
      </c>
      <c r="G524" s="25" t="s">
        <v>2126</v>
      </c>
      <c r="H524" s="1" t="s">
        <v>159</v>
      </c>
      <c r="I524" s="1" t="s">
        <v>32</v>
      </c>
      <c r="J524" s="2" t="s">
        <v>33</v>
      </c>
      <c r="K524" s="1" t="s">
        <v>76</v>
      </c>
      <c r="L524" s="58">
        <v>20</v>
      </c>
      <c r="M524" s="58" t="s">
        <v>2127</v>
      </c>
      <c r="N524" s="59">
        <v>44504</v>
      </c>
      <c r="O524" s="130">
        <v>20212110028841</v>
      </c>
      <c r="P524" s="152" t="s">
        <v>1625</v>
      </c>
      <c r="Q524" s="41">
        <v>13</v>
      </c>
      <c r="R524" s="25" t="s">
        <v>37</v>
      </c>
      <c r="S524" s="16"/>
      <c r="T524" s="96" t="s">
        <v>1625</v>
      </c>
      <c r="U524" s="16" t="s">
        <v>38</v>
      </c>
      <c r="V524" s="2" t="s">
        <v>39</v>
      </c>
      <c r="W524" s="16"/>
      <c r="X524" s="25"/>
    </row>
    <row r="525" spans="1:24" s="128" customFormat="1" ht="51" x14ac:dyDescent="0.25">
      <c r="A525" s="25" t="s">
        <v>24</v>
      </c>
      <c r="B525" s="95" t="s">
        <v>25</v>
      </c>
      <c r="C525" s="16" t="s">
        <v>49</v>
      </c>
      <c r="D525" s="25" t="s">
        <v>564</v>
      </c>
      <c r="E525" s="16" t="s">
        <v>43</v>
      </c>
      <c r="F525" s="16" t="s">
        <v>180</v>
      </c>
      <c r="G525" s="25" t="s">
        <v>2128</v>
      </c>
      <c r="H525" s="1" t="s">
        <v>159</v>
      </c>
      <c r="I525" s="1" t="s">
        <v>32</v>
      </c>
      <c r="J525" s="2" t="s">
        <v>33</v>
      </c>
      <c r="K525" s="1" t="s">
        <v>76</v>
      </c>
      <c r="L525" s="58">
        <v>20</v>
      </c>
      <c r="M525" s="58" t="s">
        <v>2129</v>
      </c>
      <c r="N525" s="59">
        <v>44504</v>
      </c>
      <c r="O525" s="130">
        <v>20212110028201</v>
      </c>
      <c r="P525" s="152" t="s">
        <v>2130</v>
      </c>
      <c r="Q525" s="41">
        <v>8</v>
      </c>
      <c r="R525" s="25" t="s">
        <v>37</v>
      </c>
      <c r="S525" s="16"/>
      <c r="T525" s="96" t="s">
        <v>2130</v>
      </c>
      <c r="U525" s="16" t="s">
        <v>38</v>
      </c>
      <c r="V525" s="2" t="s">
        <v>39</v>
      </c>
      <c r="W525" s="16"/>
      <c r="X525" s="25"/>
    </row>
    <row r="526" spans="1:24" s="128" customFormat="1" ht="90" x14ac:dyDescent="0.25">
      <c r="A526" s="26" t="s">
        <v>24</v>
      </c>
      <c r="B526" s="89" t="s">
        <v>25</v>
      </c>
      <c r="C526" s="17" t="s">
        <v>643</v>
      </c>
      <c r="D526" s="26" t="s">
        <v>2131</v>
      </c>
      <c r="E526" s="17" t="s">
        <v>588</v>
      </c>
      <c r="F526" s="17" t="s">
        <v>180</v>
      </c>
      <c r="G526" s="26" t="s">
        <v>2132</v>
      </c>
      <c r="H526" s="7" t="s">
        <v>159</v>
      </c>
      <c r="I526" s="7" t="s">
        <v>32</v>
      </c>
      <c r="J526" s="8" t="s">
        <v>33</v>
      </c>
      <c r="K526" s="7" t="s">
        <v>141</v>
      </c>
      <c r="L526" s="56">
        <v>3</v>
      </c>
      <c r="M526" s="56" t="s">
        <v>2133</v>
      </c>
      <c r="N526" s="55">
        <v>44504</v>
      </c>
      <c r="O526" s="131">
        <v>20212110028271</v>
      </c>
      <c r="P526" s="153" t="s">
        <v>1625</v>
      </c>
      <c r="Q526" s="47">
        <v>13</v>
      </c>
      <c r="R526" s="26" t="s">
        <v>110</v>
      </c>
      <c r="S526" s="17"/>
      <c r="T526" s="98" t="s">
        <v>1625</v>
      </c>
      <c r="U526" s="17" t="s">
        <v>38</v>
      </c>
      <c r="V526" s="8" t="s">
        <v>39</v>
      </c>
      <c r="W526" s="17"/>
      <c r="X526" s="26"/>
    </row>
    <row r="527" spans="1:24" s="128" customFormat="1" ht="60" x14ac:dyDescent="0.25">
      <c r="A527" s="25" t="s">
        <v>24</v>
      </c>
      <c r="B527" s="95" t="s">
        <v>25</v>
      </c>
      <c r="C527" s="16" t="s">
        <v>131</v>
      </c>
      <c r="D527" s="25" t="s">
        <v>2134</v>
      </c>
      <c r="E527" s="16" t="s">
        <v>28</v>
      </c>
      <c r="F527" s="16" t="s">
        <v>180</v>
      </c>
      <c r="G527" s="25" t="s">
        <v>2090</v>
      </c>
      <c r="H527" s="1" t="s">
        <v>46</v>
      </c>
      <c r="I527" s="1" t="s">
        <v>32</v>
      </c>
      <c r="J527" s="2" t="s">
        <v>33</v>
      </c>
      <c r="K527" s="1" t="s">
        <v>54</v>
      </c>
      <c r="L527" s="58">
        <v>30</v>
      </c>
      <c r="M527" s="58" t="s">
        <v>2135</v>
      </c>
      <c r="N527" s="59">
        <v>44504</v>
      </c>
      <c r="O527" s="41">
        <v>20212110029091</v>
      </c>
      <c r="P527" s="152" t="s">
        <v>2136</v>
      </c>
      <c r="Q527" s="41">
        <v>18</v>
      </c>
      <c r="R527" s="99" t="s">
        <v>1767</v>
      </c>
      <c r="S527" s="97" t="s">
        <v>2137</v>
      </c>
      <c r="T527" s="40">
        <v>44531</v>
      </c>
      <c r="U527" s="16" t="s">
        <v>40</v>
      </c>
      <c r="V527" s="2" t="s">
        <v>39</v>
      </c>
      <c r="W527" s="16" t="s">
        <v>40</v>
      </c>
      <c r="X527" s="25"/>
    </row>
    <row r="528" spans="1:24" s="128" customFormat="1" ht="60" x14ac:dyDescent="0.25">
      <c r="A528" s="26" t="s">
        <v>24</v>
      </c>
      <c r="B528" s="89" t="s">
        <v>25</v>
      </c>
      <c r="C528" s="87" t="s">
        <v>359</v>
      </c>
      <c r="D528" s="26" t="s">
        <v>2138</v>
      </c>
      <c r="E528" s="17" t="s">
        <v>28</v>
      </c>
      <c r="F528" s="17" t="s">
        <v>68</v>
      </c>
      <c r="G528" s="26" t="s">
        <v>551</v>
      </c>
      <c r="H528" s="7" t="s">
        <v>82</v>
      </c>
      <c r="I528" s="7" t="s">
        <v>83</v>
      </c>
      <c r="J528" s="8" t="s">
        <v>33</v>
      </c>
      <c r="K528" s="7" t="s">
        <v>54</v>
      </c>
      <c r="L528" s="56">
        <v>30</v>
      </c>
      <c r="M528" s="56" t="s">
        <v>2139</v>
      </c>
      <c r="N528" s="55">
        <v>44504</v>
      </c>
      <c r="O528" s="56">
        <v>20212140031051</v>
      </c>
      <c r="P528" s="153">
        <v>44551</v>
      </c>
      <c r="Q528" s="47">
        <v>31</v>
      </c>
      <c r="R528" s="93" t="s">
        <v>110</v>
      </c>
      <c r="S528" s="17" t="s">
        <v>2140</v>
      </c>
      <c r="T528" s="46">
        <v>44557</v>
      </c>
      <c r="U528" s="17" t="s">
        <v>1610</v>
      </c>
      <c r="V528" s="8" t="s">
        <v>39</v>
      </c>
      <c r="W528" s="17" t="s">
        <v>40</v>
      </c>
      <c r="X528" s="26"/>
    </row>
    <row r="529" spans="1:24" s="128" customFormat="1" ht="51" x14ac:dyDescent="0.25">
      <c r="A529" s="25" t="s">
        <v>24</v>
      </c>
      <c r="B529" s="95" t="s">
        <v>25</v>
      </c>
      <c r="C529" s="16" t="s">
        <v>66</v>
      </c>
      <c r="D529" s="25" t="s">
        <v>2141</v>
      </c>
      <c r="E529" s="16" t="s">
        <v>588</v>
      </c>
      <c r="F529" s="16" t="s">
        <v>68</v>
      </c>
      <c r="G529" s="25" t="s">
        <v>1981</v>
      </c>
      <c r="H529" s="1" t="s">
        <v>159</v>
      </c>
      <c r="I529" s="1" t="s">
        <v>32</v>
      </c>
      <c r="J529" s="2" t="s">
        <v>33</v>
      </c>
      <c r="K529" s="1" t="s">
        <v>54</v>
      </c>
      <c r="L529" s="58">
        <v>30</v>
      </c>
      <c r="M529" s="58" t="s">
        <v>2142</v>
      </c>
      <c r="N529" s="59">
        <v>44504</v>
      </c>
      <c r="O529" s="130">
        <v>20212110029011</v>
      </c>
      <c r="P529" s="156">
        <v>44530</v>
      </c>
      <c r="Q529" s="58">
        <v>16</v>
      </c>
      <c r="R529" s="25" t="s">
        <v>37</v>
      </c>
      <c r="S529" s="25"/>
      <c r="T529" s="59">
        <v>44530</v>
      </c>
      <c r="U529" s="25" t="s">
        <v>38</v>
      </c>
      <c r="V529" s="2" t="s">
        <v>39</v>
      </c>
      <c r="W529" s="25"/>
      <c r="X529" s="25"/>
    </row>
    <row r="530" spans="1:24" s="128" customFormat="1" ht="60" x14ac:dyDescent="0.25">
      <c r="A530" s="18" t="s">
        <v>137</v>
      </c>
      <c r="B530" s="2" t="s">
        <v>138</v>
      </c>
      <c r="C530" s="16" t="s">
        <v>150</v>
      </c>
      <c r="D530" s="25" t="s">
        <v>2143</v>
      </c>
      <c r="E530" s="16" t="s">
        <v>43</v>
      </c>
      <c r="F530" s="16" t="s">
        <v>180</v>
      </c>
      <c r="G530" s="25" t="s">
        <v>2144</v>
      </c>
      <c r="H530" s="25" t="s">
        <v>1698</v>
      </c>
      <c r="I530" s="1" t="s">
        <v>63</v>
      </c>
      <c r="J530" s="2" t="s">
        <v>33</v>
      </c>
      <c r="K530" s="1" t="s">
        <v>54</v>
      </c>
      <c r="L530" s="58">
        <v>30</v>
      </c>
      <c r="M530" s="58" t="s">
        <v>2145</v>
      </c>
      <c r="N530" s="59">
        <v>44505</v>
      </c>
      <c r="O530" s="130">
        <v>20212000029061</v>
      </c>
      <c r="P530" s="156">
        <v>44530</v>
      </c>
      <c r="Q530" s="58">
        <v>15</v>
      </c>
      <c r="R530" s="25" t="s">
        <v>37</v>
      </c>
      <c r="S530" s="25"/>
      <c r="T530" s="59">
        <v>44530</v>
      </c>
      <c r="U530" s="25" t="s">
        <v>38</v>
      </c>
      <c r="V530" s="2" t="s">
        <v>39</v>
      </c>
      <c r="W530" s="25"/>
      <c r="X530" s="25"/>
    </row>
    <row r="531" spans="1:24" s="128" customFormat="1" ht="60" x14ac:dyDescent="0.25">
      <c r="A531" s="32" t="s">
        <v>24</v>
      </c>
      <c r="B531" s="91" t="s">
        <v>25</v>
      </c>
      <c r="C531" s="33" t="s">
        <v>359</v>
      </c>
      <c r="D531" s="32" t="s">
        <v>2146</v>
      </c>
      <c r="E531" s="50" t="s">
        <v>28</v>
      </c>
      <c r="F531" s="50" t="s">
        <v>180</v>
      </c>
      <c r="G531" s="32" t="s">
        <v>2147</v>
      </c>
      <c r="H531" s="12" t="s">
        <v>348</v>
      </c>
      <c r="I531" s="12" t="s">
        <v>32</v>
      </c>
      <c r="J531" s="13" t="s">
        <v>33</v>
      </c>
      <c r="K531" s="12" t="s">
        <v>54</v>
      </c>
      <c r="L531" s="62">
        <v>30</v>
      </c>
      <c r="M531" s="62" t="s">
        <v>2148</v>
      </c>
      <c r="N531" s="63">
        <v>44505</v>
      </c>
      <c r="O531" s="94"/>
      <c r="P531" s="157"/>
      <c r="Q531" s="62"/>
      <c r="R531" s="92" t="s">
        <v>123</v>
      </c>
      <c r="S531" s="32" t="s">
        <v>367</v>
      </c>
      <c r="T531" s="63"/>
      <c r="U531" s="32"/>
      <c r="V531" s="32"/>
      <c r="W531" s="32"/>
      <c r="X531" s="32" t="s">
        <v>686</v>
      </c>
    </row>
    <row r="532" spans="1:24" s="128" customFormat="1" ht="75" x14ac:dyDescent="0.25">
      <c r="A532" s="32" t="s">
        <v>24</v>
      </c>
      <c r="B532" s="91" t="s">
        <v>25</v>
      </c>
      <c r="C532" s="50" t="s">
        <v>445</v>
      </c>
      <c r="D532" s="32" t="s">
        <v>2149</v>
      </c>
      <c r="E532" s="50" t="s">
        <v>588</v>
      </c>
      <c r="F532" s="50" t="s">
        <v>44</v>
      </c>
      <c r="G532" s="32" t="s">
        <v>2150</v>
      </c>
      <c r="H532" s="12" t="s">
        <v>309</v>
      </c>
      <c r="I532" s="50" t="s">
        <v>310</v>
      </c>
      <c r="J532" s="13" t="s">
        <v>33</v>
      </c>
      <c r="K532" s="12" t="s">
        <v>54</v>
      </c>
      <c r="L532" s="62">
        <v>30</v>
      </c>
      <c r="M532" s="62" t="s">
        <v>2151</v>
      </c>
      <c r="N532" s="63">
        <v>44505</v>
      </c>
      <c r="O532" s="62">
        <v>20212120032111</v>
      </c>
      <c r="P532" s="157"/>
      <c r="Q532" s="62"/>
      <c r="R532" s="92" t="s">
        <v>123</v>
      </c>
      <c r="S532" s="32" t="s">
        <v>2152</v>
      </c>
      <c r="T532" s="63"/>
      <c r="U532" s="32"/>
      <c r="V532" s="32"/>
      <c r="W532" s="32"/>
      <c r="X532" s="32" t="s">
        <v>686</v>
      </c>
    </row>
    <row r="533" spans="1:24" s="128" customFormat="1" ht="120" x14ac:dyDescent="0.25">
      <c r="A533" s="18" t="s">
        <v>137</v>
      </c>
      <c r="B533" s="2" t="s">
        <v>138</v>
      </c>
      <c r="C533" s="16" t="s">
        <v>150</v>
      </c>
      <c r="D533" s="25" t="s">
        <v>2153</v>
      </c>
      <c r="E533" s="16" t="s">
        <v>588</v>
      </c>
      <c r="F533" s="16" t="s">
        <v>51</v>
      </c>
      <c r="G533" s="25" t="s">
        <v>2154</v>
      </c>
      <c r="H533" s="25" t="s">
        <v>107</v>
      </c>
      <c r="I533" s="25" t="s">
        <v>1155</v>
      </c>
      <c r="J533" s="1" t="s">
        <v>33</v>
      </c>
      <c r="K533" s="1" t="s">
        <v>54</v>
      </c>
      <c r="L533" s="58">
        <v>30</v>
      </c>
      <c r="M533" s="58" t="s">
        <v>2155</v>
      </c>
      <c r="N533" s="59">
        <v>44505</v>
      </c>
      <c r="O533" s="102">
        <v>20213000030691</v>
      </c>
      <c r="P533" s="156">
        <v>44551</v>
      </c>
      <c r="Q533" s="58">
        <v>30</v>
      </c>
      <c r="R533" s="99" t="s">
        <v>1767</v>
      </c>
      <c r="S533" s="25" t="s">
        <v>2156</v>
      </c>
      <c r="T533" s="59">
        <v>44551</v>
      </c>
      <c r="U533" s="25" t="s">
        <v>1610</v>
      </c>
      <c r="V533" s="2" t="s">
        <v>39</v>
      </c>
      <c r="W533" s="25" t="s">
        <v>40</v>
      </c>
      <c r="X533" s="25"/>
    </row>
    <row r="534" spans="1:24" s="128" customFormat="1" ht="60" x14ac:dyDescent="0.25">
      <c r="A534" s="18" t="s">
        <v>137</v>
      </c>
      <c r="B534" s="2" t="s">
        <v>138</v>
      </c>
      <c r="C534" s="16" t="s">
        <v>131</v>
      </c>
      <c r="D534" s="25" t="s">
        <v>2085</v>
      </c>
      <c r="E534" s="16" t="s">
        <v>588</v>
      </c>
      <c r="F534" s="16" t="s">
        <v>180</v>
      </c>
      <c r="G534" s="25" t="s">
        <v>2157</v>
      </c>
      <c r="H534" s="1" t="s">
        <v>46</v>
      </c>
      <c r="I534" s="1" t="s">
        <v>32</v>
      </c>
      <c r="J534" s="2" t="s">
        <v>33</v>
      </c>
      <c r="K534" s="1" t="s">
        <v>54</v>
      </c>
      <c r="L534" s="58">
        <v>30</v>
      </c>
      <c r="M534" s="58" t="s">
        <v>2158</v>
      </c>
      <c r="N534" s="59">
        <v>44505</v>
      </c>
      <c r="O534" s="102">
        <v>20212110028891</v>
      </c>
      <c r="P534" s="156">
        <v>44524</v>
      </c>
      <c r="Q534" s="58">
        <v>12</v>
      </c>
      <c r="R534" s="99" t="s">
        <v>1767</v>
      </c>
      <c r="S534" s="25" t="s">
        <v>2159</v>
      </c>
      <c r="T534" s="59">
        <v>44524</v>
      </c>
      <c r="U534" s="25" t="s">
        <v>1610</v>
      </c>
      <c r="V534" s="2" t="s">
        <v>39</v>
      </c>
      <c r="W534" s="25" t="s">
        <v>40</v>
      </c>
      <c r="X534" s="25"/>
    </row>
    <row r="535" spans="1:24" s="128" customFormat="1" ht="45" x14ac:dyDescent="0.25">
      <c r="A535" s="25" t="s">
        <v>24</v>
      </c>
      <c r="B535" s="95" t="s">
        <v>25</v>
      </c>
      <c r="C535" s="16" t="s">
        <v>99</v>
      </c>
      <c r="D535" s="25" t="s">
        <v>2160</v>
      </c>
      <c r="E535" s="16" t="s">
        <v>588</v>
      </c>
      <c r="F535" s="16" t="s">
        <v>51</v>
      </c>
      <c r="G535" s="25" t="s">
        <v>2161</v>
      </c>
      <c r="H535" s="25" t="s">
        <v>1840</v>
      </c>
      <c r="I535" s="25" t="s">
        <v>2162</v>
      </c>
      <c r="J535" s="1" t="s">
        <v>154</v>
      </c>
      <c r="K535" s="1" t="s">
        <v>141</v>
      </c>
      <c r="L535" s="58">
        <v>2</v>
      </c>
      <c r="M535" s="58" t="s">
        <v>2163</v>
      </c>
      <c r="N535" s="59">
        <v>44505</v>
      </c>
      <c r="O535" s="132">
        <v>20211150001033</v>
      </c>
      <c r="P535" s="156">
        <v>44530</v>
      </c>
      <c r="Q535" s="58">
        <v>15</v>
      </c>
      <c r="R535" s="25" t="s">
        <v>37</v>
      </c>
      <c r="S535" s="25"/>
      <c r="T535" s="59">
        <v>44530</v>
      </c>
      <c r="U535" s="25" t="s">
        <v>38</v>
      </c>
      <c r="V535" s="2" t="s">
        <v>39</v>
      </c>
      <c r="W535" s="25"/>
      <c r="X535" s="25"/>
    </row>
    <row r="536" spans="1:24" s="128" customFormat="1" ht="105" x14ac:dyDescent="0.25">
      <c r="A536" s="25" t="s">
        <v>24</v>
      </c>
      <c r="B536" s="95" t="s">
        <v>25</v>
      </c>
      <c r="C536" s="1" t="s">
        <v>41</v>
      </c>
      <c r="D536" s="25" t="s">
        <v>2164</v>
      </c>
      <c r="E536" s="16" t="s">
        <v>588</v>
      </c>
      <c r="F536" s="16" t="s">
        <v>68</v>
      </c>
      <c r="G536" s="25" t="s">
        <v>419</v>
      </c>
      <c r="H536" s="1" t="s">
        <v>31</v>
      </c>
      <c r="I536" s="1" t="s">
        <v>32</v>
      </c>
      <c r="J536" s="2" t="s">
        <v>33</v>
      </c>
      <c r="K536" s="1" t="s">
        <v>54</v>
      </c>
      <c r="L536" s="58">
        <v>30</v>
      </c>
      <c r="M536" s="58" t="s">
        <v>2165</v>
      </c>
      <c r="N536" s="59">
        <v>44508</v>
      </c>
      <c r="O536" s="58" t="s">
        <v>40</v>
      </c>
      <c r="P536" s="156">
        <v>44550</v>
      </c>
      <c r="Q536" s="58">
        <v>28</v>
      </c>
      <c r="R536" s="99" t="s">
        <v>37</v>
      </c>
      <c r="S536" s="25" t="s">
        <v>2166</v>
      </c>
      <c r="T536" s="59" t="s">
        <v>40</v>
      </c>
      <c r="U536" s="25" t="s">
        <v>40</v>
      </c>
      <c r="V536" s="2" t="s">
        <v>39</v>
      </c>
      <c r="W536" s="25" t="s">
        <v>40</v>
      </c>
      <c r="X536" s="25" t="s">
        <v>2167</v>
      </c>
    </row>
    <row r="537" spans="1:24" s="128" customFormat="1" ht="51" x14ac:dyDescent="0.25">
      <c r="A537" s="38" t="s">
        <v>137</v>
      </c>
      <c r="B537" s="13" t="s">
        <v>138</v>
      </c>
      <c r="C537" s="50" t="s">
        <v>643</v>
      </c>
      <c r="D537" s="32" t="s">
        <v>2168</v>
      </c>
      <c r="E537" s="50" t="s">
        <v>43</v>
      </c>
      <c r="F537" s="50" t="s">
        <v>68</v>
      </c>
      <c r="G537" s="32" t="s">
        <v>1607</v>
      </c>
      <c r="H537" s="12" t="s">
        <v>31</v>
      </c>
      <c r="I537" s="12" t="s">
        <v>32</v>
      </c>
      <c r="J537" s="13" t="s">
        <v>33</v>
      </c>
      <c r="K537" s="12" t="s">
        <v>54</v>
      </c>
      <c r="L537" s="62">
        <v>30</v>
      </c>
      <c r="M537" s="62" t="s">
        <v>2169</v>
      </c>
      <c r="N537" s="63">
        <v>44508</v>
      </c>
      <c r="O537" s="62"/>
      <c r="P537" s="157"/>
      <c r="Q537" s="62"/>
      <c r="R537" s="92" t="s">
        <v>123</v>
      </c>
      <c r="S537" s="32"/>
      <c r="T537" s="63"/>
      <c r="U537" s="32"/>
      <c r="V537" s="32"/>
      <c r="W537" s="32"/>
      <c r="X537" s="32" t="s">
        <v>2170</v>
      </c>
    </row>
    <row r="538" spans="1:24" s="128" customFormat="1" ht="75" x14ac:dyDescent="0.25">
      <c r="A538" s="25" t="s">
        <v>24</v>
      </c>
      <c r="B538" s="95" t="s">
        <v>25</v>
      </c>
      <c r="C538" s="16" t="s">
        <v>99</v>
      </c>
      <c r="D538" s="25" t="s">
        <v>504</v>
      </c>
      <c r="E538" s="16" t="s">
        <v>588</v>
      </c>
      <c r="F538" s="16" t="s">
        <v>68</v>
      </c>
      <c r="G538" s="25" t="s">
        <v>2171</v>
      </c>
      <c r="H538" s="25" t="s">
        <v>1840</v>
      </c>
      <c r="I538" s="25" t="s">
        <v>2162</v>
      </c>
      <c r="J538" s="1" t="s">
        <v>154</v>
      </c>
      <c r="K538" s="1" t="s">
        <v>141</v>
      </c>
      <c r="L538" s="58">
        <v>3</v>
      </c>
      <c r="M538" s="58" t="s">
        <v>2172</v>
      </c>
      <c r="N538" s="59">
        <v>44508</v>
      </c>
      <c r="O538" s="132">
        <v>20211150001043</v>
      </c>
      <c r="P538" s="156">
        <v>44530</v>
      </c>
      <c r="Q538" s="58">
        <v>15</v>
      </c>
      <c r="R538" s="25" t="s">
        <v>37</v>
      </c>
      <c r="S538" s="25"/>
      <c r="T538" s="34">
        <v>44530</v>
      </c>
      <c r="U538" s="25" t="s">
        <v>38</v>
      </c>
      <c r="V538" s="2" t="s">
        <v>39</v>
      </c>
      <c r="W538" s="25"/>
      <c r="X538" s="25"/>
    </row>
    <row r="539" spans="1:24" s="128" customFormat="1" ht="51" x14ac:dyDescent="0.25">
      <c r="A539" s="26" t="s">
        <v>24</v>
      </c>
      <c r="B539" s="89" t="s">
        <v>25</v>
      </c>
      <c r="C539" s="87" t="s">
        <v>359</v>
      </c>
      <c r="D539" s="26" t="s">
        <v>2173</v>
      </c>
      <c r="E539" s="17" t="s">
        <v>28</v>
      </c>
      <c r="F539" s="17" t="s">
        <v>51</v>
      </c>
      <c r="G539" s="26" t="s">
        <v>2174</v>
      </c>
      <c r="H539" s="7" t="s">
        <v>31</v>
      </c>
      <c r="I539" s="7" t="s">
        <v>32</v>
      </c>
      <c r="J539" s="8" t="s">
        <v>33</v>
      </c>
      <c r="K539" s="7" t="s">
        <v>54</v>
      </c>
      <c r="L539" s="56">
        <v>30</v>
      </c>
      <c r="M539" s="56" t="s">
        <v>2175</v>
      </c>
      <c r="N539" s="55">
        <v>44508</v>
      </c>
      <c r="O539" s="56">
        <v>20212110032061</v>
      </c>
      <c r="P539" s="155">
        <v>44561</v>
      </c>
      <c r="Q539" s="56">
        <v>37</v>
      </c>
      <c r="R539" s="93" t="s">
        <v>110</v>
      </c>
      <c r="S539" s="90" t="s">
        <v>2176</v>
      </c>
      <c r="T539" s="55" t="s">
        <v>40</v>
      </c>
      <c r="U539" s="26" t="s">
        <v>130</v>
      </c>
      <c r="V539" s="26" t="s">
        <v>40</v>
      </c>
      <c r="W539" s="26"/>
      <c r="X539" s="26" t="s">
        <v>2177</v>
      </c>
    </row>
    <row r="540" spans="1:24" s="128" customFormat="1" ht="51" x14ac:dyDescent="0.25">
      <c r="A540" s="25" t="s">
        <v>24</v>
      </c>
      <c r="B540" s="95" t="s">
        <v>25</v>
      </c>
      <c r="C540" s="16" t="s">
        <v>79</v>
      </c>
      <c r="D540" s="25" t="s">
        <v>2178</v>
      </c>
      <c r="E540" s="16" t="s">
        <v>43</v>
      </c>
      <c r="F540" s="16" t="s">
        <v>68</v>
      </c>
      <c r="G540" s="25" t="s">
        <v>2179</v>
      </c>
      <c r="H540" s="1" t="s">
        <v>53</v>
      </c>
      <c r="I540" s="1" t="s">
        <v>32</v>
      </c>
      <c r="J540" s="2" t="s">
        <v>33</v>
      </c>
      <c r="K540" s="1" t="s">
        <v>54</v>
      </c>
      <c r="L540" s="58">
        <v>30</v>
      </c>
      <c r="M540" s="58" t="s">
        <v>2180</v>
      </c>
      <c r="N540" s="59">
        <v>44508</v>
      </c>
      <c r="O540" s="130">
        <v>20212110028871</v>
      </c>
      <c r="P540" s="156">
        <v>44524</v>
      </c>
      <c r="Q540" s="58">
        <v>11</v>
      </c>
      <c r="R540" s="25" t="s">
        <v>37</v>
      </c>
      <c r="S540" s="25"/>
      <c r="T540" s="59">
        <v>44524</v>
      </c>
      <c r="U540" s="25" t="s">
        <v>38</v>
      </c>
      <c r="V540" s="2" t="s">
        <v>39</v>
      </c>
      <c r="W540" s="25"/>
      <c r="X540" s="25"/>
    </row>
    <row r="541" spans="1:24" s="128" customFormat="1" ht="90" x14ac:dyDescent="0.25">
      <c r="A541" s="26" t="s">
        <v>24</v>
      </c>
      <c r="B541" s="89" t="s">
        <v>25</v>
      </c>
      <c r="C541" s="17" t="s">
        <v>99</v>
      </c>
      <c r="D541" s="26" t="s">
        <v>1636</v>
      </c>
      <c r="E541" s="17" t="s">
        <v>588</v>
      </c>
      <c r="F541" s="17" t="s">
        <v>51</v>
      </c>
      <c r="G541" s="26" t="s">
        <v>2181</v>
      </c>
      <c r="H541" s="7" t="s">
        <v>274</v>
      </c>
      <c r="I541" s="26" t="s">
        <v>275</v>
      </c>
      <c r="J541" s="7" t="s">
        <v>108</v>
      </c>
      <c r="K541" s="7" t="s">
        <v>141</v>
      </c>
      <c r="L541" s="56">
        <v>2</v>
      </c>
      <c r="M541" s="56" t="s">
        <v>2182</v>
      </c>
      <c r="N541" s="55">
        <v>44509</v>
      </c>
      <c r="O541" s="56">
        <v>20213000029581</v>
      </c>
      <c r="P541" s="155">
        <v>44546</v>
      </c>
      <c r="Q541" s="56">
        <v>25</v>
      </c>
      <c r="R541" s="93" t="s">
        <v>110</v>
      </c>
      <c r="S541" s="26" t="s">
        <v>2183</v>
      </c>
      <c r="T541" s="55">
        <v>44544</v>
      </c>
      <c r="U541" s="26" t="s">
        <v>1610</v>
      </c>
      <c r="V541" s="8" t="s">
        <v>39</v>
      </c>
      <c r="W541" s="26" t="s">
        <v>40</v>
      </c>
      <c r="X541" s="26" t="s">
        <v>2184</v>
      </c>
    </row>
    <row r="542" spans="1:24" s="128" customFormat="1" ht="60" x14ac:dyDescent="0.25">
      <c r="A542" s="26" t="s">
        <v>24</v>
      </c>
      <c r="B542" s="89" t="s">
        <v>25</v>
      </c>
      <c r="C542" s="17" t="s">
        <v>49</v>
      </c>
      <c r="D542" s="26" t="s">
        <v>2185</v>
      </c>
      <c r="E542" s="17" t="s">
        <v>588</v>
      </c>
      <c r="F542" s="17" t="s">
        <v>180</v>
      </c>
      <c r="G542" s="26" t="s">
        <v>2186</v>
      </c>
      <c r="H542" s="7" t="s">
        <v>46</v>
      </c>
      <c r="I542" s="7" t="s">
        <v>32</v>
      </c>
      <c r="J542" s="8" t="s">
        <v>33</v>
      </c>
      <c r="K542" s="7" t="s">
        <v>141</v>
      </c>
      <c r="L542" s="56">
        <v>2</v>
      </c>
      <c r="M542" s="56" t="s">
        <v>2187</v>
      </c>
      <c r="N542" s="55">
        <v>44509</v>
      </c>
      <c r="O542" s="56">
        <v>20212110028111</v>
      </c>
      <c r="P542" s="155">
        <v>44516</v>
      </c>
      <c r="Q542" s="56">
        <v>4</v>
      </c>
      <c r="R542" s="93" t="s">
        <v>110</v>
      </c>
      <c r="S542" s="26" t="s">
        <v>2188</v>
      </c>
      <c r="T542" s="55">
        <v>44516</v>
      </c>
      <c r="U542" s="26" t="s">
        <v>1610</v>
      </c>
      <c r="V542" s="8" t="s">
        <v>39</v>
      </c>
      <c r="W542" s="26" t="s">
        <v>40</v>
      </c>
      <c r="X542" s="26"/>
    </row>
    <row r="543" spans="1:24" s="128" customFormat="1" ht="60" x14ac:dyDescent="0.25">
      <c r="A543" s="25" t="s">
        <v>24</v>
      </c>
      <c r="B543" s="95" t="s">
        <v>25</v>
      </c>
      <c r="C543" s="16" t="s">
        <v>432</v>
      </c>
      <c r="D543" s="25" t="s">
        <v>2189</v>
      </c>
      <c r="E543" s="16" t="s">
        <v>43</v>
      </c>
      <c r="F543" s="16" t="s">
        <v>29</v>
      </c>
      <c r="G543" s="25" t="s">
        <v>2190</v>
      </c>
      <c r="H543" s="1" t="s">
        <v>309</v>
      </c>
      <c r="I543" s="16" t="s">
        <v>310</v>
      </c>
      <c r="J543" s="2" t="s">
        <v>33</v>
      </c>
      <c r="K543" s="1" t="s">
        <v>76</v>
      </c>
      <c r="L543" s="58">
        <v>20</v>
      </c>
      <c r="M543" s="58" t="s">
        <v>2191</v>
      </c>
      <c r="N543" s="59">
        <v>44509</v>
      </c>
      <c r="O543" s="102">
        <v>20212110028871</v>
      </c>
      <c r="P543" s="156">
        <v>44524</v>
      </c>
      <c r="Q543" s="58">
        <v>10</v>
      </c>
      <c r="R543" s="99" t="s">
        <v>37</v>
      </c>
      <c r="S543" s="58" t="s">
        <v>2192</v>
      </c>
      <c r="T543" s="59">
        <v>44524</v>
      </c>
      <c r="U543" s="25" t="s">
        <v>1610</v>
      </c>
      <c r="V543" s="2" t="s">
        <v>39</v>
      </c>
      <c r="W543" s="25" t="s">
        <v>40</v>
      </c>
      <c r="X543" s="25"/>
    </row>
    <row r="544" spans="1:24" s="128" customFormat="1" ht="75" x14ac:dyDescent="0.25">
      <c r="A544" s="26" t="s">
        <v>24</v>
      </c>
      <c r="B544" s="89" t="s">
        <v>25</v>
      </c>
      <c r="C544" s="87" t="s">
        <v>359</v>
      </c>
      <c r="D544" s="26" t="s">
        <v>2193</v>
      </c>
      <c r="E544" s="17" t="s">
        <v>28</v>
      </c>
      <c r="F544" s="17" t="s">
        <v>68</v>
      </c>
      <c r="G544" s="26" t="s">
        <v>2194</v>
      </c>
      <c r="H544" s="7" t="s">
        <v>159</v>
      </c>
      <c r="I544" s="7" t="s">
        <v>32</v>
      </c>
      <c r="J544" s="8" t="s">
        <v>33</v>
      </c>
      <c r="K544" s="7" t="s">
        <v>76</v>
      </c>
      <c r="L544" s="56">
        <v>20</v>
      </c>
      <c r="M544" s="56" t="s">
        <v>2195</v>
      </c>
      <c r="N544" s="55">
        <v>44509</v>
      </c>
      <c r="O544" s="56">
        <v>20212110029671</v>
      </c>
      <c r="P544" s="155">
        <v>44545</v>
      </c>
      <c r="Q544" s="56">
        <v>24</v>
      </c>
      <c r="R544" s="93" t="s">
        <v>110</v>
      </c>
      <c r="S544" s="56" t="s">
        <v>2196</v>
      </c>
      <c r="T544" s="55">
        <v>44545</v>
      </c>
      <c r="U544" s="26" t="s">
        <v>1610</v>
      </c>
      <c r="V544" s="2" t="s">
        <v>39</v>
      </c>
      <c r="W544" s="26" t="s">
        <v>40</v>
      </c>
      <c r="X544" s="26"/>
    </row>
    <row r="545" spans="1:24" s="128" customFormat="1" ht="135" x14ac:dyDescent="0.25">
      <c r="A545" s="25" t="s">
        <v>24</v>
      </c>
      <c r="B545" s="95" t="s">
        <v>25</v>
      </c>
      <c r="C545" s="16" t="s">
        <v>94</v>
      </c>
      <c r="D545" s="25" t="s">
        <v>95</v>
      </c>
      <c r="E545" s="16" t="s">
        <v>43</v>
      </c>
      <c r="F545" s="16" t="s">
        <v>68</v>
      </c>
      <c r="G545" s="25" t="s">
        <v>1880</v>
      </c>
      <c r="H545" s="16" t="s">
        <v>1154</v>
      </c>
      <c r="I545" s="25" t="s">
        <v>1155</v>
      </c>
      <c r="J545" s="1" t="s">
        <v>33</v>
      </c>
      <c r="K545" s="1" t="s">
        <v>54</v>
      </c>
      <c r="L545" s="58">
        <v>30</v>
      </c>
      <c r="M545" s="58" t="s">
        <v>2197</v>
      </c>
      <c r="N545" s="59">
        <v>44509</v>
      </c>
      <c r="O545" s="58" t="s">
        <v>40</v>
      </c>
      <c r="P545" s="156">
        <v>44551</v>
      </c>
      <c r="Q545" s="58">
        <v>28</v>
      </c>
      <c r="R545" s="99" t="s">
        <v>37</v>
      </c>
      <c r="S545" s="58" t="s">
        <v>2198</v>
      </c>
      <c r="T545" s="59" t="s">
        <v>40</v>
      </c>
      <c r="U545" s="25" t="s">
        <v>40</v>
      </c>
      <c r="V545" s="2" t="s">
        <v>39</v>
      </c>
      <c r="W545" s="25" t="s">
        <v>40</v>
      </c>
      <c r="X545" s="25" t="s">
        <v>136</v>
      </c>
    </row>
    <row r="546" spans="1:24" s="128" customFormat="1" ht="150" x14ac:dyDescent="0.25">
      <c r="A546" s="25" t="s">
        <v>24</v>
      </c>
      <c r="B546" s="95" t="s">
        <v>25</v>
      </c>
      <c r="C546" s="16" t="s">
        <v>432</v>
      </c>
      <c r="D546" s="25" t="s">
        <v>485</v>
      </c>
      <c r="E546" s="16" t="s">
        <v>43</v>
      </c>
      <c r="F546" s="16" t="s">
        <v>68</v>
      </c>
      <c r="G546" s="25" t="s">
        <v>2199</v>
      </c>
      <c r="H546" s="1" t="s">
        <v>31</v>
      </c>
      <c r="I546" s="1" t="s">
        <v>32</v>
      </c>
      <c r="J546" s="2" t="s">
        <v>33</v>
      </c>
      <c r="K546" s="1" t="s">
        <v>54</v>
      </c>
      <c r="L546" s="58">
        <v>30</v>
      </c>
      <c r="M546" s="58" t="s">
        <v>2200</v>
      </c>
      <c r="N546" s="59">
        <v>44509</v>
      </c>
      <c r="O546" s="58">
        <v>20212050091491</v>
      </c>
      <c r="P546" s="156">
        <v>44342</v>
      </c>
      <c r="Q546" s="58">
        <v>0</v>
      </c>
      <c r="R546" s="99" t="s">
        <v>37</v>
      </c>
      <c r="S546" s="58" t="s">
        <v>2201</v>
      </c>
      <c r="T546" s="59">
        <v>44342</v>
      </c>
      <c r="U546" s="25" t="s">
        <v>1610</v>
      </c>
      <c r="V546" s="2" t="s">
        <v>39</v>
      </c>
      <c r="W546" s="25" t="s">
        <v>40</v>
      </c>
      <c r="X546" s="25"/>
    </row>
    <row r="547" spans="1:24" s="128" customFormat="1" ht="51" x14ac:dyDescent="0.25">
      <c r="A547" s="25" t="s">
        <v>24</v>
      </c>
      <c r="B547" s="95" t="s">
        <v>25</v>
      </c>
      <c r="C547" s="34" t="s">
        <v>359</v>
      </c>
      <c r="D547" s="25" t="s">
        <v>2202</v>
      </c>
      <c r="E547" s="16" t="s">
        <v>28</v>
      </c>
      <c r="F547" s="16" t="s">
        <v>68</v>
      </c>
      <c r="G547" s="25" t="s">
        <v>2203</v>
      </c>
      <c r="H547" s="1" t="s">
        <v>53</v>
      </c>
      <c r="I547" s="1" t="s">
        <v>32</v>
      </c>
      <c r="J547" s="2" t="s">
        <v>33</v>
      </c>
      <c r="K547" s="1" t="s">
        <v>34</v>
      </c>
      <c r="L547" s="58">
        <v>30</v>
      </c>
      <c r="M547" s="58" t="s">
        <v>2204</v>
      </c>
      <c r="N547" s="59">
        <v>44510</v>
      </c>
      <c r="O547" s="130">
        <v>20212110028631</v>
      </c>
      <c r="P547" s="156">
        <v>44525</v>
      </c>
      <c r="Q547" s="58">
        <v>10</v>
      </c>
      <c r="R547" s="25" t="s">
        <v>37</v>
      </c>
      <c r="S547" s="25"/>
      <c r="T547" s="59">
        <v>44525</v>
      </c>
      <c r="U547" s="25" t="s">
        <v>38</v>
      </c>
      <c r="V547" s="25"/>
      <c r="W547" s="25"/>
      <c r="X547" s="25"/>
    </row>
    <row r="548" spans="1:24" s="128" customFormat="1" ht="51" x14ac:dyDescent="0.25">
      <c r="A548" s="32" t="s">
        <v>24</v>
      </c>
      <c r="B548" s="91" t="s">
        <v>25</v>
      </c>
      <c r="C548" s="33" t="s">
        <v>359</v>
      </c>
      <c r="D548" s="32" t="s">
        <v>2205</v>
      </c>
      <c r="E548" s="50" t="s">
        <v>28</v>
      </c>
      <c r="F548" s="50" t="s">
        <v>68</v>
      </c>
      <c r="G548" s="32" t="s">
        <v>2206</v>
      </c>
      <c r="H548" s="12" t="s">
        <v>348</v>
      </c>
      <c r="I548" s="12" t="s">
        <v>32</v>
      </c>
      <c r="J548" s="13" t="s">
        <v>33</v>
      </c>
      <c r="K548" s="12" t="s">
        <v>54</v>
      </c>
      <c r="L548" s="62">
        <v>30</v>
      </c>
      <c r="M548" s="62" t="s">
        <v>2207</v>
      </c>
      <c r="N548" s="63">
        <v>44510</v>
      </c>
      <c r="O548" s="62"/>
      <c r="P548" s="157"/>
      <c r="Q548" s="62"/>
      <c r="R548" s="92" t="s">
        <v>123</v>
      </c>
      <c r="S548" s="100" t="s">
        <v>367</v>
      </c>
      <c r="T548" s="63"/>
      <c r="U548" s="32"/>
      <c r="V548" s="32"/>
      <c r="W548" s="32"/>
      <c r="X548" s="32" t="s">
        <v>2208</v>
      </c>
    </row>
    <row r="549" spans="1:24" s="128" customFormat="1" ht="75" x14ac:dyDescent="0.25">
      <c r="A549" s="25" t="s">
        <v>24</v>
      </c>
      <c r="B549" s="95" t="s">
        <v>25</v>
      </c>
      <c r="C549" s="2" t="s">
        <v>930</v>
      </c>
      <c r="D549" s="25" t="s">
        <v>2209</v>
      </c>
      <c r="E549" s="16" t="s">
        <v>43</v>
      </c>
      <c r="F549" s="16" t="s">
        <v>68</v>
      </c>
      <c r="G549" s="25" t="s">
        <v>2210</v>
      </c>
      <c r="H549" s="1" t="s">
        <v>159</v>
      </c>
      <c r="I549" s="1" t="s">
        <v>32</v>
      </c>
      <c r="J549" s="2" t="s">
        <v>33</v>
      </c>
      <c r="K549" s="1" t="s">
        <v>54</v>
      </c>
      <c r="L549" s="58">
        <v>30</v>
      </c>
      <c r="M549" s="58" t="s">
        <v>2211</v>
      </c>
      <c r="N549" s="59">
        <v>44510</v>
      </c>
      <c r="O549" s="58">
        <v>20212110030481</v>
      </c>
      <c r="P549" s="156">
        <v>44547</v>
      </c>
      <c r="Q549" s="58">
        <v>25</v>
      </c>
      <c r="R549" s="99" t="s">
        <v>1767</v>
      </c>
      <c r="S549" s="25" t="s">
        <v>2212</v>
      </c>
      <c r="T549" s="59">
        <v>44547</v>
      </c>
      <c r="U549" s="25" t="s">
        <v>2213</v>
      </c>
      <c r="V549" s="2" t="s">
        <v>39</v>
      </c>
      <c r="W549" s="25" t="s">
        <v>40</v>
      </c>
      <c r="X549" s="25"/>
    </row>
    <row r="550" spans="1:24" s="128" customFormat="1" ht="60" x14ac:dyDescent="0.25">
      <c r="A550" s="26" t="s">
        <v>24</v>
      </c>
      <c r="B550" s="89" t="s">
        <v>25</v>
      </c>
      <c r="C550" s="87" t="s">
        <v>359</v>
      </c>
      <c r="D550" s="26" t="s">
        <v>2214</v>
      </c>
      <c r="E550" s="17" t="s">
        <v>28</v>
      </c>
      <c r="F550" s="17" t="s">
        <v>68</v>
      </c>
      <c r="G550" s="26" t="s">
        <v>2215</v>
      </c>
      <c r="H550" s="7" t="s">
        <v>82</v>
      </c>
      <c r="I550" s="7" t="s">
        <v>83</v>
      </c>
      <c r="J550" s="8" t="s">
        <v>33</v>
      </c>
      <c r="K550" s="7" t="s">
        <v>54</v>
      </c>
      <c r="L550" s="56">
        <v>30</v>
      </c>
      <c r="M550" s="56" t="s">
        <v>2216</v>
      </c>
      <c r="N550" s="55">
        <v>44510</v>
      </c>
      <c r="O550" s="129">
        <v>20222140032481</v>
      </c>
      <c r="P550" s="155">
        <v>44572</v>
      </c>
      <c r="Q550" s="56">
        <v>41</v>
      </c>
      <c r="R550" s="93" t="s">
        <v>110</v>
      </c>
      <c r="S550" s="26" t="s">
        <v>2217</v>
      </c>
      <c r="T550" s="55" t="s">
        <v>40</v>
      </c>
      <c r="U550" s="26" t="s">
        <v>130</v>
      </c>
      <c r="V550" s="26" t="s">
        <v>40</v>
      </c>
      <c r="W550" s="26" t="s">
        <v>40</v>
      </c>
      <c r="X550" s="26" t="s">
        <v>2218</v>
      </c>
    </row>
    <row r="551" spans="1:24" s="128" customFormat="1" ht="60" x14ac:dyDescent="0.25">
      <c r="A551" s="32" t="s">
        <v>24</v>
      </c>
      <c r="B551" s="91" t="s">
        <v>25</v>
      </c>
      <c r="C551" s="33" t="s">
        <v>359</v>
      </c>
      <c r="D551" s="32" t="s">
        <v>2134</v>
      </c>
      <c r="E551" s="50" t="s">
        <v>28</v>
      </c>
      <c r="F551" s="50" t="s">
        <v>180</v>
      </c>
      <c r="G551" s="32" t="s">
        <v>2219</v>
      </c>
      <c r="H551" s="12" t="s">
        <v>31</v>
      </c>
      <c r="I551" s="12" t="s">
        <v>32</v>
      </c>
      <c r="J551" s="13" t="s">
        <v>33</v>
      </c>
      <c r="K551" s="12" t="s">
        <v>54</v>
      </c>
      <c r="L551" s="62">
        <v>30</v>
      </c>
      <c r="M551" s="62" t="s">
        <v>2220</v>
      </c>
      <c r="N551" s="63">
        <v>44510</v>
      </c>
      <c r="O551" s="62"/>
      <c r="P551" s="157"/>
      <c r="Q551" s="62"/>
      <c r="R551" s="92" t="s">
        <v>123</v>
      </c>
      <c r="S551" s="32"/>
      <c r="T551" s="63"/>
      <c r="U551" s="32"/>
      <c r="V551" s="32"/>
      <c r="W551" s="32"/>
      <c r="X551" s="32" t="s">
        <v>2221</v>
      </c>
    </row>
    <row r="552" spans="1:24" s="128" customFormat="1" ht="51" x14ac:dyDescent="0.25">
      <c r="A552" s="25" t="s">
        <v>24</v>
      </c>
      <c r="B552" s="95" t="s">
        <v>25</v>
      </c>
      <c r="C552" s="16" t="s">
        <v>86</v>
      </c>
      <c r="D552" s="25" t="s">
        <v>2222</v>
      </c>
      <c r="E552" s="16" t="s">
        <v>43</v>
      </c>
      <c r="F552" s="16" t="s">
        <v>180</v>
      </c>
      <c r="G552" s="25" t="s">
        <v>2223</v>
      </c>
      <c r="H552" s="1" t="s">
        <v>53</v>
      </c>
      <c r="I552" s="1" t="s">
        <v>32</v>
      </c>
      <c r="J552" s="2" t="s">
        <v>33</v>
      </c>
      <c r="K552" s="1" t="s">
        <v>54</v>
      </c>
      <c r="L552" s="58">
        <v>30</v>
      </c>
      <c r="M552" s="58" t="s">
        <v>2224</v>
      </c>
      <c r="N552" s="59">
        <v>44511</v>
      </c>
      <c r="O552" s="130">
        <v>20212110028481</v>
      </c>
      <c r="P552" s="156">
        <v>44525</v>
      </c>
      <c r="Q552" s="58">
        <v>9</v>
      </c>
      <c r="R552" s="25" t="s">
        <v>37</v>
      </c>
      <c r="S552" s="25"/>
      <c r="T552" s="59">
        <v>44525</v>
      </c>
      <c r="U552" s="34" t="s">
        <v>38</v>
      </c>
      <c r="V552" s="2" t="s">
        <v>39</v>
      </c>
      <c r="W552" s="16"/>
      <c r="X552" s="25" t="s">
        <v>2225</v>
      </c>
    </row>
    <row r="553" spans="1:24" s="128" customFormat="1" ht="51" x14ac:dyDescent="0.25">
      <c r="A553" s="32" t="s">
        <v>24</v>
      </c>
      <c r="B553" s="91" t="s">
        <v>25</v>
      </c>
      <c r="C553" s="33" t="s">
        <v>359</v>
      </c>
      <c r="D553" s="32" t="s">
        <v>2226</v>
      </c>
      <c r="E553" s="50" t="s">
        <v>28</v>
      </c>
      <c r="F553" s="50" t="s">
        <v>180</v>
      </c>
      <c r="G553" s="32" t="s">
        <v>2227</v>
      </c>
      <c r="H553" s="12" t="s">
        <v>348</v>
      </c>
      <c r="I553" s="12" t="s">
        <v>32</v>
      </c>
      <c r="J553" s="13" t="s">
        <v>33</v>
      </c>
      <c r="K553" s="12" t="s">
        <v>54</v>
      </c>
      <c r="L553" s="62">
        <v>30</v>
      </c>
      <c r="M553" s="62" t="s">
        <v>2228</v>
      </c>
      <c r="N553" s="63">
        <v>44511</v>
      </c>
      <c r="O553" s="62"/>
      <c r="P553" s="157"/>
      <c r="Q553" s="62"/>
      <c r="R553" s="92" t="s">
        <v>123</v>
      </c>
      <c r="S553" s="32" t="s">
        <v>367</v>
      </c>
      <c r="T553" s="63"/>
      <c r="U553" s="32"/>
      <c r="V553" s="32"/>
      <c r="W553" s="32"/>
      <c r="X553" s="32" t="s">
        <v>2229</v>
      </c>
    </row>
    <row r="554" spans="1:24" s="128" customFormat="1" ht="90" x14ac:dyDescent="0.25">
      <c r="A554" s="25" t="s">
        <v>24</v>
      </c>
      <c r="B554" s="95" t="s">
        <v>25</v>
      </c>
      <c r="C554" s="16" t="s">
        <v>86</v>
      </c>
      <c r="D554" s="25" t="s">
        <v>2230</v>
      </c>
      <c r="E554" s="16" t="s">
        <v>588</v>
      </c>
      <c r="F554" s="16" t="s">
        <v>44</v>
      </c>
      <c r="G554" s="25" t="s">
        <v>2231</v>
      </c>
      <c r="H554" s="16" t="s">
        <v>1154</v>
      </c>
      <c r="I554" s="25" t="s">
        <v>1155</v>
      </c>
      <c r="J554" s="1" t="s">
        <v>33</v>
      </c>
      <c r="K554" s="1" t="s">
        <v>54</v>
      </c>
      <c r="L554" s="58">
        <v>30</v>
      </c>
      <c r="M554" s="58" t="s">
        <v>2232</v>
      </c>
      <c r="N554" s="59">
        <v>44511</v>
      </c>
      <c r="O554" s="58" t="s">
        <v>40</v>
      </c>
      <c r="P554" s="156">
        <v>44551</v>
      </c>
      <c r="Q554" s="58">
        <v>26</v>
      </c>
      <c r="R554" s="99" t="s">
        <v>1767</v>
      </c>
      <c r="S554" s="25" t="s">
        <v>2233</v>
      </c>
      <c r="T554" s="59" t="s">
        <v>40</v>
      </c>
      <c r="U554" s="25" t="s">
        <v>40</v>
      </c>
      <c r="V554" s="2" t="s">
        <v>39</v>
      </c>
      <c r="W554" s="25" t="s">
        <v>40</v>
      </c>
      <c r="X554" s="25" t="s">
        <v>2234</v>
      </c>
    </row>
    <row r="555" spans="1:24" s="128" customFormat="1" ht="75" x14ac:dyDescent="0.25">
      <c r="A555" s="32" t="s">
        <v>24</v>
      </c>
      <c r="B555" s="91" t="s">
        <v>25</v>
      </c>
      <c r="C555" s="50" t="s">
        <v>49</v>
      </c>
      <c r="D555" s="32" t="s">
        <v>2235</v>
      </c>
      <c r="E555" s="50" t="s">
        <v>588</v>
      </c>
      <c r="F555" s="50" t="s">
        <v>180</v>
      </c>
      <c r="G555" s="32" t="s">
        <v>2236</v>
      </c>
      <c r="H555" s="12" t="s">
        <v>46</v>
      </c>
      <c r="I555" s="12" t="s">
        <v>32</v>
      </c>
      <c r="J555" s="13" t="s">
        <v>33</v>
      </c>
      <c r="K555" s="12" t="s">
        <v>54</v>
      </c>
      <c r="L555" s="62">
        <v>30</v>
      </c>
      <c r="M555" s="62" t="s">
        <v>2237</v>
      </c>
      <c r="N555" s="63">
        <v>44511</v>
      </c>
      <c r="O555" s="62">
        <v>20212110029171</v>
      </c>
      <c r="P555" s="157"/>
      <c r="Q555" s="62"/>
      <c r="R555" s="92" t="s">
        <v>123</v>
      </c>
      <c r="S555" s="32" t="s">
        <v>2238</v>
      </c>
      <c r="T555" s="63"/>
      <c r="U555" s="32"/>
      <c r="V555" s="32"/>
      <c r="W555" s="32"/>
      <c r="X555" s="32" t="s">
        <v>2208</v>
      </c>
    </row>
    <row r="556" spans="1:24" s="128" customFormat="1" ht="75" x14ac:dyDescent="0.25">
      <c r="A556" s="32" t="s">
        <v>24</v>
      </c>
      <c r="B556" s="91" t="s">
        <v>25</v>
      </c>
      <c r="C556" s="50" t="s">
        <v>49</v>
      </c>
      <c r="D556" s="32" t="s">
        <v>2239</v>
      </c>
      <c r="E556" s="50" t="s">
        <v>588</v>
      </c>
      <c r="F556" s="50" t="s">
        <v>180</v>
      </c>
      <c r="G556" s="32" t="s">
        <v>2240</v>
      </c>
      <c r="H556" s="12" t="s">
        <v>320</v>
      </c>
      <c r="I556" s="12" t="s">
        <v>32</v>
      </c>
      <c r="J556" s="13" t="s">
        <v>33</v>
      </c>
      <c r="K556" s="12" t="s">
        <v>54</v>
      </c>
      <c r="L556" s="62">
        <v>30</v>
      </c>
      <c r="M556" s="62" t="s">
        <v>2241</v>
      </c>
      <c r="N556" s="63">
        <v>44512</v>
      </c>
      <c r="O556" s="62"/>
      <c r="P556" s="157"/>
      <c r="Q556" s="62"/>
      <c r="R556" s="92" t="s">
        <v>123</v>
      </c>
      <c r="S556" s="32"/>
      <c r="T556" s="63"/>
      <c r="U556" s="32"/>
      <c r="V556" s="32"/>
      <c r="W556" s="32"/>
      <c r="X556" s="32" t="s">
        <v>2242</v>
      </c>
    </row>
    <row r="557" spans="1:24" s="128" customFormat="1" ht="60" x14ac:dyDescent="0.25">
      <c r="A557" s="25" t="s">
        <v>24</v>
      </c>
      <c r="B557" s="95" t="s">
        <v>25</v>
      </c>
      <c r="C557" s="34" t="s">
        <v>359</v>
      </c>
      <c r="D557" s="25" t="s">
        <v>2243</v>
      </c>
      <c r="E557" s="16" t="s">
        <v>28</v>
      </c>
      <c r="F557" s="16" t="s">
        <v>51</v>
      </c>
      <c r="G557" s="25" t="s">
        <v>2244</v>
      </c>
      <c r="H557" s="25" t="s">
        <v>537</v>
      </c>
      <c r="I557" s="1" t="s">
        <v>249</v>
      </c>
      <c r="J557" s="1" t="s">
        <v>154</v>
      </c>
      <c r="K557" s="1" t="s">
        <v>34</v>
      </c>
      <c r="L557" s="58">
        <v>30</v>
      </c>
      <c r="M557" s="58" t="s">
        <v>2245</v>
      </c>
      <c r="N557" s="59">
        <v>44512</v>
      </c>
      <c r="O557" s="58">
        <v>20211100029051</v>
      </c>
      <c r="P557" s="156">
        <v>44529</v>
      </c>
      <c r="Q557" s="58">
        <v>10</v>
      </c>
      <c r="R557" s="99" t="s">
        <v>1767</v>
      </c>
      <c r="S557" s="25" t="s">
        <v>2246</v>
      </c>
      <c r="T557" s="59">
        <v>44529</v>
      </c>
      <c r="U557" s="25" t="s">
        <v>1610</v>
      </c>
      <c r="V557" s="2" t="s">
        <v>39</v>
      </c>
      <c r="W557" s="25" t="s">
        <v>40</v>
      </c>
      <c r="X557" s="25"/>
    </row>
    <row r="558" spans="1:24" s="128" customFormat="1" ht="60" x14ac:dyDescent="0.25">
      <c r="A558" s="25" t="s">
        <v>24</v>
      </c>
      <c r="B558" s="95" t="s">
        <v>25</v>
      </c>
      <c r="C558" s="16" t="s">
        <v>144</v>
      </c>
      <c r="D558" s="25" t="s">
        <v>1980</v>
      </c>
      <c r="E558" s="16" t="s">
        <v>588</v>
      </c>
      <c r="F558" s="16" t="s">
        <v>180</v>
      </c>
      <c r="G558" s="25" t="s">
        <v>2247</v>
      </c>
      <c r="H558" s="1" t="s">
        <v>82</v>
      </c>
      <c r="I558" s="1" t="s">
        <v>83</v>
      </c>
      <c r="J558" s="2" t="s">
        <v>33</v>
      </c>
      <c r="K558" s="1" t="s">
        <v>54</v>
      </c>
      <c r="L558" s="58">
        <v>30</v>
      </c>
      <c r="M558" s="58" t="s">
        <v>2248</v>
      </c>
      <c r="N558" s="59">
        <v>44512</v>
      </c>
      <c r="O558" s="58">
        <v>20212000029771</v>
      </c>
      <c r="P558" s="156">
        <v>44545</v>
      </c>
      <c r="Q558" s="58">
        <v>25</v>
      </c>
      <c r="R558" s="99" t="s">
        <v>37</v>
      </c>
      <c r="S558" s="25" t="s">
        <v>2249</v>
      </c>
      <c r="T558" s="59">
        <v>44545</v>
      </c>
      <c r="U558" s="25" t="s">
        <v>1610</v>
      </c>
      <c r="V558" s="25" t="s">
        <v>40</v>
      </c>
      <c r="W558" s="25" t="s">
        <v>40</v>
      </c>
      <c r="X558" s="25" t="s">
        <v>1848</v>
      </c>
    </row>
    <row r="559" spans="1:24" s="128" customFormat="1" ht="51" x14ac:dyDescent="0.25">
      <c r="A559" s="18" t="s">
        <v>137</v>
      </c>
      <c r="B559" s="2" t="s">
        <v>138</v>
      </c>
      <c r="C559" s="1" t="s">
        <v>41</v>
      </c>
      <c r="D559" s="25" t="s">
        <v>2078</v>
      </c>
      <c r="E559" s="16" t="s">
        <v>43</v>
      </c>
      <c r="F559" s="16" t="s">
        <v>51</v>
      </c>
      <c r="G559" s="25" t="s">
        <v>2250</v>
      </c>
      <c r="H559" s="1" t="s">
        <v>53</v>
      </c>
      <c r="I559" s="1" t="s">
        <v>32</v>
      </c>
      <c r="J559" s="2" t="s">
        <v>33</v>
      </c>
      <c r="K559" s="1" t="s">
        <v>54</v>
      </c>
      <c r="L559" s="58">
        <v>30</v>
      </c>
      <c r="M559" s="58" t="s">
        <v>2251</v>
      </c>
      <c r="N559" s="59">
        <v>44512</v>
      </c>
      <c r="O559" s="130">
        <v>20212110028601</v>
      </c>
      <c r="P559" s="156">
        <v>44525</v>
      </c>
      <c r="Q559" s="58">
        <v>8</v>
      </c>
      <c r="R559" s="25" t="s">
        <v>37</v>
      </c>
      <c r="S559" s="25"/>
      <c r="T559" s="59">
        <v>44525</v>
      </c>
      <c r="U559" s="25" t="s">
        <v>38</v>
      </c>
      <c r="V559" s="2" t="s">
        <v>39</v>
      </c>
      <c r="W559" s="25"/>
      <c r="X559" s="25"/>
    </row>
    <row r="560" spans="1:24" s="128" customFormat="1" ht="75" x14ac:dyDescent="0.25">
      <c r="A560" s="45" t="s">
        <v>24</v>
      </c>
      <c r="B560" s="7" t="s">
        <v>254</v>
      </c>
      <c r="C560" s="17" t="s">
        <v>49</v>
      </c>
      <c r="D560" s="26" t="s">
        <v>2252</v>
      </c>
      <c r="E560" s="17" t="s">
        <v>28</v>
      </c>
      <c r="F560" s="17" t="s">
        <v>51</v>
      </c>
      <c r="G560" s="26" t="s">
        <v>2253</v>
      </c>
      <c r="H560" s="7" t="s">
        <v>274</v>
      </c>
      <c r="I560" s="26" t="s">
        <v>275</v>
      </c>
      <c r="J560" s="7" t="s">
        <v>108</v>
      </c>
      <c r="K560" s="7" t="s">
        <v>76</v>
      </c>
      <c r="L560" s="56">
        <v>20</v>
      </c>
      <c r="M560" s="56" t="s">
        <v>2254</v>
      </c>
      <c r="N560" s="55">
        <v>44512</v>
      </c>
      <c r="O560" s="56" t="s">
        <v>40</v>
      </c>
      <c r="P560" s="155">
        <v>44546</v>
      </c>
      <c r="Q560" s="56">
        <v>22</v>
      </c>
      <c r="R560" s="93" t="s">
        <v>110</v>
      </c>
      <c r="S560" s="26" t="s">
        <v>2255</v>
      </c>
      <c r="T560" s="55" t="s">
        <v>40</v>
      </c>
      <c r="U560" s="26" t="s">
        <v>40</v>
      </c>
      <c r="V560" s="8" t="s">
        <v>39</v>
      </c>
      <c r="W560" s="26" t="s">
        <v>40</v>
      </c>
      <c r="X560" s="26" t="s">
        <v>2256</v>
      </c>
    </row>
    <row r="561" spans="1:24" s="128" customFormat="1" ht="51" x14ac:dyDescent="0.25">
      <c r="A561" s="25" t="s">
        <v>24</v>
      </c>
      <c r="B561" s="95" t="s">
        <v>25</v>
      </c>
      <c r="C561" s="2" t="s">
        <v>186</v>
      </c>
      <c r="D561" s="25" t="s">
        <v>2257</v>
      </c>
      <c r="E561" s="16" t="s">
        <v>588</v>
      </c>
      <c r="F561" s="16" t="s">
        <v>180</v>
      </c>
      <c r="G561" s="25" t="s">
        <v>2258</v>
      </c>
      <c r="H561" s="1" t="s">
        <v>53</v>
      </c>
      <c r="I561" s="1" t="s">
        <v>32</v>
      </c>
      <c r="J561" s="2" t="s">
        <v>33</v>
      </c>
      <c r="K561" s="1" t="s">
        <v>54</v>
      </c>
      <c r="L561" s="58">
        <v>30</v>
      </c>
      <c r="M561" s="58" t="s">
        <v>2259</v>
      </c>
      <c r="N561" s="59">
        <v>44512</v>
      </c>
      <c r="O561" s="130">
        <v>20212110028561</v>
      </c>
      <c r="P561" s="156">
        <v>44525</v>
      </c>
      <c r="Q561" s="58">
        <v>8</v>
      </c>
      <c r="R561" s="25" t="s">
        <v>37</v>
      </c>
      <c r="S561" s="25"/>
      <c r="T561" s="59">
        <v>44525</v>
      </c>
      <c r="U561" s="25" t="s">
        <v>38</v>
      </c>
      <c r="V561" s="2" t="s">
        <v>39</v>
      </c>
      <c r="W561" s="25"/>
      <c r="X561" s="25"/>
    </row>
    <row r="562" spans="1:24" s="128" customFormat="1" ht="51" x14ac:dyDescent="0.25">
      <c r="A562" s="25" t="s">
        <v>24</v>
      </c>
      <c r="B562" s="95" t="s">
        <v>25</v>
      </c>
      <c r="C562" s="34" t="s">
        <v>359</v>
      </c>
      <c r="D562" s="25" t="s">
        <v>2260</v>
      </c>
      <c r="E562" s="16" t="s">
        <v>28</v>
      </c>
      <c r="F562" s="16" t="s">
        <v>180</v>
      </c>
      <c r="G562" s="25" t="s">
        <v>1988</v>
      </c>
      <c r="H562" s="25" t="s">
        <v>1698</v>
      </c>
      <c r="I562" s="1" t="s">
        <v>63</v>
      </c>
      <c r="J562" s="2" t="s">
        <v>33</v>
      </c>
      <c r="K562" s="1" t="s">
        <v>76</v>
      </c>
      <c r="L562" s="58">
        <v>20</v>
      </c>
      <c r="M562" s="58" t="s">
        <v>2261</v>
      </c>
      <c r="N562" s="59">
        <v>44512</v>
      </c>
      <c r="O562" s="41" t="s">
        <v>2262</v>
      </c>
      <c r="P562" s="156">
        <v>44525</v>
      </c>
      <c r="Q562" s="58">
        <v>8</v>
      </c>
      <c r="R562" s="25" t="s">
        <v>37</v>
      </c>
      <c r="S562" s="25"/>
      <c r="T562" s="59">
        <v>44525</v>
      </c>
      <c r="U562" s="25" t="s">
        <v>38</v>
      </c>
      <c r="V562" s="25"/>
      <c r="W562" s="25"/>
      <c r="X562" s="25"/>
    </row>
    <row r="563" spans="1:24" s="128" customFormat="1" ht="75" x14ac:dyDescent="0.25">
      <c r="A563" s="25" t="s">
        <v>24</v>
      </c>
      <c r="B563" s="95" t="s">
        <v>25</v>
      </c>
      <c r="C563" s="16" t="s">
        <v>66</v>
      </c>
      <c r="D563" s="25" t="s">
        <v>1649</v>
      </c>
      <c r="E563" s="16" t="s">
        <v>60</v>
      </c>
      <c r="F563" s="16" t="s">
        <v>68</v>
      </c>
      <c r="G563" s="25" t="s">
        <v>2263</v>
      </c>
      <c r="H563" s="1" t="s">
        <v>82</v>
      </c>
      <c r="I563" s="1" t="s">
        <v>83</v>
      </c>
      <c r="J563" s="2" t="s">
        <v>33</v>
      </c>
      <c r="K563" s="1" t="s">
        <v>54</v>
      </c>
      <c r="L563" s="58">
        <v>30</v>
      </c>
      <c r="M563" s="58" t="s">
        <v>2264</v>
      </c>
      <c r="N563" s="59">
        <v>44516</v>
      </c>
      <c r="O563" s="102">
        <v>20212110029361</v>
      </c>
      <c r="P563" s="152">
        <v>44533</v>
      </c>
      <c r="Q563" s="41">
        <v>13</v>
      </c>
      <c r="R563" s="99" t="s">
        <v>37</v>
      </c>
      <c r="S563" s="16" t="s">
        <v>2265</v>
      </c>
      <c r="T563" s="40">
        <v>44533</v>
      </c>
      <c r="U563" s="16" t="s">
        <v>1610</v>
      </c>
      <c r="V563" s="2" t="s">
        <v>39</v>
      </c>
      <c r="W563" s="16" t="s">
        <v>40</v>
      </c>
      <c r="X563" s="25"/>
    </row>
    <row r="564" spans="1:24" s="128" customFormat="1" ht="90" x14ac:dyDescent="0.25">
      <c r="A564" s="32" t="s">
        <v>24</v>
      </c>
      <c r="B564" s="91" t="s">
        <v>25</v>
      </c>
      <c r="C564" s="50" t="s">
        <v>66</v>
      </c>
      <c r="D564" s="32" t="s">
        <v>2266</v>
      </c>
      <c r="E564" s="50" t="s">
        <v>43</v>
      </c>
      <c r="F564" s="50" t="s">
        <v>180</v>
      </c>
      <c r="G564" s="32" t="s">
        <v>2267</v>
      </c>
      <c r="H564" s="12" t="s">
        <v>82</v>
      </c>
      <c r="I564" s="12" t="s">
        <v>83</v>
      </c>
      <c r="J564" s="13" t="s">
        <v>33</v>
      </c>
      <c r="K564" s="12" t="s">
        <v>54</v>
      </c>
      <c r="L564" s="62">
        <v>30</v>
      </c>
      <c r="M564" s="62" t="s">
        <v>2268</v>
      </c>
      <c r="N564" s="63">
        <v>44516</v>
      </c>
      <c r="O564" s="62">
        <v>20212110030031</v>
      </c>
      <c r="P564" s="154"/>
      <c r="Q564" s="52"/>
      <c r="R564" s="92" t="s">
        <v>123</v>
      </c>
      <c r="S564" s="50" t="s">
        <v>2269</v>
      </c>
      <c r="T564" s="51"/>
      <c r="U564" s="50"/>
      <c r="V564" s="50"/>
      <c r="W564" s="50"/>
      <c r="X564" s="32" t="s">
        <v>2270</v>
      </c>
    </row>
    <row r="565" spans="1:24" s="128" customFormat="1" ht="75" x14ac:dyDescent="0.25">
      <c r="A565" s="25" t="s">
        <v>24</v>
      </c>
      <c r="B565" s="95" t="s">
        <v>25</v>
      </c>
      <c r="C565" s="16" t="s">
        <v>99</v>
      </c>
      <c r="D565" s="25" t="s">
        <v>2271</v>
      </c>
      <c r="E565" s="16" t="s">
        <v>28</v>
      </c>
      <c r="F565" s="16" t="s">
        <v>68</v>
      </c>
      <c r="G565" s="25" t="s">
        <v>2093</v>
      </c>
      <c r="H565" s="1" t="s">
        <v>159</v>
      </c>
      <c r="I565" s="1" t="s">
        <v>32</v>
      </c>
      <c r="J565" s="2" t="s">
        <v>33</v>
      </c>
      <c r="K565" s="1" t="s">
        <v>34</v>
      </c>
      <c r="L565" s="58">
        <v>30</v>
      </c>
      <c r="M565" s="58">
        <v>20211140114302</v>
      </c>
      <c r="N565" s="59">
        <v>44517</v>
      </c>
      <c r="O565" s="58">
        <v>20212110029301</v>
      </c>
      <c r="P565" s="152">
        <v>44545</v>
      </c>
      <c r="Q565" s="41">
        <v>19</v>
      </c>
      <c r="R565" s="99" t="s">
        <v>1767</v>
      </c>
      <c r="S565" s="97" t="s">
        <v>2272</v>
      </c>
      <c r="T565" s="40">
        <v>44545</v>
      </c>
      <c r="U565" s="16" t="s">
        <v>1610</v>
      </c>
      <c r="V565" s="2" t="s">
        <v>39</v>
      </c>
      <c r="W565" s="16" t="s">
        <v>40</v>
      </c>
      <c r="X565" s="25"/>
    </row>
    <row r="566" spans="1:24" s="128" customFormat="1" ht="60" x14ac:dyDescent="0.25">
      <c r="A566" s="18" t="s">
        <v>24</v>
      </c>
      <c r="B566" s="1" t="s">
        <v>254</v>
      </c>
      <c r="C566" s="16" t="s">
        <v>144</v>
      </c>
      <c r="D566" s="25" t="s">
        <v>360</v>
      </c>
      <c r="E566" s="16" t="s">
        <v>28</v>
      </c>
      <c r="F566" s="16" t="s">
        <v>127</v>
      </c>
      <c r="G566" s="25" t="s">
        <v>2273</v>
      </c>
      <c r="H566" s="16" t="s">
        <v>937</v>
      </c>
      <c r="I566" s="1" t="s">
        <v>32</v>
      </c>
      <c r="J566" s="2" t="s">
        <v>33</v>
      </c>
      <c r="K566" s="1" t="s">
        <v>54</v>
      </c>
      <c r="L566" s="58">
        <v>30</v>
      </c>
      <c r="M566" s="58" t="s">
        <v>2274</v>
      </c>
      <c r="N566" s="59">
        <v>44517</v>
      </c>
      <c r="O566" s="58">
        <v>20212110031021</v>
      </c>
      <c r="P566" s="152">
        <v>44551</v>
      </c>
      <c r="Q566" s="41">
        <v>23</v>
      </c>
      <c r="R566" s="99" t="s">
        <v>37</v>
      </c>
      <c r="S566" s="97" t="s">
        <v>2275</v>
      </c>
      <c r="T566" s="40">
        <v>44551</v>
      </c>
      <c r="U566" s="16" t="s">
        <v>1610</v>
      </c>
      <c r="V566" s="16"/>
      <c r="W566" s="16" t="s">
        <v>40</v>
      </c>
      <c r="X566" s="25" t="s">
        <v>1848</v>
      </c>
    </row>
    <row r="567" spans="1:24" s="128" customFormat="1" ht="60" x14ac:dyDescent="0.25">
      <c r="A567" s="25" t="s">
        <v>24</v>
      </c>
      <c r="B567" s="95" t="s">
        <v>25</v>
      </c>
      <c r="C567" s="16" t="s">
        <v>144</v>
      </c>
      <c r="D567" s="25" t="s">
        <v>2276</v>
      </c>
      <c r="E567" s="16" t="s">
        <v>43</v>
      </c>
      <c r="F567" s="16" t="s">
        <v>180</v>
      </c>
      <c r="G567" s="25" t="s">
        <v>2277</v>
      </c>
      <c r="H567" s="16" t="s">
        <v>937</v>
      </c>
      <c r="I567" s="1" t="s">
        <v>32</v>
      </c>
      <c r="J567" s="2" t="s">
        <v>33</v>
      </c>
      <c r="K567" s="1" t="s">
        <v>54</v>
      </c>
      <c r="L567" s="58">
        <v>30</v>
      </c>
      <c r="M567" s="58" t="s">
        <v>2278</v>
      </c>
      <c r="N567" s="59">
        <v>44517</v>
      </c>
      <c r="O567" s="58">
        <v>20212110030341</v>
      </c>
      <c r="P567" s="152">
        <v>44551</v>
      </c>
      <c r="Q567" s="41">
        <v>23</v>
      </c>
      <c r="R567" s="99" t="s">
        <v>37</v>
      </c>
      <c r="S567" s="97" t="s">
        <v>2279</v>
      </c>
      <c r="T567" s="40"/>
      <c r="U567" s="16"/>
      <c r="V567" s="16"/>
      <c r="W567" s="16"/>
      <c r="X567" s="25" t="s">
        <v>2280</v>
      </c>
    </row>
    <row r="568" spans="1:24" s="128" customFormat="1" ht="60" x14ac:dyDescent="0.25">
      <c r="A568" s="25" t="s">
        <v>24</v>
      </c>
      <c r="B568" s="95" t="s">
        <v>25</v>
      </c>
      <c r="C568" s="16" t="s">
        <v>79</v>
      </c>
      <c r="D568" s="25" t="s">
        <v>2281</v>
      </c>
      <c r="E568" s="16" t="s">
        <v>43</v>
      </c>
      <c r="F568" s="16" t="s">
        <v>68</v>
      </c>
      <c r="G568" s="25" t="s">
        <v>2282</v>
      </c>
      <c r="H568" s="16" t="s">
        <v>937</v>
      </c>
      <c r="I568" s="1" t="s">
        <v>32</v>
      </c>
      <c r="J568" s="2" t="s">
        <v>33</v>
      </c>
      <c r="K568" s="1" t="s">
        <v>54</v>
      </c>
      <c r="L568" s="58">
        <v>30</v>
      </c>
      <c r="M568" s="58" t="s">
        <v>2283</v>
      </c>
      <c r="N568" s="59">
        <v>44517</v>
      </c>
      <c r="O568" s="41">
        <v>20212110030131</v>
      </c>
      <c r="P568" s="152">
        <v>44546</v>
      </c>
      <c r="Q568" s="41">
        <v>20</v>
      </c>
      <c r="R568" s="99" t="s">
        <v>37</v>
      </c>
      <c r="S568" s="97" t="s">
        <v>2284</v>
      </c>
      <c r="T568" s="40">
        <v>44545</v>
      </c>
      <c r="U568" s="16" t="s">
        <v>1610</v>
      </c>
      <c r="V568" s="2" t="s">
        <v>39</v>
      </c>
      <c r="W568" s="16" t="s">
        <v>40</v>
      </c>
      <c r="X568" s="25"/>
    </row>
    <row r="569" spans="1:24" s="128" customFormat="1" ht="60" x14ac:dyDescent="0.25">
      <c r="A569" s="25" t="s">
        <v>24</v>
      </c>
      <c r="B569" s="95" t="s">
        <v>25</v>
      </c>
      <c r="C569" s="16" t="s">
        <v>26</v>
      </c>
      <c r="D569" s="25" t="s">
        <v>2285</v>
      </c>
      <c r="E569" s="16" t="s">
        <v>60</v>
      </c>
      <c r="F569" s="16" t="s">
        <v>68</v>
      </c>
      <c r="G569" s="25" t="s">
        <v>2286</v>
      </c>
      <c r="H569" s="16" t="s">
        <v>937</v>
      </c>
      <c r="I569" s="1" t="s">
        <v>32</v>
      </c>
      <c r="J569" s="2" t="s">
        <v>33</v>
      </c>
      <c r="K569" s="1" t="s">
        <v>54</v>
      </c>
      <c r="L569" s="58">
        <v>30</v>
      </c>
      <c r="M569" s="58" t="s">
        <v>2287</v>
      </c>
      <c r="N569" s="59">
        <v>44517</v>
      </c>
      <c r="O569" s="102">
        <v>20212110030171</v>
      </c>
      <c r="P569" s="152">
        <v>44546</v>
      </c>
      <c r="Q569" s="41">
        <v>20</v>
      </c>
      <c r="R569" s="99" t="s">
        <v>37</v>
      </c>
      <c r="S569" s="16" t="s">
        <v>2288</v>
      </c>
      <c r="T569" s="40">
        <v>44546</v>
      </c>
      <c r="U569" s="16" t="s">
        <v>1610</v>
      </c>
      <c r="V569" s="2" t="s">
        <v>39</v>
      </c>
      <c r="W569" s="16" t="s">
        <v>40</v>
      </c>
      <c r="X569" s="25"/>
    </row>
    <row r="570" spans="1:24" s="128" customFormat="1" ht="75" x14ac:dyDescent="0.25">
      <c r="A570" s="26" t="s">
        <v>24</v>
      </c>
      <c r="B570" s="89" t="s">
        <v>25</v>
      </c>
      <c r="C570" s="17" t="s">
        <v>26</v>
      </c>
      <c r="D570" s="26" t="s">
        <v>2289</v>
      </c>
      <c r="E570" s="17" t="s">
        <v>28</v>
      </c>
      <c r="F570" s="17" t="s">
        <v>68</v>
      </c>
      <c r="G570" s="26" t="s">
        <v>2290</v>
      </c>
      <c r="H570" s="7" t="s">
        <v>82</v>
      </c>
      <c r="I570" s="7" t="s">
        <v>83</v>
      </c>
      <c r="J570" s="8" t="s">
        <v>33</v>
      </c>
      <c r="K570" s="7" t="s">
        <v>54</v>
      </c>
      <c r="L570" s="56">
        <v>30</v>
      </c>
      <c r="M570" s="56" t="s">
        <v>2291</v>
      </c>
      <c r="N570" s="55">
        <v>44517</v>
      </c>
      <c r="O570" s="129" t="s">
        <v>40</v>
      </c>
      <c r="P570" s="153">
        <v>44573</v>
      </c>
      <c r="Q570" s="47">
        <v>38</v>
      </c>
      <c r="R570" s="93" t="s">
        <v>110</v>
      </c>
      <c r="S570" s="17" t="s">
        <v>2292</v>
      </c>
      <c r="T570" s="46" t="s">
        <v>40</v>
      </c>
      <c r="U570" s="17" t="s">
        <v>40</v>
      </c>
      <c r="V570" s="2" t="s">
        <v>39</v>
      </c>
      <c r="W570" s="17" t="s">
        <v>40</v>
      </c>
      <c r="X570" s="26" t="s">
        <v>1806</v>
      </c>
    </row>
    <row r="571" spans="1:24" s="128" customFormat="1" ht="90" x14ac:dyDescent="0.25">
      <c r="A571" s="25" t="s">
        <v>24</v>
      </c>
      <c r="B571" s="95" t="s">
        <v>25</v>
      </c>
      <c r="C571" s="1" t="s">
        <v>41</v>
      </c>
      <c r="D571" s="25" t="s">
        <v>343</v>
      </c>
      <c r="E571" s="16" t="s">
        <v>43</v>
      </c>
      <c r="F571" s="16" t="s">
        <v>68</v>
      </c>
      <c r="G571" s="25" t="s">
        <v>2293</v>
      </c>
      <c r="H571" s="16" t="s">
        <v>937</v>
      </c>
      <c r="I571" s="1" t="s">
        <v>32</v>
      </c>
      <c r="J571" s="2" t="s">
        <v>33</v>
      </c>
      <c r="K571" s="1" t="s">
        <v>54</v>
      </c>
      <c r="L571" s="58">
        <v>30</v>
      </c>
      <c r="M571" s="58" t="s">
        <v>2294</v>
      </c>
      <c r="N571" s="59">
        <v>44518</v>
      </c>
      <c r="O571" s="102" t="s">
        <v>40</v>
      </c>
      <c r="P571" s="152">
        <v>44543</v>
      </c>
      <c r="Q571" s="41">
        <v>16</v>
      </c>
      <c r="R571" s="99" t="s">
        <v>37</v>
      </c>
      <c r="S571" s="16" t="s">
        <v>2295</v>
      </c>
      <c r="T571" s="40" t="s">
        <v>40</v>
      </c>
      <c r="U571" s="16" t="s">
        <v>40</v>
      </c>
      <c r="V571" s="2" t="s">
        <v>39</v>
      </c>
      <c r="W571" s="16" t="s">
        <v>40</v>
      </c>
      <c r="X571" s="25"/>
    </row>
    <row r="572" spans="1:24" s="128" customFormat="1" ht="51" x14ac:dyDescent="0.25">
      <c r="A572" s="32" t="s">
        <v>24</v>
      </c>
      <c r="B572" s="91" t="s">
        <v>25</v>
      </c>
      <c r="C572" s="50" t="s">
        <v>608</v>
      </c>
      <c r="D572" s="32" t="s">
        <v>2296</v>
      </c>
      <c r="E572" s="50" t="s">
        <v>28</v>
      </c>
      <c r="F572" s="50" t="s">
        <v>127</v>
      </c>
      <c r="G572" s="32" t="s">
        <v>2297</v>
      </c>
      <c r="H572" s="12" t="s">
        <v>320</v>
      </c>
      <c r="I572" s="12" t="s">
        <v>63</v>
      </c>
      <c r="J572" s="13" t="s">
        <v>33</v>
      </c>
      <c r="K572" s="12" t="s">
        <v>54</v>
      </c>
      <c r="L572" s="62">
        <v>30</v>
      </c>
      <c r="M572" s="62" t="s">
        <v>2298</v>
      </c>
      <c r="N572" s="63">
        <v>44518</v>
      </c>
      <c r="O572" s="94"/>
      <c r="P572" s="154"/>
      <c r="Q572" s="52"/>
      <c r="R572" s="92" t="s">
        <v>123</v>
      </c>
      <c r="S572" s="50"/>
      <c r="T572" s="51"/>
      <c r="U572" s="50"/>
      <c r="V572" s="50"/>
      <c r="W572" s="50"/>
      <c r="X572" s="32" t="s">
        <v>2299</v>
      </c>
    </row>
    <row r="573" spans="1:24" s="128" customFormat="1" ht="51" x14ac:dyDescent="0.25">
      <c r="A573" s="32" t="s">
        <v>24</v>
      </c>
      <c r="B573" s="91" t="s">
        <v>25</v>
      </c>
      <c r="C573" s="50" t="s">
        <v>144</v>
      </c>
      <c r="D573" s="32" t="s">
        <v>2300</v>
      </c>
      <c r="E573" s="50" t="s">
        <v>43</v>
      </c>
      <c r="F573" s="50" t="s">
        <v>68</v>
      </c>
      <c r="G573" s="32" t="s">
        <v>1718</v>
      </c>
      <c r="H573" s="12" t="s">
        <v>82</v>
      </c>
      <c r="I573" s="12" t="s">
        <v>83</v>
      </c>
      <c r="J573" s="13" t="s">
        <v>33</v>
      </c>
      <c r="K573" s="12" t="s">
        <v>54</v>
      </c>
      <c r="L573" s="62">
        <v>30</v>
      </c>
      <c r="M573" s="62" t="s">
        <v>2301</v>
      </c>
      <c r="N573" s="63">
        <v>44519</v>
      </c>
      <c r="O573" s="94"/>
      <c r="P573" s="154"/>
      <c r="Q573" s="52"/>
      <c r="R573" s="92" t="s">
        <v>123</v>
      </c>
      <c r="S573" s="50"/>
      <c r="T573" s="51"/>
      <c r="U573" s="50"/>
      <c r="V573" s="50"/>
      <c r="W573" s="50"/>
      <c r="X573" s="32" t="s">
        <v>2299</v>
      </c>
    </row>
    <row r="574" spans="1:24" s="128" customFormat="1" ht="51" x14ac:dyDescent="0.25">
      <c r="A574" s="32" t="s">
        <v>24</v>
      </c>
      <c r="B574" s="91" t="s">
        <v>25</v>
      </c>
      <c r="C574" s="50" t="s">
        <v>58</v>
      </c>
      <c r="D574" s="32" t="s">
        <v>2302</v>
      </c>
      <c r="E574" s="50" t="s">
        <v>60</v>
      </c>
      <c r="F574" s="50" t="s">
        <v>68</v>
      </c>
      <c r="G574" s="32" t="s">
        <v>2303</v>
      </c>
      <c r="H574" s="12" t="s">
        <v>31</v>
      </c>
      <c r="I574" s="12" t="s">
        <v>32</v>
      </c>
      <c r="J574" s="13" t="s">
        <v>33</v>
      </c>
      <c r="K574" s="12" t="s">
        <v>54</v>
      </c>
      <c r="L574" s="62">
        <v>30</v>
      </c>
      <c r="M574" s="62" t="s">
        <v>2304</v>
      </c>
      <c r="N574" s="63">
        <v>44519</v>
      </c>
      <c r="O574" s="62"/>
      <c r="P574" s="154"/>
      <c r="Q574" s="52"/>
      <c r="R574" s="92" t="s">
        <v>123</v>
      </c>
      <c r="S574" s="50"/>
      <c r="T574" s="51"/>
      <c r="U574" s="50"/>
      <c r="V574" s="50"/>
      <c r="W574" s="50"/>
      <c r="X574" s="32" t="s">
        <v>2299</v>
      </c>
    </row>
    <row r="575" spans="1:24" s="128" customFormat="1" ht="60" x14ac:dyDescent="0.25">
      <c r="A575" s="25" t="s">
        <v>24</v>
      </c>
      <c r="B575" s="95" t="s">
        <v>25</v>
      </c>
      <c r="C575" s="16" t="s">
        <v>99</v>
      </c>
      <c r="D575" s="25" t="s">
        <v>236</v>
      </c>
      <c r="E575" s="16" t="s">
        <v>60</v>
      </c>
      <c r="F575" s="16" t="s">
        <v>68</v>
      </c>
      <c r="G575" s="25" t="s">
        <v>2305</v>
      </c>
      <c r="H575" s="1" t="s">
        <v>31</v>
      </c>
      <c r="I575" s="1" t="s">
        <v>32</v>
      </c>
      <c r="J575" s="2" t="s">
        <v>33</v>
      </c>
      <c r="K575" s="1" t="s">
        <v>34</v>
      </c>
      <c r="L575" s="58">
        <v>30</v>
      </c>
      <c r="M575" s="58" t="s">
        <v>2306</v>
      </c>
      <c r="N575" s="59">
        <v>44519</v>
      </c>
      <c r="O575" s="41">
        <v>20212110031001</v>
      </c>
      <c r="P575" s="152">
        <v>44551</v>
      </c>
      <c r="Q575" s="41">
        <v>21</v>
      </c>
      <c r="R575" s="99" t="s">
        <v>37</v>
      </c>
      <c r="S575" s="97" t="s">
        <v>2307</v>
      </c>
      <c r="T575" s="40"/>
      <c r="U575" s="16" t="s">
        <v>40</v>
      </c>
      <c r="V575" s="16" t="s">
        <v>40</v>
      </c>
      <c r="W575" s="16" t="s">
        <v>40</v>
      </c>
      <c r="X575" s="25" t="s">
        <v>1938</v>
      </c>
    </row>
    <row r="576" spans="1:24" s="128" customFormat="1" ht="75" x14ac:dyDescent="0.25">
      <c r="A576" s="25" t="s">
        <v>24</v>
      </c>
      <c r="B576" s="95" t="s">
        <v>25</v>
      </c>
      <c r="C576" s="16" t="s">
        <v>1470</v>
      </c>
      <c r="D576" s="25" t="s">
        <v>2308</v>
      </c>
      <c r="E576" s="16" t="s">
        <v>60</v>
      </c>
      <c r="F576" s="16" t="s">
        <v>68</v>
      </c>
      <c r="G576" s="25" t="s">
        <v>2309</v>
      </c>
      <c r="H576" s="1" t="s">
        <v>82</v>
      </c>
      <c r="I576" s="1" t="s">
        <v>83</v>
      </c>
      <c r="J576" s="2" t="s">
        <v>33</v>
      </c>
      <c r="K576" s="1" t="s">
        <v>54</v>
      </c>
      <c r="L576" s="58">
        <v>30</v>
      </c>
      <c r="M576" s="58" t="s">
        <v>2310</v>
      </c>
      <c r="N576" s="59">
        <v>44519</v>
      </c>
      <c r="O576" s="58">
        <v>20212000029381</v>
      </c>
      <c r="P576" s="152">
        <v>44544</v>
      </c>
      <c r="Q576" s="41">
        <v>16</v>
      </c>
      <c r="R576" s="99" t="s">
        <v>37</v>
      </c>
      <c r="S576" s="16" t="s">
        <v>2311</v>
      </c>
      <c r="T576" s="40">
        <v>44533</v>
      </c>
      <c r="U576" s="16" t="s">
        <v>38</v>
      </c>
      <c r="V576" s="2" t="s">
        <v>39</v>
      </c>
      <c r="W576" s="16" t="s">
        <v>40</v>
      </c>
      <c r="X576" s="25"/>
    </row>
    <row r="577" spans="1:24" s="128" customFormat="1" ht="75" x14ac:dyDescent="0.25">
      <c r="A577" s="25" t="s">
        <v>24</v>
      </c>
      <c r="B577" s="95" t="s">
        <v>25</v>
      </c>
      <c r="C577" s="16" t="s">
        <v>66</v>
      </c>
      <c r="D577" s="25" t="s">
        <v>2312</v>
      </c>
      <c r="E577" s="16" t="s">
        <v>43</v>
      </c>
      <c r="F577" s="16" t="s">
        <v>68</v>
      </c>
      <c r="G577" s="25" t="s">
        <v>2313</v>
      </c>
      <c r="H577" s="1" t="s">
        <v>159</v>
      </c>
      <c r="I577" s="1" t="s">
        <v>32</v>
      </c>
      <c r="J577" s="2" t="s">
        <v>33</v>
      </c>
      <c r="K577" s="1" t="s">
        <v>54</v>
      </c>
      <c r="L577" s="58">
        <v>30</v>
      </c>
      <c r="M577" s="58" t="s">
        <v>2314</v>
      </c>
      <c r="N577" s="59">
        <v>44519</v>
      </c>
      <c r="O577" s="102">
        <v>20212050090001</v>
      </c>
      <c r="P577" s="156">
        <v>44545</v>
      </c>
      <c r="Q577" s="58">
        <v>17</v>
      </c>
      <c r="R577" s="99" t="s">
        <v>37</v>
      </c>
      <c r="S577" s="25" t="s">
        <v>2315</v>
      </c>
      <c r="T577" s="59">
        <v>44312</v>
      </c>
      <c r="U577" s="25" t="s">
        <v>38</v>
      </c>
      <c r="V577" s="2" t="s">
        <v>39</v>
      </c>
      <c r="W577" s="25" t="s">
        <v>40</v>
      </c>
      <c r="X577" s="25" t="s">
        <v>2299</v>
      </c>
    </row>
    <row r="578" spans="1:24" s="128" customFormat="1" ht="51" x14ac:dyDescent="0.25">
      <c r="A578" s="32" t="s">
        <v>24</v>
      </c>
      <c r="B578" s="91" t="s">
        <v>25</v>
      </c>
      <c r="C578" s="50" t="s">
        <v>26</v>
      </c>
      <c r="D578" s="32" t="s">
        <v>2316</v>
      </c>
      <c r="E578" s="50" t="s">
        <v>28</v>
      </c>
      <c r="F578" s="50" t="s">
        <v>127</v>
      </c>
      <c r="G578" s="32" t="s">
        <v>2317</v>
      </c>
      <c r="H578" s="12" t="s">
        <v>31</v>
      </c>
      <c r="I578" s="12" t="s">
        <v>32</v>
      </c>
      <c r="J578" s="13" t="s">
        <v>33</v>
      </c>
      <c r="K578" s="12" t="s">
        <v>54</v>
      </c>
      <c r="L578" s="62">
        <v>30</v>
      </c>
      <c r="M578" s="62" t="s">
        <v>2318</v>
      </c>
      <c r="N578" s="63">
        <v>44519</v>
      </c>
      <c r="O578" s="62"/>
      <c r="P578" s="157"/>
      <c r="Q578" s="62"/>
      <c r="R578" s="92" t="s">
        <v>123</v>
      </c>
      <c r="S578" s="32"/>
      <c r="T578" s="63"/>
      <c r="U578" s="32"/>
      <c r="V578" s="32"/>
      <c r="W578" s="32"/>
      <c r="X578" s="32" t="s">
        <v>2299</v>
      </c>
    </row>
    <row r="579" spans="1:24" s="128" customFormat="1" ht="51" x14ac:dyDescent="0.25">
      <c r="A579" s="25" t="s">
        <v>24</v>
      </c>
      <c r="B579" s="95" t="s">
        <v>25</v>
      </c>
      <c r="C579" s="2" t="s">
        <v>930</v>
      </c>
      <c r="D579" s="25" t="s">
        <v>2209</v>
      </c>
      <c r="E579" s="16" t="s">
        <v>43</v>
      </c>
      <c r="F579" s="16" t="s">
        <v>68</v>
      </c>
      <c r="G579" s="25" t="s">
        <v>2319</v>
      </c>
      <c r="H579" s="1" t="s">
        <v>176</v>
      </c>
      <c r="I579" s="1" t="s">
        <v>32</v>
      </c>
      <c r="J579" s="2" t="s">
        <v>33</v>
      </c>
      <c r="K579" s="1" t="s">
        <v>34</v>
      </c>
      <c r="L579" s="58">
        <v>30</v>
      </c>
      <c r="M579" s="58" t="s">
        <v>2320</v>
      </c>
      <c r="N579" s="59">
        <v>44519</v>
      </c>
      <c r="O579" s="102">
        <v>20212110030361</v>
      </c>
      <c r="P579" s="156">
        <v>44551</v>
      </c>
      <c r="Q579" s="58">
        <v>21</v>
      </c>
      <c r="R579" s="99" t="s">
        <v>37</v>
      </c>
      <c r="S579" s="25" t="s">
        <v>2321</v>
      </c>
      <c r="T579" s="59"/>
      <c r="U579" s="25"/>
      <c r="V579" s="25"/>
      <c r="W579" s="25"/>
      <c r="X579" s="25" t="s">
        <v>2322</v>
      </c>
    </row>
    <row r="580" spans="1:24" s="128" customFormat="1" ht="60" x14ac:dyDescent="0.25">
      <c r="A580" s="32" t="s">
        <v>24</v>
      </c>
      <c r="B580" s="91" t="s">
        <v>25</v>
      </c>
      <c r="C580" s="50" t="s">
        <v>150</v>
      </c>
      <c r="D580" s="32" t="s">
        <v>2323</v>
      </c>
      <c r="E580" s="50" t="s">
        <v>60</v>
      </c>
      <c r="F580" s="50" t="s">
        <v>68</v>
      </c>
      <c r="G580" s="32" t="s">
        <v>2324</v>
      </c>
      <c r="H580" s="12" t="s">
        <v>274</v>
      </c>
      <c r="I580" s="32" t="s">
        <v>275</v>
      </c>
      <c r="J580" s="13" t="s">
        <v>108</v>
      </c>
      <c r="K580" s="12" t="s">
        <v>141</v>
      </c>
      <c r="L580" s="62">
        <v>30</v>
      </c>
      <c r="M580" s="62" t="s">
        <v>2325</v>
      </c>
      <c r="N580" s="63">
        <v>44522</v>
      </c>
      <c r="O580" s="62"/>
      <c r="P580" s="157"/>
      <c r="Q580" s="62"/>
      <c r="R580" s="92" t="s">
        <v>123</v>
      </c>
      <c r="S580" s="32"/>
      <c r="T580" s="63"/>
      <c r="U580" s="32"/>
      <c r="V580" s="32"/>
      <c r="W580" s="32"/>
      <c r="X580" s="32" t="s">
        <v>2326</v>
      </c>
    </row>
    <row r="581" spans="1:24" s="128" customFormat="1" ht="60" x14ac:dyDescent="0.25">
      <c r="A581" s="25" t="s">
        <v>24</v>
      </c>
      <c r="B581" s="95" t="s">
        <v>25</v>
      </c>
      <c r="C581" s="16" t="s">
        <v>658</v>
      </c>
      <c r="D581" s="25" t="s">
        <v>2327</v>
      </c>
      <c r="E581" s="16" t="s">
        <v>43</v>
      </c>
      <c r="F581" s="16" t="s">
        <v>68</v>
      </c>
      <c r="G581" s="25" t="s">
        <v>2328</v>
      </c>
      <c r="H581" s="1" t="s">
        <v>46</v>
      </c>
      <c r="I581" s="1" t="s">
        <v>32</v>
      </c>
      <c r="J581" s="2" t="s">
        <v>33</v>
      </c>
      <c r="K581" s="1" t="s">
        <v>54</v>
      </c>
      <c r="L581" s="58">
        <v>30</v>
      </c>
      <c r="M581" s="58" t="s">
        <v>2329</v>
      </c>
      <c r="N581" s="59">
        <v>44522</v>
      </c>
      <c r="O581" s="102">
        <v>20212110030081</v>
      </c>
      <c r="P581" s="156">
        <v>44546</v>
      </c>
      <c r="Q581" s="58">
        <v>18</v>
      </c>
      <c r="R581" s="99" t="s">
        <v>1767</v>
      </c>
      <c r="S581" s="25" t="s">
        <v>2330</v>
      </c>
      <c r="T581" s="59">
        <v>44546</v>
      </c>
      <c r="U581" s="25" t="s">
        <v>1610</v>
      </c>
      <c r="V581" s="2" t="s">
        <v>39</v>
      </c>
      <c r="W581" s="25" t="s">
        <v>40</v>
      </c>
      <c r="X581" s="25"/>
    </row>
    <row r="582" spans="1:24" s="128" customFormat="1" ht="60" x14ac:dyDescent="0.25">
      <c r="A582" s="25" t="s">
        <v>24</v>
      </c>
      <c r="B582" s="95" t="s">
        <v>25</v>
      </c>
      <c r="C582" s="2" t="s">
        <v>930</v>
      </c>
      <c r="D582" s="25" t="s">
        <v>2331</v>
      </c>
      <c r="E582" s="16" t="s">
        <v>60</v>
      </c>
      <c r="F582" s="16" t="s">
        <v>68</v>
      </c>
      <c r="G582" s="25" t="s">
        <v>2332</v>
      </c>
      <c r="H582" s="1" t="s">
        <v>176</v>
      </c>
      <c r="I582" s="1" t="s">
        <v>32</v>
      </c>
      <c r="J582" s="2" t="s">
        <v>33</v>
      </c>
      <c r="K582" s="1" t="s">
        <v>54</v>
      </c>
      <c r="L582" s="58">
        <v>30</v>
      </c>
      <c r="M582" s="58" t="s">
        <v>2333</v>
      </c>
      <c r="N582" s="59">
        <v>44522</v>
      </c>
      <c r="O582" s="102">
        <v>20212110030381</v>
      </c>
      <c r="P582" s="156">
        <v>44551</v>
      </c>
      <c r="Q582" s="58">
        <v>19</v>
      </c>
      <c r="R582" s="99" t="s">
        <v>1767</v>
      </c>
      <c r="S582" s="25" t="s">
        <v>2334</v>
      </c>
      <c r="T582" s="59">
        <v>44547</v>
      </c>
      <c r="U582" s="25" t="s">
        <v>38</v>
      </c>
      <c r="V582" s="2" t="s">
        <v>39</v>
      </c>
      <c r="W582" s="25" t="s">
        <v>40</v>
      </c>
      <c r="X582" s="25"/>
    </row>
    <row r="583" spans="1:24" s="128" customFormat="1" ht="51" x14ac:dyDescent="0.25">
      <c r="A583" s="25" t="s">
        <v>24</v>
      </c>
      <c r="B583" s="95" t="s">
        <v>25</v>
      </c>
      <c r="C583" s="2" t="s">
        <v>930</v>
      </c>
      <c r="D583" s="25" t="s">
        <v>2335</v>
      </c>
      <c r="E583" s="16" t="s">
        <v>43</v>
      </c>
      <c r="F583" s="16" t="s">
        <v>68</v>
      </c>
      <c r="G583" s="25" t="s">
        <v>2336</v>
      </c>
      <c r="H583" s="1" t="s">
        <v>176</v>
      </c>
      <c r="I583" s="1" t="s">
        <v>32</v>
      </c>
      <c r="J583" s="2" t="s">
        <v>33</v>
      </c>
      <c r="K583" s="1" t="s">
        <v>34</v>
      </c>
      <c r="L583" s="58">
        <v>30</v>
      </c>
      <c r="M583" s="58" t="s">
        <v>2337</v>
      </c>
      <c r="N583" s="59">
        <v>44522</v>
      </c>
      <c r="O583" s="58">
        <v>20212110030391</v>
      </c>
      <c r="P583" s="156">
        <v>44551</v>
      </c>
      <c r="Q583" s="58">
        <v>19</v>
      </c>
      <c r="R583" s="99" t="s">
        <v>1767</v>
      </c>
      <c r="S583" s="25" t="s">
        <v>2338</v>
      </c>
      <c r="T583" s="59">
        <v>44547</v>
      </c>
      <c r="U583" s="25" t="s">
        <v>38</v>
      </c>
      <c r="V583" s="2" t="s">
        <v>39</v>
      </c>
      <c r="W583" s="25" t="s">
        <v>40</v>
      </c>
      <c r="X583" s="25"/>
    </row>
    <row r="584" spans="1:24" s="128" customFormat="1" ht="180" x14ac:dyDescent="0.25">
      <c r="A584" s="32" t="s">
        <v>24</v>
      </c>
      <c r="B584" s="91" t="s">
        <v>25</v>
      </c>
      <c r="C584" s="50" t="s">
        <v>49</v>
      </c>
      <c r="D584" s="32" t="s">
        <v>2339</v>
      </c>
      <c r="E584" s="50" t="s">
        <v>28</v>
      </c>
      <c r="F584" s="50" t="s">
        <v>68</v>
      </c>
      <c r="G584" s="32" t="s">
        <v>2340</v>
      </c>
      <c r="H584" s="12" t="s">
        <v>31</v>
      </c>
      <c r="I584" s="12" t="s">
        <v>32</v>
      </c>
      <c r="J584" s="13" t="s">
        <v>33</v>
      </c>
      <c r="K584" s="12" t="s">
        <v>34</v>
      </c>
      <c r="L584" s="62">
        <v>30</v>
      </c>
      <c r="M584" s="62" t="s">
        <v>2341</v>
      </c>
      <c r="N584" s="63">
        <v>44522</v>
      </c>
      <c r="O584" s="62"/>
      <c r="P584" s="157"/>
      <c r="Q584" s="62"/>
      <c r="R584" s="92" t="s">
        <v>123</v>
      </c>
      <c r="S584" s="32"/>
      <c r="T584" s="63"/>
      <c r="U584" s="32"/>
      <c r="V584" s="32"/>
      <c r="W584" s="32"/>
      <c r="X584" s="32"/>
    </row>
    <row r="585" spans="1:24" s="128" customFormat="1" ht="60" x14ac:dyDescent="0.25">
      <c r="A585" s="18" t="s">
        <v>137</v>
      </c>
      <c r="B585" s="2" t="s">
        <v>138</v>
      </c>
      <c r="C585" s="16" t="s">
        <v>99</v>
      </c>
      <c r="D585" s="25" t="s">
        <v>2342</v>
      </c>
      <c r="E585" s="16" t="s">
        <v>28</v>
      </c>
      <c r="F585" s="16" t="s">
        <v>68</v>
      </c>
      <c r="G585" s="25" t="s">
        <v>2343</v>
      </c>
      <c r="H585" s="1" t="s">
        <v>53</v>
      </c>
      <c r="I585" s="1" t="s">
        <v>32</v>
      </c>
      <c r="J585" s="2" t="s">
        <v>33</v>
      </c>
      <c r="K585" s="1" t="s">
        <v>54</v>
      </c>
      <c r="L585" s="58">
        <v>30</v>
      </c>
      <c r="M585" s="58" t="s">
        <v>2344</v>
      </c>
      <c r="N585" s="59">
        <v>44522</v>
      </c>
      <c r="O585" s="58">
        <v>20212110030281</v>
      </c>
      <c r="P585" s="156">
        <v>44549</v>
      </c>
      <c r="Q585" s="58">
        <v>20</v>
      </c>
      <c r="R585" s="99" t="s">
        <v>37</v>
      </c>
      <c r="S585" s="25" t="s">
        <v>2345</v>
      </c>
      <c r="T585" s="59">
        <v>44546</v>
      </c>
      <c r="U585" s="25" t="s">
        <v>38</v>
      </c>
      <c r="V585" s="2" t="s">
        <v>39</v>
      </c>
      <c r="W585" s="25" t="s">
        <v>40</v>
      </c>
      <c r="X585" s="25"/>
    </row>
    <row r="586" spans="1:24" s="128" customFormat="1" ht="75" x14ac:dyDescent="0.25">
      <c r="A586" s="26" t="s">
        <v>24</v>
      </c>
      <c r="B586" s="89" t="s">
        <v>25</v>
      </c>
      <c r="C586" s="17" t="s">
        <v>608</v>
      </c>
      <c r="D586" s="26" t="s">
        <v>1590</v>
      </c>
      <c r="E586" s="17" t="s">
        <v>28</v>
      </c>
      <c r="F586" s="17" t="s">
        <v>68</v>
      </c>
      <c r="G586" s="26" t="s">
        <v>2090</v>
      </c>
      <c r="H586" s="7" t="s">
        <v>521</v>
      </c>
      <c r="I586" s="26" t="s">
        <v>2346</v>
      </c>
      <c r="J586" s="7" t="s">
        <v>154</v>
      </c>
      <c r="K586" s="7" t="s">
        <v>54</v>
      </c>
      <c r="L586" s="56">
        <v>30</v>
      </c>
      <c r="M586" s="56" t="s">
        <v>2347</v>
      </c>
      <c r="N586" s="55">
        <v>44522</v>
      </c>
      <c r="O586" s="56">
        <v>20223150001143</v>
      </c>
      <c r="P586" s="155">
        <v>44579</v>
      </c>
      <c r="Q586" s="56">
        <v>40</v>
      </c>
      <c r="R586" s="93" t="s">
        <v>110</v>
      </c>
      <c r="S586" s="26" t="s">
        <v>2348</v>
      </c>
      <c r="T586" s="55" t="s">
        <v>40</v>
      </c>
      <c r="U586" s="26" t="s">
        <v>130</v>
      </c>
      <c r="V586" s="26" t="s">
        <v>40</v>
      </c>
      <c r="W586" s="26" t="s">
        <v>40</v>
      </c>
      <c r="X586" s="26" t="s">
        <v>2349</v>
      </c>
    </row>
    <row r="587" spans="1:24" s="128" customFormat="1" ht="120" x14ac:dyDescent="0.25">
      <c r="A587" s="32" t="s">
        <v>24</v>
      </c>
      <c r="B587" s="91" t="s">
        <v>25</v>
      </c>
      <c r="C587" s="50" t="s">
        <v>658</v>
      </c>
      <c r="D587" s="32" t="s">
        <v>2350</v>
      </c>
      <c r="E587" s="50" t="s">
        <v>43</v>
      </c>
      <c r="F587" s="50" t="s">
        <v>68</v>
      </c>
      <c r="G587" s="32" t="s">
        <v>2351</v>
      </c>
      <c r="H587" s="12" t="s">
        <v>309</v>
      </c>
      <c r="I587" s="50" t="s">
        <v>310</v>
      </c>
      <c r="J587" s="13" t="s">
        <v>33</v>
      </c>
      <c r="K587" s="12" t="s">
        <v>54</v>
      </c>
      <c r="L587" s="62">
        <v>30</v>
      </c>
      <c r="M587" s="62" t="s">
        <v>2352</v>
      </c>
      <c r="N587" s="63">
        <v>44522</v>
      </c>
      <c r="O587" s="62"/>
      <c r="P587" s="157"/>
      <c r="Q587" s="62"/>
      <c r="R587" s="92" t="s">
        <v>123</v>
      </c>
      <c r="S587" s="100"/>
      <c r="T587" s="63"/>
      <c r="U587" s="32"/>
      <c r="V587" s="32"/>
      <c r="W587" s="32"/>
      <c r="X587" s="32"/>
    </row>
    <row r="588" spans="1:24" s="128" customFormat="1" ht="51" x14ac:dyDescent="0.25">
      <c r="A588" s="32" t="s">
        <v>24</v>
      </c>
      <c r="B588" s="91" t="s">
        <v>25</v>
      </c>
      <c r="C588" s="50" t="s">
        <v>49</v>
      </c>
      <c r="D588" s="32" t="s">
        <v>2353</v>
      </c>
      <c r="E588" s="50" t="s">
        <v>43</v>
      </c>
      <c r="F588" s="50" t="s">
        <v>68</v>
      </c>
      <c r="G588" s="32" t="s">
        <v>2354</v>
      </c>
      <c r="H588" s="12" t="s">
        <v>31</v>
      </c>
      <c r="I588" s="12" t="s">
        <v>32</v>
      </c>
      <c r="J588" s="13" t="s">
        <v>33</v>
      </c>
      <c r="K588" s="12" t="s">
        <v>54</v>
      </c>
      <c r="L588" s="62">
        <v>30</v>
      </c>
      <c r="M588" s="62" t="s">
        <v>2355</v>
      </c>
      <c r="N588" s="63">
        <v>44523</v>
      </c>
      <c r="O588" s="94"/>
      <c r="P588" s="157"/>
      <c r="Q588" s="62"/>
      <c r="R588" s="92" t="s">
        <v>123</v>
      </c>
      <c r="S588" s="32"/>
      <c r="T588" s="63"/>
      <c r="U588" s="32"/>
      <c r="V588" s="32"/>
      <c r="W588" s="32"/>
      <c r="X588" s="32"/>
    </row>
    <row r="589" spans="1:24" s="128" customFormat="1" ht="60" x14ac:dyDescent="0.25">
      <c r="A589" s="25" t="s">
        <v>24</v>
      </c>
      <c r="B589" s="95" t="s">
        <v>25</v>
      </c>
      <c r="C589" s="16" t="s">
        <v>144</v>
      </c>
      <c r="D589" s="25" t="s">
        <v>2356</v>
      </c>
      <c r="E589" s="16" t="s">
        <v>28</v>
      </c>
      <c r="F589" s="16" t="s">
        <v>68</v>
      </c>
      <c r="G589" s="25" t="s">
        <v>2357</v>
      </c>
      <c r="H589" s="1" t="s">
        <v>53</v>
      </c>
      <c r="I589" s="1" t="s">
        <v>32</v>
      </c>
      <c r="J589" s="2" t="s">
        <v>33</v>
      </c>
      <c r="K589" s="1" t="s">
        <v>54</v>
      </c>
      <c r="L589" s="58">
        <v>30</v>
      </c>
      <c r="M589" s="58" t="s">
        <v>2358</v>
      </c>
      <c r="N589" s="59">
        <v>44523</v>
      </c>
      <c r="O589" s="58">
        <v>20212110030551</v>
      </c>
      <c r="P589" s="156">
        <v>44551</v>
      </c>
      <c r="Q589" s="58">
        <v>19</v>
      </c>
      <c r="R589" s="99" t="s">
        <v>37</v>
      </c>
      <c r="S589" s="25" t="s">
        <v>2359</v>
      </c>
      <c r="T589" s="59">
        <v>44551</v>
      </c>
      <c r="U589" s="25" t="s">
        <v>1610</v>
      </c>
      <c r="V589" s="2" t="s">
        <v>39</v>
      </c>
      <c r="W589" s="25" t="s">
        <v>40</v>
      </c>
      <c r="X589" s="25"/>
    </row>
    <row r="590" spans="1:24" s="128" customFormat="1" ht="75" x14ac:dyDescent="0.25">
      <c r="A590" s="25" t="s">
        <v>24</v>
      </c>
      <c r="B590" s="95" t="s">
        <v>25</v>
      </c>
      <c r="C590" s="16" t="s">
        <v>49</v>
      </c>
      <c r="D590" s="25" t="s">
        <v>546</v>
      </c>
      <c r="E590" s="16" t="s">
        <v>43</v>
      </c>
      <c r="F590" s="16" t="s">
        <v>68</v>
      </c>
      <c r="G590" s="25" t="s">
        <v>2360</v>
      </c>
      <c r="H590" s="1" t="s">
        <v>62</v>
      </c>
      <c r="I590" s="1" t="s">
        <v>63</v>
      </c>
      <c r="J590" s="2" t="s">
        <v>33</v>
      </c>
      <c r="K590" s="1" t="s">
        <v>54</v>
      </c>
      <c r="L590" s="58">
        <v>30</v>
      </c>
      <c r="M590" s="58" t="s">
        <v>2361</v>
      </c>
      <c r="N590" s="59">
        <v>44523</v>
      </c>
      <c r="O590" s="58">
        <v>20212000029501</v>
      </c>
      <c r="P590" s="156">
        <v>44552</v>
      </c>
      <c r="Q590" s="58">
        <v>20</v>
      </c>
      <c r="R590" s="99" t="s">
        <v>37</v>
      </c>
      <c r="S590" s="101" t="s">
        <v>1576</v>
      </c>
      <c r="T590" s="59">
        <v>44539</v>
      </c>
      <c r="U590" s="25" t="s">
        <v>38</v>
      </c>
      <c r="V590" s="2" t="s">
        <v>39</v>
      </c>
      <c r="W590" s="25" t="s">
        <v>40</v>
      </c>
      <c r="X590" s="25"/>
    </row>
    <row r="591" spans="1:24" s="128" customFormat="1" ht="90" x14ac:dyDescent="0.25">
      <c r="A591" s="32" t="s">
        <v>24</v>
      </c>
      <c r="B591" s="91" t="s">
        <v>25</v>
      </c>
      <c r="C591" s="50" t="s">
        <v>658</v>
      </c>
      <c r="D591" s="32" t="s">
        <v>2327</v>
      </c>
      <c r="E591" s="50" t="s">
        <v>43</v>
      </c>
      <c r="F591" s="50" t="s">
        <v>68</v>
      </c>
      <c r="G591" s="32" t="s">
        <v>2362</v>
      </c>
      <c r="H591" s="12" t="s">
        <v>46</v>
      </c>
      <c r="I591" s="12" t="s">
        <v>32</v>
      </c>
      <c r="J591" s="13" t="s">
        <v>33</v>
      </c>
      <c r="K591" s="12" t="s">
        <v>54</v>
      </c>
      <c r="L591" s="62">
        <v>30</v>
      </c>
      <c r="M591" s="62" t="s">
        <v>2363</v>
      </c>
      <c r="N591" s="63">
        <v>44523</v>
      </c>
      <c r="O591" s="62">
        <v>20212110030121</v>
      </c>
      <c r="P591" s="157"/>
      <c r="Q591" s="62"/>
      <c r="R591" s="92" t="s">
        <v>123</v>
      </c>
      <c r="S591" s="62" t="s">
        <v>2364</v>
      </c>
      <c r="T591" s="63"/>
      <c r="U591" s="32"/>
      <c r="V591" s="32"/>
      <c r="W591" s="32"/>
      <c r="X591" s="32" t="s">
        <v>2365</v>
      </c>
    </row>
    <row r="592" spans="1:24" s="128" customFormat="1" ht="51" x14ac:dyDescent="0.25">
      <c r="A592" s="32" t="s">
        <v>24</v>
      </c>
      <c r="B592" s="91" t="s">
        <v>25</v>
      </c>
      <c r="C592" s="50" t="s">
        <v>144</v>
      </c>
      <c r="D592" s="32" t="s">
        <v>2366</v>
      </c>
      <c r="E592" s="50" t="s">
        <v>43</v>
      </c>
      <c r="F592" s="50" t="s">
        <v>68</v>
      </c>
      <c r="G592" s="32" t="s">
        <v>2367</v>
      </c>
      <c r="H592" s="50" t="s">
        <v>937</v>
      </c>
      <c r="I592" s="12" t="s">
        <v>32</v>
      </c>
      <c r="J592" s="13" t="s">
        <v>33</v>
      </c>
      <c r="K592" s="12" t="s">
        <v>54</v>
      </c>
      <c r="L592" s="62">
        <v>30</v>
      </c>
      <c r="M592" s="62" t="s">
        <v>2368</v>
      </c>
      <c r="N592" s="63">
        <v>44523</v>
      </c>
      <c r="O592" s="62"/>
      <c r="P592" s="157"/>
      <c r="Q592" s="62"/>
      <c r="R592" s="92" t="s">
        <v>123</v>
      </c>
      <c r="S592" s="62"/>
      <c r="T592" s="63"/>
      <c r="U592" s="32"/>
      <c r="V592" s="32"/>
      <c r="W592" s="32"/>
      <c r="X592" s="32" t="s">
        <v>2369</v>
      </c>
    </row>
    <row r="593" spans="1:24" s="128" customFormat="1" ht="60" x14ac:dyDescent="0.25">
      <c r="A593" s="25" t="s">
        <v>24</v>
      </c>
      <c r="B593" s="95" t="s">
        <v>25</v>
      </c>
      <c r="C593" s="2" t="s">
        <v>186</v>
      </c>
      <c r="D593" s="25" t="s">
        <v>2370</v>
      </c>
      <c r="E593" s="16" t="s">
        <v>43</v>
      </c>
      <c r="F593" s="16" t="s">
        <v>180</v>
      </c>
      <c r="G593" s="25" t="s">
        <v>2371</v>
      </c>
      <c r="H593" s="1" t="s">
        <v>53</v>
      </c>
      <c r="I593" s="1" t="s">
        <v>32</v>
      </c>
      <c r="J593" s="2" t="s">
        <v>33</v>
      </c>
      <c r="K593" s="1" t="s">
        <v>54</v>
      </c>
      <c r="L593" s="58">
        <v>30</v>
      </c>
      <c r="M593" s="58" t="s">
        <v>2372</v>
      </c>
      <c r="N593" s="59">
        <v>44523</v>
      </c>
      <c r="O593" s="58">
        <v>20212110030881</v>
      </c>
      <c r="P593" s="156">
        <v>44551</v>
      </c>
      <c r="Q593" s="58">
        <v>19</v>
      </c>
      <c r="R593" s="99" t="s">
        <v>37</v>
      </c>
      <c r="S593" s="58" t="s">
        <v>2373</v>
      </c>
      <c r="T593" s="59">
        <v>44551</v>
      </c>
      <c r="U593" s="25" t="s">
        <v>38</v>
      </c>
      <c r="V593" s="2" t="s">
        <v>39</v>
      </c>
      <c r="W593" s="25" t="s">
        <v>40</v>
      </c>
      <c r="X593" s="25"/>
    </row>
    <row r="594" spans="1:24" s="128" customFormat="1" ht="75" x14ac:dyDescent="0.25">
      <c r="A594" s="25" t="s">
        <v>24</v>
      </c>
      <c r="B594" s="95" t="s">
        <v>25</v>
      </c>
      <c r="C594" s="16" t="s">
        <v>99</v>
      </c>
      <c r="D594" s="25" t="s">
        <v>2374</v>
      </c>
      <c r="E594" s="16" t="s">
        <v>28</v>
      </c>
      <c r="F594" s="16" t="s">
        <v>68</v>
      </c>
      <c r="G594" s="25" t="s">
        <v>2375</v>
      </c>
      <c r="H594" s="1" t="s">
        <v>82</v>
      </c>
      <c r="I594" s="1" t="s">
        <v>83</v>
      </c>
      <c r="J594" s="2" t="s">
        <v>33</v>
      </c>
      <c r="K594" s="1" t="s">
        <v>76</v>
      </c>
      <c r="L594" s="58">
        <v>20</v>
      </c>
      <c r="M594" s="58" t="s">
        <v>2376</v>
      </c>
      <c r="N594" s="59">
        <v>44523</v>
      </c>
      <c r="O594" s="58" t="s">
        <v>40</v>
      </c>
      <c r="P594" s="156">
        <v>44552</v>
      </c>
      <c r="Q594" s="58">
        <v>20</v>
      </c>
      <c r="R594" s="99" t="s">
        <v>37</v>
      </c>
      <c r="S594" s="58" t="s">
        <v>2377</v>
      </c>
      <c r="T594" s="59" t="s">
        <v>40</v>
      </c>
      <c r="U594" s="25" t="s">
        <v>40</v>
      </c>
      <c r="V594" s="2" t="s">
        <v>39</v>
      </c>
      <c r="W594" s="25" t="s">
        <v>40</v>
      </c>
      <c r="X594" s="25"/>
    </row>
    <row r="595" spans="1:24" s="128" customFormat="1" ht="60" x14ac:dyDescent="0.25">
      <c r="A595" s="25" t="s">
        <v>24</v>
      </c>
      <c r="B595" s="95" t="s">
        <v>25</v>
      </c>
      <c r="C595" s="16" t="s">
        <v>643</v>
      </c>
      <c r="D595" s="25" t="s">
        <v>2378</v>
      </c>
      <c r="E595" s="16" t="s">
        <v>43</v>
      </c>
      <c r="F595" s="16" t="s">
        <v>68</v>
      </c>
      <c r="G595" s="25" t="s">
        <v>2379</v>
      </c>
      <c r="H595" s="1" t="s">
        <v>309</v>
      </c>
      <c r="I595" s="16" t="s">
        <v>310</v>
      </c>
      <c r="J595" s="2" t="s">
        <v>33</v>
      </c>
      <c r="K595" s="1" t="s">
        <v>34</v>
      </c>
      <c r="L595" s="58">
        <v>30</v>
      </c>
      <c r="M595" s="58" t="s">
        <v>2380</v>
      </c>
      <c r="N595" s="59">
        <v>44523</v>
      </c>
      <c r="O595" s="58" t="s">
        <v>40</v>
      </c>
      <c r="P595" s="156">
        <v>44558</v>
      </c>
      <c r="Q595" s="58">
        <v>24</v>
      </c>
      <c r="R595" s="99" t="s">
        <v>37</v>
      </c>
      <c r="S595" s="25" t="s">
        <v>2381</v>
      </c>
      <c r="T595" s="59" t="s">
        <v>40</v>
      </c>
      <c r="U595" s="25" t="s">
        <v>40</v>
      </c>
      <c r="V595" s="2" t="s">
        <v>39</v>
      </c>
      <c r="W595" s="25" t="s">
        <v>40</v>
      </c>
      <c r="X595" s="25"/>
    </row>
    <row r="596" spans="1:24" s="128" customFormat="1" ht="60" x14ac:dyDescent="0.25">
      <c r="A596" s="25" t="s">
        <v>24</v>
      </c>
      <c r="B596" s="95" t="s">
        <v>25</v>
      </c>
      <c r="C596" s="16" t="s">
        <v>131</v>
      </c>
      <c r="D596" s="25" t="s">
        <v>2382</v>
      </c>
      <c r="E596" s="16" t="s">
        <v>60</v>
      </c>
      <c r="F596" s="16" t="s">
        <v>68</v>
      </c>
      <c r="G596" s="25" t="s">
        <v>2383</v>
      </c>
      <c r="H596" s="1" t="s">
        <v>46</v>
      </c>
      <c r="I596" s="1" t="s">
        <v>32</v>
      </c>
      <c r="J596" s="2" t="s">
        <v>33</v>
      </c>
      <c r="K596" s="1" t="s">
        <v>54</v>
      </c>
      <c r="L596" s="58">
        <v>30</v>
      </c>
      <c r="M596" s="58" t="s">
        <v>2384</v>
      </c>
      <c r="N596" s="59">
        <v>44524</v>
      </c>
      <c r="O596" s="58">
        <v>20212110030071</v>
      </c>
      <c r="P596" s="156">
        <v>44545</v>
      </c>
      <c r="Q596" s="58">
        <v>14</v>
      </c>
      <c r="R596" s="99" t="s">
        <v>37</v>
      </c>
      <c r="S596" s="25" t="s">
        <v>2385</v>
      </c>
      <c r="T596" s="59">
        <v>44545</v>
      </c>
      <c r="U596" s="25" t="s">
        <v>38</v>
      </c>
      <c r="V596" s="2" t="s">
        <v>39</v>
      </c>
      <c r="W596" s="25" t="s">
        <v>40</v>
      </c>
      <c r="X596" s="25"/>
    </row>
    <row r="597" spans="1:24" s="128" customFormat="1" ht="60" x14ac:dyDescent="0.25">
      <c r="A597" s="25" t="s">
        <v>24</v>
      </c>
      <c r="B597" s="95" t="s">
        <v>25</v>
      </c>
      <c r="C597" s="16" t="s">
        <v>26</v>
      </c>
      <c r="D597" s="25" t="s">
        <v>2386</v>
      </c>
      <c r="E597" s="16" t="s">
        <v>43</v>
      </c>
      <c r="F597" s="16" t="s">
        <v>68</v>
      </c>
      <c r="G597" s="25" t="s">
        <v>2387</v>
      </c>
      <c r="H597" s="1" t="s">
        <v>53</v>
      </c>
      <c r="I597" s="1" t="s">
        <v>32</v>
      </c>
      <c r="J597" s="2" t="s">
        <v>33</v>
      </c>
      <c r="K597" s="1" t="s">
        <v>76</v>
      </c>
      <c r="L597" s="58">
        <v>20</v>
      </c>
      <c r="M597" s="58" t="s">
        <v>2388</v>
      </c>
      <c r="N597" s="59">
        <v>44524</v>
      </c>
      <c r="O597" s="102">
        <v>20212110029211</v>
      </c>
      <c r="P597" s="156">
        <v>44531</v>
      </c>
      <c r="Q597" s="58">
        <v>5</v>
      </c>
      <c r="R597" s="99" t="s">
        <v>37</v>
      </c>
      <c r="S597" s="25" t="s">
        <v>2389</v>
      </c>
      <c r="T597" s="59">
        <v>44531</v>
      </c>
      <c r="U597" s="25" t="s">
        <v>38</v>
      </c>
      <c r="V597" s="2" t="s">
        <v>39</v>
      </c>
      <c r="W597" s="25" t="s">
        <v>40</v>
      </c>
      <c r="X597" s="25"/>
    </row>
    <row r="598" spans="1:24" s="128" customFormat="1" ht="90" x14ac:dyDescent="0.25">
      <c r="A598" s="32" t="s">
        <v>24</v>
      </c>
      <c r="B598" s="91" t="s">
        <v>25</v>
      </c>
      <c r="C598" s="50" t="s">
        <v>94</v>
      </c>
      <c r="D598" s="32" t="s">
        <v>2390</v>
      </c>
      <c r="E598" s="50" t="s">
        <v>43</v>
      </c>
      <c r="F598" s="50" t="s">
        <v>68</v>
      </c>
      <c r="G598" s="32" t="s">
        <v>2391</v>
      </c>
      <c r="H598" s="12" t="s">
        <v>82</v>
      </c>
      <c r="I598" s="12" t="s">
        <v>83</v>
      </c>
      <c r="J598" s="13" t="s">
        <v>33</v>
      </c>
      <c r="K598" s="12" t="s">
        <v>54</v>
      </c>
      <c r="L598" s="62">
        <v>30</v>
      </c>
      <c r="M598" s="62" t="s">
        <v>2392</v>
      </c>
      <c r="N598" s="63">
        <v>44525</v>
      </c>
      <c r="O598" s="62"/>
      <c r="P598" s="157"/>
      <c r="Q598" s="62"/>
      <c r="R598" s="92" t="s">
        <v>123</v>
      </c>
      <c r="S598" s="32"/>
      <c r="T598" s="63"/>
      <c r="U598" s="32"/>
      <c r="V598" s="32"/>
      <c r="W598" s="32"/>
      <c r="X598" s="32" t="s">
        <v>2393</v>
      </c>
    </row>
    <row r="599" spans="1:24" s="128" customFormat="1" ht="90" x14ac:dyDescent="0.25">
      <c r="A599" s="25" t="s">
        <v>24</v>
      </c>
      <c r="B599" s="95" t="s">
        <v>25</v>
      </c>
      <c r="C599" s="16" t="s">
        <v>66</v>
      </c>
      <c r="D599" s="25" t="s">
        <v>2394</v>
      </c>
      <c r="E599" s="16" t="s">
        <v>43</v>
      </c>
      <c r="F599" s="16" t="s">
        <v>68</v>
      </c>
      <c r="G599" s="25" t="s">
        <v>2395</v>
      </c>
      <c r="H599" s="16" t="s">
        <v>1154</v>
      </c>
      <c r="I599" s="25" t="s">
        <v>1155</v>
      </c>
      <c r="J599" s="1" t="s">
        <v>33</v>
      </c>
      <c r="K599" s="1" t="s">
        <v>54</v>
      </c>
      <c r="L599" s="58">
        <v>30</v>
      </c>
      <c r="M599" s="58" t="s">
        <v>2396</v>
      </c>
      <c r="N599" s="59">
        <v>44525</v>
      </c>
      <c r="O599" s="58" t="s">
        <v>40</v>
      </c>
      <c r="P599" s="156" t="s">
        <v>2397</v>
      </c>
      <c r="Q599" s="58">
        <v>12</v>
      </c>
      <c r="R599" s="99" t="s">
        <v>1767</v>
      </c>
      <c r="S599" s="25" t="s">
        <v>2398</v>
      </c>
      <c r="T599" s="59" t="s">
        <v>40</v>
      </c>
      <c r="U599" s="25" t="s">
        <v>40</v>
      </c>
      <c r="V599" s="2" t="s">
        <v>39</v>
      </c>
      <c r="W599" s="25" t="s">
        <v>40</v>
      </c>
      <c r="X599" s="25" t="s">
        <v>2399</v>
      </c>
    </row>
    <row r="600" spans="1:24" s="128" customFormat="1" ht="75" x14ac:dyDescent="0.25">
      <c r="A600" s="25" t="s">
        <v>24</v>
      </c>
      <c r="B600" s="95" t="s">
        <v>25</v>
      </c>
      <c r="C600" s="16" t="s">
        <v>608</v>
      </c>
      <c r="D600" s="25" t="s">
        <v>2400</v>
      </c>
      <c r="E600" s="16" t="s">
        <v>28</v>
      </c>
      <c r="F600" s="16" t="s">
        <v>68</v>
      </c>
      <c r="G600" s="25" t="s">
        <v>2401</v>
      </c>
      <c r="H600" s="1" t="s">
        <v>159</v>
      </c>
      <c r="I600" s="1" t="s">
        <v>32</v>
      </c>
      <c r="J600" s="2" t="s">
        <v>33</v>
      </c>
      <c r="K600" s="1" t="s">
        <v>54</v>
      </c>
      <c r="L600" s="58">
        <v>30</v>
      </c>
      <c r="M600" s="58" t="s">
        <v>2402</v>
      </c>
      <c r="N600" s="59">
        <v>44525</v>
      </c>
      <c r="O600" s="58">
        <v>20212110031031</v>
      </c>
      <c r="P600" s="156">
        <v>44557</v>
      </c>
      <c r="Q600" s="58">
        <v>21</v>
      </c>
      <c r="R600" s="99" t="s">
        <v>37</v>
      </c>
      <c r="S600" s="25" t="s">
        <v>2403</v>
      </c>
      <c r="T600" s="59">
        <v>44557</v>
      </c>
      <c r="U600" s="25" t="s">
        <v>38</v>
      </c>
      <c r="V600" s="2" t="s">
        <v>39</v>
      </c>
      <c r="W600" s="25" t="s">
        <v>40</v>
      </c>
      <c r="X600" s="25"/>
    </row>
    <row r="601" spans="1:24" s="128" customFormat="1" ht="75" x14ac:dyDescent="0.25">
      <c r="A601" s="32" t="s">
        <v>24</v>
      </c>
      <c r="B601" s="91" t="s">
        <v>25</v>
      </c>
      <c r="C601" s="50" t="s">
        <v>99</v>
      </c>
      <c r="D601" s="32" t="s">
        <v>2404</v>
      </c>
      <c r="E601" s="50" t="s">
        <v>60</v>
      </c>
      <c r="F601" s="50" t="s">
        <v>68</v>
      </c>
      <c r="G601" s="32" t="s">
        <v>2405</v>
      </c>
      <c r="H601" s="12" t="s">
        <v>521</v>
      </c>
      <c r="I601" s="32" t="s">
        <v>2346</v>
      </c>
      <c r="J601" s="12" t="s">
        <v>154</v>
      </c>
      <c r="K601" s="12" t="s">
        <v>54</v>
      </c>
      <c r="L601" s="62">
        <v>30</v>
      </c>
      <c r="M601" s="62" t="s">
        <v>2406</v>
      </c>
      <c r="N601" s="63">
        <v>44526</v>
      </c>
      <c r="O601" s="62"/>
      <c r="P601" s="157"/>
      <c r="Q601" s="62"/>
      <c r="R601" s="92" t="s">
        <v>123</v>
      </c>
      <c r="S601" s="32"/>
      <c r="T601" s="63"/>
      <c r="U601" s="32"/>
      <c r="V601" s="32"/>
      <c r="W601" s="32"/>
      <c r="X601" s="32" t="s">
        <v>2407</v>
      </c>
    </row>
    <row r="602" spans="1:24" s="128" customFormat="1" ht="51" x14ac:dyDescent="0.25">
      <c r="A602" s="32" t="s">
        <v>24</v>
      </c>
      <c r="B602" s="91" t="s">
        <v>25</v>
      </c>
      <c r="C602" s="50" t="s">
        <v>144</v>
      </c>
      <c r="D602" s="32" t="s">
        <v>2300</v>
      </c>
      <c r="E602" s="50" t="s">
        <v>43</v>
      </c>
      <c r="F602" s="50" t="s">
        <v>180</v>
      </c>
      <c r="G602" s="32" t="s">
        <v>2408</v>
      </c>
      <c r="H602" s="12" t="s">
        <v>31</v>
      </c>
      <c r="I602" s="12" t="s">
        <v>32</v>
      </c>
      <c r="J602" s="13" t="s">
        <v>33</v>
      </c>
      <c r="K602" s="12" t="s">
        <v>54</v>
      </c>
      <c r="L602" s="62">
        <v>30</v>
      </c>
      <c r="M602" s="62" t="s">
        <v>2409</v>
      </c>
      <c r="N602" s="63">
        <v>44526</v>
      </c>
      <c r="O602" s="62"/>
      <c r="P602" s="157"/>
      <c r="Q602" s="62"/>
      <c r="R602" s="92" t="s">
        <v>123</v>
      </c>
      <c r="S602" s="32"/>
      <c r="T602" s="63"/>
      <c r="U602" s="32"/>
      <c r="V602" s="32"/>
      <c r="W602" s="32"/>
      <c r="X602" s="32" t="s">
        <v>2393</v>
      </c>
    </row>
    <row r="603" spans="1:24" s="128" customFormat="1" ht="75" x14ac:dyDescent="0.25">
      <c r="A603" s="32" t="s">
        <v>24</v>
      </c>
      <c r="B603" s="91" t="s">
        <v>25</v>
      </c>
      <c r="C603" s="50" t="s">
        <v>49</v>
      </c>
      <c r="D603" s="32" t="s">
        <v>2410</v>
      </c>
      <c r="E603" s="50" t="s">
        <v>43</v>
      </c>
      <c r="F603" s="50" t="s">
        <v>68</v>
      </c>
      <c r="G603" s="32" t="s">
        <v>2411</v>
      </c>
      <c r="H603" s="50" t="s">
        <v>937</v>
      </c>
      <c r="I603" s="12" t="s">
        <v>32</v>
      </c>
      <c r="J603" s="13" t="s">
        <v>33</v>
      </c>
      <c r="K603" s="12" t="s">
        <v>54</v>
      </c>
      <c r="L603" s="62">
        <v>30</v>
      </c>
      <c r="M603" s="62" t="s">
        <v>2412</v>
      </c>
      <c r="N603" s="63">
        <v>44526</v>
      </c>
      <c r="O603" s="62"/>
      <c r="P603" s="157"/>
      <c r="Q603" s="62"/>
      <c r="R603" s="92" t="s">
        <v>123</v>
      </c>
      <c r="S603" s="32" t="s">
        <v>2413</v>
      </c>
      <c r="T603" s="63"/>
      <c r="U603" s="32"/>
      <c r="V603" s="32"/>
      <c r="W603" s="32"/>
      <c r="X603" s="32" t="s">
        <v>2393</v>
      </c>
    </row>
    <row r="604" spans="1:24" s="128" customFormat="1" ht="90" x14ac:dyDescent="0.25">
      <c r="A604" s="25" t="s">
        <v>24</v>
      </c>
      <c r="B604" s="95" t="s">
        <v>25</v>
      </c>
      <c r="C604" s="16" t="s">
        <v>99</v>
      </c>
      <c r="D604" s="25" t="s">
        <v>2075</v>
      </c>
      <c r="E604" s="16" t="s">
        <v>28</v>
      </c>
      <c r="F604" s="16" t="s">
        <v>68</v>
      </c>
      <c r="G604" s="25" t="s">
        <v>2414</v>
      </c>
      <c r="H604" s="16" t="s">
        <v>937</v>
      </c>
      <c r="I604" s="1" t="s">
        <v>32</v>
      </c>
      <c r="J604" s="2" t="s">
        <v>33</v>
      </c>
      <c r="K604" s="1" t="s">
        <v>34</v>
      </c>
      <c r="L604" s="58">
        <v>30</v>
      </c>
      <c r="M604" s="58" t="s">
        <v>2415</v>
      </c>
      <c r="N604" s="59">
        <v>44526</v>
      </c>
      <c r="O604" s="58">
        <v>20212110030571</v>
      </c>
      <c r="P604" s="156">
        <v>44547</v>
      </c>
      <c r="Q604" s="58">
        <v>14</v>
      </c>
      <c r="R604" s="99" t="s">
        <v>1767</v>
      </c>
      <c r="S604" s="101" t="s">
        <v>2416</v>
      </c>
      <c r="T604" s="59" t="s">
        <v>40</v>
      </c>
      <c r="U604" s="25" t="s">
        <v>40</v>
      </c>
      <c r="V604" s="2" t="s">
        <v>39</v>
      </c>
      <c r="W604" s="25" t="s">
        <v>40</v>
      </c>
      <c r="X604" s="25" t="s">
        <v>2417</v>
      </c>
    </row>
    <row r="605" spans="1:24" s="128" customFormat="1" ht="105" x14ac:dyDescent="0.25">
      <c r="A605" s="32" t="s">
        <v>24</v>
      </c>
      <c r="B605" s="91" t="s">
        <v>25</v>
      </c>
      <c r="C605" s="50" t="s">
        <v>49</v>
      </c>
      <c r="D605" s="32" t="s">
        <v>2418</v>
      </c>
      <c r="E605" s="50" t="s">
        <v>28</v>
      </c>
      <c r="F605" s="50" t="s">
        <v>180</v>
      </c>
      <c r="G605" s="32" t="s">
        <v>2419</v>
      </c>
      <c r="H605" s="12" t="s">
        <v>46</v>
      </c>
      <c r="I605" s="12" t="s">
        <v>32</v>
      </c>
      <c r="J605" s="13" t="s">
        <v>33</v>
      </c>
      <c r="K605" s="12" t="s">
        <v>54</v>
      </c>
      <c r="L605" s="62">
        <v>30</v>
      </c>
      <c r="M605" s="62" t="s">
        <v>2420</v>
      </c>
      <c r="N605" s="63">
        <v>44526</v>
      </c>
      <c r="O605" s="62">
        <v>20212110030061</v>
      </c>
      <c r="P605" s="157"/>
      <c r="Q605" s="62"/>
      <c r="R605" s="92" t="s">
        <v>123</v>
      </c>
      <c r="S605" s="32" t="s">
        <v>2421</v>
      </c>
      <c r="T605" s="63"/>
      <c r="U605" s="32"/>
      <c r="V605" s="32"/>
      <c r="W605" s="32"/>
      <c r="X605" s="32" t="s">
        <v>1938</v>
      </c>
    </row>
    <row r="606" spans="1:24" s="128" customFormat="1" ht="195" x14ac:dyDescent="0.25">
      <c r="A606" s="38" t="s">
        <v>24</v>
      </c>
      <c r="B606" s="12" t="s">
        <v>254</v>
      </c>
      <c r="C606" s="50" t="s">
        <v>79</v>
      </c>
      <c r="D606" s="32" t="s">
        <v>2422</v>
      </c>
      <c r="E606" s="50" t="s">
        <v>28</v>
      </c>
      <c r="F606" s="50" t="s">
        <v>180</v>
      </c>
      <c r="G606" s="32" t="s">
        <v>2423</v>
      </c>
      <c r="H606" s="12" t="s">
        <v>31</v>
      </c>
      <c r="I606" s="12" t="s">
        <v>32</v>
      </c>
      <c r="J606" s="13" t="s">
        <v>33</v>
      </c>
      <c r="K606" s="12" t="s">
        <v>34</v>
      </c>
      <c r="L606" s="62">
        <v>30</v>
      </c>
      <c r="M606" s="62" t="s">
        <v>2424</v>
      </c>
      <c r="N606" s="63">
        <v>44529</v>
      </c>
      <c r="O606" s="62"/>
      <c r="P606" s="157"/>
      <c r="Q606" s="62"/>
      <c r="R606" s="92" t="s">
        <v>123</v>
      </c>
      <c r="S606" s="32"/>
      <c r="T606" s="63"/>
      <c r="U606" s="32"/>
      <c r="V606" s="32"/>
      <c r="W606" s="32"/>
      <c r="X606" s="32"/>
    </row>
    <row r="607" spans="1:24" s="128" customFormat="1" ht="51" x14ac:dyDescent="0.25">
      <c r="A607" s="32" t="s">
        <v>24</v>
      </c>
      <c r="B607" s="91" t="s">
        <v>25</v>
      </c>
      <c r="C607" s="50" t="s">
        <v>26</v>
      </c>
      <c r="D607" s="32" t="s">
        <v>2425</v>
      </c>
      <c r="E607" s="50" t="s">
        <v>43</v>
      </c>
      <c r="F607" s="50" t="s">
        <v>68</v>
      </c>
      <c r="G607" s="32" t="s">
        <v>2000</v>
      </c>
      <c r="H607" s="12" t="s">
        <v>31</v>
      </c>
      <c r="I607" s="12" t="s">
        <v>32</v>
      </c>
      <c r="J607" s="13" t="s">
        <v>33</v>
      </c>
      <c r="K607" s="12" t="s">
        <v>54</v>
      </c>
      <c r="L607" s="62">
        <v>30</v>
      </c>
      <c r="M607" s="62" t="s">
        <v>2426</v>
      </c>
      <c r="N607" s="63">
        <v>44529</v>
      </c>
      <c r="O607" s="62"/>
      <c r="P607" s="157"/>
      <c r="Q607" s="62"/>
      <c r="R607" s="92" t="s">
        <v>123</v>
      </c>
      <c r="S607" s="32"/>
      <c r="T607" s="63"/>
      <c r="U607" s="32"/>
      <c r="V607" s="32"/>
      <c r="W607" s="32"/>
      <c r="X607" s="32" t="s">
        <v>2427</v>
      </c>
    </row>
    <row r="608" spans="1:24" s="128" customFormat="1" ht="75" x14ac:dyDescent="0.25">
      <c r="A608" s="25" t="s">
        <v>24</v>
      </c>
      <c r="B608" s="95" t="s">
        <v>25</v>
      </c>
      <c r="C608" s="16" t="s">
        <v>118</v>
      </c>
      <c r="D608" s="25" t="s">
        <v>2428</v>
      </c>
      <c r="E608" s="16" t="s">
        <v>43</v>
      </c>
      <c r="F608" s="16" t="s">
        <v>68</v>
      </c>
      <c r="G608" s="25" t="s">
        <v>2429</v>
      </c>
      <c r="H608" s="25" t="s">
        <v>1698</v>
      </c>
      <c r="I608" s="1" t="s">
        <v>63</v>
      </c>
      <c r="J608" s="2" t="s">
        <v>33</v>
      </c>
      <c r="K608" s="1" t="s">
        <v>160</v>
      </c>
      <c r="L608" s="58">
        <v>35</v>
      </c>
      <c r="M608" s="58" t="s">
        <v>2430</v>
      </c>
      <c r="N608" s="59">
        <v>44529</v>
      </c>
      <c r="O608" s="58">
        <v>20212150029371</v>
      </c>
      <c r="P608" s="156">
        <v>44533</v>
      </c>
      <c r="Q608" s="58">
        <v>15</v>
      </c>
      <c r="R608" s="99" t="s">
        <v>37</v>
      </c>
      <c r="S608" s="25" t="s">
        <v>2431</v>
      </c>
      <c r="T608" s="59">
        <v>44533</v>
      </c>
      <c r="U608" s="25" t="s">
        <v>38</v>
      </c>
      <c r="V608" s="2" t="s">
        <v>39</v>
      </c>
      <c r="W608" s="25" t="s">
        <v>40</v>
      </c>
      <c r="X608" s="25"/>
    </row>
    <row r="609" spans="1:24" s="128" customFormat="1" ht="51" x14ac:dyDescent="0.25">
      <c r="A609" s="32" t="s">
        <v>24</v>
      </c>
      <c r="B609" s="91" t="s">
        <v>25</v>
      </c>
      <c r="C609" s="50" t="s">
        <v>99</v>
      </c>
      <c r="D609" s="32" t="s">
        <v>2418</v>
      </c>
      <c r="E609" s="50" t="s">
        <v>60</v>
      </c>
      <c r="F609" s="50" t="s">
        <v>68</v>
      </c>
      <c r="G609" s="32" t="s">
        <v>2432</v>
      </c>
      <c r="H609" s="12" t="s">
        <v>31</v>
      </c>
      <c r="I609" s="12" t="s">
        <v>32</v>
      </c>
      <c r="J609" s="13" t="s">
        <v>33</v>
      </c>
      <c r="K609" s="12" t="s">
        <v>54</v>
      </c>
      <c r="L609" s="62">
        <v>30</v>
      </c>
      <c r="M609" s="62" t="s">
        <v>2433</v>
      </c>
      <c r="N609" s="63">
        <v>44529</v>
      </c>
      <c r="O609" s="62"/>
      <c r="P609" s="157"/>
      <c r="Q609" s="62"/>
      <c r="R609" s="92" t="s">
        <v>123</v>
      </c>
      <c r="S609" s="32"/>
      <c r="T609" s="63"/>
      <c r="U609" s="32"/>
      <c r="V609" s="32"/>
      <c r="W609" s="32"/>
      <c r="X609" s="32"/>
    </row>
    <row r="610" spans="1:24" s="128" customFormat="1" ht="60" x14ac:dyDescent="0.25">
      <c r="A610" s="25" t="s">
        <v>24</v>
      </c>
      <c r="B610" s="95" t="s">
        <v>25</v>
      </c>
      <c r="C610" s="16" t="s">
        <v>94</v>
      </c>
      <c r="D610" s="25" t="s">
        <v>2434</v>
      </c>
      <c r="E610" s="16" t="s">
        <v>28</v>
      </c>
      <c r="F610" s="16" t="s">
        <v>68</v>
      </c>
      <c r="G610" s="25" t="s">
        <v>2435</v>
      </c>
      <c r="H610" s="1" t="s">
        <v>53</v>
      </c>
      <c r="I610" s="1" t="s">
        <v>32</v>
      </c>
      <c r="J610" s="2" t="s">
        <v>33</v>
      </c>
      <c r="K610" s="1" t="s">
        <v>76</v>
      </c>
      <c r="L610" s="58">
        <v>20</v>
      </c>
      <c r="M610" s="58" t="s">
        <v>2436</v>
      </c>
      <c r="N610" s="59">
        <v>44530</v>
      </c>
      <c r="O610" s="58">
        <v>20212110030331</v>
      </c>
      <c r="P610" s="156">
        <v>44551</v>
      </c>
      <c r="Q610" s="58">
        <v>14</v>
      </c>
      <c r="R610" s="99" t="s">
        <v>37</v>
      </c>
      <c r="S610" s="25" t="s">
        <v>2437</v>
      </c>
      <c r="T610" s="59">
        <v>44551</v>
      </c>
      <c r="U610" s="25" t="s">
        <v>38</v>
      </c>
      <c r="V610" s="2" t="s">
        <v>39</v>
      </c>
      <c r="W610" s="25" t="s">
        <v>40</v>
      </c>
      <c r="X610" s="25"/>
    </row>
    <row r="611" spans="1:24" s="128" customFormat="1" ht="60" x14ac:dyDescent="0.25">
      <c r="A611" s="25" t="s">
        <v>24</v>
      </c>
      <c r="B611" s="95" t="s">
        <v>25</v>
      </c>
      <c r="C611" s="16" t="s">
        <v>49</v>
      </c>
      <c r="D611" s="25" t="s">
        <v>2438</v>
      </c>
      <c r="E611" s="16" t="s">
        <v>28</v>
      </c>
      <c r="F611" s="16" t="s">
        <v>180</v>
      </c>
      <c r="G611" s="25" t="s">
        <v>2439</v>
      </c>
      <c r="H611" s="1" t="s">
        <v>53</v>
      </c>
      <c r="I611" s="1" t="s">
        <v>32</v>
      </c>
      <c r="J611" s="2" t="s">
        <v>33</v>
      </c>
      <c r="K611" s="1" t="s">
        <v>54</v>
      </c>
      <c r="L611" s="58">
        <v>30</v>
      </c>
      <c r="M611" s="58" t="s">
        <v>2440</v>
      </c>
      <c r="N611" s="59">
        <v>44530</v>
      </c>
      <c r="O611" s="58">
        <v>20212110030651</v>
      </c>
      <c r="P611" s="156">
        <v>44551</v>
      </c>
      <c r="Q611" s="58">
        <v>14</v>
      </c>
      <c r="R611" s="99" t="s">
        <v>37</v>
      </c>
      <c r="S611" s="25" t="s">
        <v>2441</v>
      </c>
      <c r="T611" s="59">
        <v>44551</v>
      </c>
      <c r="U611" s="25" t="s">
        <v>38</v>
      </c>
      <c r="V611" s="2" t="s">
        <v>39</v>
      </c>
      <c r="W611" s="25" t="s">
        <v>40</v>
      </c>
      <c r="X611" s="25"/>
    </row>
    <row r="612" spans="1:24" s="128" customFormat="1" ht="60" x14ac:dyDescent="0.25">
      <c r="A612" s="25" t="s">
        <v>24</v>
      </c>
      <c r="B612" s="95" t="s">
        <v>25</v>
      </c>
      <c r="C612" s="2" t="s">
        <v>186</v>
      </c>
      <c r="D612" s="25" t="s">
        <v>1999</v>
      </c>
      <c r="E612" s="16" t="s">
        <v>43</v>
      </c>
      <c r="F612" s="16" t="s">
        <v>68</v>
      </c>
      <c r="G612" s="25" t="s">
        <v>2442</v>
      </c>
      <c r="H612" s="1" t="s">
        <v>46</v>
      </c>
      <c r="I612" s="1" t="s">
        <v>63</v>
      </c>
      <c r="J612" s="2" t="s">
        <v>33</v>
      </c>
      <c r="K612" s="1" t="s">
        <v>160</v>
      </c>
      <c r="L612" s="58">
        <v>35</v>
      </c>
      <c r="M612" s="58" t="s">
        <v>2443</v>
      </c>
      <c r="N612" s="59">
        <v>44530</v>
      </c>
      <c r="O612" s="58">
        <v>20212110030961</v>
      </c>
      <c r="P612" s="156">
        <v>44551</v>
      </c>
      <c r="Q612" s="58">
        <v>14</v>
      </c>
      <c r="R612" s="99" t="s">
        <v>37</v>
      </c>
      <c r="S612" s="25" t="s">
        <v>2444</v>
      </c>
      <c r="T612" s="59">
        <v>44551</v>
      </c>
      <c r="U612" s="25" t="s">
        <v>38</v>
      </c>
      <c r="V612" s="2" t="s">
        <v>39</v>
      </c>
      <c r="W612" s="25" t="s">
        <v>40</v>
      </c>
      <c r="X612" s="25"/>
    </row>
    <row r="613" spans="1:24" s="128" customFormat="1" ht="75" x14ac:dyDescent="0.25">
      <c r="A613" s="18" t="s">
        <v>24</v>
      </c>
      <c r="B613" s="95" t="s">
        <v>25</v>
      </c>
      <c r="C613" s="16" t="s">
        <v>99</v>
      </c>
      <c r="D613" s="25" t="s">
        <v>1966</v>
      </c>
      <c r="E613" s="16" t="s">
        <v>60</v>
      </c>
      <c r="F613" s="16" t="s">
        <v>68</v>
      </c>
      <c r="G613" s="25" t="s">
        <v>2445</v>
      </c>
      <c r="H613" s="25" t="s">
        <v>1840</v>
      </c>
      <c r="I613" s="25" t="s">
        <v>2162</v>
      </c>
      <c r="J613" s="1" t="s">
        <v>154</v>
      </c>
      <c r="K613" s="1" t="s">
        <v>141</v>
      </c>
      <c r="L613" s="58">
        <v>3</v>
      </c>
      <c r="M613" s="58" t="s">
        <v>2446</v>
      </c>
      <c r="N613" s="59">
        <v>44533</v>
      </c>
      <c r="O613" s="102"/>
      <c r="P613" s="152">
        <v>44537</v>
      </c>
      <c r="Q613" s="41">
        <v>3</v>
      </c>
      <c r="R613" s="25" t="s">
        <v>37</v>
      </c>
      <c r="S613" s="16" t="s">
        <v>2447</v>
      </c>
      <c r="T613" s="42" t="s">
        <v>40</v>
      </c>
      <c r="U613" s="42" t="s">
        <v>40</v>
      </c>
      <c r="V613" s="42" t="s">
        <v>40</v>
      </c>
      <c r="W613" s="42" t="s">
        <v>40</v>
      </c>
      <c r="X613" s="60" t="s">
        <v>2448</v>
      </c>
    </row>
    <row r="614" spans="1:24" s="128" customFormat="1" ht="60" x14ac:dyDescent="0.25">
      <c r="A614" s="18" t="s">
        <v>24</v>
      </c>
      <c r="B614" s="95" t="s">
        <v>25</v>
      </c>
      <c r="C614" s="16" t="s">
        <v>94</v>
      </c>
      <c r="D614" s="25" t="s">
        <v>2449</v>
      </c>
      <c r="E614" s="16" t="s">
        <v>43</v>
      </c>
      <c r="F614" s="16" t="s">
        <v>44</v>
      </c>
      <c r="G614" s="25" t="s">
        <v>2450</v>
      </c>
      <c r="H614" s="16" t="s">
        <v>1154</v>
      </c>
      <c r="I614" s="102" t="s">
        <v>1155</v>
      </c>
      <c r="J614" s="1" t="s">
        <v>33</v>
      </c>
      <c r="K614" s="1" t="s">
        <v>160</v>
      </c>
      <c r="L614" s="58">
        <v>35</v>
      </c>
      <c r="M614" s="58" t="s">
        <v>2451</v>
      </c>
      <c r="N614" s="59">
        <v>44536</v>
      </c>
      <c r="O614" s="58"/>
      <c r="P614" s="156">
        <v>44546</v>
      </c>
      <c r="Q614" s="58">
        <v>9</v>
      </c>
      <c r="R614" s="25" t="s">
        <v>37</v>
      </c>
      <c r="S614" s="25" t="s">
        <v>2452</v>
      </c>
      <c r="T614" s="25" t="s">
        <v>40</v>
      </c>
      <c r="U614" s="25" t="s">
        <v>40</v>
      </c>
      <c r="V614" s="2" t="s">
        <v>39</v>
      </c>
      <c r="W614" s="25" t="s">
        <v>40</v>
      </c>
      <c r="X614" s="60" t="s">
        <v>2453</v>
      </c>
    </row>
    <row r="615" spans="1:24" s="128" customFormat="1" ht="60" x14ac:dyDescent="0.25">
      <c r="A615" s="18" t="s">
        <v>24</v>
      </c>
      <c r="B615" s="95" t="s">
        <v>25</v>
      </c>
      <c r="C615" s="25" t="s">
        <v>66</v>
      </c>
      <c r="D615" s="25" t="s">
        <v>2454</v>
      </c>
      <c r="E615" s="25" t="s">
        <v>43</v>
      </c>
      <c r="F615" s="25" t="s">
        <v>29</v>
      </c>
      <c r="G615" s="25" t="s">
        <v>2455</v>
      </c>
      <c r="H615" s="1" t="s">
        <v>62</v>
      </c>
      <c r="I615" s="1" t="s">
        <v>63</v>
      </c>
      <c r="J615" s="2" t="s">
        <v>33</v>
      </c>
      <c r="K615" s="1" t="s">
        <v>54</v>
      </c>
      <c r="L615" s="58">
        <v>30</v>
      </c>
      <c r="M615" s="58" t="s">
        <v>2456</v>
      </c>
      <c r="N615" s="59">
        <v>44537</v>
      </c>
      <c r="O615" s="58"/>
      <c r="P615" s="156">
        <v>44552</v>
      </c>
      <c r="Q615" s="58">
        <v>10</v>
      </c>
      <c r="R615" s="25" t="s">
        <v>37</v>
      </c>
      <c r="S615" s="25" t="s">
        <v>2457</v>
      </c>
      <c r="T615" s="25" t="s">
        <v>40</v>
      </c>
      <c r="U615" s="25" t="s">
        <v>40</v>
      </c>
      <c r="V615" s="25" t="s">
        <v>40</v>
      </c>
      <c r="W615" s="25" t="s">
        <v>40</v>
      </c>
      <c r="X615" s="60" t="s">
        <v>2458</v>
      </c>
    </row>
    <row r="616" spans="1:24" s="128" customFormat="1" ht="51" x14ac:dyDescent="0.25">
      <c r="A616" s="18" t="s">
        <v>24</v>
      </c>
      <c r="B616" s="95" t="s">
        <v>25</v>
      </c>
      <c r="C616" s="16" t="s">
        <v>99</v>
      </c>
      <c r="D616" s="25" t="s">
        <v>2459</v>
      </c>
      <c r="E616" s="16" t="s">
        <v>60</v>
      </c>
      <c r="F616" s="16" t="s">
        <v>68</v>
      </c>
      <c r="G616" s="25" t="s">
        <v>2460</v>
      </c>
      <c r="H616" s="1" t="s">
        <v>298</v>
      </c>
      <c r="I616" s="16" t="s">
        <v>310</v>
      </c>
      <c r="J616" s="2" t="s">
        <v>33</v>
      </c>
      <c r="K616" s="1" t="s">
        <v>76</v>
      </c>
      <c r="L616" s="58">
        <v>20</v>
      </c>
      <c r="M616" s="58" t="s">
        <v>2461</v>
      </c>
      <c r="N616" s="59">
        <v>44537</v>
      </c>
      <c r="O616" s="102"/>
      <c r="P616" s="156">
        <v>44559</v>
      </c>
      <c r="Q616" s="58">
        <v>15</v>
      </c>
      <c r="R616" s="25" t="s">
        <v>37</v>
      </c>
      <c r="S616" s="25" t="s">
        <v>2462</v>
      </c>
      <c r="T616" s="25" t="s">
        <v>40</v>
      </c>
      <c r="U616" s="25" t="s">
        <v>40</v>
      </c>
      <c r="V616" s="25" t="s">
        <v>40</v>
      </c>
      <c r="W616" s="25" t="s">
        <v>40</v>
      </c>
      <c r="X616" s="60" t="s">
        <v>2458</v>
      </c>
    </row>
    <row r="617" spans="1:24" s="128" customFormat="1" ht="51" x14ac:dyDescent="0.25">
      <c r="A617" s="18" t="s">
        <v>24</v>
      </c>
      <c r="B617" s="95" t="s">
        <v>25</v>
      </c>
      <c r="C617" s="102" t="s">
        <v>608</v>
      </c>
      <c r="D617" s="25" t="s">
        <v>2296</v>
      </c>
      <c r="E617" s="16" t="s">
        <v>28</v>
      </c>
      <c r="F617" s="34" t="s">
        <v>127</v>
      </c>
      <c r="G617" s="25" t="s">
        <v>2463</v>
      </c>
      <c r="H617" s="1" t="s">
        <v>348</v>
      </c>
      <c r="I617" s="1" t="s">
        <v>33</v>
      </c>
      <c r="J617" s="2" t="s">
        <v>33</v>
      </c>
      <c r="K617" s="1" t="s">
        <v>54</v>
      </c>
      <c r="L617" s="58">
        <v>30</v>
      </c>
      <c r="M617" s="58" t="s">
        <v>2464</v>
      </c>
      <c r="N617" s="59">
        <v>44546</v>
      </c>
      <c r="O617" s="102"/>
      <c r="P617" s="156">
        <v>44553</v>
      </c>
      <c r="Q617" s="58">
        <v>6</v>
      </c>
      <c r="R617" s="25" t="s">
        <v>37</v>
      </c>
      <c r="S617" s="25" t="s">
        <v>2465</v>
      </c>
      <c r="T617" s="25" t="s">
        <v>40</v>
      </c>
      <c r="U617" s="25" t="s">
        <v>40</v>
      </c>
      <c r="V617" s="25" t="s">
        <v>40</v>
      </c>
      <c r="W617" s="25" t="s">
        <v>40</v>
      </c>
      <c r="X617" s="60" t="s">
        <v>2466</v>
      </c>
    </row>
    <row r="618" spans="1:24" s="128" customFormat="1" ht="75" x14ac:dyDescent="0.25">
      <c r="A618" s="18" t="s">
        <v>137</v>
      </c>
      <c r="B618" s="2" t="s">
        <v>138</v>
      </c>
      <c r="C618" s="16" t="s">
        <v>49</v>
      </c>
      <c r="D618" s="25" t="s">
        <v>2467</v>
      </c>
      <c r="E618" s="16" t="s">
        <v>43</v>
      </c>
      <c r="F618" s="16" t="s">
        <v>44</v>
      </c>
      <c r="G618" s="25" t="s">
        <v>2468</v>
      </c>
      <c r="H618" s="1" t="s">
        <v>309</v>
      </c>
      <c r="I618" s="16" t="s">
        <v>310</v>
      </c>
      <c r="J618" s="2" t="s">
        <v>33</v>
      </c>
      <c r="K618" s="1" t="s">
        <v>54</v>
      </c>
      <c r="L618" s="58">
        <v>30</v>
      </c>
      <c r="M618" s="58" t="s">
        <v>2469</v>
      </c>
      <c r="N618" s="59">
        <v>44531</v>
      </c>
      <c r="O618" s="102">
        <v>20212120030041</v>
      </c>
      <c r="P618" s="152">
        <v>44540</v>
      </c>
      <c r="Q618" s="41">
        <v>7</v>
      </c>
      <c r="R618" s="25" t="s">
        <v>37</v>
      </c>
      <c r="S618" s="16" t="s">
        <v>2470</v>
      </c>
      <c r="T618" s="42" t="s">
        <v>40</v>
      </c>
      <c r="U618" s="16" t="s">
        <v>130</v>
      </c>
      <c r="V618" s="42" t="s">
        <v>40</v>
      </c>
      <c r="W618" s="42" t="s">
        <v>40</v>
      </c>
      <c r="X618" s="60" t="s">
        <v>2471</v>
      </c>
    </row>
    <row r="619" spans="1:24" s="128" customFormat="1" ht="75" x14ac:dyDescent="0.25">
      <c r="A619" s="38" t="s">
        <v>24</v>
      </c>
      <c r="B619" s="91" t="s">
        <v>25</v>
      </c>
      <c r="C619" s="50" t="s">
        <v>99</v>
      </c>
      <c r="D619" s="32" t="s">
        <v>2472</v>
      </c>
      <c r="E619" s="50" t="s">
        <v>60</v>
      </c>
      <c r="F619" s="50" t="s">
        <v>68</v>
      </c>
      <c r="G619" s="32" t="s">
        <v>2473</v>
      </c>
      <c r="H619" s="12" t="s">
        <v>274</v>
      </c>
      <c r="I619" s="32" t="s">
        <v>275</v>
      </c>
      <c r="J619" s="12" t="s">
        <v>108</v>
      </c>
      <c r="K619" s="12" t="s">
        <v>141</v>
      </c>
      <c r="L619" s="62">
        <v>5</v>
      </c>
      <c r="M619" s="62" t="s">
        <v>2474</v>
      </c>
      <c r="N619" s="63">
        <v>44531</v>
      </c>
      <c r="O619" s="94"/>
      <c r="P619" s="154"/>
      <c r="Q619" s="52"/>
      <c r="R619" s="92" t="s">
        <v>123</v>
      </c>
      <c r="S619" s="50"/>
      <c r="T619" s="51"/>
      <c r="U619" s="50"/>
      <c r="V619" s="50"/>
      <c r="W619" s="50"/>
      <c r="X619" s="64"/>
    </row>
    <row r="620" spans="1:24" s="128" customFormat="1" ht="51" x14ac:dyDescent="0.25">
      <c r="A620" s="38" t="s">
        <v>24</v>
      </c>
      <c r="B620" s="12" t="s">
        <v>254</v>
      </c>
      <c r="C620" s="50" t="s">
        <v>150</v>
      </c>
      <c r="D620" s="32" t="s">
        <v>2475</v>
      </c>
      <c r="E620" s="50" t="s">
        <v>28</v>
      </c>
      <c r="F620" s="50" t="s">
        <v>68</v>
      </c>
      <c r="G620" s="32" t="s">
        <v>2476</v>
      </c>
      <c r="H620" s="12" t="s">
        <v>298</v>
      </c>
      <c r="I620" s="32" t="s">
        <v>1931</v>
      </c>
      <c r="J620" s="13" t="s">
        <v>33</v>
      </c>
      <c r="K620" s="12" t="s">
        <v>76</v>
      </c>
      <c r="L620" s="62">
        <v>20</v>
      </c>
      <c r="M620" s="62" t="s">
        <v>2477</v>
      </c>
      <c r="N620" s="63">
        <v>44531</v>
      </c>
      <c r="O620" s="62"/>
      <c r="P620" s="154"/>
      <c r="Q620" s="52"/>
      <c r="R620" s="92" t="s">
        <v>123</v>
      </c>
      <c r="S620" s="100"/>
      <c r="T620" s="51"/>
      <c r="U620" s="50"/>
      <c r="V620" s="50"/>
      <c r="W620" s="50"/>
      <c r="X620" s="64"/>
    </row>
    <row r="621" spans="1:24" s="128" customFormat="1" ht="60" x14ac:dyDescent="0.25">
      <c r="A621" s="18" t="s">
        <v>24</v>
      </c>
      <c r="B621" s="95" t="s">
        <v>25</v>
      </c>
      <c r="C621" s="16" t="s">
        <v>94</v>
      </c>
      <c r="D621" s="25" t="s">
        <v>2478</v>
      </c>
      <c r="E621" s="16" t="s">
        <v>28</v>
      </c>
      <c r="F621" s="16" t="s">
        <v>68</v>
      </c>
      <c r="G621" s="25" t="s">
        <v>2479</v>
      </c>
      <c r="H621" s="1" t="s">
        <v>298</v>
      </c>
      <c r="I621" s="16" t="s">
        <v>310</v>
      </c>
      <c r="J621" s="2" t="s">
        <v>33</v>
      </c>
      <c r="K621" s="1" t="s">
        <v>76</v>
      </c>
      <c r="L621" s="58">
        <v>20</v>
      </c>
      <c r="M621" s="58" t="s">
        <v>2480</v>
      </c>
      <c r="N621" s="59">
        <v>44531</v>
      </c>
      <c r="O621" s="102"/>
      <c r="P621" s="152">
        <v>44536</v>
      </c>
      <c r="Q621" s="41">
        <v>3</v>
      </c>
      <c r="R621" s="25" t="s">
        <v>37</v>
      </c>
      <c r="S621" s="16" t="s">
        <v>2481</v>
      </c>
      <c r="T621" s="42" t="s">
        <v>40</v>
      </c>
      <c r="U621" s="16" t="s">
        <v>130</v>
      </c>
      <c r="V621" s="2" t="s">
        <v>39</v>
      </c>
      <c r="W621" s="16" t="s">
        <v>40</v>
      </c>
      <c r="X621" s="60" t="s">
        <v>2482</v>
      </c>
    </row>
    <row r="622" spans="1:24" s="128" customFormat="1" ht="51" x14ac:dyDescent="0.25">
      <c r="A622" s="38" t="s">
        <v>24</v>
      </c>
      <c r="B622" s="91" t="s">
        <v>25</v>
      </c>
      <c r="C622" s="50" t="s">
        <v>1826</v>
      </c>
      <c r="D622" s="32" t="s">
        <v>1751</v>
      </c>
      <c r="E622" s="50" t="s">
        <v>28</v>
      </c>
      <c r="F622" s="50" t="s">
        <v>68</v>
      </c>
      <c r="G622" s="32" t="s">
        <v>2267</v>
      </c>
      <c r="H622" s="12" t="s">
        <v>31</v>
      </c>
      <c r="I622" s="12" t="s">
        <v>32</v>
      </c>
      <c r="J622" s="13" t="s">
        <v>33</v>
      </c>
      <c r="K622" s="12" t="s">
        <v>34</v>
      </c>
      <c r="L622" s="62">
        <v>30</v>
      </c>
      <c r="M622" s="62" t="s">
        <v>2483</v>
      </c>
      <c r="N622" s="63">
        <v>44531</v>
      </c>
      <c r="O622" s="94"/>
      <c r="P622" s="154"/>
      <c r="Q622" s="52"/>
      <c r="R622" s="92" t="s">
        <v>123</v>
      </c>
      <c r="S622" s="50"/>
      <c r="T622" s="51"/>
      <c r="U622" s="50"/>
      <c r="V622" s="50"/>
      <c r="W622" s="50"/>
      <c r="X622" s="64"/>
    </row>
    <row r="623" spans="1:24" s="128" customFormat="1" ht="120" x14ac:dyDescent="0.25">
      <c r="A623" s="18" t="s">
        <v>137</v>
      </c>
      <c r="B623" s="2" t="s">
        <v>138</v>
      </c>
      <c r="C623" s="16" t="s">
        <v>49</v>
      </c>
      <c r="D623" s="25" t="s">
        <v>2484</v>
      </c>
      <c r="E623" s="16" t="s">
        <v>43</v>
      </c>
      <c r="F623" s="16" t="s">
        <v>68</v>
      </c>
      <c r="G623" s="25" t="s">
        <v>2485</v>
      </c>
      <c r="H623" s="1" t="s">
        <v>53</v>
      </c>
      <c r="I623" s="1" t="s">
        <v>32</v>
      </c>
      <c r="J623" s="2" t="s">
        <v>33</v>
      </c>
      <c r="K623" s="1" t="s">
        <v>54</v>
      </c>
      <c r="L623" s="58">
        <v>30</v>
      </c>
      <c r="M623" s="58" t="s">
        <v>2486</v>
      </c>
      <c r="N623" s="59">
        <v>44531</v>
      </c>
      <c r="O623" s="58">
        <v>20212110030641</v>
      </c>
      <c r="P623" s="152">
        <v>44551</v>
      </c>
      <c r="Q623" s="41">
        <v>13</v>
      </c>
      <c r="R623" s="25" t="s">
        <v>37</v>
      </c>
      <c r="S623" s="97"/>
      <c r="T623" s="42">
        <v>44551</v>
      </c>
      <c r="U623" s="16" t="s">
        <v>38</v>
      </c>
      <c r="V623" s="2" t="s">
        <v>39</v>
      </c>
      <c r="W623" s="16" t="s">
        <v>40</v>
      </c>
      <c r="X623" s="60"/>
    </row>
    <row r="624" spans="1:24" s="128" customFormat="1" ht="90" x14ac:dyDescent="0.25">
      <c r="A624" s="18" t="s">
        <v>24</v>
      </c>
      <c r="B624" s="95" t="s">
        <v>25</v>
      </c>
      <c r="C624" s="25" t="s">
        <v>99</v>
      </c>
      <c r="D624" s="25" t="s">
        <v>2472</v>
      </c>
      <c r="E624" s="16" t="s">
        <v>60</v>
      </c>
      <c r="F624" s="16" t="s">
        <v>68</v>
      </c>
      <c r="G624" s="25" t="s">
        <v>2487</v>
      </c>
      <c r="H624" s="1" t="s">
        <v>208</v>
      </c>
      <c r="I624" s="2" t="s">
        <v>108</v>
      </c>
      <c r="J624" s="1" t="s">
        <v>108</v>
      </c>
      <c r="K624" s="1" t="s">
        <v>141</v>
      </c>
      <c r="L624" s="58">
        <v>2</v>
      </c>
      <c r="M624" s="58" t="s">
        <v>2488</v>
      </c>
      <c r="N624" s="59">
        <v>44531</v>
      </c>
      <c r="O624" s="102">
        <v>20213000029581</v>
      </c>
      <c r="P624" s="152">
        <v>44533</v>
      </c>
      <c r="Q624" s="41">
        <v>2</v>
      </c>
      <c r="R624" s="25" t="s">
        <v>37</v>
      </c>
      <c r="S624" s="16" t="s">
        <v>2489</v>
      </c>
      <c r="T624" s="42" t="s">
        <v>40</v>
      </c>
      <c r="U624" s="42" t="s">
        <v>40</v>
      </c>
      <c r="V624" s="2" t="s">
        <v>39</v>
      </c>
      <c r="W624" s="42" t="s">
        <v>40</v>
      </c>
      <c r="X624" s="60" t="s">
        <v>2482</v>
      </c>
    </row>
    <row r="625" spans="1:24" s="128" customFormat="1" ht="51" x14ac:dyDescent="0.25">
      <c r="A625" s="18" t="s">
        <v>24</v>
      </c>
      <c r="B625" s="95" t="s">
        <v>25</v>
      </c>
      <c r="C625" s="16" t="s">
        <v>49</v>
      </c>
      <c r="D625" s="25" t="s">
        <v>2490</v>
      </c>
      <c r="E625" s="16" t="s">
        <v>43</v>
      </c>
      <c r="F625" s="16" t="s">
        <v>68</v>
      </c>
      <c r="G625" s="25" t="s">
        <v>2491</v>
      </c>
      <c r="H625" s="1" t="s">
        <v>176</v>
      </c>
      <c r="I625" s="1" t="s">
        <v>32</v>
      </c>
      <c r="J625" s="2" t="s">
        <v>33</v>
      </c>
      <c r="K625" s="1" t="s">
        <v>76</v>
      </c>
      <c r="L625" s="58">
        <v>20</v>
      </c>
      <c r="M625" s="58" t="s">
        <v>2492</v>
      </c>
      <c r="N625" s="59">
        <v>44532</v>
      </c>
      <c r="O625" s="58">
        <v>20212110030411</v>
      </c>
      <c r="P625" s="152" t="s">
        <v>2493</v>
      </c>
      <c r="Q625" s="41">
        <v>10</v>
      </c>
      <c r="R625" s="25" t="s">
        <v>37</v>
      </c>
      <c r="S625" s="97"/>
      <c r="T625" s="96" t="s">
        <v>2493</v>
      </c>
      <c r="U625" s="16" t="s">
        <v>38</v>
      </c>
      <c r="V625" s="2" t="s">
        <v>39</v>
      </c>
      <c r="W625" s="42" t="s">
        <v>40</v>
      </c>
      <c r="X625" s="60"/>
    </row>
    <row r="626" spans="1:24" s="128" customFormat="1" ht="51" x14ac:dyDescent="0.25">
      <c r="A626" s="18" t="s">
        <v>24</v>
      </c>
      <c r="B626" s="95" t="s">
        <v>25</v>
      </c>
      <c r="C626" s="16" t="s">
        <v>125</v>
      </c>
      <c r="D626" s="25" t="s">
        <v>2494</v>
      </c>
      <c r="E626" s="16" t="s">
        <v>28</v>
      </c>
      <c r="F626" s="16" t="s">
        <v>127</v>
      </c>
      <c r="G626" s="25" t="s">
        <v>2495</v>
      </c>
      <c r="H626" s="1" t="s">
        <v>53</v>
      </c>
      <c r="I626" s="1" t="s">
        <v>32</v>
      </c>
      <c r="J626" s="2" t="s">
        <v>33</v>
      </c>
      <c r="K626" s="1" t="s">
        <v>34</v>
      </c>
      <c r="L626" s="58">
        <v>30</v>
      </c>
      <c r="M626" s="58" t="s">
        <v>2496</v>
      </c>
      <c r="N626" s="59">
        <v>44533</v>
      </c>
      <c r="O626" s="102">
        <v>20212110029951</v>
      </c>
      <c r="P626" s="152">
        <v>44552</v>
      </c>
      <c r="Q626" s="41">
        <v>13</v>
      </c>
      <c r="R626" s="25" t="s">
        <v>37</v>
      </c>
      <c r="S626" s="97"/>
      <c r="T626" s="40">
        <v>44552</v>
      </c>
      <c r="U626" s="16" t="s">
        <v>38</v>
      </c>
      <c r="V626" s="2" t="s">
        <v>39</v>
      </c>
      <c r="W626" s="42" t="s">
        <v>40</v>
      </c>
      <c r="X626" s="60"/>
    </row>
    <row r="627" spans="1:24" s="128" customFormat="1" ht="51" x14ac:dyDescent="0.25">
      <c r="A627" s="38" t="s">
        <v>24</v>
      </c>
      <c r="B627" s="91" t="s">
        <v>25</v>
      </c>
      <c r="C627" s="50" t="s">
        <v>94</v>
      </c>
      <c r="D627" s="32" t="s">
        <v>2497</v>
      </c>
      <c r="E627" s="50" t="s">
        <v>101</v>
      </c>
      <c r="F627" s="50" t="s">
        <v>68</v>
      </c>
      <c r="G627" s="32" t="s">
        <v>2498</v>
      </c>
      <c r="H627" s="12" t="s">
        <v>31</v>
      </c>
      <c r="I627" s="12" t="s">
        <v>32</v>
      </c>
      <c r="J627" s="13" t="s">
        <v>33</v>
      </c>
      <c r="K627" s="12" t="s">
        <v>54</v>
      </c>
      <c r="L627" s="62">
        <v>30</v>
      </c>
      <c r="M627" s="62" t="s">
        <v>2499</v>
      </c>
      <c r="N627" s="63">
        <v>44533</v>
      </c>
      <c r="O627" s="94"/>
      <c r="P627" s="154"/>
      <c r="Q627" s="52"/>
      <c r="R627" s="92" t="s">
        <v>123</v>
      </c>
      <c r="S627" s="100"/>
      <c r="T627" s="51"/>
      <c r="U627" s="50"/>
      <c r="V627" s="50"/>
      <c r="W627" s="50"/>
      <c r="X627" s="64"/>
    </row>
    <row r="628" spans="1:24" s="128" customFormat="1" ht="51" x14ac:dyDescent="0.25">
      <c r="A628" s="18" t="s">
        <v>24</v>
      </c>
      <c r="B628" s="95" t="s">
        <v>25</v>
      </c>
      <c r="C628" s="16" t="s">
        <v>58</v>
      </c>
      <c r="D628" s="25" t="s">
        <v>2500</v>
      </c>
      <c r="E628" s="16" t="s">
        <v>101</v>
      </c>
      <c r="F628" s="16" t="s">
        <v>29</v>
      </c>
      <c r="G628" s="25" t="s">
        <v>2501</v>
      </c>
      <c r="H628" s="1" t="s">
        <v>53</v>
      </c>
      <c r="I628" s="1" t="s">
        <v>32</v>
      </c>
      <c r="J628" s="2" t="s">
        <v>33</v>
      </c>
      <c r="K628" s="1" t="s">
        <v>54</v>
      </c>
      <c r="L628" s="58">
        <v>30</v>
      </c>
      <c r="M628" s="58" t="s">
        <v>2502</v>
      </c>
      <c r="N628" s="59">
        <v>44533</v>
      </c>
      <c r="O628" s="102">
        <v>20212110029871</v>
      </c>
      <c r="P628" s="152">
        <v>44545</v>
      </c>
      <c r="Q628" s="41">
        <v>12</v>
      </c>
      <c r="R628" s="25" t="s">
        <v>37</v>
      </c>
      <c r="S628" s="97"/>
      <c r="T628" s="40">
        <v>44552</v>
      </c>
      <c r="U628" s="16" t="s">
        <v>38</v>
      </c>
      <c r="V628" s="2" t="s">
        <v>39</v>
      </c>
      <c r="W628" s="42" t="s">
        <v>40</v>
      </c>
      <c r="X628" s="60"/>
    </row>
    <row r="629" spans="1:24" s="128" customFormat="1" ht="51" x14ac:dyDescent="0.25">
      <c r="A629" s="18" t="s">
        <v>24</v>
      </c>
      <c r="B629" s="95" t="s">
        <v>25</v>
      </c>
      <c r="C629" s="16" t="s">
        <v>643</v>
      </c>
      <c r="D629" s="25" t="s">
        <v>1976</v>
      </c>
      <c r="E629" s="16" t="s">
        <v>588</v>
      </c>
      <c r="F629" s="16" t="s">
        <v>29</v>
      </c>
      <c r="G629" s="25" t="s">
        <v>2503</v>
      </c>
      <c r="H629" s="1" t="s">
        <v>82</v>
      </c>
      <c r="I629" s="1" t="s">
        <v>83</v>
      </c>
      <c r="J629" s="2" t="s">
        <v>33</v>
      </c>
      <c r="K629" s="1" t="s">
        <v>54</v>
      </c>
      <c r="L629" s="58">
        <v>30</v>
      </c>
      <c r="M629" s="58" t="s">
        <v>2504</v>
      </c>
      <c r="N629" s="59">
        <v>44533</v>
      </c>
      <c r="O629" s="102">
        <v>20212000029811</v>
      </c>
      <c r="P629" s="152">
        <v>44545</v>
      </c>
      <c r="Q629" s="41">
        <v>8</v>
      </c>
      <c r="R629" s="25" t="s">
        <v>37</v>
      </c>
      <c r="S629" s="16"/>
      <c r="T629" s="40">
        <v>44572</v>
      </c>
      <c r="U629" s="16" t="s">
        <v>38</v>
      </c>
      <c r="V629" s="2" t="s">
        <v>39</v>
      </c>
      <c r="W629" s="42" t="s">
        <v>40</v>
      </c>
      <c r="X629" s="60" t="s">
        <v>2505</v>
      </c>
    </row>
    <row r="630" spans="1:24" s="128" customFormat="1" ht="51" x14ac:dyDescent="0.25">
      <c r="A630" s="38" t="s">
        <v>24</v>
      </c>
      <c r="B630" s="91" t="s">
        <v>25</v>
      </c>
      <c r="C630" s="50" t="s">
        <v>79</v>
      </c>
      <c r="D630" s="32" t="s">
        <v>2506</v>
      </c>
      <c r="E630" s="50" t="s">
        <v>28</v>
      </c>
      <c r="F630" s="50" t="s">
        <v>68</v>
      </c>
      <c r="G630" s="32" t="s">
        <v>2507</v>
      </c>
      <c r="H630" s="12" t="s">
        <v>82</v>
      </c>
      <c r="I630" s="12" t="s">
        <v>83</v>
      </c>
      <c r="J630" s="13" t="s">
        <v>33</v>
      </c>
      <c r="K630" s="12" t="s">
        <v>34</v>
      </c>
      <c r="L630" s="62">
        <v>30</v>
      </c>
      <c r="M630" s="62" t="s">
        <v>2508</v>
      </c>
      <c r="N630" s="63">
        <v>44533</v>
      </c>
      <c r="O630" s="94"/>
      <c r="P630" s="154"/>
      <c r="Q630" s="52"/>
      <c r="R630" s="92" t="s">
        <v>123</v>
      </c>
      <c r="S630" s="100"/>
      <c r="T630" s="51"/>
      <c r="U630" s="50"/>
      <c r="V630" s="50"/>
      <c r="W630" s="50"/>
      <c r="X630" s="64"/>
    </row>
    <row r="631" spans="1:24" s="128" customFormat="1" ht="60" x14ac:dyDescent="0.25">
      <c r="A631" s="18" t="s">
        <v>24</v>
      </c>
      <c r="B631" s="95" t="s">
        <v>25</v>
      </c>
      <c r="C631" s="16" t="s">
        <v>58</v>
      </c>
      <c r="D631" s="25" t="s">
        <v>2509</v>
      </c>
      <c r="E631" s="16" t="s">
        <v>43</v>
      </c>
      <c r="F631" s="16" t="s">
        <v>29</v>
      </c>
      <c r="G631" s="25" t="s">
        <v>2510</v>
      </c>
      <c r="H631" s="1" t="s">
        <v>521</v>
      </c>
      <c r="I631" s="25" t="s">
        <v>2346</v>
      </c>
      <c r="J631" s="1" t="s">
        <v>154</v>
      </c>
      <c r="K631" s="1" t="s">
        <v>54</v>
      </c>
      <c r="L631" s="58">
        <v>30</v>
      </c>
      <c r="M631" s="58" t="s">
        <v>2511</v>
      </c>
      <c r="N631" s="59">
        <v>44533</v>
      </c>
      <c r="O631" s="102">
        <v>20223150001153</v>
      </c>
      <c r="P631" s="152">
        <v>44579</v>
      </c>
      <c r="Q631" s="41">
        <v>30</v>
      </c>
      <c r="R631" s="99" t="s">
        <v>1767</v>
      </c>
      <c r="S631" s="16" t="s">
        <v>2512</v>
      </c>
      <c r="T631" s="40" t="s">
        <v>40</v>
      </c>
      <c r="U631" s="16" t="s">
        <v>40</v>
      </c>
      <c r="V631" s="16" t="s">
        <v>40</v>
      </c>
      <c r="W631" s="16" t="s">
        <v>40</v>
      </c>
      <c r="X631" s="60" t="s">
        <v>2513</v>
      </c>
    </row>
    <row r="632" spans="1:24" s="128" customFormat="1" ht="51" x14ac:dyDescent="0.25">
      <c r="A632" s="18" t="s">
        <v>24</v>
      </c>
      <c r="B632" s="95" t="s">
        <v>25</v>
      </c>
      <c r="C632" s="16" t="s">
        <v>643</v>
      </c>
      <c r="D632" s="25" t="s">
        <v>2514</v>
      </c>
      <c r="E632" s="16" t="s">
        <v>588</v>
      </c>
      <c r="F632" s="16" t="s">
        <v>29</v>
      </c>
      <c r="G632" s="25" t="s">
        <v>2515</v>
      </c>
      <c r="H632" s="1" t="s">
        <v>176</v>
      </c>
      <c r="I632" s="1" t="s">
        <v>32</v>
      </c>
      <c r="J632" s="2" t="s">
        <v>33</v>
      </c>
      <c r="K632" s="1" t="s">
        <v>54</v>
      </c>
      <c r="L632" s="58">
        <v>30</v>
      </c>
      <c r="M632" s="58" t="s">
        <v>2516</v>
      </c>
      <c r="N632" s="59">
        <v>44534</v>
      </c>
      <c r="O632" s="102">
        <v>20212110030431</v>
      </c>
      <c r="P632" s="152" t="s">
        <v>2493</v>
      </c>
      <c r="Q632" s="41">
        <v>10</v>
      </c>
      <c r="R632" s="25" t="s">
        <v>37</v>
      </c>
      <c r="S632" s="16"/>
      <c r="T632" s="96" t="s">
        <v>2493</v>
      </c>
      <c r="U632" s="16" t="s">
        <v>38</v>
      </c>
      <c r="V632" s="2" t="s">
        <v>39</v>
      </c>
      <c r="W632" s="42" t="s">
        <v>40</v>
      </c>
      <c r="X632" s="60"/>
    </row>
    <row r="633" spans="1:24" s="128" customFormat="1" ht="51" x14ac:dyDescent="0.25">
      <c r="A633" s="38" t="s">
        <v>24</v>
      </c>
      <c r="B633" s="91" t="s">
        <v>25</v>
      </c>
      <c r="C633" s="50" t="s">
        <v>58</v>
      </c>
      <c r="D633" s="32" t="s">
        <v>2517</v>
      </c>
      <c r="E633" s="50" t="s">
        <v>101</v>
      </c>
      <c r="F633" s="50" t="s">
        <v>68</v>
      </c>
      <c r="G633" s="32" t="s">
        <v>2518</v>
      </c>
      <c r="H633" s="12" t="s">
        <v>82</v>
      </c>
      <c r="I633" s="12" t="s">
        <v>83</v>
      </c>
      <c r="J633" s="13" t="s">
        <v>33</v>
      </c>
      <c r="K633" s="12" t="s">
        <v>54</v>
      </c>
      <c r="L633" s="62">
        <v>30</v>
      </c>
      <c r="M633" s="62" t="s">
        <v>2519</v>
      </c>
      <c r="N633" s="63">
        <v>44536</v>
      </c>
      <c r="O633" s="52"/>
      <c r="P633" s="154"/>
      <c r="Q633" s="52"/>
      <c r="R633" s="92" t="s">
        <v>123</v>
      </c>
      <c r="S633" s="100"/>
      <c r="T633" s="51"/>
      <c r="U633" s="50"/>
      <c r="V633" s="50"/>
      <c r="W633" s="50"/>
      <c r="X633" s="64"/>
    </row>
    <row r="634" spans="1:24" s="128" customFormat="1" ht="51" x14ac:dyDescent="0.25">
      <c r="A634" s="18" t="s">
        <v>24</v>
      </c>
      <c r="B634" s="95" t="s">
        <v>25</v>
      </c>
      <c r="C634" s="1" t="s">
        <v>41</v>
      </c>
      <c r="D634" s="25" t="s">
        <v>2520</v>
      </c>
      <c r="E634" s="16" t="s">
        <v>28</v>
      </c>
      <c r="F634" s="16" t="s">
        <v>29</v>
      </c>
      <c r="G634" s="25" t="s">
        <v>2521</v>
      </c>
      <c r="H634" s="1" t="s">
        <v>46</v>
      </c>
      <c r="I634" s="1" t="s">
        <v>63</v>
      </c>
      <c r="J634" s="2" t="s">
        <v>33</v>
      </c>
      <c r="K634" s="1" t="s">
        <v>34</v>
      </c>
      <c r="L634" s="58">
        <v>30</v>
      </c>
      <c r="M634" s="58" t="s">
        <v>2522</v>
      </c>
      <c r="N634" s="59">
        <v>44536</v>
      </c>
      <c r="O634" s="102">
        <v>20212110032051</v>
      </c>
      <c r="P634" s="156">
        <v>44566</v>
      </c>
      <c r="Q634" s="58">
        <v>22</v>
      </c>
      <c r="R634" s="99" t="s">
        <v>37</v>
      </c>
      <c r="S634" s="97" t="s">
        <v>2523</v>
      </c>
      <c r="T634" s="59">
        <v>44207</v>
      </c>
      <c r="U634" s="25" t="s">
        <v>38</v>
      </c>
      <c r="V634" s="2" t="s">
        <v>39</v>
      </c>
      <c r="W634" s="25" t="s">
        <v>40</v>
      </c>
      <c r="X634" s="60"/>
    </row>
    <row r="635" spans="1:24" s="128" customFormat="1" ht="51" x14ac:dyDescent="0.25">
      <c r="A635" s="18" t="s">
        <v>24</v>
      </c>
      <c r="B635" s="95" t="s">
        <v>25</v>
      </c>
      <c r="C635" s="16" t="s">
        <v>643</v>
      </c>
      <c r="D635" s="25" t="s">
        <v>2524</v>
      </c>
      <c r="E635" s="16" t="s">
        <v>28</v>
      </c>
      <c r="F635" s="16" t="s">
        <v>29</v>
      </c>
      <c r="G635" s="25" t="s">
        <v>2525</v>
      </c>
      <c r="H635" s="1" t="s">
        <v>176</v>
      </c>
      <c r="I635" s="1" t="s">
        <v>32</v>
      </c>
      <c r="J635" s="2" t="s">
        <v>33</v>
      </c>
      <c r="K635" s="1" t="s">
        <v>34</v>
      </c>
      <c r="L635" s="58">
        <v>30</v>
      </c>
      <c r="M635" s="58" t="s">
        <v>2526</v>
      </c>
      <c r="N635" s="59">
        <v>44536</v>
      </c>
      <c r="O635" s="102">
        <v>20212110030441</v>
      </c>
      <c r="P635" s="156">
        <v>44547</v>
      </c>
      <c r="Q635" s="58">
        <v>9</v>
      </c>
      <c r="R635" s="25" t="s">
        <v>37</v>
      </c>
      <c r="S635" s="25"/>
      <c r="T635" s="34">
        <v>44547</v>
      </c>
      <c r="U635" s="25" t="s">
        <v>38</v>
      </c>
      <c r="V635" s="2" t="s">
        <v>39</v>
      </c>
      <c r="W635" s="25" t="s">
        <v>40</v>
      </c>
      <c r="X635" s="60"/>
    </row>
    <row r="636" spans="1:24" s="128" customFormat="1" ht="90" x14ac:dyDescent="0.25">
      <c r="A636" s="38" t="s">
        <v>24</v>
      </c>
      <c r="B636" s="32" t="s">
        <v>2527</v>
      </c>
      <c r="C636" s="50" t="s">
        <v>79</v>
      </c>
      <c r="D636" s="32" t="s">
        <v>2528</v>
      </c>
      <c r="E636" s="50" t="s">
        <v>28</v>
      </c>
      <c r="F636" s="50" t="s">
        <v>68</v>
      </c>
      <c r="G636" s="32" t="s">
        <v>2529</v>
      </c>
      <c r="H636" s="12" t="s">
        <v>31</v>
      </c>
      <c r="I636" s="12" t="s">
        <v>32</v>
      </c>
      <c r="J636" s="13" t="s">
        <v>33</v>
      </c>
      <c r="K636" s="12" t="s">
        <v>54</v>
      </c>
      <c r="L636" s="62">
        <v>30</v>
      </c>
      <c r="M636" s="62" t="s">
        <v>2530</v>
      </c>
      <c r="N636" s="63">
        <v>44536</v>
      </c>
      <c r="O636" s="94"/>
      <c r="P636" s="157"/>
      <c r="Q636" s="62"/>
      <c r="R636" s="92" t="s">
        <v>123</v>
      </c>
      <c r="S636" s="32"/>
      <c r="T636" s="63"/>
      <c r="U636" s="32"/>
      <c r="V636" s="32"/>
      <c r="W636" s="32"/>
      <c r="X636" s="64"/>
    </row>
    <row r="637" spans="1:24" s="128" customFormat="1" ht="51" x14ac:dyDescent="0.25">
      <c r="A637" s="18" t="s">
        <v>24</v>
      </c>
      <c r="B637" s="95" t="s">
        <v>25</v>
      </c>
      <c r="C637" s="16" t="s">
        <v>58</v>
      </c>
      <c r="D637" s="25" t="s">
        <v>1687</v>
      </c>
      <c r="E637" s="16" t="s">
        <v>28</v>
      </c>
      <c r="F637" s="16" t="s">
        <v>29</v>
      </c>
      <c r="G637" s="25" t="s">
        <v>2531</v>
      </c>
      <c r="H637" s="1" t="s">
        <v>46</v>
      </c>
      <c r="I637" s="1" t="s">
        <v>63</v>
      </c>
      <c r="J637" s="2" t="s">
        <v>33</v>
      </c>
      <c r="K637" s="1" t="s">
        <v>76</v>
      </c>
      <c r="L637" s="58">
        <v>20</v>
      </c>
      <c r="M637" s="58" t="s">
        <v>2532</v>
      </c>
      <c r="N637" s="59">
        <v>44536</v>
      </c>
      <c r="O637" s="58">
        <v>20212110030241</v>
      </c>
      <c r="P637" s="156" t="s">
        <v>2533</v>
      </c>
      <c r="Q637" s="58">
        <v>10</v>
      </c>
      <c r="R637" s="25" t="s">
        <v>37</v>
      </c>
      <c r="S637" s="25"/>
      <c r="T637" s="34" t="s">
        <v>2533</v>
      </c>
      <c r="U637" s="25" t="s">
        <v>38</v>
      </c>
      <c r="V637" s="2" t="s">
        <v>39</v>
      </c>
      <c r="W637" s="25" t="s">
        <v>40</v>
      </c>
      <c r="X637" s="60"/>
    </row>
    <row r="638" spans="1:24" s="128" customFormat="1" ht="51" x14ac:dyDescent="0.25">
      <c r="A638" s="18" t="s">
        <v>24</v>
      </c>
      <c r="B638" s="95" t="s">
        <v>25</v>
      </c>
      <c r="C638" s="16" t="s">
        <v>1446</v>
      </c>
      <c r="D638" s="25" t="s">
        <v>2534</v>
      </c>
      <c r="E638" s="16" t="s">
        <v>28</v>
      </c>
      <c r="F638" s="16" t="s">
        <v>29</v>
      </c>
      <c r="G638" s="25" t="s">
        <v>2535</v>
      </c>
      <c r="H638" s="1" t="s">
        <v>159</v>
      </c>
      <c r="I638" s="1" t="s">
        <v>32</v>
      </c>
      <c r="J638" s="2" t="s">
        <v>33</v>
      </c>
      <c r="K638" s="1" t="s">
        <v>54</v>
      </c>
      <c r="L638" s="58">
        <v>30</v>
      </c>
      <c r="M638" s="58" t="s">
        <v>2536</v>
      </c>
      <c r="N638" s="59">
        <v>44536</v>
      </c>
      <c r="O638" s="102">
        <v>20212110031041</v>
      </c>
      <c r="P638" s="156" t="s">
        <v>2537</v>
      </c>
      <c r="Q638" s="58">
        <v>10</v>
      </c>
      <c r="R638" s="25" t="s">
        <v>37</v>
      </c>
      <c r="S638" s="25"/>
      <c r="T638" s="34" t="s">
        <v>2537</v>
      </c>
      <c r="U638" s="25" t="s">
        <v>38</v>
      </c>
      <c r="V638" s="2" t="s">
        <v>39</v>
      </c>
      <c r="W638" s="25" t="s">
        <v>40</v>
      </c>
      <c r="X638" s="60"/>
    </row>
    <row r="639" spans="1:24" s="128" customFormat="1" ht="60" x14ac:dyDescent="0.25">
      <c r="A639" s="18" t="s">
        <v>24</v>
      </c>
      <c r="B639" s="95" t="s">
        <v>25</v>
      </c>
      <c r="C639" s="16" t="s">
        <v>445</v>
      </c>
      <c r="D639" s="25" t="s">
        <v>2538</v>
      </c>
      <c r="E639" s="16" t="s">
        <v>43</v>
      </c>
      <c r="F639" s="16" t="s">
        <v>68</v>
      </c>
      <c r="G639" s="25" t="s">
        <v>2109</v>
      </c>
      <c r="H639" s="1" t="s">
        <v>309</v>
      </c>
      <c r="I639" s="16" t="s">
        <v>310</v>
      </c>
      <c r="J639" s="2" t="s">
        <v>33</v>
      </c>
      <c r="K639" s="1" t="s">
        <v>34</v>
      </c>
      <c r="L639" s="58">
        <v>30</v>
      </c>
      <c r="M639" s="58" t="s">
        <v>2539</v>
      </c>
      <c r="N639" s="59">
        <v>44536</v>
      </c>
      <c r="O639" s="58"/>
      <c r="P639" s="156">
        <v>44557</v>
      </c>
      <c r="Q639" s="58">
        <v>14</v>
      </c>
      <c r="R639" s="25" t="s">
        <v>37</v>
      </c>
      <c r="S639" s="25" t="s">
        <v>2540</v>
      </c>
      <c r="T639" s="25" t="s">
        <v>40</v>
      </c>
      <c r="U639" s="25" t="s">
        <v>40</v>
      </c>
      <c r="V639" s="2" t="s">
        <v>39</v>
      </c>
      <c r="W639" s="25" t="s">
        <v>40</v>
      </c>
      <c r="X639" s="60"/>
    </row>
    <row r="640" spans="1:24" s="128" customFormat="1" ht="150" x14ac:dyDescent="0.25">
      <c r="A640" s="45" t="s">
        <v>24</v>
      </c>
      <c r="B640" s="89" t="s">
        <v>25</v>
      </c>
      <c r="C640" s="17" t="s">
        <v>150</v>
      </c>
      <c r="D640" s="26" t="s">
        <v>2541</v>
      </c>
      <c r="E640" s="17" t="s">
        <v>60</v>
      </c>
      <c r="F640" s="17" t="s">
        <v>29</v>
      </c>
      <c r="G640" s="26" t="s">
        <v>2542</v>
      </c>
      <c r="H640" s="7" t="s">
        <v>62</v>
      </c>
      <c r="I640" s="7" t="s">
        <v>63</v>
      </c>
      <c r="J640" s="8" t="s">
        <v>33</v>
      </c>
      <c r="K640" s="7" t="s">
        <v>141</v>
      </c>
      <c r="L640" s="56">
        <v>3</v>
      </c>
      <c r="M640" s="56" t="s">
        <v>2543</v>
      </c>
      <c r="N640" s="55">
        <v>44536</v>
      </c>
      <c r="O640" s="56" t="s">
        <v>2544</v>
      </c>
      <c r="P640" s="155">
        <v>44552</v>
      </c>
      <c r="Q640" s="56">
        <v>11</v>
      </c>
      <c r="R640" s="26" t="s">
        <v>110</v>
      </c>
      <c r="S640" s="90" t="s">
        <v>2457</v>
      </c>
      <c r="T640" s="26" t="s">
        <v>40</v>
      </c>
      <c r="U640" s="26" t="s">
        <v>130</v>
      </c>
      <c r="V640" s="26" t="s">
        <v>40</v>
      </c>
      <c r="W640" s="26" t="s">
        <v>40</v>
      </c>
      <c r="X640" s="57" t="s">
        <v>2545</v>
      </c>
    </row>
    <row r="641" spans="1:24" s="128" customFormat="1" ht="51" x14ac:dyDescent="0.25">
      <c r="A641" s="18" t="s">
        <v>24</v>
      </c>
      <c r="B641" s="95" t="s">
        <v>25</v>
      </c>
      <c r="C641" s="16" t="s">
        <v>1470</v>
      </c>
      <c r="D641" s="25" t="s">
        <v>2546</v>
      </c>
      <c r="E641" s="16" t="s">
        <v>28</v>
      </c>
      <c r="F641" s="16" t="s">
        <v>68</v>
      </c>
      <c r="G641" s="25" t="s">
        <v>2547</v>
      </c>
      <c r="H641" s="1" t="s">
        <v>97</v>
      </c>
      <c r="I641" s="1" t="s">
        <v>83</v>
      </c>
      <c r="J641" s="2" t="s">
        <v>33</v>
      </c>
      <c r="K641" s="1" t="s">
        <v>34</v>
      </c>
      <c r="L641" s="58">
        <v>30</v>
      </c>
      <c r="M641" s="58" t="s">
        <v>2548</v>
      </c>
      <c r="N641" s="59">
        <v>44537</v>
      </c>
      <c r="O641" s="58">
        <v>20212140030051</v>
      </c>
      <c r="P641" s="156">
        <v>44545</v>
      </c>
      <c r="Q641" s="58">
        <v>6</v>
      </c>
      <c r="R641" s="25" t="s">
        <v>37</v>
      </c>
      <c r="S641" s="97"/>
      <c r="T641" s="59">
        <v>44546</v>
      </c>
      <c r="U641" s="25" t="s">
        <v>38</v>
      </c>
      <c r="V641" s="25" t="s">
        <v>40</v>
      </c>
      <c r="W641" s="25" t="s">
        <v>40</v>
      </c>
      <c r="X641" s="60"/>
    </row>
    <row r="642" spans="1:24" s="128" customFormat="1" ht="51" x14ac:dyDescent="0.25">
      <c r="A642" s="18" t="s">
        <v>24</v>
      </c>
      <c r="B642" s="95" t="s">
        <v>25</v>
      </c>
      <c r="C642" s="16" t="s">
        <v>608</v>
      </c>
      <c r="D642" s="25" t="s">
        <v>1590</v>
      </c>
      <c r="E642" s="16" t="s">
        <v>101</v>
      </c>
      <c r="F642" s="16" t="s">
        <v>29</v>
      </c>
      <c r="G642" s="25" t="s">
        <v>2549</v>
      </c>
      <c r="H642" s="1" t="s">
        <v>46</v>
      </c>
      <c r="I642" s="1" t="s">
        <v>63</v>
      </c>
      <c r="J642" s="2" t="s">
        <v>33</v>
      </c>
      <c r="K642" s="1" t="s">
        <v>54</v>
      </c>
      <c r="L642" s="58">
        <v>30</v>
      </c>
      <c r="M642" s="58" t="s">
        <v>2550</v>
      </c>
      <c r="N642" s="59">
        <v>44537</v>
      </c>
      <c r="O642" s="102">
        <v>20212110030941</v>
      </c>
      <c r="P642" s="156">
        <v>44551</v>
      </c>
      <c r="Q642" s="58">
        <v>9</v>
      </c>
      <c r="R642" s="25" t="s">
        <v>37</v>
      </c>
      <c r="S642" s="25"/>
      <c r="T642" s="34">
        <v>44551</v>
      </c>
      <c r="U642" s="25" t="s">
        <v>38</v>
      </c>
      <c r="V642" s="2" t="s">
        <v>39</v>
      </c>
      <c r="W642" s="25" t="s">
        <v>40</v>
      </c>
      <c r="X642" s="60"/>
    </row>
    <row r="643" spans="1:24" s="128" customFormat="1" ht="51" x14ac:dyDescent="0.25">
      <c r="A643" s="18" t="s">
        <v>24</v>
      </c>
      <c r="B643" s="95" t="s">
        <v>25</v>
      </c>
      <c r="C643" s="1" t="s">
        <v>41</v>
      </c>
      <c r="D643" s="25" t="s">
        <v>2551</v>
      </c>
      <c r="E643" s="16" t="s">
        <v>588</v>
      </c>
      <c r="F643" s="16" t="s">
        <v>44</v>
      </c>
      <c r="G643" s="25" t="s">
        <v>2552</v>
      </c>
      <c r="H643" s="1" t="s">
        <v>46</v>
      </c>
      <c r="I643" s="1" t="s">
        <v>63</v>
      </c>
      <c r="J643" s="2" t="s">
        <v>33</v>
      </c>
      <c r="K643" s="1" t="s">
        <v>54</v>
      </c>
      <c r="L643" s="58">
        <v>30</v>
      </c>
      <c r="M643" s="58" t="s">
        <v>2553</v>
      </c>
      <c r="N643" s="59">
        <v>44537</v>
      </c>
      <c r="O643" s="102">
        <v>20212110032071</v>
      </c>
      <c r="P643" s="156">
        <v>44566</v>
      </c>
      <c r="Q643" s="58">
        <v>20</v>
      </c>
      <c r="R643" s="25" t="s">
        <v>37</v>
      </c>
      <c r="S643" s="25" t="s">
        <v>2554</v>
      </c>
      <c r="T643" s="59">
        <v>44573</v>
      </c>
      <c r="U643" s="25" t="s">
        <v>38</v>
      </c>
      <c r="V643" s="2" t="s">
        <v>39</v>
      </c>
      <c r="W643" s="25" t="s">
        <v>40</v>
      </c>
      <c r="X643" s="60" t="s">
        <v>2505</v>
      </c>
    </row>
    <row r="644" spans="1:24" s="128" customFormat="1" ht="51" x14ac:dyDescent="0.25">
      <c r="A644" s="18" t="s">
        <v>137</v>
      </c>
      <c r="B644" s="2" t="s">
        <v>138</v>
      </c>
      <c r="C644" s="16" t="s">
        <v>131</v>
      </c>
      <c r="D644" s="25" t="s">
        <v>2085</v>
      </c>
      <c r="E644" s="16" t="s">
        <v>588</v>
      </c>
      <c r="F644" s="16" t="s">
        <v>29</v>
      </c>
      <c r="G644" s="25" t="s">
        <v>2555</v>
      </c>
      <c r="H644" s="1" t="s">
        <v>46</v>
      </c>
      <c r="I644" s="1" t="s">
        <v>63</v>
      </c>
      <c r="J644" s="2" t="s">
        <v>33</v>
      </c>
      <c r="K644" s="1" t="s">
        <v>54</v>
      </c>
      <c r="L644" s="58">
        <v>30</v>
      </c>
      <c r="M644" s="58" t="s">
        <v>2556</v>
      </c>
      <c r="N644" s="59">
        <v>44539</v>
      </c>
      <c r="O644" s="102">
        <v>20212110032291</v>
      </c>
      <c r="P644" s="156">
        <v>44567</v>
      </c>
      <c r="Q644" s="58">
        <v>20</v>
      </c>
      <c r="R644" s="25" t="s">
        <v>37</v>
      </c>
      <c r="S644" s="58" t="s">
        <v>2557</v>
      </c>
      <c r="T644" s="59">
        <v>44573</v>
      </c>
      <c r="U644" s="25" t="s">
        <v>38</v>
      </c>
      <c r="V644" s="2" t="s">
        <v>39</v>
      </c>
      <c r="W644" s="25" t="s">
        <v>40</v>
      </c>
      <c r="X644" s="60" t="s">
        <v>2505</v>
      </c>
    </row>
    <row r="645" spans="1:24" s="128" customFormat="1" ht="60" x14ac:dyDescent="0.25">
      <c r="A645" s="18" t="s">
        <v>24</v>
      </c>
      <c r="B645" s="95" t="s">
        <v>25</v>
      </c>
      <c r="C645" s="16" t="s">
        <v>125</v>
      </c>
      <c r="D645" s="25" t="s">
        <v>2558</v>
      </c>
      <c r="E645" s="16" t="s">
        <v>28</v>
      </c>
      <c r="F645" s="16" t="s">
        <v>51</v>
      </c>
      <c r="G645" s="25" t="s">
        <v>2559</v>
      </c>
      <c r="H645" s="25" t="s">
        <v>2560</v>
      </c>
      <c r="I645" s="58" t="s">
        <v>1057</v>
      </c>
      <c r="J645" s="1" t="s">
        <v>154</v>
      </c>
      <c r="K645" s="1" t="s">
        <v>34</v>
      </c>
      <c r="L645" s="58">
        <v>30</v>
      </c>
      <c r="M645" s="58" t="s">
        <v>2561</v>
      </c>
      <c r="N645" s="59">
        <v>44539</v>
      </c>
      <c r="O645" s="58"/>
      <c r="P645" s="156">
        <v>44546</v>
      </c>
      <c r="Q645" s="58">
        <v>6</v>
      </c>
      <c r="R645" s="25" t="s">
        <v>37</v>
      </c>
      <c r="S645" s="58" t="s">
        <v>2562</v>
      </c>
      <c r="T645" s="40">
        <v>44546</v>
      </c>
      <c r="U645" s="25" t="s">
        <v>40</v>
      </c>
      <c r="V645" s="2" t="s">
        <v>39</v>
      </c>
      <c r="W645" s="25" t="s">
        <v>40</v>
      </c>
      <c r="X645" s="60"/>
    </row>
    <row r="646" spans="1:24" s="128" customFormat="1" ht="60" x14ac:dyDescent="0.25">
      <c r="A646" s="18" t="s">
        <v>24</v>
      </c>
      <c r="B646" s="95" t="s">
        <v>25</v>
      </c>
      <c r="C646" s="16" t="s">
        <v>150</v>
      </c>
      <c r="D646" s="25" t="s">
        <v>2563</v>
      </c>
      <c r="E646" s="16" t="s">
        <v>588</v>
      </c>
      <c r="F646" s="16" t="s">
        <v>29</v>
      </c>
      <c r="G646" s="25" t="s">
        <v>2564</v>
      </c>
      <c r="H646" s="16" t="s">
        <v>699</v>
      </c>
      <c r="I646" s="1" t="s">
        <v>32</v>
      </c>
      <c r="J646" s="2" t="s">
        <v>33</v>
      </c>
      <c r="K646" s="1" t="s">
        <v>54</v>
      </c>
      <c r="L646" s="58">
        <v>30</v>
      </c>
      <c r="M646" s="58" t="s">
        <v>2565</v>
      </c>
      <c r="N646" s="59">
        <v>44539</v>
      </c>
      <c r="O646" s="102" t="s">
        <v>2566</v>
      </c>
      <c r="P646" s="156">
        <v>44551</v>
      </c>
      <c r="Q646" s="58">
        <v>8</v>
      </c>
      <c r="R646" s="25" t="s">
        <v>37</v>
      </c>
      <c r="S646" s="58"/>
      <c r="T646" s="59">
        <v>44551</v>
      </c>
      <c r="U646" s="25" t="s">
        <v>38</v>
      </c>
      <c r="V646" s="2" t="s">
        <v>39</v>
      </c>
      <c r="W646" s="25" t="s">
        <v>40</v>
      </c>
      <c r="X646" s="60"/>
    </row>
    <row r="647" spans="1:24" s="128" customFormat="1" ht="90" x14ac:dyDescent="0.25">
      <c r="A647" s="18" t="s">
        <v>24</v>
      </c>
      <c r="B647" s="95" t="s">
        <v>25</v>
      </c>
      <c r="C647" s="16" t="s">
        <v>79</v>
      </c>
      <c r="D647" s="25" t="s">
        <v>2567</v>
      </c>
      <c r="E647" s="16" t="s">
        <v>60</v>
      </c>
      <c r="F647" s="16" t="s">
        <v>29</v>
      </c>
      <c r="G647" s="25" t="s">
        <v>2568</v>
      </c>
      <c r="H647" s="1" t="s">
        <v>159</v>
      </c>
      <c r="I647" s="1" t="s">
        <v>32</v>
      </c>
      <c r="J647" s="2" t="s">
        <v>33</v>
      </c>
      <c r="K647" s="1" t="s">
        <v>141</v>
      </c>
      <c r="L647" s="58">
        <v>1</v>
      </c>
      <c r="M647" s="58" t="s">
        <v>2569</v>
      </c>
      <c r="N647" s="59">
        <v>44539</v>
      </c>
      <c r="O647" s="58">
        <v>20212110029981</v>
      </c>
      <c r="P647" s="156">
        <v>44540</v>
      </c>
      <c r="Q647" s="58">
        <v>1</v>
      </c>
      <c r="R647" s="25" t="s">
        <v>37</v>
      </c>
      <c r="S647" s="58"/>
      <c r="T647" s="59">
        <v>44573</v>
      </c>
      <c r="U647" s="25" t="s">
        <v>38</v>
      </c>
      <c r="V647" s="2" t="s">
        <v>39</v>
      </c>
      <c r="W647" s="25" t="s">
        <v>40</v>
      </c>
      <c r="X647" s="60"/>
    </row>
    <row r="648" spans="1:24" s="128" customFormat="1" ht="51" x14ac:dyDescent="0.25">
      <c r="A648" s="103" t="s">
        <v>24</v>
      </c>
      <c r="B648" s="104" t="s">
        <v>25</v>
      </c>
      <c r="C648" s="105" t="s">
        <v>49</v>
      </c>
      <c r="D648" s="106" t="s">
        <v>564</v>
      </c>
      <c r="E648" s="107" t="s">
        <v>43</v>
      </c>
      <c r="F648" s="107" t="s">
        <v>29</v>
      </c>
      <c r="G648" s="106" t="s">
        <v>2570</v>
      </c>
      <c r="H648" s="108" t="s">
        <v>159</v>
      </c>
      <c r="I648" s="108" t="s">
        <v>32</v>
      </c>
      <c r="J648" s="109" t="s">
        <v>33</v>
      </c>
      <c r="K648" s="108" t="s">
        <v>160</v>
      </c>
      <c r="L648" s="105">
        <v>35</v>
      </c>
      <c r="M648" s="105" t="s">
        <v>2571</v>
      </c>
      <c r="N648" s="110">
        <v>44539</v>
      </c>
      <c r="O648" s="105"/>
      <c r="P648" s="160"/>
      <c r="Q648" s="105"/>
      <c r="R648" s="111" t="s">
        <v>2572</v>
      </c>
      <c r="S648" s="106"/>
      <c r="T648" s="110"/>
      <c r="U648" s="106"/>
      <c r="V648" s="106"/>
      <c r="W648" s="106"/>
      <c r="X648" s="112"/>
    </row>
    <row r="649" spans="1:24" s="128" customFormat="1" ht="51" x14ac:dyDescent="0.25">
      <c r="A649" s="18" t="s">
        <v>137</v>
      </c>
      <c r="B649" s="2" t="s">
        <v>138</v>
      </c>
      <c r="C649" s="25" t="s">
        <v>49</v>
      </c>
      <c r="D649" s="25" t="s">
        <v>74</v>
      </c>
      <c r="E649" s="16" t="s">
        <v>43</v>
      </c>
      <c r="F649" s="16" t="s">
        <v>29</v>
      </c>
      <c r="G649" s="25" t="s">
        <v>2573</v>
      </c>
      <c r="H649" s="1" t="s">
        <v>46</v>
      </c>
      <c r="I649" s="1" t="s">
        <v>63</v>
      </c>
      <c r="J649" s="2" t="s">
        <v>33</v>
      </c>
      <c r="K649" s="1" t="s">
        <v>160</v>
      </c>
      <c r="L649" s="58">
        <v>35</v>
      </c>
      <c r="M649" s="58" t="s">
        <v>2574</v>
      </c>
      <c r="N649" s="59">
        <v>44539</v>
      </c>
      <c r="O649" s="58">
        <v>20212110032301</v>
      </c>
      <c r="P649" s="156">
        <v>44567</v>
      </c>
      <c r="Q649" s="58">
        <v>20</v>
      </c>
      <c r="R649" s="25" t="s">
        <v>37</v>
      </c>
      <c r="S649" s="58" t="s">
        <v>2557</v>
      </c>
      <c r="T649" s="59">
        <v>44573</v>
      </c>
      <c r="U649" s="25" t="s">
        <v>38</v>
      </c>
      <c r="V649" s="2" t="s">
        <v>39</v>
      </c>
      <c r="W649" s="25" t="s">
        <v>40</v>
      </c>
      <c r="X649" s="60" t="s">
        <v>2505</v>
      </c>
    </row>
    <row r="650" spans="1:24" s="128" customFormat="1" ht="51" x14ac:dyDescent="0.25">
      <c r="A650" s="38" t="s">
        <v>24</v>
      </c>
      <c r="B650" s="91" t="s">
        <v>25</v>
      </c>
      <c r="C650" s="50" t="s">
        <v>99</v>
      </c>
      <c r="D650" s="32" t="s">
        <v>2575</v>
      </c>
      <c r="E650" s="50" t="s">
        <v>101</v>
      </c>
      <c r="F650" s="50" t="s">
        <v>44</v>
      </c>
      <c r="G650" s="32" t="s">
        <v>2576</v>
      </c>
      <c r="H650" s="12" t="s">
        <v>121</v>
      </c>
      <c r="I650" s="50" t="s">
        <v>310</v>
      </c>
      <c r="J650" s="13" t="s">
        <v>33</v>
      </c>
      <c r="K650" s="12" t="s">
        <v>54</v>
      </c>
      <c r="L650" s="62">
        <v>30</v>
      </c>
      <c r="M650" s="62" t="s">
        <v>2577</v>
      </c>
      <c r="N650" s="63">
        <v>44539</v>
      </c>
      <c r="O650" s="62"/>
      <c r="P650" s="157"/>
      <c r="Q650" s="62"/>
      <c r="R650" s="92" t="s">
        <v>123</v>
      </c>
      <c r="S650" s="100"/>
      <c r="T650" s="63"/>
      <c r="U650" s="32"/>
      <c r="V650" s="32"/>
      <c r="W650" s="32"/>
      <c r="X650" s="64"/>
    </row>
    <row r="651" spans="1:24" s="128" customFormat="1" ht="51" x14ac:dyDescent="0.25">
      <c r="A651" s="18" t="s">
        <v>24</v>
      </c>
      <c r="B651" s="95" t="s">
        <v>25</v>
      </c>
      <c r="C651" s="16" t="s">
        <v>1470</v>
      </c>
      <c r="D651" s="25" t="s">
        <v>2578</v>
      </c>
      <c r="E651" s="16" t="s">
        <v>43</v>
      </c>
      <c r="F651" s="16" t="s">
        <v>29</v>
      </c>
      <c r="G651" s="25" t="s">
        <v>2579</v>
      </c>
      <c r="H651" s="1" t="s">
        <v>53</v>
      </c>
      <c r="I651" s="1" t="s">
        <v>32</v>
      </c>
      <c r="J651" s="2" t="s">
        <v>33</v>
      </c>
      <c r="K651" s="1" t="s">
        <v>54</v>
      </c>
      <c r="L651" s="58">
        <v>30</v>
      </c>
      <c r="M651" s="58" t="s">
        <v>2580</v>
      </c>
      <c r="N651" s="59">
        <v>44540</v>
      </c>
      <c r="O651" s="102">
        <v>20212110030521</v>
      </c>
      <c r="P651" s="156">
        <v>44547</v>
      </c>
      <c r="Q651" s="58">
        <v>5</v>
      </c>
      <c r="R651" s="25" t="s">
        <v>37</v>
      </c>
      <c r="S651" s="25"/>
      <c r="T651" s="59">
        <v>44547</v>
      </c>
      <c r="U651" s="25" t="s">
        <v>38</v>
      </c>
      <c r="V651" s="2" t="s">
        <v>39</v>
      </c>
      <c r="W651" s="25" t="s">
        <v>40</v>
      </c>
      <c r="X651" s="60"/>
    </row>
    <row r="652" spans="1:24" s="128" customFormat="1" ht="51" x14ac:dyDescent="0.25">
      <c r="A652" s="18" t="s">
        <v>24</v>
      </c>
      <c r="B652" s="95" t="s">
        <v>25</v>
      </c>
      <c r="C652" s="2" t="s">
        <v>930</v>
      </c>
      <c r="D652" s="25" t="s">
        <v>2581</v>
      </c>
      <c r="E652" s="16" t="s">
        <v>28</v>
      </c>
      <c r="F652" s="16" t="s">
        <v>51</v>
      </c>
      <c r="G652" s="25" t="s">
        <v>2582</v>
      </c>
      <c r="H652" s="1" t="s">
        <v>309</v>
      </c>
      <c r="I652" s="16" t="s">
        <v>310</v>
      </c>
      <c r="J652" s="2" t="s">
        <v>33</v>
      </c>
      <c r="K652" s="1" t="s">
        <v>34</v>
      </c>
      <c r="L652" s="58">
        <v>30</v>
      </c>
      <c r="M652" s="58" t="s">
        <v>2583</v>
      </c>
      <c r="N652" s="59">
        <v>44540</v>
      </c>
      <c r="O652" s="102"/>
      <c r="P652" s="156">
        <v>44557</v>
      </c>
      <c r="Q652" s="58">
        <v>11</v>
      </c>
      <c r="R652" s="25" t="s">
        <v>37</v>
      </c>
      <c r="S652" s="102"/>
      <c r="T652" s="59">
        <v>44557</v>
      </c>
      <c r="U652" s="25" t="s">
        <v>40</v>
      </c>
      <c r="V652" s="2" t="s">
        <v>39</v>
      </c>
      <c r="W652" s="25" t="s">
        <v>40</v>
      </c>
      <c r="X652" s="60" t="s">
        <v>2584</v>
      </c>
    </row>
    <row r="653" spans="1:24" s="128" customFormat="1" ht="90" x14ac:dyDescent="0.25">
      <c r="A653" s="18" t="s">
        <v>24</v>
      </c>
      <c r="B653" s="95" t="s">
        <v>25</v>
      </c>
      <c r="C653" s="16" t="s">
        <v>445</v>
      </c>
      <c r="D653" s="25" t="s">
        <v>2585</v>
      </c>
      <c r="E653" s="16" t="s">
        <v>588</v>
      </c>
      <c r="F653" s="16" t="s">
        <v>44</v>
      </c>
      <c r="G653" s="25" t="s">
        <v>2586</v>
      </c>
      <c r="H653" s="16" t="s">
        <v>1154</v>
      </c>
      <c r="I653" s="102" t="s">
        <v>1155</v>
      </c>
      <c r="J653" s="1" t="s">
        <v>33</v>
      </c>
      <c r="K653" s="1" t="s">
        <v>54</v>
      </c>
      <c r="L653" s="58">
        <v>30</v>
      </c>
      <c r="M653" s="58" t="s">
        <v>2587</v>
      </c>
      <c r="N653" s="59">
        <v>44540</v>
      </c>
      <c r="O653" s="102"/>
      <c r="P653" s="156">
        <v>44544</v>
      </c>
      <c r="Q653" s="58">
        <v>3</v>
      </c>
      <c r="R653" s="25" t="s">
        <v>37</v>
      </c>
      <c r="S653" s="25" t="s">
        <v>2588</v>
      </c>
      <c r="T653" s="25" t="s">
        <v>40</v>
      </c>
      <c r="U653" s="25" t="s">
        <v>40</v>
      </c>
      <c r="V653" s="2" t="s">
        <v>39</v>
      </c>
      <c r="W653" s="25" t="s">
        <v>40</v>
      </c>
      <c r="X653" s="60" t="s">
        <v>2589</v>
      </c>
    </row>
    <row r="654" spans="1:24" s="128" customFormat="1" ht="60" x14ac:dyDescent="0.25">
      <c r="A654" s="18" t="s">
        <v>24</v>
      </c>
      <c r="B654" s="95" t="s">
        <v>25</v>
      </c>
      <c r="C654" s="16" t="s">
        <v>49</v>
      </c>
      <c r="D654" s="25" t="s">
        <v>2590</v>
      </c>
      <c r="E654" s="16" t="s">
        <v>28</v>
      </c>
      <c r="F654" s="16" t="s">
        <v>51</v>
      </c>
      <c r="G654" s="25" t="s">
        <v>2591</v>
      </c>
      <c r="H654" s="1" t="s">
        <v>309</v>
      </c>
      <c r="I654" s="16" t="s">
        <v>310</v>
      </c>
      <c r="J654" s="2" t="s">
        <v>33</v>
      </c>
      <c r="K654" s="1" t="s">
        <v>34</v>
      </c>
      <c r="L654" s="58">
        <v>30</v>
      </c>
      <c r="M654" s="58" t="s">
        <v>2592</v>
      </c>
      <c r="N654" s="59">
        <v>44543</v>
      </c>
      <c r="O654" s="102"/>
      <c r="P654" s="156">
        <v>44557</v>
      </c>
      <c r="Q654" s="58">
        <v>11</v>
      </c>
      <c r="R654" s="25" t="s">
        <v>37</v>
      </c>
      <c r="S654" s="25" t="s">
        <v>2593</v>
      </c>
      <c r="T654" s="34">
        <v>44557</v>
      </c>
      <c r="U654" s="25" t="s">
        <v>40</v>
      </c>
      <c r="V654" s="2" t="s">
        <v>39</v>
      </c>
      <c r="W654" s="25" t="s">
        <v>40</v>
      </c>
      <c r="X654" s="60" t="s">
        <v>2584</v>
      </c>
    </row>
    <row r="655" spans="1:24" s="128" customFormat="1" ht="45" x14ac:dyDescent="0.25">
      <c r="A655" s="18" t="s">
        <v>24</v>
      </c>
      <c r="B655" s="95" t="s">
        <v>25</v>
      </c>
      <c r="C655" s="16" t="s">
        <v>26</v>
      </c>
      <c r="D655" s="25" t="s">
        <v>2594</v>
      </c>
      <c r="E655" s="16" t="s">
        <v>28</v>
      </c>
      <c r="F655" s="16" t="s">
        <v>51</v>
      </c>
      <c r="G655" s="25" t="s">
        <v>2595</v>
      </c>
      <c r="H655" s="25" t="s">
        <v>2560</v>
      </c>
      <c r="I655" s="97" t="s">
        <v>1057</v>
      </c>
      <c r="J655" s="1" t="s">
        <v>154</v>
      </c>
      <c r="K655" s="1" t="s">
        <v>34</v>
      </c>
      <c r="L655" s="58">
        <v>30</v>
      </c>
      <c r="M655" s="58" t="s">
        <v>2596</v>
      </c>
      <c r="N655" s="59">
        <v>44543</v>
      </c>
      <c r="O655" s="58" t="s">
        <v>2597</v>
      </c>
      <c r="P655" s="156">
        <v>44554</v>
      </c>
      <c r="Q655" s="58">
        <v>9</v>
      </c>
      <c r="R655" s="25" t="s">
        <v>37</v>
      </c>
      <c r="S655" s="25"/>
      <c r="T655" s="34">
        <v>44554</v>
      </c>
      <c r="U655" s="25" t="s">
        <v>38</v>
      </c>
      <c r="V655" s="2" t="s">
        <v>39</v>
      </c>
      <c r="W655" s="25" t="s">
        <v>40</v>
      </c>
      <c r="X655" s="60"/>
    </row>
    <row r="656" spans="1:24" s="128" customFormat="1" ht="60" x14ac:dyDescent="0.25">
      <c r="A656" s="18" t="s">
        <v>24</v>
      </c>
      <c r="B656" s="95" t="s">
        <v>25</v>
      </c>
      <c r="C656" s="58" t="s">
        <v>150</v>
      </c>
      <c r="D656" s="25" t="s">
        <v>2598</v>
      </c>
      <c r="E656" s="16" t="s">
        <v>43</v>
      </c>
      <c r="F656" s="16" t="s">
        <v>29</v>
      </c>
      <c r="G656" s="25" t="s">
        <v>2599</v>
      </c>
      <c r="H656" s="1" t="s">
        <v>46</v>
      </c>
      <c r="I656" s="1" t="s">
        <v>63</v>
      </c>
      <c r="J656" s="2" t="s">
        <v>33</v>
      </c>
      <c r="K656" s="1" t="s">
        <v>54</v>
      </c>
      <c r="L656" s="58">
        <v>30</v>
      </c>
      <c r="M656" s="58" t="s">
        <v>2600</v>
      </c>
      <c r="N656" s="59">
        <v>44543</v>
      </c>
      <c r="O656" s="58">
        <v>20212110032151</v>
      </c>
      <c r="P656" s="156">
        <v>44567</v>
      </c>
      <c r="Q656" s="58">
        <v>18</v>
      </c>
      <c r="R656" s="25" t="s">
        <v>37</v>
      </c>
      <c r="S656" s="25" t="s">
        <v>2601</v>
      </c>
      <c r="T656" s="59">
        <v>44573</v>
      </c>
      <c r="U656" s="25" t="s">
        <v>38</v>
      </c>
      <c r="V656" s="2" t="s">
        <v>39</v>
      </c>
      <c r="W656" s="25" t="s">
        <v>40</v>
      </c>
      <c r="X656" s="60" t="s">
        <v>2505</v>
      </c>
    </row>
    <row r="657" spans="1:24" s="128" customFormat="1" ht="75" x14ac:dyDescent="0.25">
      <c r="A657" s="45" t="s">
        <v>24</v>
      </c>
      <c r="B657" s="89" t="s">
        <v>25</v>
      </c>
      <c r="C657" s="17" t="s">
        <v>99</v>
      </c>
      <c r="D657" s="26" t="s">
        <v>197</v>
      </c>
      <c r="E657" s="17" t="s">
        <v>60</v>
      </c>
      <c r="F657" s="17" t="s">
        <v>68</v>
      </c>
      <c r="G657" s="26" t="s">
        <v>1672</v>
      </c>
      <c r="H657" s="7" t="s">
        <v>521</v>
      </c>
      <c r="I657" s="26" t="s">
        <v>2346</v>
      </c>
      <c r="J657" s="7" t="s">
        <v>154</v>
      </c>
      <c r="K657" s="7" t="s">
        <v>141</v>
      </c>
      <c r="L657" s="56">
        <v>10</v>
      </c>
      <c r="M657" s="56" t="s">
        <v>2602</v>
      </c>
      <c r="N657" s="55">
        <v>44543</v>
      </c>
      <c r="O657" s="56"/>
      <c r="P657" s="155">
        <v>44573</v>
      </c>
      <c r="Q657" s="56">
        <v>21</v>
      </c>
      <c r="R657" s="26" t="s">
        <v>110</v>
      </c>
      <c r="S657" s="26" t="s">
        <v>2603</v>
      </c>
      <c r="T657" s="55"/>
      <c r="U657" s="26"/>
      <c r="V657" s="26"/>
      <c r="W657" s="26"/>
      <c r="X657" s="57" t="s">
        <v>2604</v>
      </c>
    </row>
    <row r="658" spans="1:24" s="128" customFormat="1" ht="51" x14ac:dyDescent="0.25">
      <c r="A658" s="103" t="s">
        <v>24</v>
      </c>
      <c r="B658" s="104" t="s">
        <v>25</v>
      </c>
      <c r="C658" s="105" t="s">
        <v>1470</v>
      </c>
      <c r="D658" s="106" t="s">
        <v>2605</v>
      </c>
      <c r="E658" s="106" t="s">
        <v>43</v>
      </c>
      <c r="F658" s="106" t="s">
        <v>51</v>
      </c>
      <c r="G658" s="106" t="s">
        <v>2606</v>
      </c>
      <c r="H658" s="108" t="s">
        <v>159</v>
      </c>
      <c r="I658" s="108" t="s">
        <v>32</v>
      </c>
      <c r="J658" s="109" t="s">
        <v>33</v>
      </c>
      <c r="K658" s="108" t="s">
        <v>34</v>
      </c>
      <c r="L658" s="105">
        <v>30</v>
      </c>
      <c r="M658" s="105" t="s">
        <v>2607</v>
      </c>
      <c r="N658" s="110">
        <v>44543</v>
      </c>
      <c r="O658" s="105"/>
      <c r="P658" s="160"/>
      <c r="Q658" s="105"/>
      <c r="R658" s="111" t="s">
        <v>2572</v>
      </c>
      <c r="S658" s="106"/>
      <c r="T658" s="110"/>
      <c r="U658" s="106"/>
      <c r="V658" s="106"/>
      <c r="W658" s="106"/>
      <c r="X658" s="112"/>
    </row>
    <row r="659" spans="1:24" s="128" customFormat="1" ht="105" x14ac:dyDescent="0.25">
      <c r="A659" s="18" t="s">
        <v>24</v>
      </c>
      <c r="B659" s="95" t="s">
        <v>25</v>
      </c>
      <c r="C659" s="16" t="s">
        <v>94</v>
      </c>
      <c r="D659" s="25" t="s">
        <v>2608</v>
      </c>
      <c r="E659" s="16" t="s">
        <v>588</v>
      </c>
      <c r="F659" s="16" t="s">
        <v>44</v>
      </c>
      <c r="G659" s="25" t="s">
        <v>2609</v>
      </c>
      <c r="H659" s="1" t="s">
        <v>309</v>
      </c>
      <c r="I659" s="16" t="s">
        <v>310</v>
      </c>
      <c r="J659" s="2" t="s">
        <v>33</v>
      </c>
      <c r="K659" s="1" t="s">
        <v>54</v>
      </c>
      <c r="L659" s="58">
        <v>30</v>
      </c>
      <c r="M659" s="58" t="s">
        <v>2610</v>
      </c>
      <c r="N659" s="59">
        <v>44543</v>
      </c>
      <c r="O659" s="102">
        <v>20212120032141</v>
      </c>
      <c r="P659" s="156">
        <v>44567</v>
      </c>
      <c r="Q659" s="58">
        <v>18</v>
      </c>
      <c r="R659" s="25" t="s">
        <v>37</v>
      </c>
      <c r="S659" s="25" t="s">
        <v>2611</v>
      </c>
      <c r="T659" s="59">
        <v>44573</v>
      </c>
      <c r="U659" s="25" t="s">
        <v>38</v>
      </c>
      <c r="V659" s="2" t="s">
        <v>39</v>
      </c>
      <c r="W659" s="25" t="s">
        <v>40</v>
      </c>
      <c r="X659" s="60"/>
    </row>
    <row r="660" spans="1:24" s="128" customFormat="1" ht="150" x14ac:dyDescent="0.25">
      <c r="A660" s="18" t="s">
        <v>24</v>
      </c>
      <c r="B660" s="95" t="s">
        <v>25</v>
      </c>
      <c r="C660" s="16" t="s">
        <v>94</v>
      </c>
      <c r="D660" s="25" t="s">
        <v>2612</v>
      </c>
      <c r="E660" s="16" t="s">
        <v>588</v>
      </c>
      <c r="F660" s="16" t="s">
        <v>44</v>
      </c>
      <c r="G660" s="25" t="s">
        <v>2613</v>
      </c>
      <c r="H660" s="1" t="s">
        <v>309</v>
      </c>
      <c r="I660" s="16" t="s">
        <v>310</v>
      </c>
      <c r="J660" s="2" t="s">
        <v>33</v>
      </c>
      <c r="K660" s="1" t="s">
        <v>54</v>
      </c>
      <c r="L660" s="58">
        <v>30</v>
      </c>
      <c r="M660" s="58" t="s">
        <v>2614</v>
      </c>
      <c r="N660" s="59">
        <v>44543</v>
      </c>
      <c r="O660" s="102">
        <v>20212120032141</v>
      </c>
      <c r="P660" s="156">
        <v>44567</v>
      </c>
      <c r="Q660" s="58">
        <v>18</v>
      </c>
      <c r="R660" s="25" t="s">
        <v>37</v>
      </c>
      <c r="S660" s="25" t="s">
        <v>2615</v>
      </c>
      <c r="T660" s="59">
        <v>44573</v>
      </c>
      <c r="U660" s="25" t="s">
        <v>38</v>
      </c>
      <c r="V660" s="2" t="s">
        <v>39</v>
      </c>
      <c r="W660" s="25" t="s">
        <v>40</v>
      </c>
      <c r="X660" s="60"/>
    </row>
    <row r="661" spans="1:24" s="128" customFormat="1" ht="75" x14ac:dyDescent="0.25">
      <c r="A661" s="45" t="s">
        <v>24</v>
      </c>
      <c r="B661" s="89" t="s">
        <v>25</v>
      </c>
      <c r="C661" s="17" t="s">
        <v>99</v>
      </c>
      <c r="D661" s="26" t="s">
        <v>197</v>
      </c>
      <c r="E661" s="17" t="s">
        <v>60</v>
      </c>
      <c r="F661" s="17" t="s">
        <v>68</v>
      </c>
      <c r="G661" s="26" t="s">
        <v>2616</v>
      </c>
      <c r="H661" s="7" t="s">
        <v>521</v>
      </c>
      <c r="I661" s="26" t="s">
        <v>2346</v>
      </c>
      <c r="J661" s="7" t="s">
        <v>154</v>
      </c>
      <c r="K661" s="7" t="s">
        <v>141</v>
      </c>
      <c r="L661" s="56">
        <v>10</v>
      </c>
      <c r="M661" s="56" t="s">
        <v>2617</v>
      </c>
      <c r="N661" s="55">
        <v>44544</v>
      </c>
      <c r="O661" s="56"/>
      <c r="P661" s="155">
        <v>44573</v>
      </c>
      <c r="Q661" s="56">
        <v>20</v>
      </c>
      <c r="R661" s="26" t="s">
        <v>110</v>
      </c>
      <c r="S661" s="26" t="s">
        <v>2603</v>
      </c>
      <c r="T661" s="55"/>
      <c r="U661" s="26"/>
      <c r="V661" s="26"/>
      <c r="W661" s="26"/>
      <c r="X661" s="57" t="s">
        <v>2618</v>
      </c>
    </row>
    <row r="662" spans="1:24" s="128" customFormat="1" ht="60" x14ac:dyDescent="0.25">
      <c r="A662" s="18" t="s">
        <v>24</v>
      </c>
      <c r="B662" s="25" t="s">
        <v>2527</v>
      </c>
      <c r="C662" s="16" t="s">
        <v>99</v>
      </c>
      <c r="D662" s="25" t="s">
        <v>2619</v>
      </c>
      <c r="E662" s="16" t="s">
        <v>60</v>
      </c>
      <c r="F662" s="16" t="s">
        <v>68</v>
      </c>
      <c r="G662" s="25" t="s">
        <v>2620</v>
      </c>
      <c r="H662" s="16" t="s">
        <v>937</v>
      </c>
      <c r="I662" s="1" t="s">
        <v>32</v>
      </c>
      <c r="J662" s="2" t="s">
        <v>33</v>
      </c>
      <c r="K662" s="1" t="s">
        <v>141</v>
      </c>
      <c r="L662" s="58">
        <v>2</v>
      </c>
      <c r="M662" s="58" t="s">
        <v>2621</v>
      </c>
      <c r="N662" s="59">
        <v>44545</v>
      </c>
      <c r="O662" s="58">
        <v>20212110030401</v>
      </c>
      <c r="P662" s="156">
        <v>44545</v>
      </c>
      <c r="Q662" s="58">
        <v>0</v>
      </c>
      <c r="R662" s="25" t="s">
        <v>37</v>
      </c>
      <c r="S662" s="25"/>
      <c r="T662" s="59">
        <v>44545</v>
      </c>
      <c r="U662" s="25" t="s">
        <v>38</v>
      </c>
      <c r="V662" s="2" t="s">
        <v>39</v>
      </c>
      <c r="W662" s="25" t="s">
        <v>40</v>
      </c>
      <c r="X662" s="60"/>
    </row>
    <row r="663" spans="1:24" s="128" customFormat="1" ht="60" x14ac:dyDescent="0.25">
      <c r="A663" s="18" t="s">
        <v>24</v>
      </c>
      <c r="B663" s="95" t="s">
        <v>25</v>
      </c>
      <c r="C663" s="1" t="s">
        <v>41</v>
      </c>
      <c r="D663" s="25" t="s">
        <v>1793</v>
      </c>
      <c r="E663" s="25" t="s">
        <v>43</v>
      </c>
      <c r="F663" s="16" t="s">
        <v>29</v>
      </c>
      <c r="G663" s="25" t="s">
        <v>2622</v>
      </c>
      <c r="H663" s="1" t="s">
        <v>46</v>
      </c>
      <c r="I663" s="1" t="s">
        <v>63</v>
      </c>
      <c r="J663" s="2" t="s">
        <v>33</v>
      </c>
      <c r="K663" s="1" t="s">
        <v>54</v>
      </c>
      <c r="L663" s="58">
        <v>30</v>
      </c>
      <c r="M663" s="58" t="s">
        <v>2623</v>
      </c>
      <c r="N663" s="59">
        <v>44545</v>
      </c>
      <c r="O663" s="58">
        <v>20212110032311</v>
      </c>
      <c r="P663" s="156">
        <v>44567</v>
      </c>
      <c r="Q663" s="58">
        <v>17</v>
      </c>
      <c r="R663" s="25" t="s">
        <v>37</v>
      </c>
      <c r="S663" s="58" t="s">
        <v>2557</v>
      </c>
      <c r="T663" s="59">
        <v>44573</v>
      </c>
      <c r="U663" s="25" t="s">
        <v>38</v>
      </c>
      <c r="V663" s="2" t="s">
        <v>39</v>
      </c>
      <c r="W663" s="25" t="s">
        <v>40</v>
      </c>
      <c r="X663" s="60"/>
    </row>
    <row r="664" spans="1:24" s="128" customFormat="1" ht="51" x14ac:dyDescent="0.25">
      <c r="A664" s="103" t="s">
        <v>24</v>
      </c>
      <c r="B664" s="104" t="s">
        <v>25</v>
      </c>
      <c r="C664" s="107" t="s">
        <v>49</v>
      </c>
      <c r="D664" s="106" t="s">
        <v>2624</v>
      </c>
      <c r="E664" s="107" t="s">
        <v>588</v>
      </c>
      <c r="F664" s="107" t="s">
        <v>29</v>
      </c>
      <c r="G664" s="106" t="s">
        <v>2625</v>
      </c>
      <c r="H664" s="108" t="s">
        <v>159</v>
      </c>
      <c r="I664" s="108" t="s">
        <v>32</v>
      </c>
      <c r="J664" s="109" t="s">
        <v>33</v>
      </c>
      <c r="K664" s="108" t="s">
        <v>54</v>
      </c>
      <c r="L664" s="105">
        <v>30</v>
      </c>
      <c r="M664" s="105" t="s">
        <v>2626</v>
      </c>
      <c r="N664" s="110">
        <v>44545</v>
      </c>
      <c r="O664" s="105"/>
      <c r="P664" s="160"/>
      <c r="Q664" s="105"/>
      <c r="R664" s="111" t="s">
        <v>2572</v>
      </c>
      <c r="S664" s="106"/>
      <c r="T664" s="110"/>
      <c r="U664" s="106"/>
      <c r="V664" s="106"/>
      <c r="W664" s="106"/>
      <c r="X664" s="112"/>
    </row>
    <row r="665" spans="1:24" s="128" customFormat="1" ht="45" x14ac:dyDescent="0.25">
      <c r="A665" s="38" t="s">
        <v>24</v>
      </c>
      <c r="B665" s="91" t="s">
        <v>25</v>
      </c>
      <c r="C665" s="50" t="s">
        <v>58</v>
      </c>
      <c r="D665" s="32" t="s">
        <v>2627</v>
      </c>
      <c r="E665" s="32" t="s">
        <v>43</v>
      </c>
      <c r="F665" s="50" t="s">
        <v>68</v>
      </c>
      <c r="G665" s="32" t="s">
        <v>2628</v>
      </c>
      <c r="H665" s="32" t="s">
        <v>2629</v>
      </c>
      <c r="I665" s="32" t="s">
        <v>275</v>
      </c>
      <c r="J665" s="12" t="s">
        <v>108</v>
      </c>
      <c r="K665" s="12" t="s">
        <v>76</v>
      </c>
      <c r="L665" s="62">
        <v>20</v>
      </c>
      <c r="M665" s="62" t="s">
        <v>2630</v>
      </c>
      <c r="N665" s="63">
        <v>44545</v>
      </c>
      <c r="O665" s="62"/>
      <c r="P665" s="157"/>
      <c r="Q665" s="62"/>
      <c r="R665" s="92" t="s">
        <v>123</v>
      </c>
      <c r="S665" s="32"/>
      <c r="T665" s="63"/>
      <c r="U665" s="32"/>
      <c r="V665" s="32"/>
      <c r="W665" s="32"/>
      <c r="X665" s="64"/>
    </row>
    <row r="666" spans="1:24" s="128" customFormat="1" ht="45" x14ac:dyDescent="0.25">
      <c r="A666" s="38" t="s">
        <v>24</v>
      </c>
      <c r="B666" s="91" t="s">
        <v>25</v>
      </c>
      <c r="C666" s="50" t="s">
        <v>150</v>
      </c>
      <c r="D666" s="32" t="s">
        <v>2323</v>
      </c>
      <c r="E666" s="50" t="s">
        <v>60</v>
      </c>
      <c r="F666" s="50" t="s">
        <v>68</v>
      </c>
      <c r="G666" s="32" t="s">
        <v>2631</v>
      </c>
      <c r="H666" s="12" t="s">
        <v>274</v>
      </c>
      <c r="I666" s="32" t="s">
        <v>275</v>
      </c>
      <c r="J666" s="12" t="s">
        <v>108</v>
      </c>
      <c r="K666" s="12" t="s">
        <v>141</v>
      </c>
      <c r="L666" s="62">
        <v>10</v>
      </c>
      <c r="M666" s="62" t="s">
        <v>2632</v>
      </c>
      <c r="N666" s="63">
        <v>44545</v>
      </c>
      <c r="O666" s="94"/>
      <c r="P666" s="157"/>
      <c r="Q666" s="62"/>
      <c r="R666" s="92" t="s">
        <v>123</v>
      </c>
      <c r="S666" s="32"/>
      <c r="T666" s="63"/>
      <c r="U666" s="32"/>
      <c r="V666" s="32"/>
      <c r="W666" s="32"/>
      <c r="X666" s="64"/>
    </row>
    <row r="667" spans="1:24" s="128" customFormat="1" ht="51" x14ac:dyDescent="0.25">
      <c r="A667" s="103" t="s">
        <v>24</v>
      </c>
      <c r="B667" s="108" t="s">
        <v>254</v>
      </c>
      <c r="C667" s="107" t="s">
        <v>26</v>
      </c>
      <c r="D667" s="106" t="s">
        <v>360</v>
      </c>
      <c r="E667" s="113" t="s">
        <v>28</v>
      </c>
      <c r="F667" s="113" t="s">
        <v>127</v>
      </c>
      <c r="G667" s="106" t="s">
        <v>2633</v>
      </c>
      <c r="H667" s="108" t="s">
        <v>31</v>
      </c>
      <c r="I667" s="108" t="s">
        <v>32</v>
      </c>
      <c r="J667" s="109" t="s">
        <v>33</v>
      </c>
      <c r="K667" s="108" t="s">
        <v>54</v>
      </c>
      <c r="L667" s="105">
        <v>30</v>
      </c>
      <c r="M667" s="105" t="s">
        <v>2634</v>
      </c>
      <c r="N667" s="110">
        <v>44545</v>
      </c>
      <c r="O667" s="105">
        <v>20212110032021</v>
      </c>
      <c r="P667" s="160"/>
      <c r="Q667" s="105"/>
      <c r="R667" s="111" t="s">
        <v>2572</v>
      </c>
      <c r="S667" s="106"/>
      <c r="T667" s="110"/>
      <c r="U667" s="106"/>
      <c r="V667" s="106"/>
      <c r="W667" s="106"/>
      <c r="X667" s="112"/>
    </row>
    <row r="668" spans="1:24" s="128" customFormat="1" ht="75" x14ac:dyDescent="0.25">
      <c r="A668" s="103" t="s">
        <v>137</v>
      </c>
      <c r="B668" s="109" t="s">
        <v>138</v>
      </c>
      <c r="C668" s="107" t="s">
        <v>125</v>
      </c>
      <c r="D668" s="106" t="s">
        <v>2635</v>
      </c>
      <c r="E668" s="107" t="s">
        <v>101</v>
      </c>
      <c r="F668" s="107" t="s">
        <v>44</v>
      </c>
      <c r="G668" s="106" t="s">
        <v>2636</v>
      </c>
      <c r="H668" s="108" t="s">
        <v>208</v>
      </c>
      <c r="I668" s="109" t="s">
        <v>108</v>
      </c>
      <c r="J668" s="108" t="s">
        <v>108</v>
      </c>
      <c r="K668" s="108" t="s">
        <v>54</v>
      </c>
      <c r="L668" s="105">
        <v>30</v>
      </c>
      <c r="M668" s="105" t="s">
        <v>2637</v>
      </c>
      <c r="N668" s="110">
        <v>44546</v>
      </c>
      <c r="O668" s="105"/>
      <c r="P668" s="160"/>
      <c r="Q668" s="105"/>
      <c r="R668" s="111" t="s">
        <v>2572</v>
      </c>
      <c r="S668" s="106"/>
      <c r="T668" s="110"/>
      <c r="U668" s="106"/>
      <c r="V668" s="106"/>
      <c r="W668" s="106"/>
      <c r="X668" s="112"/>
    </row>
    <row r="669" spans="1:24" s="128" customFormat="1" ht="51" x14ac:dyDescent="0.25">
      <c r="A669" s="18" t="s">
        <v>24</v>
      </c>
      <c r="B669" s="95" t="s">
        <v>25</v>
      </c>
      <c r="C669" s="25" t="s">
        <v>79</v>
      </c>
      <c r="D669" s="25" t="s">
        <v>2638</v>
      </c>
      <c r="E669" s="16" t="s">
        <v>28</v>
      </c>
      <c r="F669" s="25" t="s">
        <v>51</v>
      </c>
      <c r="G669" s="25" t="s">
        <v>2639</v>
      </c>
      <c r="H669" s="1" t="s">
        <v>97</v>
      </c>
      <c r="I669" s="1" t="s">
        <v>83</v>
      </c>
      <c r="J669" s="2" t="s">
        <v>33</v>
      </c>
      <c r="K669" s="1" t="s">
        <v>34</v>
      </c>
      <c r="L669" s="58">
        <v>30</v>
      </c>
      <c r="M669" s="58" t="s">
        <v>2640</v>
      </c>
      <c r="N669" s="59">
        <v>44546</v>
      </c>
      <c r="O669" s="58">
        <v>20212140030681</v>
      </c>
      <c r="P669" s="156">
        <v>44551</v>
      </c>
      <c r="Q669" s="58">
        <v>4</v>
      </c>
      <c r="R669" s="25" t="s">
        <v>37</v>
      </c>
      <c r="S669" s="25"/>
      <c r="T669" s="59">
        <v>44551</v>
      </c>
      <c r="U669" s="25" t="s">
        <v>38</v>
      </c>
      <c r="V669" s="2" t="s">
        <v>39</v>
      </c>
      <c r="W669" s="25" t="s">
        <v>40</v>
      </c>
      <c r="X669" s="60"/>
    </row>
    <row r="670" spans="1:24" s="128" customFormat="1" ht="60" x14ac:dyDescent="0.25">
      <c r="A670" s="18" t="s">
        <v>24</v>
      </c>
      <c r="B670" s="95" t="s">
        <v>25</v>
      </c>
      <c r="C670" s="58" t="s">
        <v>643</v>
      </c>
      <c r="D670" s="25" t="s">
        <v>2641</v>
      </c>
      <c r="E670" s="16" t="s">
        <v>60</v>
      </c>
      <c r="F670" s="16" t="s">
        <v>68</v>
      </c>
      <c r="G670" s="25" t="s">
        <v>2642</v>
      </c>
      <c r="H670" s="1" t="s">
        <v>53</v>
      </c>
      <c r="I670" s="1" t="s">
        <v>32</v>
      </c>
      <c r="J670" s="2" t="s">
        <v>33</v>
      </c>
      <c r="K670" s="1" t="s">
        <v>141</v>
      </c>
      <c r="L670" s="58">
        <v>1</v>
      </c>
      <c r="M670" s="58" t="s">
        <v>2643</v>
      </c>
      <c r="N670" s="59">
        <v>44546</v>
      </c>
      <c r="O670" s="58">
        <v>20212110030601</v>
      </c>
      <c r="P670" s="156">
        <v>44547</v>
      </c>
      <c r="Q670" s="58">
        <v>1</v>
      </c>
      <c r="R670" s="25" t="s">
        <v>37</v>
      </c>
      <c r="S670" s="25"/>
      <c r="T670" s="34">
        <v>44547</v>
      </c>
      <c r="U670" s="25" t="s">
        <v>38</v>
      </c>
      <c r="V670" s="2" t="s">
        <v>39</v>
      </c>
      <c r="W670" s="25" t="s">
        <v>40</v>
      </c>
      <c r="X670" s="60"/>
    </row>
    <row r="671" spans="1:24" s="128" customFormat="1" ht="51" x14ac:dyDescent="0.25">
      <c r="A671" s="18" t="s">
        <v>24</v>
      </c>
      <c r="B671" s="95" t="s">
        <v>25</v>
      </c>
      <c r="C671" s="97" t="s">
        <v>150</v>
      </c>
      <c r="D671" s="25" t="s">
        <v>2644</v>
      </c>
      <c r="E671" s="25" t="s">
        <v>43</v>
      </c>
      <c r="F671" s="16" t="s">
        <v>68</v>
      </c>
      <c r="G671" s="25" t="s">
        <v>2645</v>
      </c>
      <c r="H671" s="1" t="s">
        <v>97</v>
      </c>
      <c r="I671" s="1" t="s">
        <v>83</v>
      </c>
      <c r="J671" s="2" t="s">
        <v>33</v>
      </c>
      <c r="K671" s="1" t="s">
        <v>54</v>
      </c>
      <c r="L671" s="58">
        <v>30</v>
      </c>
      <c r="M671" s="58" t="s">
        <v>2646</v>
      </c>
      <c r="N671" s="59">
        <v>44547</v>
      </c>
      <c r="O671" s="102">
        <v>20212140031101</v>
      </c>
      <c r="P671" s="156">
        <v>44557</v>
      </c>
      <c r="Q671" s="58">
        <v>6</v>
      </c>
      <c r="R671" s="25" t="s">
        <v>37</v>
      </c>
      <c r="S671" s="97"/>
      <c r="T671" s="34">
        <v>44557</v>
      </c>
      <c r="U671" s="25" t="s">
        <v>38</v>
      </c>
      <c r="V671" s="2" t="s">
        <v>39</v>
      </c>
      <c r="W671" s="25" t="s">
        <v>40</v>
      </c>
      <c r="X671" s="60"/>
    </row>
    <row r="672" spans="1:24" s="128" customFormat="1" ht="51" x14ac:dyDescent="0.25">
      <c r="A672" s="38" t="s">
        <v>24</v>
      </c>
      <c r="B672" s="91" t="s">
        <v>25</v>
      </c>
      <c r="C672" s="32" t="s">
        <v>445</v>
      </c>
      <c r="D672" s="32" t="s">
        <v>2647</v>
      </c>
      <c r="E672" s="32" t="s">
        <v>43</v>
      </c>
      <c r="F672" s="50" t="s">
        <v>68</v>
      </c>
      <c r="G672" s="32" t="s">
        <v>2648</v>
      </c>
      <c r="H672" s="12" t="s">
        <v>121</v>
      </c>
      <c r="I672" s="50" t="s">
        <v>310</v>
      </c>
      <c r="J672" s="13" t="s">
        <v>33</v>
      </c>
      <c r="K672" s="12" t="s">
        <v>76</v>
      </c>
      <c r="L672" s="62">
        <v>20</v>
      </c>
      <c r="M672" s="62" t="s">
        <v>2649</v>
      </c>
      <c r="N672" s="63">
        <v>44547</v>
      </c>
      <c r="O672" s="94"/>
      <c r="P672" s="161"/>
      <c r="Q672" s="62"/>
      <c r="R672" s="92" t="s">
        <v>123</v>
      </c>
      <c r="S672" s="32"/>
      <c r="T672" s="114"/>
      <c r="U672" s="32"/>
      <c r="V672" s="32"/>
      <c r="W672" s="32"/>
      <c r="X672" s="64"/>
    </row>
    <row r="673" spans="1:24" s="128" customFormat="1" ht="51" x14ac:dyDescent="0.25">
      <c r="A673" s="103" t="s">
        <v>24</v>
      </c>
      <c r="B673" s="104" t="s">
        <v>25</v>
      </c>
      <c r="C673" s="115" t="s">
        <v>118</v>
      </c>
      <c r="D673" s="106" t="s">
        <v>2650</v>
      </c>
      <c r="E673" s="107" t="s">
        <v>28</v>
      </c>
      <c r="F673" s="107" t="s">
        <v>68</v>
      </c>
      <c r="G673" s="106" t="s">
        <v>2651</v>
      </c>
      <c r="H673" s="107" t="s">
        <v>937</v>
      </c>
      <c r="I673" s="108" t="s">
        <v>32</v>
      </c>
      <c r="J673" s="109" t="s">
        <v>33</v>
      </c>
      <c r="K673" s="108" t="s">
        <v>34</v>
      </c>
      <c r="L673" s="105">
        <v>30</v>
      </c>
      <c r="M673" s="105" t="s">
        <v>2652</v>
      </c>
      <c r="N673" s="110">
        <v>44550</v>
      </c>
      <c r="O673" s="115"/>
      <c r="P673" s="162"/>
      <c r="Q673" s="115"/>
      <c r="R673" s="111" t="s">
        <v>2572</v>
      </c>
      <c r="S673" s="107"/>
      <c r="T673" s="116"/>
      <c r="U673" s="107"/>
      <c r="V673" s="107"/>
      <c r="W673" s="107"/>
      <c r="X673" s="112"/>
    </row>
    <row r="674" spans="1:24" s="128" customFormat="1" ht="51" x14ac:dyDescent="0.25">
      <c r="A674" s="103" t="s">
        <v>24</v>
      </c>
      <c r="B674" s="104" t="s">
        <v>25</v>
      </c>
      <c r="C674" s="117" t="s">
        <v>150</v>
      </c>
      <c r="D674" s="106" t="s">
        <v>2653</v>
      </c>
      <c r="E674" s="106" t="s">
        <v>43</v>
      </c>
      <c r="F674" s="107" t="s">
        <v>68</v>
      </c>
      <c r="G674" s="106" t="s">
        <v>2654</v>
      </c>
      <c r="H674" s="108" t="s">
        <v>121</v>
      </c>
      <c r="I674" s="107" t="s">
        <v>310</v>
      </c>
      <c r="J674" s="109" t="s">
        <v>33</v>
      </c>
      <c r="K674" s="108" t="s">
        <v>54</v>
      </c>
      <c r="L674" s="105">
        <v>30</v>
      </c>
      <c r="M674" s="105" t="s">
        <v>2655</v>
      </c>
      <c r="N674" s="110">
        <v>44550</v>
      </c>
      <c r="O674" s="117"/>
      <c r="P674" s="162"/>
      <c r="Q674" s="115"/>
      <c r="R674" s="111" t="s">
        <v>2572</v>
      </c>
      <c r="S674" s="107"/>
      <c r="T674" s="116"/>
      <c r="U674" s="107"/>
      <c r="V674" s="107"/>
      <c r="W674" s="107"/>
      <c r="X674" s="112"/>
    </row>
    <row r="675" spans="1:24" s="128" customFormat="1" ht="51" x14ac:dyDescent="0.25">
      <c r="A675" s="38" t="s">
        <v>24</v>
      </c>
      <c r="B675" s="91" t="s">
        <v>25</v>
      </c>
      <c r="C675" s="94" t="s">
        <v>643</v>
      </c>
      <c r="D675" s="32" t="s">
        <v>2656</v>
      </c>
      <c r="E675" s="32" t="s">
        <v>43</v>
      </c>
      <c r="F675" s="50" t="s">
        <v>68</v>
      </c>
      <c r="G675" s="32" t="s">
        <v>2657</v>
      </c>
      <c r="H675" s="12" t="s">
        <v>31</v>
      </c>
      <c r="I675" s="12" t="s">
        <v>32</v>
      </c>
      <c r="J675" s="13" t="s">
        <v>33</v>
      </c>
      <c r="K675" s="12" t="s">
        <v>76</v>
      </c>
      <c r="L675" s="62">
        <v>20</v>
      </c>
      <c r="M675" s="62" t="s">
        <v>2658</v>
      </c>
      <c r="N675" s="63">
        <v>44550</v>
      </c>
      <c r="O675" s="94"/>
      <c r="P675" s="154"/>
      <c r="Q675" s="52"/>
      <c r="R675" s="92" t="s">
        <v>123</v>
      </c>
      <c r="S675" s="50"/>
      <c r="T675" s="51"/>
      <c r="U675" s="50"/>
      <c r="V675" s="50"/>
      <c r="W675" s="50"/>
      <c r="X675" s="64"/>
    </row>
    <row r="676" spans="1:24" s="128" customFormat="1" ht="51" x14ac:dyDescent="0.25">
      <c r="A676" s="103" t="s">
        <v>24</v>
      </c>
      <c r="B676" s="104" t="s">
        <v>25</v>
      </c>
      <c r="C676" s="115" t="s">
        <v>66</v>
      </c>
      <c r="D676" s="106" t="s">
        <v>2353</v>
      </c>
      <c r="E676" s="106" t="s">
        <v>43</v>
      </c>
      <c r="F676" s="107" t="s">
        <v>29</v>
      </c>
      <c r="G676" s="106" t="s">
        <v>2659</v>
      </c>
      <c r="H676" s="108" t="s">
        <v>31</v>
      </c>
      <c r="I676" s="108" t="s">
        <v>32</v>
      </c>
      <c r="J676" s="109" t="s">
        <v>33</v>
      </c>
      <c r="K676" s="108" t="s">
        <v>54</v>
      </c>
      <c r="L676" s="105">
        <v>30</v>
      </c>
      <c r="M676" s="105" t="s">
        <v>2660</v>
      </c>
      <c r="N676" s="110">
        <v>44550</v>
      </c>
      <c r="O676" s="115"/>
      <c r="P676" s="162"/>
      <c r="Q676" s="115"/>
      <c r="R676" s="111" t="s">
        <v>2572</v>
      </c>
      <c r="S676" s="107"/>
      <c r="T676" s="116"/>
      <c r="U676" s="107"/>
      <c r="V676" s="107"/>
      <c r="W676" s="107"/>
      <c r="X676" s="112"/>
    </row>
    <row r="677" spans="1:24" s="128" customFormat="1" ht="51" x14ac:dyDescent="0.25">
      <c r="A677" s="103" t="s">
        <v>24</v>
      </c>
      <c r="B677" s="108" t="s">
        <v>254</v>
      </c>
      <c r="C677" s="113" t="s">
        <v>359</v>
      </c>
      <c r="D677" s="106" t="s">
        <v>360</v>
      </c>
      <c r="E677" s="113" t="s">
        <v>28</v>
      </c>
      <c r="F677" s="107" t="s">
        <v>29</v>
      </c>
      <c r="G677" s="106" t="s">
        <v>2661</v>
      </c>
      <c r="H677" s="108" t="s">
        <v>159</v>
      </c>
      <c r="I677" s="108" t="s">
        <v>32</v>
      </c>
      <c r="J677" s="109" t="s">
        <v>33</v>
      </c>
      <c r="K677" s="108" t="s">
        <v>160</v>
      </c>
      <c r="L677" s="105">
        <v>35</v>
      </c>
      <c r="M677" s="105" t="s">
        <v>2662</v>
      </c>
      <c r="N677" s="110">
        <v>44551</v>
      </c>
      <c r="O677" s="105"/>
      <c r="P677" s="162"/>
      <c r="Q677" s="115"/>
      <c r="R677" s="111" t="s">
        <v>2572</v>
      </c>
      <c r="S677" s="107"/>
      <c r="T677" s="116"/>
      <c r="U677" s="107"/>
      <c r="V677" s="107"/>
      <c r="W677" s="107"/>
      <c r="X677" s="112"/>
    </row>
    <row r="678" spans="1:24" s="128" customFormat="1" ht="45" x14ac:dyDescent="0.25">
      <c r="A678" s="38" t="s">
        <v>137</v>
      </c>
      <c r="B678" s="13" t="s">
        <v>138</v>
      </c>
      <c r="C678" s="52" t="s">
        <v>99</v>
      </c>
      <c r="D678" s="32" t="s">
        <v>243</v>
      </c>
      <c r="E678" s="50" t="s">
        <v>60</v>
      </c>
      <c r="F678" s="50" t="s">
        <v>68</v>
      </c>
      <c r="G678" s="32" t="s">
        <v>2663</v>
      </c>
      <c r="H678" s="50" t="s">
        <v>759</v>
      </c>
      <c r="I678" s="13" t="s">
        <v>108</v>
      </c>
      <c r="J678" s="12" t="s">
        <v>108</v>
      </c>
      <c r="K678" s="12" t="s">
        <v>141</v>
      </c>
      <c r="L678" s="62">
        <v>10</v>
      </c>
      <c r="M678" s="62" t="s">
        <v>2664</v>
      </c>
      <c r="N678" s="63">
        <v>44551</v>
      </c>
      <c r="O678" s="52"/>
      <c r="P678" s="154"/>
      <c r="Q678" s="52"/>
      <c r="R678" s="92" t="s">
        <v>123</v>
      </c>
      <c r="S678" s="50"/>
      <c r="T678" s="51"/>
      <c r="U678" s="50"/>
      <c r="V678" s="50"/>
      <c r="W678" s="50"/>
      <c r="X678" s="64"/>
    </row>
    <row r="679" spans="1:24" s="128" customFormat="1" ht="51" x14ac:dyDescent="0.25">
      <c r="A679" s="18" t="s">
        <v>24</v>
      </c>
      <c r="B679" s="95" t="s">
        <v>25</v>
      </c>
      <c r="C679" s="58" t="s">
        <v>144</v>
      </c>
      <c r="D679" s="25" t="s">
        <v>145</v>
      </c>
      <c r="E679" s="25" t="s">
        <v>43</v>
      </c>
      <c r="F679" s="16" t="s">
        <v>68</v>
      </c>
      <c r="G679" s="25" t="s">
        <v>175</v>
      </c>
      <c r="H679" s="1" t="s">
        <v>309</v>
      </c>
      <c r="I679" s="16" t="s">
        <v>310</v>
      </c>
      <c r="J679" s="2" t="s">
        <v>33</v>
      </c>
      <c r="K679" s="1" t="s">
        <v>76</v>
      </c>
      <c r="L679" s="58">
        <v>20</v>
      </c>
      <c r="M679" s="58" t="s">
        <v>2665</v>
      </c>
      <c r="N679" s="59">
        <v>44551</v>
      </c>
      <c r="O679" s="58"/>
      <c r="P679" s="152">
        <v>44557</v>
      </c>
      <c r="Q679" s="41">
        <v>4</v>
      </c>
      <c r="R679" s="25" t="s">
        <v>37</v>
      </c>
      <c r="S679" s="16" t="s">
        <v>2666</v>
      </c>
      <c r="T679" s="42">
        <v>44557</v>
      </c>
      <c r="U679" s="25" t="s">
        <v>38</v>
      </c>
      <c r="V679" s="2" t="s">
        <v>39</v>
      </c>
      <c r="W679" s="25" t="s">
        <v>40</v>
      </c>
      <c r="X679" s="60"/>
    </row>
    <row r="680" spans="1:24" s="128" customFormat="1" ht="51" x14ac:dyDescent="0.25">
      <c r="A680" s="18" t="s">
        <v>24</v>
      </c>
      <c r="B680" s="95" t="s">
        <v>25</v>
      </c>
      <c r="C680" s="97" t="s">
        <v>79</v>
      </c>
      <c r="D680" s="25" t="s">
        <v>2638</v>
      </c>
      <c r="E680" s="16" t="s">
        <v>28</v>
      </c>
      <c r="F680" s="16" t="s">
        <v>68</v>
      </c>
      <c r="G680" s="25" t="s">
        <v>2667</v>
      </c>
      <c r="H680" s="1" t="s">
        <v>97</v>
      </c>
      <c r="I680" s="1" t="s">
        <v>83</v>
      </c>
      <c r="J680" s="2" t="s">
        <v>33</v>
      </c>
      <c r="K680" s="1" t="s">
        <v>34</v>
      </c>
      <c r="L680" s="58">
        <v>30</v>
      </c>
      <c r="M680" s="58" t="s">
        <v>2668</v>
      </c>
      <c r="N680" s="59">
        <v>44552</v>
      </c>
      <c r="O680" s="102">
        <v>20212140032241</v>
      </c>
      <c r="P680" s="159">
        <v>44567</v>
      </c>
      <c r="Q680" s="41">
        <v>11</v>
      </c>
      <c r="R680" s="25" t="s">
        <v>37</v>
      </c>
      <c r="S680" s="16"/>
      <c r="T680" s="118">
        <v>44567</v>
      </c>
      <c r="U680" s="25" t="s">
        <v>38</v>
      </c>
      <c r="V680" s="2" t="s">
        <v>39</v>
      </c>
      <c r="W680" s="25" t="s">
        <v>40</v>
      </c>
      <c r="X680" s="60"/>
    </row>
    <row r="681" spans="1:24" s="128" customFormat="1" ht="45" x14ac:dyDescent="0.25">
      <c r="A681" s="38" t="s">
        <v>24</v>
      </c>
      <c r="B681" s="91" t="s">
        <v>25</v>
      </c>
      <c r="C681" s="13" t="s">
        <v>186</v>
      </c>
      <c r="D681" s="32" t="s">
        <v>2669</v>
      </c>
      <c r="E681" s="32" t="s">
        <v>43</v>
      </c>
      <c r="F681" s="50" t="s">
        <v>68</v>
      </c>
      <c r="G681" s="32" t="s">
        <v>2670</v>
      </c>
      <c r="H681" s="12" t="s">
        <v>274</v>
      </c>
      <c r="I681" s="32" t="s">
        <v>275</v>
      </c>
      <c r="J681" s="12" t="s">
        <v>108</v>
      </c>
      <c r="K681" s="12" t="s">
        <v>76</v>
      </c>
      <c r="L681" s="62">
        <v>20</v>
      </c>
      <c r="M681" s="62" t="s">
        <v>2671</v>
      </c>
      <c r="N681" s="63">
        <v>44552</v>
      </c>
      <c r="O681" s="52"/>
      <c r="P681" s="154"/>
      <c r="Q681" s="52"/>
      <c r="R681" s="92" t="s">
        <v>123</v>
      </c>
      <c r="S681" s="100"/>
      <c r="T681" s="51"/>
      <c r="U681" s="50"/>
      <c r="V681" s="50"/>
      <c r="W681" s="51"/>
      <c r="X681" s="64"/>
    </row>
    <row r="682" spans="1:24" s="128" customFormat="1" ht="60" x14ac:dyDescent="0.25">
      <c r="A682" s="18" t="s">
        <v>24</v>
      </c>
      <c r="B682" s="95" t="s">
        <v>25</v>
      </c>
      <c r="C682" s="41" t="s">
        <v>99</v>
      </c>
      <c r="D682" s="25" t="s">
        <v>2672</v>
      </c>
      <c r="E682" s="16" t="s">
        <v>60</v>
      </c>
      <c r="F682" s="16" t="s">
        <v>68</v>
      </c>
      <c r="G682" s="25" t="s">
        <v>2673</v>
      </c>
      <c r="H682" s="1" t="s">
        <v>189</v>
      </c>
      <c r="I682" s="1" t="s">
        <v>83</v>
      </c>
      <c r="J682" s="2" t="s">
        <v>33</v>
      </c>
      <c r="K682" s="1" t="s">
        <v>141</v>
      </c>
      <c r="L682" s="58">
        <v>10</v>
      </c>
      <c r="M682" s="58" t="s">
        <v>2674</v>
      </c>
      <c r="N682" s="59">
        <v>44552</v>
      </c>
      <c r="O682" s="41">
        <v>20212000032081</v>
      </c>
      <c r="P682" s="159" t="s">
        <v>2675</v>
      </c>
      <c r="Q682" s="41">
        <v>10</v>
      </c>
      <c r="R682" s="25" t="s">
        <v>37</v>
      </c>
      <c r="S682" s="16"/>
      <c r="T682" s="40">
        <v>44208</v>
      </c>
      <c r="U682" s="25" t="s">
        <v>38</v>
      </c>
      <c r="V682" s="2" t="s">
        <v>39</v>
      </c>
      <c r="W682" s="25" t="s">
        <v>40</v>
      </c>
      <c r="X682" s="60"/>
    </row>
    <row r="683" spans="1:24" s="128" customFormat="1" ht="51" x14ac:dyDescent="0.25">
      <c r="A683" s="103" t="s">
        <v>24</v>
      </c>
      <c r="B683" s="104" t="s">
        <v>25</v>
      </c>
      <c r="C683" s="105" t="s">
        <v>94</v>
      </c>
      <c r="D683" s="106" t="s">
        <v>2676</v>
      </c>
      <c r="E683" s="106" t="s">
        <v>43</v>
      </c>
      <c r="F683" s="106" t="s">
        <v>29</v>
      </c>
      <c r="G683" s="106" t="s">
        <v>2677</v>
      </c>
      <c r="H683" s="107" t="s">
        <v>937</v>
      </c>
      <c r="I683" s="108" t="s">
        <v>32</v>
      </c>
      <c r="J683" s="109" t="s">
        <v>33</v>
      </c>
      <c r="K683" s="108" t="s">
        <v>34</v>
      </c>
      <c r="L683" s="105">
        <v>30</v>
      </c>
      <c r="M683" s="105" t="s">
        <v>2678</v>
      </c>
      <c r="N683" s="110">
        <v>44552</v>
      </c>
      <c r="O683" s="105"/>
      <c r="P683" s="160"/>
      <c r="Q683" s="105"/>
      <c r="R683" s="111" t="s">
        <v>2572</v>
      </c>
      <c r="S683" s="106"/>
      <c r="T683" s="110"/>
      <c r="U683" s="106"/>
      <c r="V683" s="106"/>
      <c r="W683" s="110"/>
      <c r="X683" s="112"/>
    </row>
    <row r="684" spans="1:24" s="128" customFormat="1" ht="105" x14ac:dyDescent="0.25">
      <c r="A684" s="38" t="s">
        <v>24</v>
      </c>
      <c r="B684" s="91" t="s">
        <v>25</v>
      </c>
      <c r="C684" s="52" t="s">
        <v>99</v>
      </c>
      <c r="D684" s="32" t="s">
        <v>2679</v>
      </c>
      <c r="E684" s="50" t="s">
        <v>60</v>
      </c>
      <c r="F684" s="50" t="s">
        <v>68</v>
      </c>
      <c r="G684" s="32" t="s">
        <v>2680</v>
      </c>
      <c r="H684" s="12" t="s">
        <v>274</v>
      </c>
      <c r="I684" s="32" t="s">
        <v>275</v>
      </c>
      <c r="J684" s="12" t="s">
        <v>108</v>
      </c>
      <c r="K684" s="12" t="s">
        <v>141</v>
      </c>
      <c r="L684" s="62">
        <v>10</v>
      </c>
      <c r="M684" s="62" t="s">
        <v>2681</v>
      </c>
      <c r="N684" s="63">
        <v>44552</v>
      </c>
      <c r="O684" s="94"/>
      <c r="P684" s="161"/>
      <c r="Q684" s="62"/>
      <c r="R684" s="92" t="s">
        <v>123</v>
      </c>
      <c r="S684" s="32"/>
      <c r="T684" s="114"/>
      <c r="U684" s="50"/>
      <c r="V684" s="32"/>
      <c r="W684" s="32"/>
      <c r="X684" s="64"/>
    </row>
    <row r="685" spans="1:24" s="128" customFormat="1" ht="51" x14ac:dyDescent="0.25">
      <c r="A685" s="103" t="s">
        <v>24</v>
      </c>
      <c r="B685" s="104" t="s">
        <v>25</v>
      </c>
      <c r="C685" s="115" t="s">
        <v>99</v>
      </c>
      <c r="D685" s="106" t="s">
        <v>2682</v>
      </c>
      <c r="E685" s="107" t="s">
        <v>60</v>
      </c>
      <c r="F685" s="113" t="s">
        <v>127</v>
      </c>
      <c r="G685" s="106" t="s">
        <v>2683</v>
      </c>
      <c r="H685" s="107" t="s">
        <v>937</v>
      </c>
      <c r="I685" s="108" t="s">
        <v>32</v>
      </c>
      <c r="J685" s="109" t="s">
        <v>33</v>
      </c>
      <c r="K685" s="108" t="s">
        <v>34</v>
      </c>
      <c r="L685" s="105">
        <v>30</v>
      </c>
      <c r="M685" s="105" t="s">
        <v>2684</v>
      </c>
      <c r="N685" s="110">
        <v>44552</v>
      </c>
      <c r="O685" s="105"/>
      <c r="P685" s="160"/>
      <c r="Q685" s="105"/>
      <c r="R685" s="111" t="s">
        <v>2572</v>
      </c>
      <c r="S685" s="106"/>
      <c r="T685" s="110"/>
      <c r="U685" s="106"/>
      <c r="V685" s="106"/>
      <c r="W685" s="113"/>
      <c r="X685" s="112"/>
    </row>
    <row r="686" spans="1:24" s="128" customFormat="1" ht="60" x14ac:dyDescent="0.25">
      <c r="A686" s="18" t="s">
        <v>24</v>
      </c>
      <c r="B686" s="95" t="s">
        <v>25</v>
      </c>
      <c r="C686" s="41" t="s">
        <v>99</v>
      </c>
      <c r="D686" s="25" t="s">
        <v>2685</v>
      </c>
      <c r="E686" s="16" t="s">
        <v>60</v>
      </c>
      <c r="F686" s="16" t="s">
        <v>68</v>
      </c>
      <c r="G686" s="25" t="s">
        <v>2686</v>
      </c>
      <c r="H686" s="1" t="s">
        <v>521</v>
      </c>
      <c r="I686" s="25" t="s">
        <v>2346</v>
      </c>
      <c r="J686" s="1" t="s">
        <v>154</v>
      </c>
      <c r="K686" s="1" t="s">
        <v>141</v>
      </c>
      <c r="L686" s="58">
        <v>4</v>
      </c>
      <c r="M686" s="58" t="s">
        <v>2687</v>
      </c>
      <c r="N686" s="59">
        <v>44554</v>
      </c>
      <c r="O686" s="58">
        <v>20213000032231</v>
      </c>
      <c r="P686" s="156">
        <v>44559</v>
      </c>
      <c r="Q686" s="58">
        <v>3</v>
      </c>
      <c r="R686" s="25" t="s">
        <v>37</v>
      </c>
      <c r="S686" s="25"/>
      <c r="T686" s="34">
        <v>44575</v>
      </c>
      <c r="U686" s="25" t="s">
        <v>2688</v>
      </c>
      <c r="V686" s="2" t="s">
        <v>39</v>
      </c>
      <c r="W686" s="34" t="s">
        <v>40</v>
      </c>
      <c r="X686" s="60" t="s">
        <v>2689</v>
      </c>
    </row>
    <row r="687" spans="1:24" s="128" customFormat="1" ht="51" x14ac:dyDescent="0.25">
      <c r="A687" s="103" t="s">
        <v>24</v>
      </c>
      <c r="B687" s="104" t="s">
        <v>25</v>
      </c>
      <c r="C687" s="115" t="s">
        <v>99</v>
      </c>
      <c r="D687" s="106" t="s">
        <v>2690</v>
      </c>
      <c r="E687" s="107" t="s">
        <v>28</v>
      </c>
      <c r="F687" s="106" t="s">
        <v>29</v>
      </c>
      <c r="G687" s="106" t="s">
        <v>2691</v>
      </c>
      <c r="H687" s="107" t="s">
        <v>937</v>
      </c>
      <c r="I687" s="108" t="s">
        <v>32</v>
      </c>
      <c r="J687" s="109" t="s">
        <v>33</v>
      </c>
      <c r="K687" s="108" t="s">
        <v>34</v>
      </c>
      <c r="L687" s="105">
        <v>30</v>
      </c>
      <c r="M687" s="105" t="s">
        <v>2692</v>
      </c>
      <c r="N687" s="110">
        <v>44557</v>
      </c>
      <c r="O687" s="105"/>
      <c r="P687" s="160"/>
      <c r="Q687" s="105"/>
      <c r="R687" s="111" t="s">
        <v>2572</v>
      </c>
      <c r="S687" s="119"/>
      <c r="T687" s="110"/>
      <c r="U687" s="106"/>
      <c r="V687" s="106"/>
      <c r="W687" s="113"/>
      <c r="X687" s="112"/>
    </row>
    <row r="688" spans="1:24" s="128" customFormat="1" ht="51" x14ac:dyDescent="0.25">
      <c r="A688" s="103" t="s">
        <v>24</v>
      </c>
      <c r="B688" s="104" t="s">
        <v>25</v>
      </c>
      <c r="C688" s="105" t="s">
        <v>49</v>
      </c>
      <c r="D688" s="106" t="s">
        <v>2693</v>
      </c>
      <c r="E688" s="106" t="s">
        <v>43</v>
      </c>
      <c r="F688" s="106" t="s">
        <v>29</v>
      </c>
      <c r="G688" s="106" t="s">
        <v>2694</v>
      </c>
      <c r="H688" s="107" t="s">
        <v>937</v>
      </c>
      <c r="I688" s="108" t="s">
        <v>32</v>
      </c>
      <c r="J688" s="109" t="s">
        <v>33</v>
      </c>
      <c r="K688" s="108" t="s">
        <v>34</v>
      </c>
      <c r="L688" s="105">
        <v>30</v>
      </c>
      <c r="M688" s="105" t="s">
        <v>2695</v>
      </c>
      <c r="N688" s="110">
        <v>44557</v>
      </c>
      <c r="O688" s="105"/>
      <c r="P688" s="160"/>
      <c r="Q688" s="105"/>
      <c r="R688" s="111" t="s">
        <v>2572</v>
      </c>
      <c r="S688" s="105"/>
      <c r="T688" s="110"/>
      <c r="U688" s="106"/>
      <c r="V688" s="106"/>
      <c r="W688" s="106"/>
      <c r="X688" s="112"/>
    </row>
    <row r="689" spans="1:24" s="128" customFormat="1" ht="60" x14ac:dyDescent="0.25">
      <c r="A689" s="103" t="s">
        <v>24</v>
      </c>
      <c r="B689" s="104" t="s">
        <v>25</v>
      </c>
      <c r="C689" s="119" t="s">
        <v>79</v>
      </c>
      <c r="D689" s="106" t="s">
        <v>2696</v>
      </c>
      <c r="E689" s="106" t="s">
        <v>43</v>
      </c>
      <c r="F689" s="107" t="s">
        <v>68</v>
      </c>
      <c r="G689" s="106" t="s">
        <v>2697</v>
      </c>
      <c r="H689" s="107" t="s">
        <v>937</v>
      </c>
      <c r="I689" s="108" t="s">
        <v>32</v>
      </c>
      <c r="J689" s="109" t="s">
        <v>33</v>
      </c>
      <c r="K689" s="108" t="s">
        <v>34</v>
      </c>
      <c r="L689" s="105">
        <v>30</v>
      </c>
      <c r="M689" s="105" t="s">
        <v>2698</v>
      </c>
      <c r="N689" s="110">
        <v>44557</v>
      </c>
      <c r="O689" s="117"/>
      <c r="P689" s="163"/>
      <c r="Q689" s="105"/>
      <c r="R689" s="111" t="s">
        <v>2572</v>
      </c>
      <c r="S689" s="106"/>
      <c r="T689" s="120"/>
      <c r="U689" s="106"/>
      <c r="V689" s="106"/>
      <c r="W689" s="106"/>
      <c r="X689" s="112"/>
    </row>
    <row r="690" spans="1:24" s="128" customFormat="1" ht="51" x14ac:dyDescent="0.25">
      <c r="A690" s="103" t="s">
        <v>24</v>
      </c>
      <c r="B690" s="104" t="s">
        <v>25</v>
      </c>
      <c r="C690" s="105" t="s">
        <v>94</v>
      </c>
      <c r="D690" s="106" t="s">
        <v>2699</v>
      </c>
      <c r="E690" s="107" t="s">
        <v>28</v>
      </c>
      <c r="F690" s="106" t="s">
        <v>29</v>
      </c>
      <c r="G690" s="106" t="s">
        <v>2700</v>
      </c>
      <c r="H690" s="107" t="s">
        <v>937</v>
      </c>
      <c r="I690" s="108" t="s">
        <v>32</v>
      </c>
      <c r="J690" s="109" t="s">
        <v>33</v>
      </c>
      <c r="K690" s="108" t="s">
        <v>34</v>
      </c>
      <c r="L690" s="105">
        <v>30</v>
      </c>
      <c r="M690" s="105" t="s">
        <v>2701</v>
      </c>
      <c r="N690" s="110">
        <v>44557</v>
      </c>
      <c r="O690" s="105"/>
      <c r="P690" s="160"/>
      <c r="Q690" s="105"/>
      <c r="R690" s="111" t="s">
        <v>2572</v>
      </c>
      <c r="S690" s="119"/>
      <c r="T690" s="110"/>
      <c r="U690" s="106"/>
      <c r="V690" s="106"/>
      <c r="W690" s="106"/>
      <c r="X690" s="112"/>
    </row>
    <row r="691" spans="1:24" s="128" customFormat="1" ht="150" x14ac:dyDescent="0.25">
      <c r="A691" s="18" t="s">
        <v>24</v>
      </c>
      <c r="B691" s="95" t="s">
        <v>25</v>
      </c>
      <c r="C691" s="58" t="s">
        <v>49</v>
      </c>
      <c r="D691" s="25" t="s">
        <v>2702</v>
      </c>
      <c r="E691" s="25" t="s">
        <v>43</v>
      </c>
      <c r="F691" s="25" t="s">
        <v>29</v>
      </c>
      <c r="G691" s="25" t="s">
        <v>2703</v>
      </c>
      <c r="H691" s="16" t="s">
        <v>937</v>
      </c>
      <c r="I691" s="1" t="s">
        <v>32</v>
      </c>
      <c r="J691" s="2" t="s">
        <v>33</v>
      </c>
      <c r="K691" s="1" t="s">
        <v>34</v>
      </c>
      <c r="L691" s="58">
        <v>30</v>
      </c>
      <c r="M691" s="58" t="s">
        <v>2704</v>
      </c>
      <c r="N691" s="59">
        <v>44557</v>
      </c>
      <c r="O691" s="58" t="s">
        <v>40</v>
      </c>
      <c r="P691" s="156">
        <v>44550</v>
      </c>
      <c r="Q691" s="58">
        <v>0</v>
      </c>
      <c r="R691" s="99" t="s">
        <v>37</v>
      </c>
      <c r="S691" s="25" t="s">
        <v>2705</v>
      </c>
      <c r="T691" s="59" t="s">
        <v>40</v>
      </c>
      <c r="U691" s="25" t="s">
        <v>40</v>
      </c>
      <c r="V691" s="2" t="s">
        <v>39</v>
      </c>
      <c r="W691" s="25" t="s">
        <v>40</v>
      </c>
      <c r="X691" s="60" t="s">
        <v>2706</v>
      </c>
    </row>
    <row r="692" spans="1:24" s="128" customFormat="1" ht="45" x14ac:dyDescent="0.25">
      <c r="A692" s="103" t="s">
        <v>24</v>
      </c>
      <c r="B692" s="104" t="s">
        <v>25</v>
      </c>
      <c r="C692" s="105" t="s">
        <v>94</v>
      </c>
      <c r="D692" s="106" t="s">
        <v>2707</v>
      </c>
      <c r="E692" s="106" t="s">
        <v>43</v>
      </c>
      <c r="F692" s="106" t="s">
        <v>51</v>
      </c>
      <c r="G692" s="106" t="s">
        <v>2708</v>
      </c>
      <c r="H692" s="108" t="s">
        <v>208</v>
      </c>
      <c r="I692" s="109" t="s">
        <v>108</v>
      </c>
      <c r="J692" s="108" t="s">
        <v>108</v>
      </c>
      <c r="K692" s="108" t="s">
        <v>34</v>
      </c>
      <c r="L692" s="105">
        <v>30</v>
      </c>
      <c r="M692" s="105" t="s">
        <v>2709</v>
      </c>
      <c r="N692" s="110">
        <v>44557</v>
      </c>
      <c r="O692" s="105"/>
      <c r="P692" s="160"/>
      <c r="Q692" s="105"/>
      <c r="R692" s="111" t="s">
        <v>2572</v>
      </c>
      <c r="S692" s="119"/>
      <c r="T692" s="110"/>
      <c r="U692" s="106"/>
      <c r="V692" s="106"/>
      <c r="W692" s="106"/>
      <c r="X692" s="112"/>
    </row>
    <row r="693" spans="1:24" s="128" customFormat="1" ht="51.75" thickBot="1" x14ac:dyDescent="0.3">
      <c r="A693" s="121" t="s">
        <v>24</v>
      </c>
      <c r="B693" s="122" t="s">
        <v>25</v>
      </c>
      <c r="C693" s="123" t="s">
        <v>66</v>
      </c>
      <c r="D693" s="124" t="s">
        <v>2710</v>
      </c>
      <c r="E693" s="124" t="s">
        <v>43</v>
      </c>
      <c r="F693" s="124" t="s">
        <v>51</v>
      </c>
      <c r="G693" s="124" t="s">
        <v>2711</v>
      </c>
      <c r="H693" s="108" t="s">
        <v>406</v>
      </c>
      <c r="I693" s="108" t="s">
        <v>33</v>
      </c>
      <c r="J693" s="109" t="s">
        <v>33</v>
      </c>
      <c r="K693" s="108" t="s">
        <v>76</v>
      </c>
      <c r="L693" s="137">
        <v>20</v>
      </c>
      <c r="M693" s="137" t="s">
        <v>2712</v>
      </c>
      <c r="N693" s="125">
        <v>44558</v>
      </c>
      <c r="O693" s="123"/>
      <c r="P693" s="164"/>
      <c r="Q693" s="137"/>
      <c r="R693" s="126" t="s">
        <v>2572</v>
      </c>
      <c r="S693" s="124"/>
      <c r="T693" s="125"/>
      <c r="U693" s="124"/>
      <c r="V693" s="124"/>
      <c r="W693" s="124"/>
      <c r="X693" s="127"/>
    </row>
    <row r="694" spans="1:24" s="128" customFormat="1" ht="60" x14ac:dyDescent="0.25">
      <c r="A694" s="103" t="s">
        <v>24</v>
      </c>
      <c r="B694" s="104" t="s">
        <v>25</v>
      </c>
      <c r="C694" s="117" t="s">
        <v>386</v>
      </c>
      <c r="D694" s="106" t="s">
        <v>2713</v>
      </c>
      <c r="E694" s="106" t="s">
        <v>28</v>
      </c>
      <c r="F694" s="113" t="s">
        <v>127</v>
      </c>
      <c r="G694" s="106" t="s">
        <v>2714</v>
      </c>
      <c r="H694" s="107" t="s">
        <v>937</v>
      </c>
      <c r="I694" s="108" t="s">
        <v>32</v>
      </c>
      <c r="J694" s="109" t="s">
        <v>33</v>
      </c>
      <c r="K694" s="108" t="s">
        <v>54</v>
      </c>
      <c r="L694" s="105">
        <v>30</v>
      </c>
      <c r="M694" s="105" t="s">
        <v>2715</v>
      </c>
      <c r="N694" s="110">
        <v>44559</v>
      </c>
      <c r="O694" s="117"/>
      <c r="P694" s="160"/>
      <c r="Q694" s="105"/>
      <c r="R694" s="111" t="s">
        <v>2572</v>
      </c>
      <c r="S694" s="106"/>
      <c r="T694" s="110"/>
      <c r="U694" s="106"/>
      <c r="V694" s="106"/>
      <c r="W694" s="106"/>
      <c r="X694" s="112"/>
    </row>
    <row r="695" spans="1:24" s="166" customFormat="1" ht="90" x14ac:dyDescent="0.25">
      <c r="A695" s="103" t="s">
        <v>24</v>
      </c>
      <c r="B695" s="104" t="s">
        <v>25</v>
      </c>
      <c r="C695" s="117" t="s">
        <v>118</v>
      </c>
      <c r="D695" s="106" t="s">
        <v>2716</v>
      </c>
      <c r="E695" s="106" t="s">
        <v>28</v>
      </c>
      <c r="F695" s="113" t="s">
        <v>127</v>
      </c>
      <c r="G695" s="106" t="s">
        <v>2717</v>
      </c>
      <c r="H695" s="107" t="s">
        <v>937</v>
      </c>
      <c r="I695" s="108" t="s">
        <v>32</v>
      </c>
      <c r="J695" s="109" t="s">
        <v>33</v>
      </c>
      <c r="K695" s="108" t="s">
        <v>54</v>
      </c>
      <c r="L695" s="105">
        <v>30</v>
      </c>
      <c r="M695" s="105" t="s">
        <v>2718</v>
      </c>
      <c r="N695" s="110">
        <v>44558</v>
      </c>
      <c r="O695" s="105"/>
      <c r="P695" s="163"/>
      <c r="Q695" s="105"/>
      <c r="R695" s="111" t="s">
        <v>2572</v>
      </c>
      <c r="S695" s="106"/>
      <c r="T695" s="110"/>
      <c r="U695" s="106"/>
      <c r="V695" s="106"/>
      <c r="W695" s="106"/>
      <c r="X695" s="112"/>
    </row>
  </sheetData>
  <autoFilter ref="A1:X695"/>
  <dataValidations count="4">
    <dataValidation type="list" allowBlank="1" showInputMessage="1" showErrorMessage="1" sqref="C326 C332">
      <formula1>$B$3:$B$31</formula1>
    </dataValidation>
    <dataValidation type="list" allowBlank="1" showInputMessage="1" showErrorMessage="1" sqref="E216:E218 E192:E194 E196 E210:E211 E220:E222 E229 E213 E207:E208 E204:E205 E225:E226 E199:E200">
      <formula1>$D$2:$D$2</formula1>
    </dataValidation>
    <dataValidation type="list" allowBlank="1" showInputMessage="1" showErrorMessage="1" sqref="E230 E241 E246 E255 E251:E252 E235 C125 C10 C310:C311 C313:C315 C317 C320:C321 C328 C134 F134 E232 F149 C149 C155 F155 F188 C188 C206 F206 C227 E227:F227 F230:F255 R231 C230:C236 E237:E238 C668 C238:C244 R234 R236 C401 C459 C513 C626 C645 C247:C255">
      <formula1>#N/A</formula1>
    </dataValidation>
    <dataValidation type="list" allowBlank="1" showInputMessage="1" showErrorMessage="1" sqref="F189 R187 R185 R178:R179 R162 R160 R251 E206 E236 E253:E254 C159 C84 C265 C293 C350 C161:C174 C176:C181 R146 C156:C157 C189 E231 E233:E234 R181 E239:E240 R174 E247:E250 F130:F133 E242:E245 C130:C133 R133 C135:C148 F135:F148 C183:C187 F156:F187 R154 R131 R140 R156:R157 R254 E130:E189 C150:C154 F150:F154 C644 C514 C527 C534 C596">
      <formula1>#REF!</formula1>
    </dataValidation>
  </dataValidations>
  <hyperlinks>
    <hyperlink ref="O484" r:id="rId1" tooltip="Click para modificar el Documento" display="http://40.75.99.166/orfeo3/radicacion/NEW.php?nurad=20212110026811&amp;Buscar=BuscarDocModUS&amp;PHPSESSID=m7ne3bhb0fhr6kp5uakj299g91&amp;Submit3=ModificarDocumentos&amp;Buscar1=BuscarOrfeo78956jkgf"/>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'C:\Atención al ciudadano\INFORMES PQRSD\año 2021\semestral\2 SEMESTRE\[PQRSD DICIEMBRE 2021.xlsx]Hoja1'!#REF!</xm:f>
          </x14:formula1>
          <xm:sqref>A127 A188 A125 A112 A17 A191 A54 A358 A347 A337 A328 A320:A321 A317 A311:A314 A309 A263:A264 A251 A182 A171 A164 A159 A137 A121:A122 A106:A107 I182 A200</xm:sqref>
        </x14:dataValidation>
        <x14:dataValidation type="list" allowBlank="1" showInputMessage="1" showErrorMessage="1">
          <x14:formula1>
            <xm:f>'C:\Atención al ciudadano\INFORMES PQRSD\año 2021\semestral\2 SEMESTRE\[PQRSD NOVIEMBRE 2021 FInal final (1).xlsx]Hoja1'!#REF!</xm:f>
          </x14:formula1>
          <xm:sqref>A48 I54 I295 I287 I256 I230 I183 I172:I173 I167 I160 I152 I98 I57 I93</xm:sqref>
        </x14:dataValidation>
        <x14:dataValidation type="list" allowBlank="1" showInputMessage="1" showErrorMessage="1">
          <x14:formula1>
            <xm:f>'C:\Atención al ciudadano\INFORMES PQRSD\año 2021\semestral\2 SEMESTRE\[PQRSD SEPTIEMBRE 2021 FInal (1) (1).xlsx]Hoja1'!#REF!</xm:f>
          </x14:formula1>
          <xm:sqref>C331 C341 C343 C297:C300 C380 C256 C258:C259 C294:C295 C302:C308 C261:C264 R323 C323 A324:C325 A310:B310 A256:B262 R320:R321 A265:B308 A315:B316 A318:C319 A322:B323 E256:F325 R259:R260 R273:R274 R276 R278 R280 R283 R285:R286 R290 R293:R295 R297 R302 R304 R306 R315 R318 C292 C266:C284 C286:C290</xm:sqref>
        </x14:dataValidation>
        <x14:dataValidation type="list" allowBlank="1" showInputMessage="1" showErrorMessage="1">
          <x14:formula1>
            <xm:f>'C:\Users\admin\Downloads\[PQRSD SEPTIEMBRE 2021 (1).xlsx]Hoja1'!#REF!</xm:f>
          </x14:formula1>
          <xm:sqref>C333:C338 C342 C351:C354 C329:C330 C358:C363 C327 A326:B327 A329:B336 C340 A338:B346 C344:C349 C356 A348:B357 A359:B380 C365:C379 E326:F380 R327:R328 R330:R333 R337:R338 R340:R341 R343:R344 R347:R349 R351 R355 R360:R363 R365 R367 R369 R371:R373 R375 R377 R380</xm:sqref>
        </x14:dataValidation>
        <x14:dataValidation type="list" allowBlank="1" showInputMessage="1" showErrorMessage="1">
          <x14:formula1>
            <xm:f>'C:\Users\admin\Downloads\[PQRSD AGOSTO 2021 ALEJANDRA.xlsx]Hoja1'!#REF!</xm:f>
          </x14:formula1>
          <xm:sqref>E195 E219 E190:E191 E197:E198 E201:E203 E214 E223:E224 E228 E212 R226 F228:F229 R203:R205 C207:C210 R228 C212:C214 C202:C205 C222:C226 C228:C229 C191:C200 F207:F226 F190:F205 R208:R212 R190 R192 R195 R198 R215 R222 C216:C217 C219</xm:sqref>
        </x14:dataValidation>
        <x14:dataValidation type="list" allowBlank="1" showInputMessage="1" showErrorMessage="1">
          <x14:formula1>
            <xm:f>'C:\Atención al ciudadano\INFORMES PQRSD\año 2021\semestral\2 SEMESTRE\[PQRSD DICIEMBRE 2021.xlsx]Hoja1'!#REF!</xm:f>
          </x14:formula1>
          <xm:sqref>R72:R120 R2:R42 R44:R70 R122:R130 R132 R134:R139 R141:R145 R147:R153 R158:R159 R161 R163:R173 R175:R177 R180 R182:R184 R186 R189 R191 R193:R194 R196:R197 R199:R202 R206:R207 R213:R214 R216:R221 R223:R225 R227 R229:R230 R232:R233 R235 R237:R243 R246:R249 R252:R253 R255:R258 R261:R272 R275 R277 R279 R281:R282 R284 R287:R289 R291:R292 R296 R298:R301 R303 R305 R307:R314 R316:R317 R319 R322 R324:R326 R329 R334:R336 R339 R342 R345:R346 R350 R352:R354 R356:R359 R364 R366 R368 R370 R374 R376 R378:R379</xm:sqref>
        </x14:dataValidation>
        <x14:dataValidation type="list" allowBlank="1" showInputMessage="1" showErrorMessage="1">
          <x14:formula1>
            <xm:f>'C:\Atención al ciudadano\INFORMES PQRSD\año 2021\semestral\2 SEMESTRE\[PQRSD DICIEMBRE 2021.xlsx]Hoja1'!#REF!</xm:f>
          </x14:formula1>
          <xm:sqref>F87 F2:F31 E665:E674 E676:E693 C647:C652 C664 C635:C640 C654 C656:C662 C642 C613:C625 C627:C633 I645 I631 I655 I653 A530 A473:A474 A435 I614 A398 I684 A448 A506 B624:B630 B660:B663 B669:B674 B650:B658 B613:B614 B619 F666 F668:F682 F684:F689 B665:B666 B676 B679:B693 A606 A566 A559:A560 A497:A500 A494 A490 A484 A392:A394 B621:B622 B632:B643 B645:B648 A585 A537 A533:A534 A381 A613:A693 A694:B694 E613:F663 E694:F695 R613:R695 B616:B617 A695:C695 E7:E12 E38 E41 E2:E5 E50 E54 E56:E57 E60 E64:E65 E44 E46:E47 E14:E30 C582:C583 C579 C549 C498:C499 C477 C456 C437 C420 C316 C291 C285 C246 C220 C218 C88 C85</xm:sqref>
        </x14:dataValidation>
        <x14:dataValidation type="list" allowBlank="1" showInputMessage="1" showErrorMessage="1">
          <x14:formula1>
            <xm:f>'C:\Users\admin\Downloads\[PQRSD JULIO 2021 FINAL (2).xlsx]Hoja1'!#REF!</xm:f>
          </x14:formula1>
          <xm:sqref>E62 E32:F36 E59</xm:sqref>
        </x14:dataValidation>
        <x14:dataValidation type="list" allowBlank="1" showInputMessage="1" showErrorMessage="1">
          <x14:formula1>
            <xm:f>'C:\Users\admin\Downloads\[PQRSD NOVIEMBRE 2021-2 Final para trabajar (3)  leidy.xlsx]Hoja1'!#REF!</xm:f>
          </x14:formula1>
          <xm:sqref>A567:B584 C594:C595 A607:B612 A563:B565 A586:B605 I586 C563:C570 R563:R612 C597:C611 E563:F612 C584:C592 C572:C578 C580:C581</xm:sqref>
        </x14:dataValidation>
        <x14:dataValidation type="list" allowBlank="1" showInputMessage="1" showErrorMessage="1">
          <x14:formula1>
            <xm:f>'C:\Atención al ciudadano\INFORMES PQRSD\año 2021\semestral\2 SEMESTRE\[PQRSD NOVIEMBRE 2021 FInal final (1).xlsx]Hoja1'!#REF!</xm:f>
          </x14:formula1>
          <xm:sqref>C511 C558 C515:C520 C532:C533 C560 C535 C525:C526 C522 C529:C530 C537:C538 C540:C543 C545:C546 C552 C554:C556 A535:B536 A511:B529 I522 I613 A531:B532 A561:B562 I535 I538 I495 I483 I444 I433 I421 I418 I409 I402 I400 I541 I560 I580 I619 I665:I666 I681 E511:F562 A538:B558 R511:R562</xm:sqref>
        </x14:dataValidation>
        <x14:dataValidation type="list" allowBlank="1" showInputMessage="1" showErrorMessage="1">
          <x14:formula1>
            <xm:f>'C:\Atención al ciudadano\INFORMES PQRSD\año 2021\semestral\2 SEMESTRE\[PQRSD OCTUBRE 2021 (4).xlsx]Hoja1'!#REF!</xm:f>
          </x14:formula1>
          <xm:sqref>C389:C400 A395:B397 C426 C423:C424 I475:I476 C381:C387 C403:C415 E381:F428 A399:B428 A382:B391 I620 R381:R428 C417:C419</xm:sqref>
        </x14:dataValidation>
        <x14:dataValidation type="list" allowBlank="1" showInputMessage="1" showErrorMessage="1">
          <x14:formula1>
            <xm:f>'[Cuadro PQRSD MES DE OCTUBRE 2021.xlsx]Hoja1'!#REF!</xm:f>
          </x14:formula1>
          <xm:sqref>C439:C442 C461:C464 C457:C458 C429 C431:C432 B449:B452 I439 I446 I661 A429:B434 C472 C466 A436:B447 C445:C446 E429:F472 R429:R472 A449:A472 C450:C455 C435:C436</xm:sqref>
        </x14:dataValidation>
        <x14:dataValidation type="list" allowBlank="1" showInputMessage="1" showErrorMessage="1">
          <x14:formula1>
            <xm:f>'C:\Users\admin\Downloads\[PQRSD OCTUBRE 2021 LEIDY.xlsx]Hoja1'!#REF!</xm:f>
          </x14:formula1>
          <xm:sqref>A485:A489 C416 C470 C468 C465 C447:C449 C443:C444 C433 C430 C421:C422 C509:C510 A501:A505 A491:A493 I470 A495:A496 I482 C491:C493 A510 A508 E510 C495:C497 C479:C489 A475:A483 E473:E508 F473:F510 C500:C506 C473:C476</xm:sqref>
        </x14:dataValidation>
        <x14:dataValidation type="list" allowBlank="1" showInputMessage="1" showErrorMessage="1">
          <x14:formula1>
            <xm:f>'C:\Users\admin\Downloads\[PQRSD SEPTIEMBRE 2021 (1).xlsx]Hoja1'!#REF!</xm:f>
          </x14:formula1>
          <xm:sqref>B510 R483 R508:R509 R485:R489 R491:R496 B508 B485:B489 B491:B493 B495:B496 B501:B505 B453:B472 B475:B483 R480:R481 R498:R506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32"/>
  <sheetViews>
    <sheetView topLeftCell="A11" zoomScale="80" zoomScaleNormal="80" workbookViewId="0">
      <selection activeCell="D26" sqref="D26"/>
    </sheetView>
  </sheetViews>
  <sheetFormatPr baseColWidth="10" defaultRowHeight="15" x14ac:dyDescent="0.25"/>
  <cols>
    <col min="1" max="1" width="59.42578125" customWidth="1"/>
    <col min="2" max="2" width="22.42578125" customWidth="1"/>
    <col min="3" max="3" width="11.42578125" style="181"/>
    <col min="5" max="5" width="59.42578125" bestFit="1" customWidth="1"/>
    <col min="6" max="6" width="30.85546875" bestFit="1" customWidth="1"/>
  </cols>
  <sheetData>
    <row r="3" spans="1:3" x14ac:dyDescent="0.25">
      <c r="A3" s="171" t="s">
        <v>2719</v>
      </c>
      <c r="B3" s="172" t="s">
        <v>2721</v>
      </c>
      <c r="C3" s="176" t="s">
        <v>2738</v>
      </c>
    </row>
    <row r="4" spans="1:3" x14ac:dyDescent="0.25">
      <c r="A4" s="172" t="s">
        <v>154</v>
      </c>
      <c r="B4" s="175">
        <v>29</v>
      </c>
      <c r="C4" s="176">
        <f>29/694</f>
        <v>4.1786743515850142E-2</v>
      </c>
    </row>
    <row r="5" spans="1:3" x14ac:dyDescent="0.25">
      <c r="A5" s="172" t="s">
        <v>108</v>
      </c>
      <c r="B5" s="175">
        <v>56</v>
      </c>
      <c r="C5" s="176">
        <f>56/694</f>
        <v>8.069164265129683E-2</v>
      </c>
    </row>
    <row r="6" spans="1:3" x14ac:dyDescent="0.25">
      <c r="A6" s="172" t="s">
        <v>33</v>
      </c>
      <c r="B6" s="175">
        <v>609</v>
      </c>
      <c r="C6" s="176">
        <f>609/694</f>
        <v>0.87752161383285299</v>
      </c>
    </row>
    <row r="7" spans="1:3" x14ac:dyDescent="0.25">
      <c r="A7" s="172" t="s">
        <v>2720</v>
      </c>
      <c r="B7" s="175">
        <v>694</v>
      </c>
      <c r="C7" s="179">
        <f>SUM(C4:C6)</f>
        <v>1</v>
      </c>
    </row>
    <row r="14" spans="1:3" x14ac:dyDescent="0.25">
      <c r="A14" s="171" t="s">
        <v>2719</v>
      </c>
      <c r="B14" s="172" t="s">
        <v>2722</v>
      </c>
      <c r="C14" s="176" t="s">
        <v>2738</v>
      </c>
    </row>
    <row r="15" spans="1:3" x14ac:dyDescent="0.25">
      <c r="A15" s="172" t="s">
        <v>37</v>
      </c>
      <c r="B15" s="175">
        <v>416</v>
      </c>
      <c r="C15" s="176">
        <f>416/694</f>
        <v>0.59942363112391928</v>
      </c>
    </row>
    <row r="16" spans="1:3" x14ac:dyDescent="0.25">
      <c r="A16" s="172" t="s">
        <v>2572</v>
      </c>
      <c r="B16" s="175">
        <v>19</v>
      </c>
      <c r="C16" s="176">
        <f>19/694</f>
        <v>2.7377521613832854E-2</v>
      </c>
    </row>
    <row r="17" spans="1:3" x14ac:dyDescent="0.25">
      <c r="A17" s="172" t="s">
        <v>110</v>
      </c>
      <c r="B17" s="175">
        <v>146</v>
      </c>
      <c r="C17" s="176">
        <f>146/694</f>
        <v>0.21037463976945245</v>
      </c>
    </row>
    <row r="18" spans="1:3" x14ac:dyDescent="0.25">
      <c r="A18" s="172" t="s">
        <v>123</v>
      </c>
      <c r="B18" s="175">
        <v>113</v>
      </c>
      <c r="C18" s="176">
        <f>113/694</f>
        <v>0.16282420749279539</v>
      </c>
    </row>
    <row r="19" spans="1:3" x14ac:dyDescent="0.25">
      <c r="A19" s="172" t="s">
        <v>2720</v>
      </c>
      <c r="B19" s="175">
        <v>694</v>
      </c>
      <c r="C19" s="179">
        <f>SUM(C15:C18)</f>
        <v>1</v>
      </c>
    </row>
    <row r="25" spans="1:3" x14ac:dyDescent="0.25">
      <c r="A25" s="173" t="s">
        <v>2730</v>
      </c>
      <c r="B25" s="173" t="s">
        <v>2722</v>
      </c>
      <c r="C25" s="177" t="s">
        <v>2731</v>
      </c>
    </row>
    <row r="26" spans="1:3" x14ac:dyDescent="0.25">
      <c r="A26" s="170" t="s">
        <v>2732</v>
      </c>
      <c r="B26" s="170">
        <v>128</v>
      </c>
      <c r="C26" s="178">
        <f>128/694</f>
        <v>0.18443804034582131</v>
      </c>
    </row>
    <row r="27" spans="1:3" x14ac:dyDescent="0.25">
      <c r="A27" s="170" t="s">
        <v>2733</v>
      </c>
      <c r="B27" s="170">
        <v>126</v>
      </c>
      <c r="C27" s="178">
        <f>126/694</f>
        <v>0.18155619596541786</v>
      </c>
    </row>
    <row r="28" spans="1:3" x14ac:dyDescent="0.25">
      <c r="A28" s="170" t="s">
        <v>2734</v>
      </c>
      <c r="B28" s="170">
        <v>125</v>
      </c>
      <c r="C28" s="178">
        <f>125/694</f>
        <v>0.18011527377521613</v>
      </c>
    </row>
    <row r="29" spans="1:3" x14ac:dyDescent="0.25">
      <c r="A29" s="170" t="s">
        <v>2735</v>
      </c>
      <c r="B29" s="170">
        <v>130</v>
      </c>
      <c r="C29" s="178">
        <f>130/694</f>
        <v>0.18731988472622479</v>
      </c>
    </row>
    <row r="30" spans="1:3" x14ac:dyDescent="0.25">
      <c r="A30" s="170" t="s">
        <v>2736</v>
      </c>
      <c r="B30" s="170">
        <v>102</v>
      </c>
      <c r="C30" s="178">
        <f>102/694</f>
        <v>0.14697406340057637</v>
      </c>
    </row>
    <row r="31" spans="1:3" x14ac:dyDescent="0.25">
      <c r="A31" s="170" t="s">
        <v>2737</v>
      </c>
      <c r="B31" s="170">
        <v>83</v>
      </c>
      <c r="C31" s="178">
        <f>83/694</f>
        <v>0.11959654178674352</v>
      </c>
    </row>
    <row r="32" spans="1:3" x14ac:dyDescent="0.25">
      <c r="A32" s="173" t="s">
        <v>2720</v>
      </c>
      <c r="B32" s="173">
        <f>SUM(B26:B31)</f>
        <v>694</v>
      </c>
      <c r="C32" s="180">
        <f>SUM(C26:C31)</f>
        <v>0.99999999999999989</v>
      </c>
    </row>
    <row r="36" spans="1:3" x14ac:dyDescent="0.25">
      <c r="A36" s="169" t="s">
        <v>2719</v>
      </c>
      <c r="B36" s="170" t="s">
        <v>2723</v>
      </c>
      <c r="C36" s="178" t="s">
        <v>2738</v>
      </c>
    </row>
    <row r="37" spans="1:3" x14ac:dyDescent="0.25">
      <c r="A37" s="170" t="s">
        <v>160</v>
      </c>
      <c r="B37" s="174">
        <v>15</v>
      </c>
      <c r="C37" s="178">
        <f>15/694</f>
        <v>2.1613832853025938E-2</v>
      </c>
    </row>
    <row r="38" spans="1:3" x14ac:dyDescent="0.25">
      <c r="A38" s="170" t="s">
        <v>396</v>
      </c>
      <c r="B38" s="174">
        <v>3</v>
      </c>
      <c r="C38" s="178">
        <f>3/694</f>
        <v>4.3227665706051877E-3</v>
      </c>
    </row>
    <row r="39" spans="1:3" x14ac:dyDescent="0.25">
      <c r="A39" s="170" t="s">
        <v>115</v>
      </c>
      <c r="B39" s="174">
        <v>7</v>
      </c>
      <c r="C39" s="178">
        <f>7/694</f>
        <v>1.0086455331412104E-2</v>
      </c>
    </row>
    <row r="40" spans="1:3" x14ac:dyDescent="0.25">
      <c r="A40" s="170" t="s">
        <v>76</v>
      </c>
      <c r="B40" s="174">
        <v>121</v>
      </c>
      <c r="C40" s="178">
        <f>121/694</f>
        <v>0.17435158501440923</v>
      </c>
    </row>
    <row r="41" spans="1:3" x14ac:dyDescent="0.25">
      <c r="A41" s="170" t="s">
        <v>54</v>
      </c>
      <c r="B41" s="174">
        <v>399</v>
      </c>
      <c r="C41" s="178">
        <f>399/694</f>
        <v>0.5749279538904899</v>
      </c>
    </row>
    <row r="42" spans="1:3" x14ac:dyDescent="0.25">
      <c r="A42" s="170" t="s">
        <v>34</v>
      </c>
      <c r="B42" s="174">
        <v>91</v>
      </c>
      <c r="C42" s="178">
        <f>91/694</f>
        <v>0.13112391930835735</v>
      </c>
    </row>
    <row r="43" spans="1:3" x14ac:dyDescent="0.25">
      <c r="A43" s="170" t="s">
        <v>141</v>
      </c>
      <c r="B43" s="174">
        <v>58</v>
      </c>
      <c r="C43" s="178">
        <f>58/694</f>
        <v>8.3573487031700283E-2</v>
      </c>
    </row>
    <row r="44" spans="1:3" x14ac:dyDescent="0.25">
      <c r="A44" s="170" t="s">
        <v>2720</v>
      </c>
      <c r="B44" s="174">
        <v>694</v>
      </c>
      <c r="C44" s="182">
        <f>SUM(C37:C43)</f>
        <v>1</v>
      </c>
    </row>
    <row r="58" spans="1:3" ht="30" x14ac:dyDescent="0.25">
      <c r="A58" s="171" t="s">
        <v>2719</v>
      </c>
      <c r="B58" s="172" t="s">
        <v>2724</v>
      </c>
      <c r="C58" s="176" t="s">
        <v>2738</v>
      </c>
    </row>
    <row r="59" spans="1:3" x14ac:dyDescent="0.25">
      <c r="A59" s="172" t="s">
        <v>24</v>
      </c>
      <c r="B59" s="175">
        <v>661</v>
      </c>
      <c r="C59" s="176">
        <f>661/694</f>
        <v>0.95244956772334299</v>
      </c>
    </row>
    <row r="60" spans="1:3" x14ac:dyDescent="0.25">
      <c r="A60" s="172" t="s">
        <v>137</v>
      </c>
      <c r="B60" s="175">
        <v>30</v>
      </c>
      <c r="C60" s="176">
        <f>30/694</f>
        <v>4.3227665706051875E-2</v>
      </c>
    </row>
    <row r="61" spans="1:3" x14ac:dyDescent="0.25">
      <c r="A61" s="172" t="s">
        <v>540</v>
      </c>
      <c r="B61" s="175">
        <v>3</v>
      </c>
      <c r="C61" s="176">
        <f>3/694</f>
        <v>4.3227665706051877E-3</v>
      </c>
    </row>
    <row r="62" spans="1:3" x14ac:dyDescent="0.25">
      <c r="A62" s="172" t="s">
        <v>2720</v>
      </c>
      <c r="B62" s="175">
        <v>694</v>
      </c>
      <c r="C62" s="179">
        <f>SUM(C59:C61)</f>
        <v>1</v>
      </c>
    </row>
    <row r="75" spans="1:3" ht="30" x14ac:dyDescent="0.25">
      <c r="A75" s="171" t="s">
        <v>2719</v>
      </c>
      <c r="B75" s="172" t="s">
        <v>2725</v>
      </c>
      <c r="C75" s="176" t="s">
        <v>2738</v>
      </c>
    </row>
    <row r="76" spans="1:3" x14ac:dyDescent="0.25">
      <c r="A76" s="172" t="s">
        <v>361</v>
      </c>
      <c r="B76" s="175">
        <v>6</v>
      </c>
      <c r="C76" s="176">
        <f>6/694</f>
        <v>8.6455331412103754E-3</v>
      </c>
    </row>
    <row r="77" spans="1:3" x14ac:dyDescent="0.25">
      <c r="A77" s="172" t="s">
        <v>43</v>
      </c>
      <c r="B77" s="175">
        <v>270</v>
      </c>
      <c r="C77" s="176">
        <f>270/694</f>
        <v>0.38904899135446686</v>
      </c>
    </row>
    <row r="78" spans="1:3" x14ac:dyDescent="0.25">
      <c r="A78" s="172" t="s">
        <v>60</v>
      </c>
      <c r="B78" s="175">
        <v>90</v>
      </c>
      <c r="C78" s="176">
        <f>90/694</f>
        <v>0.12968299711815562</v>
      </c>
    </row>
    <row r="79" spans="1:3" x14ac:dyDescent="0.25">
      <c r="A79" s="172" t="s">
        <v>232</v>
      </c>
      <c r="B79" s="175">
        <v>126</v>
      </c>
      <c r="C79" s="176">
        <f>126/694</f>
        <v>0.18155619596541786</v>
      </c>
    </row>
    <row r="80" spans="1:3" x14ac:dyDescent="0.25">
      <c r="A80" s="172" t="s">
        <v>101</v>
      </c>
      <c r="B80" s="175">
        <v>28</v>
      </c>
      <c r="C80" s="176">
        <f>28/694</f>
        <v>4.0345821325648415E-2</v>
      </c>
    </row>
    <row r="81" spans="1:3" x14ac:dyDescent="0.25">
      <c r="A81" s="172" t="s">
        <v>28</v>
      </c>
      <c r="B81" s="175">
        <v>174</v>
      </c>
      <c r="C81" s="176">
        <f>174/694</f>
        <v>0.25072046109510088</v>
      </c>
    </row>
    <row r="82" spans="1:3" x14ac:dyDescent="0.25">
      <c r="A82" s="172" t="s">
        <v>2720</v>
      </c>
      <c r="B82" s="175">
        <v>694</v>
      </c>
      <c r="C82" s="179">
        <f>SUM(C76:C81)</f>
        <v>1</v>
      </c>
    </row>
    <row r="94" spans="1:3" ht="30" x14ac:dyDescent="0.25">
      <c r="A94" s="171" t="s">
        <v>2719</v>
      </c>
      <c r="B94" s="172" t="s">
        <v>2726</v>
      </c>
      <c r="C94" s="176" t="s">
        <v>2738</v>
      </c>
    </row>
    <row r="95" spans="1:3" x14ac:dyDescent="0.25">
      <c r="A95" s="172" t="s">
        <v>1670</v>
      </c>
      <c r="B95" s="175">
        <v>1</v>
      </c>
      <c r="C95" s="176">
        <f>1/694</f>
        <v>1.440922190201729E-3</v>
      </c>
    </row>
    <row r="96" spans="1:3" x14ac:dyDescent="0.25">
      <c r="A96" s="172" t="s">
        <v>94</v>
      </c>
      <c r="B96" s="175">
        <v>63</v>
      </c>
      <c r="C96" s="176">
        <f>63/694</f>
        <v>9.077809798270893E-2</v>
      </c>
    </row>
    <row r="97" spans="1:3" x14ac:dyDescent="0.25">
      <c r="A97" s="172" t="s">
        <v>1826</v>
      </c>
      <c r="B97" s="175">
        <v>2</v>
      </c>
      <c r="C97" s="176">
        <f>2/694</f>
        <v>2.881844380403458E-3</v>
      </c>
    </row>
    <row r="98" spans="1:3" x14ac:dyDescent="0.25">
      <c r="A98" s="172" t="s">
        <v>58</v>
      </c>
      <c r="B98" s="175">
        <v>24</v>
      </c>
      <c r="C98" s="176">
        <f>24/694</f>
        <v>3.4582132564841501E-2</v>
      </c>
    </row>
    <row r="99" spans="1:3" x14ac:dyDescent="0.25">
      <c r="A99" s="172" t="s">
        <v>99</v>
      </c>
      <c r="B99" s="175">
        <v>81</v>
      </c>
      <c r="C99" s="176">
        <f>81/694</f>
        <v>0.11671469740634005</v>
      </c>
    </row>
    <row r="100" spans="1:3" x14ac:dyDescent="0.25">
      <c r="A100" s="172" t="s">
        <v>41</v>
      </c>
      <c r="B100" s="175">
        <v>34</v>
      </c>
      <c r="C100" s="176">
        <f>34/694</f>
        <v>4.8991354466858789E-2</v>
      </c>
    </row>
    <row r="101" spans="1:3" x14ac:dyDescent="0.25">
      <c r="A101" s="172" t="s">
        <v>66</v>
      </c>
      <c r="B101" s="175">
        <v>50</v>
      </c>
      <c r="C101" s="176">
        <f>50/694</f>
        <v>7.2046109510086456E-2</v>
      </c>
    </row>
    <row r="102" spans="1:3" x14ac:dyDescent="0.25">
      <c r="A102" s="172" t="s">
        <v>144</v>
      </c>
      <c r="B102" s="175">
        <v>21</v>
      </c>
      <c r="C102" s="176">
        <f>21/694</f>
        <v>3.0259365994236311E-2</v>
      </c>
    </row>
    <row r="103" spans="1:3" x14ac:dyDescent="0.25">
      <c r="A103" s="172" t="s">
        <v>131</v>
      </c>
      <c r="B103" s="175">
        <v>10</v>
      </c>
      <c r="C103" s="176">
        <f>10/694</f>
        <v>1.4409221902017291E-2</v>
      </c>
    </row>
    <row r="104" spans="1:3" x14ac:dyDescent="0.25">
      <c r="A104" s="172" t="s">
        <v>386</v>
      </c>
      <c r="B104" s="175">
        <v>7</v>
      </c>
      <c r="C104" s="176">
        <f>7/694</f>
        <v>1.0086455331412104E-2</v>
      </c>
    </row>
    <row r="105" spans="1:3" x14ac:dyDescent="0.25">
      <c r="A105" s="172" t="s">
        <v>930</v>
      </c>
      <c r="B105" s="175">
        <v>19</v>
      </c>
      <c r="C105" s="176">
        <f>19/694</f>
        <v>2.7377521613832854E-2</v>
      </c>
    </row>
    <row r="106" spans="1:3" x14ac:dyDescent="0.25">
      <c r="A106" s="172" t="s">
        <v>356</v>
      </c>
      <c r="B106" s="175">
        <v>8</v>
      </c>
      <c r="C106" s="176">
        <f>8/694</f>
        <v>1.1527377521613832E-2</v>
      </c>
    </row>
    <row r="107" spans="1:3" x14ac:dyDescent="0.25">
      <c r="A107" s="172" t="s">
        <v>1523</v>
      </c>
      <c r="B107" s="175">
        <v>2</v>
      </c>
      <c r="C107" s="176">
        <f>2/694</f>
        <v>2.881844380403458E-3</v>
      </c>
    </row>
    <row r="108" spans="1:3" x14ac:dyDescent="0.25">
      <c r="A108" s="172" t="s">
        <v>49</v>
      </c>
      <c r="B108" s="175">
        <v>101</v>
      </c>
      <c r="C108" s="176">
        <f>101/694</f>
        <v>0.14553314121037464</v>
      </c>
    </row>
    <row r="109" spans="1:3" x14ac:dyDescent="0.25">
      <c r="A109" s="172" t="s">
        <v>1446</v>
      </c>
      <c r="B109" s="175">
        <v>2</v>
      </c>
      <c r="C109" s="176">
        <f>2/694</f>
        <v>2.881844380403458E-3</v>
      </c>
    </row>
    <row r="110" spans="1:3" x14ac:dyDescent="0.25">
      <c r="A110" s="172" t="s">
        <v>608</v>
      </c>
      <c r="B110" s="175">
        <v>15</v>
      </c>
      <c r="C110" s="176">
        <f>15/694</f>
        <v>2.1613832853025938E-2</v>
      </c>
    </row>
    <row r="111" spans="1:3" x14ac:dyDescent="0.25">
      <c r="A111" s="172" t="s">
        <v>125</v>
      </c>
      <c r="B111" s="175">
        <v>18</v>
      </c>
      <c r="C111" s="176">
        <f>18/694</f>
        <v>2.5936599423631124E-2</v>
      </c>
    </row>
    <row r="112" spans="1:3" x14ac:dyDescent="0.25">
      <c r="A112" s="172" t="s">
        <v>658</v>
      </c>
      <c r="B112" s="175">
        <v>24</v>
      </c>
      <c r="C112" s="176">
        <f>24/694</f>
        <v>3.4582132564841501E-2</v>
      </c>
    </row>
    <row r="113" spans="1:4" x14ac:dyDescent="0.25">
      <c r="A113" s="172" t="s">
        <v>26</v>
      </c>
      <c r="B113" s="175">
        <v>20</v>
      </c>
      <c r="C113" s="176">
        <f>20/694</f>
        <v>2.8818443804034581E-2</v>
      </c>
    </row>
    <row r="114" spans="1:4" x14ac:dyDescent="0.25">
      <c r="A114" s="172" t="s">
        <v>445</v>
      </c>
      <c r="B114" s="175">
        <v>13</v>
      </c>
      <c r="C114" s="176">
        <f>13/694</f>
        <v>1.8731988472622477E-2</v>
      </c>
    </row>
    <row r="115" spans="1:4" x14ac:dyDescent="0.25">
      <c r="A115" s="172" t="s">
        <v>359</v>
      </c>
      <c r="B115" s="175">
        <v>33</v>
      </c>
      <c r="C115" s="176">
        <f>33/694</f>
        <v>4.7550432276657062E-2</v>
      </c>
    </row>
    <row r="116" spans="1:4" x14ac:dyDescent="0.25">
      <c r="A116" s="172" t="s">
        <v>432</v>
      </c>
      <c r="B116" s="175">
        <v>9</v>
      </c>
      <c r="C116" s="176">
        <f>9/694</f>
        <v>1.2968299711815562E-2</v>
      </c>
    </row>
    <row r="117" spans="1:4" x14ac:dyDescent="0.25">
      <c r="A117" s="172" t="s">
        <v>86</v>
      </c>
      <c r="B117" s="175">
        <v>5</v>
      </c>
      <c r="C117" s="176">
        <f>5/694</f>
        <v>7.2046109510086453E-3</v>
      </c>
    </row>
    <row r="118" spans="1:4" x14ac:dyDescent="0.25">
      <c r="A118" s="172" t="s">
        <v>186</v>
      </c>
      <c r="B118" s="175">
        <v>11</v>
      </c>
      <c r="C118" s="176">
        <f>11/694</f>
        <v>1.5850144092219021E-2</v>
      </c>
    </row>
    <row r="119" spans="1:4" x14ac:dyDescent="0.25">
      <c r="A119" s="172" t="s">
        <v>118</v>
      </c>
      <c r="B119" s="175">
        <v>10</v>
      </c>
      <c r="C119" s="176">
        <f>10/694</f>
        <v>1.4409221902017291E-2</v>
      </c>
    </row>
    <row r="120" spans="1:4" x14ac:dyDescent="0.25">
      <c r="A120" s="172" t="s">
        <v>946</v>
      </c>
      <c r="B120" s="175">
        <v>3</v>
      </c>
      <c r="C120" s="176">
        <f>3/694</f>
        <v>4.3227665706051877E-3</v>
      </c>
    </row>
    <row r="121" spans="1:4" x14ac:dyDescent="0.25">
      <c r="A121" s="172" t="s">
        <v>150</v>
      </c>
      <c r="B121" s="175">
        <v>35</v>
      </c>
      <c r="C121" s="176">
        <f>35/694</f>
        <v>5.0432276657060522E-2</v>
      </c>
    </row>
    <row r="122" spans="1:4" x14ac:dyDescent="0.25">
      <c r="A122" s="172" t="s">
        <v>1470</v>
      </c>
      <c r="B122" s="175">
        <v>12</v>
      </c>
      <c r="C122" s="176">
        <f>12/694</f>
        <v>1.7291066282420751E-2</v>
      </c>
    </row>
    <row r="123" spans="1:4" x14ac:dyDescent="0.25">
      <c r="A123" s="172" t="s">
        <v>643</v>
      </c>
      <c r="B123" s="175">
        <v>27</v>
      </c>
      <c r="C123" s="176">
        <f>27/694</f>
        <v>3.8904899135446688E-2</v>
      </c>
    </row>
    <row r="124" spans="1:4" x14ac:dyDescent="0.25">
      <c r="A124" s="172" t="s">
        <v>79</v>
      </c>
      <c r="B124" s="175">
        <v>28</v>
      </c>
      <c r="C124" s="176">
        <f>28/694</f>
        <v>4.0345821325648415E-2</v>
      </c>
    </row>
    <row r="125" spans="1:4" x14ac:dyDescent="0.25">
      <c r="A125" s="172" t="s">
        <v>170</v>
      </c>
      <c r="B125" s="175">
        <v>6</v>
      </c>
      <c r="C125" s="176">
        <f>6/694</f>
        <v>8.6455331412103754E-3</v>
      </c>
    </row>
    <row r="126" spans="1:4" x14ac:dyDescent="0.25">
      <c r="A126" s="172" t="s">
        <v>2720</v>
      </c>
      <c r="B126" s="175">
        <v>694</v>
      </c>
      <c r="C126" s="179">
        <f>SUM(C95:C125)</f>
        <v>1.0000000000000002</v>
      </c>
    </row>
    <row r="127" spans="1:4" x14ac:dyDescent="0.25">
      <c r="B127" s="190"/>
      <c r="C127" s="191"/>
      <c r="D127" s="190"/>
    </row>
    <row r="128" spans="1:4" x14ac:dyDescent="0.25">
      <c r="B128" s="190"/>
      <c r="C128" s="191"/>
      <c r="D128" s="190"/>
    </row>
    <row r="129" spans="2:4" x14ac:dyDescent="0.25">
      <c r="B129" s="190"/>
      <c r="C129" s="191"/>
      <c r="D129" s="190"/>
    </row>
    <row r="130" spans="2:4" x14ac:dyDescent="0.25">
      <c r="B130" s="190"/>
      <c r="C130" s="191"/>
      <c r="D130" s="190"/>
    </row>
    <row r="131" spans="2:4" x14ac:dyDescent="0.25">
      <c r="B131" s="190"/>
      <c r="C131" s="191"/>
      <c r="D131" s="190"/>
    </row>
    <row r="132" spans="2:4" x14ac:dyDescent="0.25">
      <c r="B132" s="190"/>
      <c r="C132" s="192"/>
      <c r="D132" s="190"/>
    </row>
    <row r="146" spans="1:3" ht="30" x14ac:dyDescent="0.25">
      <c r="A146" s="171" t="s">
        <v>2719</v>
      </c>
      <c r="B146" s="172" t="s">
        <v>2727</v>
      </c>
      <c r="C146" s="193" t="s">
        <v>2738</v>
      </c>
    </row>
    <row r="147" spans="1:3" x14ac:dyDescent="0.25">
      <c r="A147" s="170" t="s">
        <v>180</v>
      </c>
      <c r="B147" s="174">
        <v>115</v>
      </c>
      <c r="C147" s="186">
        <f>115/694</f>
        <v>0.16570605187319884</v>
      </c>
    </row>
    <row r="148" spans="1:3" x14ac:dyDescent="0.25">
      <c r="A148" s="170" t="s">
        <v>44</v>
      </c>
      <c r="B148" s="174">
        <v>91</v>
      </c>
      <c r="C148" s="186">
        <f>91/694</f>
        <v>0.13112391930835735</v>
      </c>
    </row>
    <row r="149" spans="1:3" x14ac:dyDescent="0.25">
      <c r="A149" s="170" t="s">
        <v>29</v>
      </c>
      <c r="B149" s="174">
        <v>111</v>
      </c>
      <c r="C149" s="186">
        <f>111/694</f>
        <v>0.15994236311239193</v>
      </c>
    </row>
    <row r="150" spans="1:3" x14ac:dyDescent="0.25">
      <c r="A150" s="170" t="s">
        <v>51</v>
      </c>
      <c r="B150" s="174">
        <v>69</v>
      </c>
      <c r="C150" s="186">
        <f>69/694</f>
        <v>9.9423631123919304E-2</v>
      </c>
    </row>
    <row r="151" spans="1:3" x14ac:dyDescent="0.25">
      <c r="A151" s="170" t="s">
        <v>127</v>
      </c>
      <c r="B151" s="174">
        <v>33</v>
      </c>
      <c r="C151" s="186">
        <f>33/694</f>
        <v>4.7550432276657062E-2</v>
      </c>
    </row>
    <row r="152" spans="1:3" x14ac:dyDescent="0.25">
      <c r="A152" s="170" t="s">
        <v>68</v>
      </c>
      <c r="B152" s="174">
        <v>275</v>
      </c>
      <c r="C152" s="186">
        <f>275/694</f>
        <v>0.39625360230547552</v>
      </c>
    </row>
    <row r="153" spans="1:3" x14ac:dyDescent="0.25">
      <c r="A153" s="170" t="s">
        <v>2720</v>
      </c>
      <c r="B153" s="174">
        <v>694</v>
      </c>
      <c r="C153" s="180">
        <f>SUM(C147:C152)</f>
        <v>1</v>
      </c>
    </row>
    <row r="169" spans="1:3" ht="30" x14ac:dyDescent="0.25">
      <c r="A169" s="171" t="s">
        <v>2719</v>
      </c>
      <c r="B169" s="172" t="s">
        <v>2728</v>
      </c>
      <c r="C169" s="183"/>
    </row>
    <row r="170" spans="1:3" x14ac:dyDescent="0.25">
      <c r="A170" s="172" t="s">
        <v>160</v>
      </c>
      <c r="B170" s="189">
        <v>18.75</v>
      </c>
      <c r="C170" s="183"/>
    </row>
    <row r="171" spans="1:3" x14ac:dyDescent="0.25">
      <c r="A171" s="172" t="s">
        <v>396</v>
      </c>
      <c r="B171" s="189">
        <v>9.6666666666666661</v>
      </c>
      <c r="C171" s="183"/>
    </row>
    <row r="172" spans="1:3" x14ac:dyDescent="0.25">
      <c r="A172" s="172" t="s">
        <v>115</v>
      </c>
      <c r="B172" s="189">
        <v>15</v>
      </c>
      <c r="C172" s="183"/>
    </row>
    <row r="173" spans="1:3" x14ac:dyDescent="0.25">
      <c r="A173" s="172" t="s">
        <v>76</v>
      </c>
      <c r="B173" s="189">
        <v>20.237623762376238</v>
      </c>
      <c r="C173" s="183"/>
    </row>
    <row r="174" spans="1:3" x14ac:dyDescent="0.25">
      <c r="A174" s="172" t="s">
        <v>54</v>
      </c>
      <c r="B174" s="189">
        <v>25.262820512820515</v>
      </c>
      <c r="C174" s="183"/>
    </row>
    <row r="175" spans="1:3" x14ac:dyDescent="0.25">
      <c r="A175" s="172" t="s">
        <v>34</v>
      </c>
      <c r="B175" s="189">
        <v>17.632352941176471</v>
      </c>
      <c r="C175" s="183"/>
    </row>
    <row r="176" spans="1:3" x14ac:dyDescent="0.25">
      <c r="A176" s="172" t="s">
        <v>141</v>
      </c>
      <c r="B176" s="189">
        <v>8.1538461538461533</v>
      </c>
      <c r="C176" s="183"/>
    </row>
    <row r="177" spans="1:3" x14ac:dyDescent="0.25">
      <c r="A177" s="172" t="s">
        <v>2720</v>
      </c>
      <c r="B177" s="189">
        <v>21.467509025270758</v>
      </c>
      <c r="C177" s="183"/>
    </row>
    <row r="185" spans="1:3" ht="30" x14ac:dyDescent="0.25">
      <c r="A185" s="171" t="s">
        <v>2719</v>
      </c>
      <c r="B185" s="172" t="s">
        <v>2729</v>
      </c>
      <c r="C185" s="176" t="s">
        <v>2738</v>
      </c>
    </row>
    <row r="186" spans="1:3" x14ac:dyDescent="0.25">
      <c r="A186" s="172" t="s">
        <v>541</v>
      </c>
      <c r="B186" s="175">
        <v>3</v>
      </c>
      <c r="C186" s="176">
        <f>3/694</f>
        <v>4.3227665706051877E-3</v>
      </c>
    </row>
    <row r="187" spans="1:3" x14ac:dyDescent="0.25">
      <c r="A187" s="172" t="s">
        <v>25</v>
      </c>
      <c r="B187" s="175">
        <v>578</v>
      </c>
      <c r="C187" s="176">
        <f>578/694</f>
        <v>0.83285302593659938</v>
      </c>
    </row>
    <row r="188" spans="1:3" x14ac:dyDescent="0.25">
      <c r="A188" s="172" t="s">
        <v>338</v>
      </c>
      <c r="B188" s="175">
        <v>23</v>
      </c>
      <c r="C188" s="176">
        <f>23/694</f>
        <v>3.3141210374639768E-2</v>
      </c>
    </row>
    <row r="189" spans="1:3" x14ac:dyDescent="0.25">
      <c r="A189" s="172" t="s">
        <v>112</v>
      </c>
      <c r="B189" s="175">
        <v>20</v>
      </c>
      <c r="C189" s="176">
        <f>20/694</f>
        <v>2.8818443804034581E-2</v>
      </c>
    </row>
    <row r="190" spans="1:3" x14ac:dyDescent="0.25">
      <c r="A190" s="172" t="s">
        <v>254</v>
      </c>
      <c r="B190" s="175">
        <v>39</v>
      </c>
      <c r="C190" s="176">
        <f>39/694</f>
        <v>5.6195965417867436E-2</v>
      </c>
    </row>
    <row r="191" spans="1:3" x14ac:dyDescent="0.25">
      <c r="A191" s="172" t="s">
        <v>138</v>
      </c>
      <c r="B191" s="175">
        <v>30</v>
      </c>
      <c r="C191" s="176">
        <f>30/694</f>
        <v>4.3227665706051875E-2</v>
      </c>
    </row>
    <row r="192" spans="1:3" x14ac:dyDescent="0.25">
      <c r="A192" s="172" t="s">
        <v>261</v>
      </c>
      <c r="B192" s="175">
        <v>1</v>
      </c>
      <c r="C192" s="176">
        <f>1/694</f>
        <v>1.440922190201729E-3</v>
      </c>
    </row>
    <row r="193" spans="1:3" x14ac:dyDescent="0.25">
      <c r="A193" s="172" t="s">
        <v>2720</v>
      </c>
      <c r="B193" s="175">
        <v>694</v>
      </c>
      <c r="C193" s="179">
        <f>SUM(C186:C192)</f>
        <v>0.99999999999999989</v>
      </c>
    </row>
    <row r="197" spans="1:3" ht="30" x14ac:dyDescent="0.25">
      <c r="A197" s="171" t="s">
        <v>2719</v>
      </c>
      <c r="B197" s="172" t="s">
        <v>2728</v>
      </c>
      <c r="C197" s="183"/>
    </row>
    <row r="198" spans="1:3" x14ac:dyDescent="0.25">
      <c r="A198" s="172" t="s">
        <v>37</v>
      </c>
      <c r="B198" s="189">
        <v>13.329238329238329</v>
      </c>
      <c r="C198" s="183"/>
    </row>
    <row r="199" spans="1:3" x14ac:dyDescent="0.25">
      <c r="A199" s="172" t="s">
        <v>2572</v>
      </c>
      <c r="B199" s="189"/>
      <c r="C199" s="183"/>
    </row>
    <row r="200" spans="1:3" x14ac:dyDescent="0.25">
      <c r="A200" s="172" t="s">
        <v>110</v>
      </c>
      <c r="B200" s="189">
        <v>44.138888888888886</v>
      </c>
      <c r="C200" s="183"/>
    </row>
    <row r="201" spans="1:3" x14ac:dyDescent="0.25">
      <c r="A201" s="172" t="s">
        <v>123</v>
      </c>
      <c r="B201" s="189">
        <v>37.333333333333336</v>
      </c>
      <c r="C201" s="183"/>
    </row>
    <row r="202" spans="1:3" x14ac:dyDescent="0.25">
      <c r="A202" s="172" t="s">
        <v>2720</v>
      </c>
      <c r="B202" s="189">
        <v>21.467509025270758</v>
      </c>
      <c r="C202" s="183"/>
    </row>
    <row r="209" spans="1:7" x14ac:dyDescent="0.25">
      <c r="A209" s="167" t="s">
        <v>2719</v>
      </c>
      <c r="B209" s="187" t="s">
        <v>2728</v>
      </c>
      <c r="C209" s="184"/>
      <c r="E209" s="171" t="s">
        <v>2719</v>
      </c>
      <c r="F209" s="172" t="s">
        <v>2728</v>
      </c>
      <c r="G209" s="185"/>
    </row>
    <row r="210" spans="1:7" x14ac:dyDescent="0.25">
      <c r="A210" s="168" t="s">
        <v>90</v>
      </c>
      <c r="B210" s="188">
        <v>18.615384615384617</v>
      </c>
      <c r="C210" s="184"/>
      <c r="E210" s="172" t="s">
        <v>154</v>
      </c>
      <c r="F210" s="189">
        <v>12.76923076923077</v>
      </c>
      <c r="G210" s="185"/>
    </row>
    <row r="211" spans="1:7" x14ac:dyDescent="0.25">
      <c r="A211" s="168" t="s">
        <v>1841</v>
      </c>
      <c r="B211" s="188">
        <v>3</v>
      </c>
      <c r="C211" s="184"/>
      <c r="E211" s="172" t="s">
        <v>108</v>
      </c>
      <c r="F211" s="189">
        <v>24.289473684210527</v>
      </c>
      <c r="G211" s="185"/>
    </row>
    <row r="212" spans="1:7" x14ac:dyDescent="0.25">
      <c r="A212" s="168" t="s">
        <v>1931</v>
      </c>
      <c r="B212" s="188">
        <v>28</v>
      </c>
      <c r="C212" s="184"/>
      <c r="E212" s="172" t="s">
        <v>33</v>
      </c>
      <c r="F212" s="189">
        <v>21.710204081632654</v>
      </c>
      <c r="G212" s="185"/>
    </row>
    <row r="213" spans="1:7" x14ac:dyDescent="0.25">
      <c r="A213" s="168" t="s">
        <v>154</v>
      </c>
      <c r="B213" s="188">
        <v>10.5</v>
      </c>
      <c r="C213" s="184"/>
      <c r="E213" s="172" t="s">
        <v>2720</v>
      </c>
      <c r="F213" s="189">
        <v>21.467509025270758</v>
      </c>
      <c r="G213" s="185"/>
    </row>
    <row r="214" spans="1:7" x14ac:dyDescent="0.25">
      <c r="A214" s="168" t="s">
        <v>2162</v>
      </c>
      <c r="B214" s="188">
        <v>11</v>
      </c>
      <c r="C214" s="184"/>
    </row>
    <row r="215" spans="1:7" x14ac:dyDescent="0.25">
      <c r="A215" s="168" t="s">
        <v>32</v>
      </c>
      <c r="B215" s="188">
        <v>18.779661016949152</v>
      </c>
      <c r="C215" s="184"/>
    </row>
    <row r="216" spans="1:7" x14ac:dyDescent="0.25">
      <c r="A216" s="168" t="s">
        <v>310</v>
      </c>
      <c r="B216" s="188">
        <v>28.194444444444443</v>
      </c>
      <c r="C216" s="184"/>
    </row>
    <row r="217" spans="1:7" x14ac:dyDescent="0.25">
      <c r="A217" s="168" t="s">
        <v>1799</v>
      </c>
      <c r="B217" s="188"/>
      <c r="C217" s="184"/>
    </row>
    <row r="218" spans="1:7" x14ac:dyDescent="0.25">
      <c r="A218" s="168" t="s">
        <v>1057</v>
      </c>
      <c r="B218" s="188">
        <v>7.5</v>
      </c>
      <c r="C218" s="184"/>
    </row>
    <row r="219" spans="1:7" x14ac:dyDescent="0.25">
      <c r="A219" s="168" t="s">
        <v>275</v>
      </c>
      <c r="B219" s="188">
        <v>18.714285714285715</v>
      </c>
      <c r="C219" s="184"/>
    </row>
    <row r="220" spans="1:7" x14ac:dyDescent="0.25">
      <c r="A220" s="168" t="s">
        <v>754</v>
      </c>
      <c r="B220" s="188">
        <v>14</v>
      </c>
      <c r="C220" s="184"/>
    </row>
    <row r="221" spans="1:7" x14ac:dyDescent="0.25">
      <c r="A221" s="168" t="s">
        <v>862</v>
      </c>
      <c r="B221" s="188">
        <v>11</v>
      </c>
      <c r="C221" s="184"/>
    </row>
    <row r="222" spans="1:7" x14ac:dyDescent="0.25">
      <c r="A222" s="168" t="s">
        <v>2346</v>
      </c>
      <c r="B222" s="188">
        <v>22.8</v>
      </c>
      <c r="C222" s="184"/>
    </row>
    <row r="223" spans="1:7" x14ac:dyDescent="0.25">
      <c r="A223" s="168" t="s">
        <v>579</v>
      </c>
      <c r="B223" s="188">
        <v>13</v>
      </c>
      <c r="C223" s="184"/>
    </row>
    <row r="224" spans="1:7" x14ac:dyDescent="0.25">
      <c r="A224" s="168" t="s">
        <v>1155</v>
      </c>
      <c r="B224" s="188">
        <v>35.333333333333336</v>
      </c>
      <c r="C224" s="184"/>
    </row>
    <row r="225" spans="1:3" x14ac:dyDescent="0.25">
      <c r="A225" s="168" t="s">
        <v>63</v>
      </c>
      <c r="B225" s="188">
        <v>35.017857142857146</v>
      </c>
      <c r="C225" s="184"/>
    </row>
    <row r="226" spans="1:3" x14ac:dyDescent="0.25">
      <c r="A226" s="168" t="s">
        <v>522</v>
      </c>
      <c r="B226" s="188">
        <v>11</v>
      </c>
      <c r="C226" s="184"/>
    </row>
    <row r="227" spans="1:3" x14ac:dyDescent="0.25">
      <c r="A227" s="168" t="s">
        <v>249</v>
      </c>
      <c r="B227" s="188">
        <v>14.666666666666666</v>
      </c>
      <c r="C227" s="184"/>
    </row>
    <row r="228" spans="1:3" x14ac:dyDescent="0.25">
      <c r="A228" s="168" t="s">
        <v>83</v>
      </c>
      <c r="B228" s="188">
        <v>18.12280701754386</v>
      </c>
      <c r="C228" s="184"/>
    </row>
    <row r="229" spans="1:3" x14ac:dyDescent="0.25">
      <c r="A229" s="168" t="s">
        <v>108</v>
      </c>
      <c r="B229" s="188">
        <v>41.18181818181818</v>
      </c>
      <c r="C229" s="184"/>
    </row>
    <row r="230" spans="1:3" x14ac:dyDescent="0.25">
      <c r="A230" s="168" t="s">
        <v>33</v>
      </c>
      <c r="B230" s="188">
        <v>6.333333333333333</v>
      </c>
      <c r="C230" s="184"/>
    </row>
    <row r="231" spans="1:3" x14ac:dyDescent="0.25">
      <c r="A231" s="168" t="s">
        <v>507</v>
      </c>
      <c r="B231" s="188">
        <v>13</v>
      </c>
      <c r="C231" s="184"/>
    </row>
    <row r="232" spans="1:3" x14ac:dyDescent="0.25">
      <c r="A232" s="168" t="s">
        <v>2720</v>
      </c>
      <c r="B232" s="188">
        <v>21.467509025270758</v>
      </c>
      <c r="C232" s="184"/>
    </row>
  </sheetData>
  <pageMargins left="0.7" right="0.7" top="0.75" bottom="0.75" header="0.3" footer="0.3"/>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PQRSD SEMESTRE2</vt:lpstr>
      <vt:lpstr>Dinamicas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admin</cp:lastModifiedBy>
  <dcterms:created xsi:type="dcterms:W3CDTF">2022-01-27T22:37:23Z</dcterms:created>
  <dcterms:modified xsi:type="dcterms:W3CDTF">2022-02-24T16:56:01Z</dcterms:modified>
</cp:coreProperties>
</file>