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e PQRSD 2020\"/>
    </mc:Choice>
  </mc:AlternateContent>
  <bookViews>
    <workbookView xWindow="0" yWindow="0" windowWidth="7920" windowHeight="7515" activeTab="1"/>
  </bookViews>
  <sheets>
    <sheet name="PQRSD Semestre I" sheetId="1" r:id="rId1"/>
    <sheet name="Dinamicas Semestre I" sheetId="2" r:id="rId2"/>
  </sheets>
  <definedNames>
    <definedName name="_xlnm._FilterDatabase" localSheetId="1" hidden="1">'Dinamicas Semestre I'!$A$49:$B$49</definedName>
    <definedName name="_xlnm._FilterDatabase" localSheetId="0" hidden="1">'PQRSD Semestre I'!$A$1:$Y$579</definedName>
  </definedNames>
  <calcPr calcId="152511"/>
  <pivotCaches>
    <pivotCache cacheId="70"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2" l="1"/>
  <c r="C51" i="2"/>
  <c r="C52" i="2"/>
  <c r="C220" i="2"/>
  <c r="C219" i="2"/>
  <c r="C218" i="2"/>
  <c r="C217" i="2"/>
  <c r="C216" i="2"/>
  <c r="C215" i="2"/>
  <c r="C214" i="2"/>
  <c r="C213" i="2"/>
  <c r="C183" i="2"/>
  <c r="C182" i="2"/>
  <c r="C181" i="2"/>
  <c r="C180" i="2"/>
  <c r="C179" i="2"/>
  <c r="C178" i="2"/>
  <c r="C177" i="2"/>
  <c r="C176" i="2"/>
  <c r="C175" i="2"/>
  <c r="C174" i="2"/>
  <c r="C173" i="2"/>
  <c r="C172" i="2"/>
  <c r="C171" i="2"/>
  <c r="C170" i="2"/>
  <c r="C168" i="2"/>
  <c r="C165" i="2"/>
  <c r="C188" i="2"/>
  <c r="C187" i="2"/>
  <c r="C184" i="2"/>
  <c r="C166" i="2"/>
  <c r="C164" i="2"/>
  <c r="C163" i="2"/>
  <c r="C162" i="2"/>
  <c r="C161" i="2"/>
  <c r="C160" i="2"/>
  <c r="C159" i="2"/>
  <c r="C158" i="2"/>
  <c r="C157" i="2"/>
  <c r="C156" i="2"/>
  <c r="C155" i="2"/>
  <c r="C167" i="2"/>
  <c r="C169" i="2"/>
  <c r="C185" i="2"/>
  <c r="C186" i="2"/>
  <c r="C154" i="2"/>
  <c r="C130" i="2"/>
  <c r="C129" i="2"/>
  <c r="C128" i="2"/>
  <c r="C127" i="2"/>
  <c r="C126" i="2"/>
  <c r="C125" i="2"/>
  <c r="C102" i="2"/>
  <c r="C101" i="2"/>
  <c r="C100" i="2"/>
  <c r="C99" i="2"/>
  <c r="C98" i="2"/>
  <c r="C73" i="2"/>
  <c r="C72" i="2"/>
  <c r="C71" i="2"/>
  <c r="C70" i="2"/>
  <c r="C69" i="2"/>
  <c r="C68" i="2"/>
  <c r="C67" i="2"/>
  <c r="C66" i="2"/>
  <c r="C65" i="2"/>
  <c r="C55" i="2"/>
  <c r="C54" i="2"/>
  <c r="C53" i="2"/>
  <c r="B56" i="2"/>
  <c r="C30" i="2"/>
  <c r="C29" i="2"/>
  <c r="C28" i="2"/>
  <c r="C27" i="2"/>
  <c r="C26" i="2"/>
  <c r="C5" i="2"/>
  <c r="C4" i="2"/>
  <c r="C3" i="2"/>
  <c r="C2" i="2"/>
  <c r="C56" i="2" l="1"/>
</calcChain>
</file>

<file path=xl/sharedStrings.xml><?xml version="1.0" encoding="utf-8"?>
<sst xmlns="http://schemas.openxmlformats.org/spreadsheetml/2006/main" count="10289" uniqueCount="2561">
  <si>
    <t>Canal Oficial de Entrada</t>
  </si>
  <si>
    <t>Canal de Atención</t>
  </si>
  <si>
    <t>Departamento</t>
  </si>
  <si>
    <t>Peticionario</t>
  </si>
  <si>
    <t>Naturaleza jurídica del peticionario</t>
  </si>
  <si>
    <t>Tema de Consulta</t>
  </si>
  <si>
    <t>Asunto</t>
  </si>
  <si>
    <t>Responsable</t>
  </si>
  <si>
    <t>Área</t>
  </si>
  <si>
    <t>Dependencia</t>
  </si>
  <si>
    <t>Tipo de petición</t>
  </si>
  <si>
    <t>Tiempo de respuesta legal</t>
  </si>
  <si>
    <t>No Radicado</t>
  </si>
  <si>
    <t>Fecha Radicación</t>
  </si>
  <si>
    <t>Número de salida</t>
  </si>
  <si>
    <t>Fecha de salida</t>
  </si>
  <si>
    <t>Tiempo de respuesta días hábiles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</si>
  <si>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</si>
  <si>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</si>
  <si>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</si>
  <si>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</si>
  <si>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</si>
  <si>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</si>
  <si>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</si>
  <si>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</si>
  <si>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CANAL ESCRITO</t>
  </si>
  <si>
    <t>HUILA</t>
  </si>
  <si>
    <t>GOBERNACION DEL HUILA  </t>
  </si>
  <si>
    <t>SM :Consulta con carácter urgente </t>
  </si>
  <si>
    <t>Ronny Estiven Romero Velandia</t>
  </si>
  <si>
    <t>FORMULACIÓN Y ACTUALIZACIÓN NORMATIVA Y OPERATIVA</t>
  </si>
  <si>
    <t>SUBDIRECCIÓN ESTRATÉGICA Y DE COORDINACIÓN BOMBERIL</t>
  </si>
  <si>
    <t>CONSULTA </t>
  </si>
  <si>
    <t>20203320000012  </t>
  </si>
  <si>
    <t>Cumplida</t>
  </si>
  <si>
    <t>24-01-2020 15:40 PM Archivar Ronny Estiven Romero Velandia respondido con Radicado DNBC No. *20202050064271* **20202050064271** Bogotá D.C, 23-01-2020</t>
  </si>
  <si>
    <t>Pdf</t>
  </si>
  <si>
    <t>Si</t>
  </si>
  <si>
    <t>N/A</t>
  </si>
  <si>
    <t>DOCUMENTO DE SALIDA DIGITALIZADO HASTA MARZO</t>
  </si>
  <si>
    <t>SM: Consulta carácter Urgente </t>
  </si>
  <si>
    <t>20203320000022  </t>
  </si>
  <si>
    <t>24-01-2020 09:40 AM Archivar Ronny Estiven Romero Velandia respoondido con Radicado DNBC No. *20202050064271* **20202050064271** Bogotá D.C, 23-01-2020</t>
  </si>
  <si>
    <t>DOCUMENTO DIGITALIZADO HASTA MARZO, Documento duplicado</t>
  </si>
  <si>
    <t>ANTIOQUIA</t>
  </si>
  <si>
    <t>CONTRALORIA GENERAL DE ANTIOQUIA  </t>
  </si>
  <si>
    <t>SM TRASLADO PARA INVESTIGACION DE IRREGULARIDADES </t>
  </si>
  <si>
    <t>20203320000062  </t>
  </si>
  <si>
    <t>27-01-2020 17:05 PM Archivar Ronny Estiven Romero Velandia Respondido con Radicado DNBC No. *20202050064301* **20202050064301** Bogotá D.C, 27-01-2020</t>
  </si>
  <si>
    <t>RISARALDA</t>
  </si>
  <si>
    <t>CUERPO DE BOMBEROS VOLUNTARIOS DE LA VIRGINIA - RISARALDA  </t>
  </si>
  <si>
    <t>Cuerpo de bomberos</t>
  </si>
  <si>
    <t>SM DESACUERDO EN ACTITUD COMPORTAMENTAL </t>
  </si>
  <si>
    <t>Petición de interés general</t>
  </si>
  <si>
    <t>20203320000082  </t>
  </si>
  <si>
    <t>27-01-2020 17:47 PM Archivar Ronny Estiven Romero Velandia RESPONDIDO CON Radicado DNBC No. *20202050064311* **20202050064311** Bogotá D.C, 27-01-2020</t>
  </si>
  <si>
    <t>DOCUMENTO DIGITALIZADO HASTA MARZO, Documento con fecha del 04 de enero</t>
  </si>
  <si>
    <t>CUERPO DE BOMBEROS VOLUTARIOS CALARCA QUINDIO  </t>
  </si>
  <si>
    <t>SM APOYO JURIDICO </t>
  </si>
  <si>
    <t>20203320000112  </t>
  </si>
  <si>
    <t>28-01-2020 10:57 AM Archivar Ronny Estiven Romero Velandia Respondondido con Radicado DNBC No. *20202050064321* **20202050064321** Bogotá D.C, 28-01-2020</t>
  </si>
  <si>
    <t>VALLE DEL CAUCA</t>
  </si>
  <si>
    <t>GOBERNACION DEPARTAMENTAL DEL VALLE DEL CAUCA  </t>
  </si>
  <si>
    <t>SM VISITA TÉCNICA </t>
  </si>
  <si>
    <t>20203320000142  </t>
  </si>
  <si>
    <t>03-02-2020 16:41 PM Archivar Ronny Estiven Romero Velandia Respondido con Radicado DNBC No. *20202050064341* **20202050064341** Bogotá D.C, 03-02-2020</t>
  </si>
  <si>
    <t>LUIS EDUARDO BERNAL VILORIA  </t>
  </si>
  <si>
    <t>Persona natural</t>
  </si>
  <si>
    <t>SM DERECHO DE PETICION </t>
  </si>
  <si>
    <t>Cristhian Urrego Camargo</t>
  </si>
  <si>
    <t>20203320000192  </t>
  </si>
  <si>
    <t>04-02-2020 10:08 AM Archivar Cristhian Urrego Camargo Se da rta. mediante oficio No. 20202000000651 de 4/02/2020</t>
  </si>
  <si>
    <t>CESAR</t>
  </si>
  <si>
    <t>CUERPO DE BOMBEROS VOLUNTARIOS DE VALLEDUPAR  </t>
  </si>
  <si>
    <t>OTROS</t>
  </si>
  <si>
    <t>SM REMISION POR COMPETENCIA </t>
  </si>
  <si>
    <t xml:space="preserve">Rainer Narval Naranjo Charrasquiel </t>
  </si>
  <si>
    <t>SUBDIRECCIÓN ADMINISTRATIVA Y FINANCIERA</t>
  </si>
  <si>
    <t>QUEJA </t>
  </si>
  <si>
    <t>20203320000202  </t>
  </si>
  <si>
    <t>17-02-2020 16:38 PM Archivar Rainer Narval Naranjo Charrasquiel Se da respuesta con oficio 20203000000791 y se procederá a asignarlo a Asuntos disciplinarios</t>
  </si>
  <si>
    <t>Word</t>
  </si>
  <si>
    <t>No se especifica medio de envio de respuesta, respuesta sin firma.</t>
  </si>
  <si>
    <t>SANTANDER</t>
  </si>
  <si>
    <t>CUERPO DE BOMBEROS VOLUNTARIOS DEL SOCORRO  </t>
  </si>
  <si>
    <t xml:space="preserve"> Carlos Armando López Barrera</t>
  </si>
  <si>
    <t>OFICINA ASESORA JURIDICA</t>
  </si>
  <si>
    <t>DIRECCION GENERAL</t>
  </si>
  <si>
    <t>20203320000222  </t>
  </si>
  <si>
    <t>16-03-2020 10:26 AM Archivar Carlos Armando López Barrera Se archiva por cuanto es una sugerencia que se tendrá en cuenta al adelantar los respectivos acercamientos con la DIAN.</t>
  </si>
  <si>
    <t>No se genero respuesta</t>
  </si>
  <si>
    <t>20203320000312  </t>
  </si>
  <si>
    <t>04-02-2020 11:35 AM Archivar Cristhian Urrego Camargo Se da rta mediante oficio No. 20202000000661 del 4/02/2020</t>
  </si>
  <si>
    <t>NORTE DE SANTANDER</t>
  </si>
  <si>
    <t>FISCALIA GENERAL DE LA NACION SECCIONAL NORTE DE SANTANDER  </t>
  </si>
  <si>
    <t>SM SOLICITUD MEDALLA SAN MIGUEL BUCARAMANGA </t>
  </si>
  <si>
    <t>20203320000372  </t>
  </si>
  <si>
    <t xml:space="preserve">03-03-2020 11:01 AM Archivar Paula Andrea Cortéz Mojica archivo medalla
</t>
  </si>
  <si>
    <t>No sedio respuesta</t>
  </si>
  <si>
    <t>PROCURADURIA PROVINCIAL DE BARRANQUILLA  </t>
  </si>
  <si>
    <t>SM  </t>
  </si>
  <si>
    <t>20203320000472  </t>
  </si>
  <si>
    <t>05-02-2020 11:14 AM Archivar Cristhian Urrego Camargo Se archiva. Se da rta mediante oficio No. 20202000000701 del 5/02/2020.</t>
  </si>
  <si>
    <t>BOLIVAR</t>
  </si>
  <si>
    <t>CUERPO DE BOMBEROS VOLUNTARIOS DE CALAMAR BOLIVAR  </t>
  </si>
  <si>
    <t>SM SOLICITUD </t>
  </si>
  <si>
    <t>20203320000522  </t>
  </si>
  <si>
    <t xml:space="preserve">06-02-2020 11:27 AM Archivar Ronny Estiven Romero Velandia Respondido - Radicado DNBC No. *20202050001473* **20202050001473** Bogotá D.C, 06-02-2020
</t>
  </si>
  <si>
    <t>Radicado respuesta mal generado</t>
  </si>
  <si>
    <t>CUNDINAMARCA</t>
  </si>
  <si>
    <t>VEEDUBOMD  </t>
  </si>
  <si>
    <t>sm derecho de peticion </t>
  </si>
  <si>
    <t>20203320000642  </t>
  </si>
  <si>
    <t>Vencida</t>
  </si>
  <si>
    <t>05-02-2020 11:50 AM Reasignacion Cristhian Urrego Camargo Estimad Dr. Carlos, remito derecho de petición para la respuesta por parte del Despacho del Director. Gracias.</t>
  </si>
  <si>
    <t>No se tiene respuesta a la fecha 20/05/2020</t>
  </si>
  <si>
    <t>SAFETY FIRE  </t>
  </si>
  <si>
    <t>20203320000682  </t>
  </si>
  <si>
    <t>12-02-2020 14:37 PM Archivar Rainer Narval Naranjo Charrasquiel Se entregan copias y se archiva</t>
  </si>
  <si>
    <t>SIMÓN VILLALBA DÍAZ </t>
  </si>
  <si>
    <t>SM SITUACION DE CBV TURBANA </t>
  </si>
  <si>
    <t>Petición de interés particular</t>
  </si>
  <si>
    <t>20203320000722  </t>
  </si>
  <si>
    <t>06-02-2020 10:03 AM Archivar Cristhian Urrego Camargo Se devuelve para que complete los anexos que señala en el oficio, para que complemente la petición. 20202000000711 del 6/02/2020</t>
  </si>
  <si>
    <t>El orfeo no debio ser cerrado hasta pasar los 30 dias que se tiene por ley el completar la peticion y asi asi poder reanudar.</t>
  </si>
  <si>
    <t>Formato PQRSD</t>
  </si>
  <si>
    <t>Cundinamarca</t>
  </si>
  <si>
    <t>CUERPO DE BOMBEROS VOLUNTARIOS DE LA CALERA  </t>
  </si>
  <si>
    <t>Solicitud de información</t>
  </si>
  <si>
    <t>RD DERECHO DE PETICION </t>
  </si>
  <si>
    <t>Subdirección estratégica y de coordinación bomberil</t>
  </si>
  <si>
    <t>20203320000842  </t>
  </si>
  <si>
    <t>05-02-2020 15:16 PM Archivar Ronny Estiven Romero Velandia RESPONDIDO CON Radicado DNBC No. *20202050064101* **20202050064101** Bogotá D.C, 09-01-2020</t>
  </si>
  <si>
    <t>No se especifica medio de envío, documento sin firma.</t>
  </si>
  <si>
    <t>Servicio de mensajería</t>
  </si>
  <si>
    <t>Casanare</t>
  </si>
  <si>
    <t>ALCALDIA DE PORE - CASANARE  </t>
  </si>
  <si>
    <t>Solicitud de recursos</t>
  </si>
  <si>
    <t>SM FORTALECIMIENTO </t>
  </si>
  <si>
    <t>Área Central de Referencia Bomberil</t>
  </si>
  <si>
    <t>20203320000872  </t>
  </si>
  <si>
    <t>Extemporánea</t>
  </si>
  <si>
    <t>Área Central de Referencia Bomberil 19-03-2020 13:24 PM Archivar Luis Alberto Valencia Pulido Se da respuesta mediante Documento No 20202100001031</t>
  </si>
  <si>
    <t>Santander</t>
  </si>
  <si>
    <t>Andrés Fernando Muñoz Cabrera</t>
  </si>
  <si>
    <t>20203320000882  </t>
  </si>
  <si>
    <t>ALCALDÍA DE AGUA DE DIOS - CUNDINAMARCA  </t>
  </si>
  <si>
    <t>SM QUEJA  </t>
  </si>
  <si>
    <t>20203320000912  </t>
  </si>
  <si>
    <t>14-02-2020 15:17 PM Archivar Ronny Estiven Romero Velandia Respondido con radicado DNBC No. *20202050064451* **20202050064451** Bogotá D.C, 14-02-2020</t>
  </si>
  <si>
    <t>Bogotá D.C.</t>
  </si>
  <si>
    <t>SECRETARIA DISTRITAL DE AMBIENTE  </t>
  </si>
  <si>
    <t>Otros</t>
  </si>
  <si>
    <t>SM VISITA CONTROL DE CUMPLIMIENTO NORMATIVO </t>
  </si>
  <si>
    <t>Rainer Narval Naranjo Charrasquiel</t>
  </si>
  <si>
    <t>Petición entre autoridades</t>
  </si>
  <si>
    <t>20203320000932  </t>
  </si>
  <si>
    <t>Se procederá a realizar las actividades pertinentes para dar cumplimiento a los requerimientos de la Secretaria Ambiental.</t>
  </si>
  <si>
    <t>No se tiene evidencia de respuesta.</t>
  </si>
  <si>
    <t>Arauca</t>
  </si>
  <si>
    <t>GOBERNACIÓN ARAUCA  </t>
  </si>
  <si>
    <t>SM PROYECTO </t>
  </si>
  <si>
    <t>Cristhian Matiz</t>
  </si>
  <si>
    <t>20203320001002  </t>
  </si>
  <si>
    <t xml:space="preserve"> Cristhian Matiz</t>
  </si>
  <si>
    <t>20203320001042  </t>
  </si>
  <si>
    <t>Tolima</t>
  </si>
  <si>
    <t>CUERPO DE BOMBEROS VOLUNTARIOS DE HONDA  </t>
  </si>
  <si>
    <t>SM PETICIÓN VEHÍCULO </t>
  </si>
  <si>
    <t>20203320001142  </t>
  </si>
  <si>
    <t>18-02-2020 09:03 AM Archivar Andrea Bibiana Castañeda Durán SE DIO RESPUESTA CON RAD. 20202050064481 ENVIADO EL 17/02/2020</t>
  </si>
  <si>
    <t>Radicación Directa</t>
  </si>
  <si>
    <t>Valle del Cauca</t>
  </si>
  <si>
    <t>CUERPO DE BOMBEROS VOLUNTARIOS DE ZARZAL  </t>
  </si>
  <si>
    <t>RD PROYECTO </t>
  </si>
  <si>
    <t>20203320001172  </t>
  </si>
  <si>
    <t>Boyacá</t>
  </si>
  <si>
    <t>CUERPO DE BOMBEROS VOLUNTARIOS DE PAIPA - BOYACA  </t>
  </si>
  <si>
    <t>SM REMISION DE EXPEDIENTE </t>
  </si>
  <si>
    <t>ERIKA AGUIRRE LEMUS</t>
  </si>
  <si>
    <t>20203320001192  </t>
  </si>
  <si>
    <t>02-03-2020 12:11 PM Archivar ERIKA AGUIRRE LEMUS Se archiva con radicado de salida número 20202050064761. Se adjunto pantallazo de envío de comunicación.</t>
  </si>
  <si>
    <t>ALCALDIA MUNICIPAL DE EL PLAYON - SANTANDER  </t>
  </si>
  <si>
    <t>SM. COPIA QUEJA POR NO ATENCIÓN DE INCENDIO </t>
  </si>
  <si>
    <t>20203320001202  </t>
  </si>
  <si>
    <t>18-02-2020 16:53 PM Archivar Andrea Bibiana Castañeda Durán SE DIO TRÁMITE CON RAD. 20202050064501 ENVIADO EL 18/2/2020 POR CORREO ELECTRÓNICO</t>
  </si>
  <si>
    <t>Bolívar</t>
  </si>
  <si>
    <t>CUERPO DE BOMBEROS VOLUNTARIOS DE CLEMENCIA BOLIVAR  </t>
  </si>
  <si>
    <t>RD DERECHO DE PETICIÓN </t>
  </si>
  <si>
    <t>20203320001232  </t>
  </si>
  <si>
    <t>17-02-2020 10:53 AM Archivar Ronny Estiven Romero Velandia Respondido con Radicado DNBC No. *20202050064421* **20202050064421** Bogotá D.C, 13-02-2020</t>
  </si>
  <si>
    <t>RED COLOMBIANA DE INSTITUCIONES DE EDUCACIÓN SUPERIOR EDURED  </t>
  </si>
  <si>
    <t>Persona Jurídica</t>
  </si>
  <si>
    <t>SM SOLICITUD DE CERTIFICACION </t>
  </si>
  <si>
    <t>GESTIÓN CONTRACTUAL</t>
  </si>
  <si>
    <t>20203320001282  </t>
  </si>
  <si>
    <t>CUERPO DE BOMBEROS VOLUNTARIOS DE SIBATE  </t>
  </si>
  <si>
    <t>Acompañamiento jurídico</t>
  </si>
  <si>
    <t>SM SEGUIMIENTO </t>
  </si>
  <si>
    <t>20203320001312  </t>
  </si>
  <si>
    <t>18-02-2020 16:56 PM Archivar Andrea Bibiana Castañeda Durán SE DIO TRÁMITE CON RAD. 20202050064511 ENVIADO EL 18/012/2020 POR CORREO ELECTRÓNICO</t>
  </si>
  <si>
    <t>Huila</t>
  </si>
  <si>
    <t>HEINER JONED GUZMAN RIVERA </t>
  </si>
  <si>
    <t>Persona Natural</t>
  </si>
  <si>
    <t>Legislación Bomberil</t>
  </si>
  <si>
    <t>SM ASESORIA JURIDICA PARA AVALAR GRADO </t>
  </si>
  <si>
    <t>20203320001342  </t>
  </si>
  <si>
    <t>21-02-2020 15:38 PM Archivar Andrea Bibiana Castañeda Durán SE DIO TRÁMITE CON RAD. 20202050064681 ENVIADO EL 21/2/2020</t>
  </si>
  <si>
    <t>ROBINSON REINA  </t>
  </si>
  <si>
    <t>SM TRASLADO SOLICITUD DEL MINISTERIO DE EDUCACIÓN </t>
  </si>
  <si>
    <t>20203320001402  </t>
  </si>
  <si>
    <t>18-02-2020 16:49 PM Archivar Andrea Bibiana Castañeda Durán SE DARÁ TRÁMITE CON EL RADICADO No. 20203320001412</t>
  </si>
  <si>
    <t>SM DERECHO DE PETICION CONCEPTO SOBRE AUTORIZACIÓN DE CBV PITALITO PARA CERTIFICAR AUXILIARES DE ENFERMERIA  </t>
  </si>
  <si>
    <t>20203320001412  </t>
  </si>
  <si>
    <t>03-04-2020 13:11 PM Archivar Andrea Bibiana Castañeda Durán SE DIO TRÁMITE CON RAD. 20202050064591 ENVIADO EL 24/3/2020 POR CORREO ELECTRÓNICO</t>
  </si>
  <si>
    <t>CRISTHIAN ZAMBRANO BARRETO </t>
  </si>
  <si>
    <t>SM SOLICITUD VISITA DE VERIFICACIÓN DE CONDICIONES DE SEGURIDAD </t>
  </si>
  <si>
    <t>20203320001432  </t>
  </si>
  <si>
    <t>19-02-2020 16:12 PM Archivar Andrea Bibiana Castañeda Durán SE DIO RESPUESTA CON RAD. 20202050064581 ENVIADO EL 19/02/2020 POR CORREO ELECTRÓNICO</t>
  </si>
  <si>
    <t>SECRETARÍA DISTRITAL DE GOBIERNO Alcaldía MAYOR DE Bogotá  </t>
  </si>
  <si>
    <t>SM TRASLADO DERECHO DE PETICIÓN CARLOS JULIO RINCON </t>
  </si>
  <si>
    <t>20203320001462  </t>
  </si>
  <si>
    <t>18-02-2020 16:57 PM Archivar Andrea Bibiana Castañeda Durán SE DIO TRÁMITE CON RAD. 20202050064541 ENVIADO EL 18/02/2020 POR CORREO ELECTRÓNICO</t>
  </si>
  <si>
    <t>DELEGACION DEPARTAMENTAL DE BOMBEROS CUNDINAMARCA  </t>
  </si>
  <si>
    <t>SM SOLICITUD DE CONCEPTO </t>
  </si>
  <si>
    <t>20203320001512  </t>
  </si>
  <si>
    <t>05-03-2020 16:34 PM Archivar Andrea Bibiana Castañeda Durán SE DIO TRÁMITE CON RADICADO 20202050064601 ENVIADO EL 26/2/2020</t>
  </si>
  <si>
    <t>LIBARDO GOMEZ URREA </t>
  </si>
  <si>
    <t>SM DERECHO DE PETICIÓN </t>
  </si>
  <si>
    <t>Freddy Andrés Farfán Moreno</t>
  </si>
  <si>
    <t>GESTIÓN PRESUPUESTO</t>
  </si>
  <si>
    <t>20203320001532  </t>
  </si>
  <si>
    <t>04-03-2020 16:06 PM Archivar Freddy Andrés Farfán Moreno se da respuesta con el oficio No. 20203600000871</t>
  </si>
  <si>
    <t>CONTRALORIA GENERAL DE LA NACION  </t>
  </si>
  <si>
    <t>SM REITERACION SOLICITUD </t>
  </si>
  <si>
    <t>20203320001582  </t>
  </si>
  <si>
    <t>CUERPO DE BOMBEROS VOLUNTARIOS DE ANSERMANUEVO  </t>
  </si>
  <si>
    <t>RD SOLICITUD </t>
  </si>
  <si>
    <t>20203320001602  </t>
  </si>
  <si>
    <t>FEDERACION DEPARTAMENTAL DE BOMBEROS DEL VALLE DEL CAUCA  </t>
  </si>
  <si>
    <t>RD PRESENTACIÓN CBV  </t>
  </si>
  <si>
    <t>20203320001612  </t>
  </si>
  <si>
    <t>20202050065241, 20202050065231 y 20202050065261</t>
  </si>
  <si>
    <t>16-03-2020 16:31 PM Archivar ERIKA AGUIRRE LEMUS Se archiva con número de radicado **20202050065241**, **20202050065231** y **20202050065261**.</t>
  </si>
  <si>
    <t>TRD incorrecta</t>
  </si>
  <si>
    <t>Choco</t>
  </si>
  <si>
    <t>MINISTERIO DE INTERIOR  </t>
  </si>
  <si>
    <t>20203320001622  </t>
  </si>
  <si>
    <t>Quindío</t>
  </si>
  <si>
    <t>SM TRASLADO POR COMPETENCIA </t>
  </si>
  <si>
    <t>20203320001632  </t>
  </si>
  <si>
    <t>02-03-2020 14:03 PM Archivar ERIKA AGUIRRE LEMUS se archiva con radicado de salida número 20202050064781. Se adjunta pantallazo de envío.</t>
  </si>
  <si>
    <t>CUERPO DE BOMBEROS VOLUNTARIOS DE OPORAPA HUILA  </t>
  </si>
  <si>
    <t>20203320001672  </t>
  </si>
  <si>
    <t>18-02-2020 12:00 PM Archivar Ronny Estiven Romero Velandia respondido con Radicado DNBC No. *20202050064561* **20202050064561** Bogotá D.C, 18-02-2020</t>
  </si>
  <si>
    <t>ALCALDIA CIENAGA  </t>
  </si>
  <si>
    <t>SM TRASLADO </t>
  </si>
  <si>
    <t>20203320001772  </t>
  </si>
  <si>
    <t>20202050064741 y 20202050064831</t>
  </si>
  <si>
    <t>27-02-2020 10:51 AM Archivar ERIKA AGUIRRE LEMUS Se envío comunicación el 25 de febrero de 2020. Se adjunto pantallazo de envío.</t>
  </si>
  <si>
    <t>Antioquia</t>
  </si>
  <si>
    <t>SECRETARIA DE GOBIERNO DE ARMENIA  </t>
  </si>
  <si>
    <t>SM FORTALECIMIENTO INSTITUCIONAL </t>
  </si>
  <si>
    <t>20203320001782  </t>
  </si>
  <si>
    <t>14-04-2020 12:48 PM Archivar Edgar Alexander Maya López Se da respuesta con radicado DNBC N° 20202050065721</t>
  </si>
  <si>
    <t>CAMARA DE COMERCIO DE BUCARAMANGA  </t>
  </si>
  <si>
    <t>SOLICITUD </t>
  </si>
  <si>
    <t xml:space="preserve"> ERIKA AGUIRRE LEMUS</t>
  </si>
  <si>
    <t>20203320001842  </t>
  </si>
  <si>
    <t>GOBERNACIÓN DE ANTIOQUIA  </t>
  </si>
  <si>
    <t>20203320001882  </t>
  </si>
  <si>
    <t>16-03-2020 16:36 PM Archivar ERIKA AGUIRRE LEMUS Se archiva con el radicado de salida número 20202050065281.</t>
  </si>
  <si>
    <t>CONGRESO DE LA REPUBLICA DE COLOMBIA  </t>
  </si>
  <si>
    <t>RD SOLICITUD DE INFORMACION </t>
  </si>
  <si>
    <t>Dirección Genera</t>
  </si>
  <si>
    <t>Petición por congresista</t>
  </si>
  <si>
    <t>20203320001912  </t>
  </si>
  <si>
    <t>16-03-2020 17:40 PM Archivar Carlos Armando López Barrera Se archiva y se da respuesta mediante radicado No. 20201200000033</t>
  </si>
  <si>
    <t>Correo atención al Ciudadano</t>
  </si>
  <si>
    <t>JIUD MAGNOLY GAVIRIA NARVAEZ  </t>
  </si>
  <si>
    <t>CAC SOLICITUD DE CERTIFICADO </t>
  </si>
  <si>
    <t>Petición de documentos e información</t>
  </si>
  <si>
    <t>20203320001962  </t>
  </si>
  <si>
    <t>SM REQUERIMIENTO </t>
  </si>
  <si>
    <t>20203320002052  </t>
  </si>
  <si>
    <t>02-03-2020 14:43 PM Archivar ERIKA AGUIRRE LEMUS Se archiva con radicado de salida número 20202050064741. Se adjunta pantallazo de envío.</t>
  </si>
  <si>
    <t>SM REMISION </t>
  </si>
  <si>
    <t>20203320002072  </t>
  </si>
  <si>
    <t>16-03-2020 09:25 AM Archivar Andrea Bibiana Castañeda Durán SE DIO TRÁMITE CON RAD. 20202050065041 ENVIADO EL 11/03/2020</t>
  </si>
  <si>
    <t>ORLANDO PONCE MALAGA </t>
  </si>
  <si>
    <t>20203320002092  </t>
  </si>
  <si>
    <t>24-03-2020 19:09 PM Archivar Andrés Fernando Muñoz Cabrera Se archiva. Se envió documento por correo electrónico al destinatario</t>
  </si>
  <si>
    <t>Documento sin firma</t>
  </si>
  <si>
    <t>COLJUEGOS  </t>
  </si>
  <si>
    <t>CAC SOLICITUD </t>
  </si>
  <si>
    <t>20203320002122  </t>
  </si>
  <si>
    <t>10-03-2020 14:44 PM Archivar ERIKA AGUIRRE LEMUS Se archiva con el radicado de salida número 20202050064941. Se adjunto pantallazo de salida.</t>
  </si>
  <si>
    <t>Fecha real de recepción 04-02-2020, extemporánea por 29 días a respuesta</t>
  </si>
  <si>
    <t>JOSE MANUEL ROJAS GARCIA </t>
  </si>
  <si>
    <t>CAC SOLICITUD DE INFORMACION </t>
  </si>
  <si>
    <t>20203320002132  </t>
  </si>
  <si>
    <t>03-03-2020 16:58 PM Archivar Andrea Bibiana Castañeda Durán SE DIO TRÁMITE CON RAD. 20202050064861 ENVIADO EL 02/03/2020</t>
  </si>
  <si>
    <t>Fecha real de recepción día 24 de febrero de 2020</t>
  </si>
  <si>
    <t>CARLOS JULIO RINCON AYALA </t>
  </si>
  <si>
    <t>CAC DERECHO DE PETICION </t>
  </si>
  <si>
    <t>20203320002142  </t>
  </si>
  <si>
    <t>28-02-2020 10:45 AM Archivar Andrea Bibiana Castañeda Durán SE DIO TRÁMITE CON RAD. 20202050064661 ENVIADO POR CORREO ELECTRÓNICO EL 20/02/2020</t>
  </si>
  <si>
    <t>Fecha real de recepción día 19 de febrero de 2020</t>
  </si>
  <si>
    <t>Canal escrito</t>
  </si>
  <si>
    <t>Servicio de Mensajería</t>
  </si>
  <si>
    <t>GOBERNACIÓN DE SANTANDER  </t>
  </si>
  <si>
    <t>Entidad Territorial</t>
  </si>
  <si>
    <t>SM CONCEPTO JURIDICO </t>
  </si>
  <si>
    <t>FORMULACIÓN Y ACTUALIZACIÓN NORMATIVA Y OPERATIVA </t>
  </si>
  <si>
    <t>30 días</t>
  </si>
  <si>
    <t>20203320002202  </t>
  </si>
  <si>
    <t>17 de abril del 2020</t>
  </si>
  <si>
    <t>ALCALDIA MUNICIPAL DE COROMORO  </t>
  </si>
  <si>
    <t>15 días</t>
  </si>
  <si>
    <t>20203320002212  </t>
  </si>
  <si>
    <t>20202050065211</t>
  </si>
  <si>
    <t>19 de marzo del 2020</t>
  </si>
  <si>
    <t>03-04-2020 13:13 PM Archivar Andrea Bibiana Castañeda Durán SE DIO TRÁMITE CON RAD. 20202050065211 ENVIADO EL 19/03/2020 POR CORREO ELECTRÓNICO</t>
  </si>
  <si>
    <t>24 de marzo del 2020</t>
  </si>
  <si>
    <t>SI</t>
  </si>
  <si>
    <t>ALCALDIA SABOYA  </t>
  </si>
  <si>
    <t>10 días</t>
  </si>
  <si>
    <t>20203320002222  </t>
  </si>
  <si>
    <t>18 de marzo del 2020</t>
  </si>
  <si>
    <t>Caldas</t>
  </si>
  <si>
    <t>DELEGACION DEPARTAMENTAL DE BOMBEROS DE CALDAS  </t>
  </si>
  <si>
    <t>Cuerpo de Bomberos</t>
  </si>
  <si>
    <t>SM ACTOS ADMINISTRATIVOS </t>
  </si>
  <si>
    <t>20203320002272  </t>
  </si>
  <si>
    <t>SM AFILIACION A REGIMEN SUBSIDIADO </t>
  </si>
  <si>
    <t>EDISON DELGADO </t>
  </si>
  <si>
    <t>20203320002282  </t>
  </si>
  <si>
    <t>MINISTERIO DE AMBIENTE  </t>
  </si>
  <si>
    <t>Entidad Pública</t>
  </si>
  <si>
    <t>SM ACTUALIZACION COP </t>
  </si>
  <si>
    <t>20203320002292  </t>
  </si>
  <si>
    <t xml:space="preserve"> Anotación Orfeo: Se archiva. Se envió el documento por correo electrónico al destinatario</t>
  </si>
  <si>
    <t>Se digitalizó el correo electrónico.</t>
  </si>
  <si>
    <t>Canal Virtual</t>
  </si>
  <si>
    <t>Magdalena</t>
  </si>
  <si>
    <t>DELEGACIÓN DEPARTAMENTAL BOMBEROS DEL MAGDALENA  </t>
  </si>
  <si>
    <t>CAC: DERECHO DE PETICION </t>
  </si>
  <si>
    <t xml:space="preserve">FORMULACIÓN Y ACTUALIZACIÓN NORMATIVA Y OPERATIVA </t>
  </si>
  <si>
    <t>20203320002352  </t>
  </si>
  <si>
    <t>20202050065021</t>
  </si>
  <si>
    <t>09 de marzo del 2020</t>
  </si>
  <si>
    <t>10 de marzo del 2020</t>
  </si>
  <si>
    <t>CUERPO DE BOMBEROS VOLUNTARIOS FLORIDABLANCA  </t>
  </si>
  <si>
    <t>20203320002382  </t>
  </si>
  <si>
    <t>20202050065051</t>
  </si>
  <si>
    <t>06 de marzo del 2020</t>
  </si>
  <si>
    <t>CAC: ACLARACION </t>
  </si>
  <si>
    <t>20203320002412  </t>
  </si>
  <si>
    <t>20202050064931</t>
  </si>
  <si>
    <t>04 de marzo del 2020</t>
  </si>
  <si>
    <t>16 de abril del 2020</t>
  </si>
  <si>
    <t>CUERPO DE BOMBEROS VOLUNTARIOS DE VETAS - SANTANDER  </t>
  </si>
  <si>
    <t>SM SOLICITUD DE INFORMACION </t>
  </si>
  <si>
    <t>German Andrés Miranda Montenegro</t>
  </si>
  <si>
    <t>20203320002482  </t>
  </si>
  <si>
    <t>16 de marzo del 2020</t>
  </si>
  <si>
    <t>se dio respuesta mediante correo electrónico el día 10 de marzo de 2020 al correo bomberosvetassantander@gmail.com mediante el correo segurosdnbc@gmail.com</t>
  </si>
  <si>
    <t>No se anexa copia del correo electrónico enviado.</t>
  </si>
  <si>
    <t>ALCALDIA DE TURMEQUE  </t>
  </si>
  <si>
    <t>SM CERTIFICACIÓN  </t>
  </si>
  <si>
    <t>Faubricio Sanchez Cortes </t>
  </si>
  <si>
    <t>20203320002522  </t>
  </si>
  <si>
    <t>SM REQUERIMIENTO PRESUPUESTAL</t>
  </si>
  <si>
    <t>Carlos Armando López Barrera</t>
  </si>
  <si>
    <t>5 días</t>
  </si>
  <si>
    <t>20203320002532  </t>
  </si>
  <si>
    <t>20203630000881</t>
  </si>
  <si>
    <t>05 de marzo del 2020</t>
  </si>
  <si>
    <t>No hay Imagen Disp.</t>
  </si>
  <si>
    <t>No se especifica medio de envío de respuesta documento sin firma.nvio.</t>
  </si>
  <si>
    <t>Risaralda</t>
  </si>
  <si>
    <t>CAC: SOLICITUD </t>
  </si>
  <si>
    <t>20203320002572  </t>
  </si>
  <si>
    <t>20202050064951</t>
  </si>
  <si>
    <t>05-03-2020 16:28 PM Archivar Andrea Bibiana Castañeda Durán SE DIO TRÁMITE CON RAD. 20202050064951 ENVIADO EL 4/3/2020.</t>
  </si>
  <si>
    <t>13 de marzo del 2020</t>
  </si>
  <si>
    <t>Canal Presencial</t>
  </si>
  <si>
    <t>LUIS FERNANDO REYES RAMIREZ (Vigías del Café)</t>
  </si>
  <si>
    <t>Persona jurídica</t>
  </si>
  <si>
    <t>FT: SOLICITUD </t>
  </si>
  <si>
    <t>Luis Alberto Valencia Pulido</t>
  </si>
  <si>
    <t xml:space="preserve">Área Central de Referencia Bomberil </t>
  </si>
  <si>
    <t>20203320002622  </t>
  </si>
  <si>
    <t>20202100000971</t>
  </si>
  <si>
    <t>05 de mayo del 2020</t>
  </si>
  <si>
    <t>VEEDURIA CIUDADANA VIGIAS DEL CAFE  </t>
  </si>
  <si>
    <t>RD. SOLICITUD </t>
  </si>
  <si>
    <t>20203320002632  </t>
  </si>
  <si>
    <t>20202050065441</t>
  </si>
  <si>
    <t>26 de Marzo del 2020</t>
  </si>
  <si>
    <t>29 de abril del 2020</t>
  </si>
  <si>
    <t>20203320002652  </t>
  </si>
  <si>
    <t xml:space="preserve">20201200000023
</t>
  </si>
  <si>
    <t>16 de Marzo del 2020</t>
  </si>
  <si>
    <t>27 de abril del 2020</t>
  </si>
  <si>
    <t>No se especifica medio de envío de respuesta documento sin firma.</t>
  </si>
  <si>
    <t>20203320002692  </t>
  </si>
  <si>
    <t>20202050065341</t>
  </si>
  <si>
    <t>17 de Marzo del 2020</t>
  </si>
  <si>
    <t>18 de Marzo del 2020</t>
  </si>
  <si>
    <t>FEDERACION NACIONAL DE BOMBEROS DE COLOMBIA  </t>
  </si>
  <si>
    <t>SM SOLICITUD DE ACOMPAÑAMIENTO </t>
  </si>
  <si>
    <t>20203320002702  </t>
  </si>
  <si>
    <t>Solo se digitalizó la primera hoja, fue remitido por el Ministerio del de Interior.</t>
  </si>
  <si>
    <t>Vichada</t>
  </si>
  <si>
    <t>CUERPO DE BOMBEROS VOLUNTARIOS DE LA PRIMAVERA  </t>
  </si>
  <si>
    <t>SM REFORMA DE LA LEY 1515 </t>
  </si>
  <si>
    <t>20203320002712  </t>
  </si>
  <si>
    <t>20202050065361</t>
  </si>
  <si>
    <t>24 de Marzo del 2020</t>
  </si>
  <si>
    <t>28 de abril del 2020</t>
  </si>
  <si>
    <t>El oficio lo envió fue Ministerio del Interior no el Cuerpo de Bomberos.</t>
  </si>
  <si>
    <t>PABLO ANTONIO Díaz ROA </t>
  </si>
  <si>
    <t>SM REFORMA LEY 1515 </t>
  </si>
  <si>
    <t>20203320002722  </t>
  </si>
  <si>
    <t xml:space="preserve">20202050065351
</t>
  </si>
  <si>
    <t>FERNANDO QUINTERO VARGAS </t>
  </si>
  <si>
    <t>20203320002742  </t>
  </si>
  <si>
    <t>20202050067351</t>
  </si>
  <si>
    <t>27 de mayo del 2020</t>
  </si>
  <si>
    <t>Cauca</t>
  </si>
  <si>
    <t>CUERPO DE BOMBEROS VOLUNTARIOS DE POPAYAN  </t>
  </si>
  <si>
    <t>SM: SOLICITUD DE INFORMACION </t>
  </si>
  <si>
    <t>20203320002812  </t>
  </si>
  <si>
    <t>24 de abril del 2020</t>
  </si>
  <si>
    <t>SM PROPUESTA PARA REFORMA LEY 1575 </t>
  </si>
  <si>
    <t>Sugerencia</t>
  </si>
  <si>
    <t>20203320002822  </t>
  </si>
  <si>
    <t>20202050065301</t>
  </si>
  <si>
    <t>ALCALDIA MUNICIPAL DE NEIVA  </t>
  </si>
  <si>
    <t>20203320002832  </t>
  </si>
  <si>
    <t>20202050066341</t>
  </si>
  <si>
    <t>18 de mayo del 2020</t>
  </si>
  <si>
    <t>20 de mayo del 2020</t>
  </si>
  <si>
    <t>SM SOLICITUD INFORMACION TIQUETES </t>
  </si>
  <si>
    <t>20203320002852  </t>
  </si>
  <si>
    <t>20201200000043</t>
  </si>
  <si>
    <t>LERIDA TOLIMA  </t>
  </si>
  <si>
    <t>SM QUEJA </t>
  </si>
  <si>
    <t>20203320002862  </t>
  </si>
  <si>
    <t>20202050065941</t>
  </si>
  <si>
    <t xml:space="preserve">Marisol Mora Bustos </t>
  </si>
  <si>
    <t>GESTIÓN CONTABLE</t>
  </si>
  <si>
    <t>20203320002892  </t>
  </si>
  <si>
    <t>13 de marzo</t>
  </si>
  <si>
    <t>24 de enero del 2020</t>
  </si>
  <si>
    <t>Anotación ORFEO:  Una vez recibida la solicitud se emite certificado y se envía al correo contabilidad@edured.edu.co</t>
  </si>
  <si>
    <t>No se adjunta la prueba del envío del correo electrónico.</t>
  </si>
  <si>
    <t>CUERPO DE BOMBEROS VOLUNTARIOS DE PUERTO CARREÑO - VICHADA  </t>
  </si>
  <si>
    <t>CAC: CONCEPTO SOBRE CONTRATACION </t>
  </si>
  <si>
    <t>20203320002932  </t>
  </si>
  <si>
    <t>Cesar</t>
  </si>
  <si>
    <t>CAC: SOLICITUD DE INTERVENCION </t>
  </si>
  <si>
    <t>20203320002962  </t>
  </si>
  <si>
    <t>20202050066011</t>
  </si>
  <si>
    <t>19 de mayo del 2020</t>
  </si>
  <si>
    <t>CUERPO DE BOMBEROS VOLUNTARIOS DE CARTAGO  </t>
  </si>
  <si>
    <t>CAC SOLICITUD DE FICHA TECNICA </t>
  </si>
  <si>
    <t>20203320003022  </t>
  </si>
  <si>
    <t xml:space="preserve">Anotación ORFEO: Se da respuesta por medio de correo electrónico.
</t>
  </si>
  <si>
    <t>No se adjunta la respuesta del correo electrónico.</t>
  </si>
  <si>
    <t>CUERPO DE BOMBEROS VOLUNTARIOS DE SITIO NUEVO - MAGDALENA  </t>
  </si>
  <si>
    <t>CAC COMODATO FORESTAL </t>
  </si>
  <si>
    <t>CAROLINA ESCARRAGA </t>
  </si>
  <si>
    <t>GESTIÓN CONTRACTUAL  </t>
  </si>
  <si>
    <t>20203320003032  </t>
  </si>
  <si>
    <t>21 de febrero del 2020</t>
  </si>
  <si>
    <t>EDWIN ANDRES RINCON  </t>
  </si>
  <si>
    <t>CAC SOLICITUD DE INFORMACIÓN </t>
  </si>
  <si>
    <t>Mauricio Delgado Perdomo</t>
  </si>
  <si>
    <t>20203320003042  </t>
  </si>
  <si>
    <t>20202000001671</t>
  </si>
  <si>
    <t>28 de mayo del 2020</t>
  </si>
  <si>
    <t>29-05-2020 15:21 PM Archivar Mauricio Delgado Perdomo Se da respuesta con radicado DNBC No. 20202000001671</t>
  </si>
  <si>
    <t>DIRECCIÓN DE IMPUESTOS Y ADUANAS NACIONALES DIAN  </t>
  </si>
  <si>
    <t>CAC NOVEDAD CON LA DIAN </t>
  </si>
  <si>
    <t>20203320003092  </t>
  </si>
  <si>
    <t>20202050065611</t>
  </si>
  <si>
    <t>14 de abril del 2020</t>
  </si>
  <si>
    <t>JEFERSON MANUEL MUÑOZ PEREZ </t>
  </si>
  <si>
    <t>CAC PETICION DE INFORMACIÓN </t>
  </si>
  <si>
    <t>20203320003102  </t>
  </si>
  <si>
    <t>02 de abril del 2020</t>
  </si>
  <si>
    <t>Anotación Orfeo: SE DIO TRÁMITE, EN SE ENVIÓ LA RESPUESTA EL 02/04/2020.</t>
  </si>
  <si>
    <t>01 de abril del 2020</t>
  </si>
  <si>
    <t>No tiene número de radicado la respuesta (la anexaron en la parte de documentos)</t>
  </si>
  <si>
    <t>ALCALDÍA MUNICIPAL DE ALTAMIRA - HUILA  </t>
  </si>
  <si>
    <t>20203320003112  </t>
  </si>
  <si>
    <t>20202050065791</t>
  </si>
  <si>
    <t>13 de abril del 2020</t>
  </si>
  <si>
    <t>Anotación Orfeo: SE DIO TRÁMITE CON RADICADO 20202050065791 ENVIADO EL 28/5/2020.</t>
  </si>
  <si>
    <t>si</t>
  </si>
  <si>
    <t>No especifican por el medio de envío.</t>
  </si>
  <si>
    <t>CUERPO DE BOMBEROS OFICIALES DE DOSQUEBRADAS  </t>
  </si>
  <si>
    <t>CAC SOLICITUD DE RESPUESTA </t>
  </si>
  <si>
    <t>20203320003122  </t>
  </si>
  <si>
    <t>20203320003132  </t>
  </si>
  <si>
    <t>Atlántico</t>
  </si>
  <si>
    <t>CUERPO DE BOMBEROS VOLUNTARIOS DE PUERTO COLOMBIA  </t>
  </si>
  <si>
    <t>CAC : CONCEPTO JURÍDICO </t>
  </si>
  <si>
    <t>20203320003172  </t>
  </si>
  <si>
    <t>20202050065151</t>
  </si>
  <si>
    <t>ALCALDIA MUNICIPAL DE SIBATE  </t>
  </si>
  <si>
    <t>20203320003242  </t>
  </si>
  <si>
    <t>20202050065851</t>
  </si>
  <si>
    <t>29 de mayo del 2020</t>
  </si>
  <si>
    <t>Anotación Orfeo: SE DIO TRÁMITE CON RADICADO 20202050065851 ENVIADO EL 29/5/2020</t>
  </si>
  <si>
    <t>HERMES FRANCISCO PRADO FONSECA </t>
  </si>
  <si>
    <t>20203320003262  </t>
  </si>
  <si>
    <t>31 de marzo del 2020</t>
  </si>
  <si>
    <t>Anotación Orfeo: SE DIO RESPUESTA, ENVIADA EL 31/03/2020</t>
  </si>
  <si>
    <t>CUERPO DE BOMBEROS VOLUNTARIOS MAGANGUE - BOLIVAR  </t>
  </si>
  <si>
    <t>20203320003282  </t>
  </si>
  <si>
    <t>20202050066051</t>
  </si>
  <si>
    <t>LILIANA ANDREA GUTIERREZ BERBEO  </t>
  </si>
  <si>
    <t>20203320003292  </t>
  </si>
  <si>
    <t>Anotación Orfeo: SE DIO RESPUESTA, Y SE ENVIÓ EL 31/03/2020</t>
  </si>
  <si>
    <t>No se anexa oficio de respuesta ni se dice de que manera se envió.</t>
  </si>
  <si>
    <t>OSCAR ESPINOSA DIAZ  </t>
  </si>
  <si>
    <t>CAC DENUNCIA DESCRIMINACIÓN </t>
  </si>
  <si>
    <t>20203320003362  </t>
  </si>
  <si>
    <t>Anotación Orfeo: SE DIO RESPUESTA, ENVIADA EL 2/4/2020.</t>
  </si>
  <si>
    <t>CAC REMISIÓN POR COMPETENCIA </t>
  </si>
  <si>
    <t>20203320003372  </t>
  </si>
  <si>
    <t>03 de abril del 2020</t>
  </si>
  <si>
    <t>Anotación Orfeo: SE DIO TRÁMITE Y ENVÍO DE RESPUESTA EL 03/04/2020</t>
  </si>
  <si>
    <t>EDWIN ANDRES RODRIGUEZ RINCON </t>
  </si>
  <si>
    <t>CAC REQUISITOS DE BOMBERO </t>
  </si>
  <si>
    <t>20203320003392  </t>
  </si>
  <si>
    <t>06 de abril del 2020</t>
  </si>
  <si>
    <t>Anotación Orfeo: SE ENVIÓ RESPUESTA EL 06/04/2020.</t>
  </si>
  <si>
    <t>CAC TRASLADO DE OFICIO </t>
  </si>
  <si>
    <t>20203320003412  </t>
  </si>
  <si>
    <t>Faltan documentos para ser anexados, por cuanto no deja anexarlos en el pdf que siempre unimos.</t>
  </si>
  <si>
    <t>CAC TRASLADO </t>
  </si>
  <si>
    <t>20203320003422  </t>
  </si>
  <si>
    <t>20201200000053</t>
  </si>
  <si>
    <t>19 de febrero del 2020</t>
  </si>
  <si>
    <t>24-03-2020 17:58 PM Archivar Carlos Armando López Barrera Se archiva por cuanto se dio respuesta mediante radicado 20201200000053</t>
  </si>
  <si>
    <t>Miguel Ángel Franco Torres </t>
  </si>
  <si>
    <t>GESTIÓN TESORERIA </t>
  </si>
  <si>
    <t>20203320003442  </t>
  </si>
  <si>
    <t>CONTRALORIA GENERAL DE BOYACA  </t>
  </si>
  <si>
    <t>20203320003452  </t>
  </si>
  <si>
    <t>20202050065921</t>
  </si>
  <si>
    <t>CAC RESPUESTA OFICIO 2 </t>
  </si>
  <si>
    <t>20203320003472  </t>
  </si>
  <si>
    <t>20202050065331</t>
  </si>
  <si>
    <t>19-03-2020 10:48 AM Archivar Andrea Bibiana Castañeda Durán SE DIO TRÁMITE CON RAD. 20202050065331 ENVIADO EL 17/3/2020</t>
  </si>
  <si>
    <t>MANUEL MENDIVIL  </t>
  </si>
  <si>
    <t>CAC SOLICITUD DE APOYO </t>
  </si>
  <si>
    <t>20203320003512  </t>
  </si>
  <si>
    <t>20202050065911</t>
  </si>
  <si>
    <t>HERNAN DIAZ  </t>
  </si>
  <si>
    <t>20203320003542  </t>
  </si>
  <si>
    <t>20203320003572  </t>
  </si>
  <si>
    <t>20202050065601</t>
  </si>
  <si>
    <t>20 de enero del 2020</t>
  </si>
  <si>
    <t>CAC SEGUNDO DERECHO DE PETICION </t>
  </si>
  <si>
    <t>20203320003582  </t>
  </si>
  <si>
    <t xml:space="preserve">Anotación ORFEO: SE DIO TRÁMITE, Y RESPUESTA ENVIADA EL 03/04/2020.
</t>
  </si>
  <si>
    <t>No se especifica medio de envío, ni se anexa el documento de respuesta.</t>
  </si>
  <si>
    <t>MARCO ANTONIO LARGO DELGADO </t>
  </si>
  <si>
    <t>CAC SOLICITUD 300 HORAS </t>
  </si>
  <si>
    <t>20203320003592  </t>
  </si>
  <si>
    <t>GOBERNACIÓN DE RICAURTE - CUNDINAMARCA  </t>
  </si>
  <si>
    <t>CAC SOLICITUD ANEXOS </t>
  </si>
  <si>
    <t>20203320003612  </t>
  </si>
  <si>
    <t>Venezuela</t>
  </si>
  <si>
    <t>JOSE ANGEL CAMACHO FERNANDEZ </t>
  </si>
  <si>
    <t>CAC SOLICITUD VALIDACION ESTUDIOS </t>
  </si>
  <si>
    <t>20203320003632  </t>
  </si>
  <si>
    <t>20202050065621</t>
  </si>
  <si>
    <t>16-04-2020 11:52 AM Archivar Andrea Bibiana Castañeda Durán SE DIO RESPUESTA CON EL RAD. 20202050065621 ENVIADO AL PETICIONARIO EL 14/4/2020 POR CORREO ELECTRÓNICO</t>
  </si>
  <si>
    <t>UNIDAD NACIONAL PARA LA GESTION DEL RIESGO  </t>
  </si>
  <si>
    <t xml:space="preserve">Carlos Armando López Barrera </t>
  </si>
  <si>
    <t xml:space="preserve">OFICINA ASESORA JURIDICA </t>
  </si>
  <si>
    <t>20203320003662  </t>
  </si>
  <si>
    <t xml:space="preserve">20201200000063
</t>
  </si>
  <si>
    <t>JOSE ANTONIO JIMENEZ GUTIÉRREZ </t>
  </si>
  <si>
    <t>20203320003692  </t>
  </si>
  <si>
    <t>20202050065631</t>
  </si>
  <si>
    <t>22 de abril del 2020</t>
  </si>
  <si>
    <t>PDF</t>
  </si>
  <si>
    <t>Julio Alejandro Chamorro Cabrera  </t>
  </si>
  <si>
    <t>SUBDIRECCIÓN ESTRATÉGICA Y DE COORDINACIÓN BOMBERIL </t>
  </si>
  <si>
    <t>20203320003702  </t>
  </si>
  <si>
    <t>20202000001801, 20202000002261, 20202000002271, 20202000002281, 20202000002291</t>
  </si>
  <si>
    <t>EDUARDO ALBERTO ZARABANDA  </t>
  </si>
  <si>
    <t>20203320003712  </t>
  </si>
  <si>
    <t>03-06-2020 16:42 PM Archivar Andrea Bibiana Castañeda Durán SE DIO TRPAMITE CON EL RADICADO 20202050065861 ENVIADO EL 01/06/2020</t>
  </si>
  <si>
    <t>CAC SOLICITUD INFORMACION </t>
  </si>
  <si>
    <t>20203320003722  </t>
  </si>
  <si>
    <t xml:space="preserve">Anotación ORFEO: Se archiva por cuanto esta petición fue resuelta mediante correo electrónico remitido al Ministerio del Interior el día 20 de enero de 2020.
</t>
  </si>
  <si>
    <t>No se anexa el correo electrónico.</t>
  </si>
  <si>
    <t>Amazonas</t>
  </si>
  <si>
    <t>MIGUEL ANGEL CASTIBLANCO FETECUA </t>
  </si>
  <si>
    <t>20203320003732  </t>
  </si>
  <si>
    <t>05 de abril del 2020</t>
  </si>
  <si>
    <t xml:space="preserve">Anotación ORFEO: SE DIO TRÁMITE, Y SE ENVIÓ LA RESPUESTA EL DÍA 05/04/2020.
</t>
  </si>
  <si>
    <t>No se especifica medio de envío de respuesta ni tampoco se anexa la respuesta.</t>
  </si>
  <si>
    <t>ANSELMO LOZANO MORENO </t>
  </si>
  <si>
    <t>CAC SOAT </t>
  </si>
  <si>
    <t>20203320003792  </t>
  </si>
  <si>
    <t>01 de junio del 2020</t>
  </si>
  <si>
    <t>Anotación ORFEO: se dio respuesta al cuerpo de bomberos a través del correo de contratación.</t>
  </si>
  <si>
    <t>No se anexa la copia del correo electrónico.</t>
  </si>
  <si>
    <t>CAC APOYO JURIDICO </t>
  </si>
  <si>
    <t>20203320003802  </t>
  </si>
  <si>
    <t>Sin número de salida</t>
  </si>
  <si>
    <t>Anotación ORFEO: SE DIO TRÁMITE, Y ENVIÓ DE RESPUESTA EL 03/04/2020.</t>
  </si>
  <si>
    <t>El documento de respuesta no tiene radicado de salida, pero si se encuentra digitalizado (documentos), No se especifica medio de envío de respuesta</t>
  </si>
  <si>
    <t>CUERPO DE BOMBEROS VOLUNTARIOS DE ARAUCA  </t>
  </si>
  <si>
    <t>CAC VERIFICACION DE NORMA </t>
  </si>
  <si>
    <t>20203320003832  </t>
  </si>
  <si>
    <t>JULY MILENA ARIAS  </t>
  </si>
  <si>
    <t>20203320003912  </t>
  </si>
  <si>
    <t>Anotación ORFEO: SE DIO TRÁMITE Y RESPUESTA, ENVIADO EL 31/03/2020</t>
  </si>
  <si>
    <t>Anexan correo electrónico donde se responde al peticionario pero no el oficio de respuesta.</t>
  </si>
  <si>
    <t>LISET LOZADA  </t>
  </si>
  <si>
    <t>CAC APLICACION RESOLUCION </t>
  </si>
  <si>
    <t>20203320003922  </t>
  </si>
  <si>
    <t>20202000001781</t>
  </si>
  <si>
    <t>JENNY TREJOS  </t>
  </si>
  <si>
    <t>CAC BONOS Y RIFAS </t>
  </si>
  <si>
    <t>20203320003932  </t>
  </si>
  <si>
    <t>Anotación ORFEO: SE DIO RESPUESTA, ENVIADA EL 05/04/2020.</t>
  </si>
  <si>
    <t>Se anexa pdf del correo de envío al peticionario más no la respuesta digitalizada.</t>
  </si>
  <si>
    <t>CUERPO DE BOMBEROS VOLUNTARIOS DE SURATA - SANTANDER  </t>
  </si>
  <si>
    <t>CAC SOLICITUD CAMIONETA </t>
  </si>
  <si>
    <t>20203320003942  </t>
  </si>
  <si>
    <t xml:space="preserve">20202050065781 </t>
  </si>
  <si>
    <t>CAC CONSULTA </t>
  </si>
  <si>
    <t>20203320003952  </t>
  </si>
  <si>
    <t>GOBERNACION DE HUILA  </t>
  </si>
  <si>
    <t>CAC CONSULTA URGENTE </t>
  </si>
  <si>
    <t>20203320003962  </t>
  </si>
  <si>
    <t>20202050064271</t>
  </si>
  <si>
    <t>ANTONIO OCHOA  </t>
  </si>
  <si>
    <t>CAC DENUNCIA </t>
  </si>
  <si>
    <t>20203320003992  </t>
  </si>
  <si>
    <t>20202050065871</t>
  </si>
  <si>
    <t>20 de abril del 2020</t>
  </si>
  <si>
    <t>ANDRES FERNANDO RODRIGUEZ AGUDELO </t>
  </si>
  <si>
    <t>CAC: DERECHO DE PETICION ART.23 </t>
  </si>
  <si>
    <t xml:space="preserve">Ronny Estiven Romero Velandia </t>
  </si>
  <si>
    <t>20203320004002  </t>
  </si>
  <si>
    <t>20202050065751</t>
  </si>
  <si>
    <t>pdf</t>
  </si>
  <si>
    <t>CAC DERECHO DE PETICION DE INTERES </t>
  </si>
  <si>
    <t>20203320004012  </t>
  </si>
  <si>
    <t>Putumayo</t>
  </si>
  <si>
    <t>GOBERNACIÓN DEL PUTUMAYO  </t>
  </si>
  <si>
    <t>REMICION COMPROMISOS CDGRD </t>
  </si>
  <si>
    <t>Paula Andrea Cortéz Mojica</t>
  </si>
  <si>
    <t>20203320004052  </t>
  </si>
  <si>
    <t>20201000001051</t>
  </si>
  <si>
    <t>24-03-2020 11:02 AM Archivar Paula Andrea Cortéz Mojica ARCHIVO 20201000001051</t>
  </si>
  <si>
    <t>GESTION DEL RIESGO  </t>
  </si>
  <si>
    <t>Traslado Competencia 2020EE2088 </t>
  </si>
  <si>
    <t>20203320004062  </t>
  </si>
  <si>
    <t>08 de abril del 2020</t>
  </si>
  <si>
    <t>PERSONERIA DEL MUNICIPIO DE TULUA  </t>
  </si>
  <si>
    <t>SM comunicación de remisión de queja radicado interno E-206  </t>
  </si>
  <si>
    <t>20203320004072  </t>
  </si>
  <si>
    <t>20202050065771</t>
  </si>
  <si>
    <t>JORGE NUÑEZ  </t>
  </si>
  <si>
    <t>CAC DERECHO DE PETICIÓN NUÑEZ </t>
  </si>
  <si>
    <t>20203320004122  </t>
  </si>
  <si>
    <t>CUERPO DE BOMBEROS VOLUNTARIOS DE TURBACO - BOLÍVAR  </t>
  </si>
  <si>
    <t>20203320004132  </t>
  </si>
  <si>
    <t>20202050065971</t>
  </si>
  <si>
    <t>17 de febrero del 2020</t>
  </si>
  <si>
    <t>JAVIER ABELARDO GUTIERREZ ALVAREZ </t>
  </si>
  <si>
    <t>20203320004142  </t>
  </si>
  <si>
    <t>20192050062801</t>
  </si>
  <si>
    <t>04 de diciembre del 2020</t>
  </si>
  <si>
    <t>05 de diciembre del 2020</t>
  </si>
  <si>
    <t>Ya se había contestado la petición pero se reiteró el día 29 de enero del 2020.</t>
  </si>
  <si>
    <t>ANDRES PINILLA  </t>
  </si>
  <si>
    <t>20203320004152  </t>
  </si>
  <si>
    <t>20202000002041</t>
  </si>
  <si>
    <t>03 de junio del 2020</t>
  </si>
  <si>
    <t>CAC DERECHO DE PETICIÓN </t>
  </si>
  <si>
    <t>Maicol Villarreal Ospina </t>
  </si>
  <si>
    <t>20203320004292  </t>
  </si>
  <si>
    <t>JULIO CESAR RAMIREZ VALENCIA </t>
  </si>
  <si>
    <t>Edna Roció Mora Rojas </t>
  </si>
  <si>
    <t>20203320004302  </t>
  </si>
  <si>
    <t>HUGO ALONSO QUINTERO DAVILA </t>
  </si>
  <si>
    <t>20203320004312  </t>
  </si>
  <si>
    <t>20202100002381</t>
  </si>
  <si>
    <t>09 de junio del 2020</t>
  </si>
  <si>
    <t>ALCALDÍA MUNICIPAL DE OTANCHE - BOYACA  </t>
  </si>
  <si>
    <t>SM SOLICITUD DE APOYO,PARTE SEGUNDO DEL INCISO CUARTO DEL ARTICULO 3 LEY 1575 DE 2012 CONVENIO CUERPO DE BOMBERO </t>
  </si>
  <si>
    <t>20203320005122  </t>
  </si>
  <si>
    <t>En proceso</t>
  </si>
  <si>
    <t>Fecha del documento 4 de febrero del 2020</t>
  </si>
  <si>
    <t>BENEMERITO CUERPO DE BOMBEROS VOLUNTARIOS DE CALI  </t>
  </si>
  <si>
    <t>SM INTERVENCION DNBC ANTE MINISALUD Y SUPERSALUD </t>
  </si>
  <si>
    <t>20203320005152  </t>
  </si>
  <si>
    <t>ALCALDIA MUNICIPAL DE TUTA- BOYACA  </t>
  </si>
  <si>
    <t>SM SOLICITUD CERTIFICACION </t>
  </si>
  <si>
    <t>20203320005232  </t>
  </si>
  <si>
    <t>Correo Institucional</t>
  </si>
  <si>
    <t>CUERPO DE BOMBEROS VOLUNTARIOS CAICEDONIA  </t>
  </si>
  <si>
    <t>Derecho de Petición </t>
  </si>
  <si>
    <t>20203800004382  </t>
  </si>
  <si>
    <t>20202050065541</t>
  </si>
  <si>
    <t>Se envía el 14 de abril y se digitaliza el 29 de abril del 2020.</t>
  </si>
  <si>
    <t>Correo atención al ciudadano</t>
  </si>
  <si>
    <t>YEIMY TATIANA ORTIZ  </t>
  </si>
  <si>
    <t>Solicitud Información Universidad </t>
  </si>
  <si>
    <t>Marcelo Fernando Arellano </t>
  </si>
  <si>
    <t>20203800004392  </t>
  </si>
  <si>
    <t>Correo remitido el 24 de febrero, pero radicado el día 6 de abril (por Orfeo se vencería el día 29 de mayo)</t>
  </si>
  <si>
    <t>CUERPO DE BOMBEROS VOLUNTARIOS DE CORINTO  </t>
  </si>
  <si>
    <t>CAC Solicitud Aclaración </t>
  </si>
  <si>
    <t>20203800004412  </t>
  </si>
  <si>
    <t>06-04-2020 18:26 PM Archivar Ronny Estiven Romero Velandia SE RESPONDIÓ CON DOCUMENTO ENVIADO EL DIA Bogotá D.C. 02/04/2020</t>
  </si>
  <si>
    <t>SEGUROS BOLIVAR  </t>
  </si>
  <si>
    <t>Aclaración Resolución  </t>
  </si>
  <si>
    <t>20203800004422  </t>
  </si>
  <si>
    <t>CUERPO DE BOMBEROS VOLUNTARIOS DE NOCAIMA  </t>
  </si>
  <si>
    <t>20203800004432  </t>
  </si>
  <si>
    <t>06-04-2020 18:29 PM Archivar Ronny Estiven Romero Velandia RESPONDIDO MEDIANTE OFICIO ENVIADO EL DIA Bogotá D.C, 27-03-2020</t>
  </si>
  <si>
    <t>Cootrans Uroccidente  </t>
  </si>
  <si>
    <t>Consulta Resolución  </t>
  </si>
  <si>
    <t>20203800004572  </t>
  </si>
  <si>
    <t>Correo ingresó el 27 de febrero</t>
  </si>
  <si>
    <t>CUERPO DE BOMBEROS VOLUNTARIOS DE GOMEZ PLATA - ANTIOQUIA  </t>
  </si>
  <si>
    <t>Consulta </t>
  </si>
  <si>
    <t>20203800004582  </t>
  </si>
  <si>
    <t>12-04-2020 13:42 PM Archivar Ronny Estiven Romero Velandia RESPONDIDO MEDIANTE OFICIO DE FECHA Bogotá D.C., 02/04/2020</t>
  </si>
  <si>
    <t xml:space="preserve"> No se especifica que documento es ni el medio en que se envió. El correo electrónico llegó el día 27 de febrero del año 2020
</t>
  </si>
  <si>
    <t>Solicitud Acompañamiento </t>
  </si>
  <si>
    <t>20203800004592  </t>
  </si>
  <si>
    <t>20202050066091</t>
  </si>
  <si>
    <t>06-05-2020 10:26 AM Archivar Edna Rocio Mora Rojas Se archiva, e tanto se respondió con el Radicado 20202050066091 de fecha 29-04-2020</t>
  </si>
  <si>
    <t>Correo ingresó el 4 de febrero. Respuesta no digitalizada y no se sabe que día se envió y porque medio.</t>
  </si>
  <si>
    <t>Pedro Pablo Martínez Heleno  </t>
  </si>
  <si>
    <t>Denuncia Irregularidades CB </t>
  </si>
  <si>
    <t>20203800004642  </t>
  </si>
  <si>
    <t>Correo ingresó el día 5 de febrero.</t>
  </si>
  <si>
    <t>Armando Llamas  </t>
  </si>
  <si>
    <t>Denuncia contra CB Sincelejo </t>
  </si>
  <si>
    <t>20203800004652  </t>
  </si>
  <si>
    <t>Jordán Casañas  </t>
  </si>
  <si>
    <t>Denuncia CB </t>
  </si>
  <si>
    <t>20203800004662  </t>
  </si>
  <si>
    <t>Correo ingresó el día 10 de febrero.</t>
  </si>
  <si>
    <t>Petición CB </t>
  </si>
  <si>
    <t>20203800004682  </t>
  </si>
  <si>
    <t>12-04-2020 14:03 PM Archivar Ronny Estiven Romero Velandia RESPONDIDO CON OFICIO DE FECHA Bogotá D.C, 21-02-2020</t>
  </si>
  <si>
    <t>No se especifica que documento es ni el medio en que se envió. Correo ingresó el día 12 de febrero.</t>
  </si>
  <si>
    <t>CUERPO DE BOMBEROS CONCEPCIÓN SANTANDER  </t>
  </si>
  <si>
    <t>Contrato CB </t>
  </si>
  <si>
    <t>20203800004702  </t>
  </si>
  <si>
    <t>20202050064811</t>
  </si>
  <si>
    <t>12-04-2020 14:06 PM Archivar Ronny Estiven Romero Velandia RESPONDIDO CON Radicado DNBC No. *20202050064811* **20202050064811** Bogotá D.C, 26-02-2020</t>
  </si>
  <si>
    <t>Correo ingresó el día 27 de febrero.</t>
  </si>
  <si>
    <t>CUERPO DE BOMBEROS LOS FUNDADORES  </t>
  </si>
  <si>
    <t>20203800004742  </t>
  </si>
  <si>
    <t>Correo ingresó el día 12 de febrero.</t>
  </si>
  <si>
    <t>Petición Turbaco </t>
  </si>
  <si>
    <t>20203800004752  </t>
  </si>
  <si>
    <t>20202050064721</t>
  </si>
  <si>
    <t>12-04-2020 14:16 PM Archivar Ronny Estiven Romero Velandia TRAMITADO CON Radicado DNBC No. *20202050064721* **20202050064721** Bogotá D.C, 21-02-2020</t>
  </si>
  <si>
    <t>Correo ingresó el día 21 de febrero.</t>
  </si>
  <si>
    <t>Sucre</t>
  </si>
  <si>
    <t>CUERPO DE BOMBEROS VOLUNTARIOS DE COVEÑAS  </t>
  </si>
  <si>
    <t>CAC Invitación de la Alcaldía para convenio.</t>
  </si>
  <si>
    <t>20203800004802  </t>
  </si>
  <si>
    <t>20202050064871</t>
  </si>
  <si>
    <t>14-04-2020 10:19 AM Archivar Ronny Estiven Romero Velandia RESPONDIDO CON Radicado DNBC No. *20202050064871* **20202050064871** Bogotá D.C, 02-03-2020</t>
  </si>
  <si>
    <t>ALCALDIA DEL PEÑON  </t>
  </si>
  <si>
    <t>20203800004842  </t>
  </si>
  <si>
    <t>Correo ingresó el día 19 de febrero.</t>
  </si>
  <si>
    <t>CAC Solicitud Alcaldía </t>
  </si>
  <si>
    <t>20203800004862  </t>
  </si>
  <si>
    <t>Correo ingresó el día 27 de febrero del 2020.</t>
  </si>
  <si>
    <t>CUERPO DE BOMBEROS VOLUNTARIOS DE PARAMO  </t>
  </si>
  <si>
    <t>CAC Solicitud revisión convenio </t>
  </si>
  <si>
    <t>20203800004882  </t>
  </si>
  <si>
    <t>20202050064851</t>
  </si>
  <si>
    <t>02 de marzo del 2020</t>
  </si>
  <si>
    <t>14-04-2020 10:38 AM Archivar Ronny Estiven Romero Velandia RESPONDIDO CON Radicado DNBC No. *20202050064851* **20202050064851** Bogotá D.C, 28-02-2020</t>
  </si>
  <si>
    <t>El correo es del día 27 de febrero del 2020.</t>
  </si>
  <si>
    <t>CUERPO DE BOMBEROS VOLUNTARIOS DE NUEVA GRANADA - MAGDALENA  </t>
  </si>
  <si>
    <t>CAC Solicitud de apoyo y acompañamiento al Cuerpo de Bomberos Voluntarios de Nueva Granada - Magdalena. </t>
  </si>
  <si>
    <t>20203800004952  </t>
  </si>
  <si>
    <t>El correo es del día 13 de febrero del 2020.</t>
  </si>
  <si>
    <t>CUERPO DE BOMBEROS VOLUNTARIOS DE SAN ANTONIO - TOLIMA  </t>
  </si>
  <si>
    <t>CAC Solicitud de apoyo jurídico </t>
  </si>
  <si>
    <t>20203800004972  </t>
  </si>
  <si>
    <t>El correo es del día 24 de febrero del 2020.</t>
  </si>
  <si>
    <t>CUERPO DE BOMBEROS VOLUNTARIOS DE VALDIVIA  </t>
  </si>
  <si>
    <t>CAC Solicitud requerimiento </t>
  </si>
  <si>
    <t>20203800005062  </t>
  </si>
  <si>
    <t>Correo ingresó el 21 de febrero del 2020</t>
  </si>
  <si>
    <t>Norte de Santander</t>
  </si>
  <si>
    <t>JULIO CESAR ESPINOSA SERRANO  </t>
  </si>
  <si>
    <t>CAC Solicitud convenio </t>
  </si>
  <si>
    <t>20203800005082  </t>
  </si>
  <si>
    <t>20202050064491</t>
  </si>
  <si>
    <t>17-04-2020 09:30 AM Archivar Ronny Estiven Romero Velandia RESPONDIDO CON Radicado DNBC No. *20202050064491* **20202050064491** Bogotá D.C, 17-02-2020</t>
  </si>
  <si>
    <t>Correo ingresó el 17 de febrero del 2020</t>
  </si>
  <si>
    <t>CUERPO DE BOMBEROS VOLUNTARIOS DE LERIDA - TOLIMA  </t>
  </si>
  <si>
    <t>CAC Concepto real </t>
  </si>
  <si>
    <t>20203800005212  </t>
  </si>
  <si>
    <t>20202050064361</t>
  </si>
  <si>
    <t>05 de febrero del 2020</t>
  </si>
  <si>
    <t>20-04-2020 09:58 AM Archivar Ronny Estiven Romero Velandia respondido con Radicado DNBC No. *20202050064361* **20202050064361** Bogotá D.C, 04-02-2020</t>
  </si>
  <si>
    <t>El correo electrónico llegó el 4 de febrero del 2020</t>
  </si>
  <si>
    <t>BOMBEROS BOLIVAR VALLE </t>
  </si>
  <si>
    <t>RESPUESTA OFICIO REMITIDO POR COORDINADOR EJECUTIVO DE BOMBEROS </t>
  </si>
  <si>
    <t>Andrea Bibiana Castañeda Durán  </t>
  </si>
  <si>
    <t>20203320005242  </t>
  </si>
  <si>
    <t>CRISTOBAL LASSO  </t>
  </si>
  <si>
    <t>CAC SOLICITUD CONTRATO C.V.B.M </t>
  </si>
  <si>
    <t>20203800005282  </t>
  </si>
  <si>
    <t>El correo electrónico llegó el 27 de febrero del 2020</t>
  </si>
  <si>
    <t>GRACE A MORALES URUETA </t>
  </si>
  <si>
    <t>CAC INFORMACIÓN CUERPO DE BOMBEROS </t>
  </si>
  <si>
    <t>20203800005302  </t>
  </si>
  <si>
    <t>20202050065901</t>
  </si>
  <si>
    <t xml:space="preserve">19 de mayo del 2020
</t>
  </si>
  <si>
    <t>20-05-2020 11:54 AM Archivar Faubricio Sanchez Cortes Se dio respuesta con radicado No. 20202050065901 enviado el 19-05-2020</t>
  </si>
  <si>
    <t>El correo electrónico llegó el 2 de marzo del 2020</t>
  </si>
  <si>
    <t>JUAN MADRIGAL  </t>
  </si>
  <si>
    <t>CAC INFORMACIÓN SISTEMA CONTRAINCENDIOS </t>
  </si>
  <si>
    <t>20203800005312  </t>
  </si>
  <si>
    <t>El correo electrónico llegó el 29 de febrero del 2020</t>
  </si>
  <si>
    <t>CAC INQUIETUD MODULO LEGISLATIVO </t>
  </si>
  <si>
    <t>20203800005332  </t>
  </si>
  <si>
    <t>El correo electrónico llegó el 2 de enero del 2020</t>
  </si>
  <si>
    <t>CUERPO DE BOMBEROS VOLUNTARIOS DE ANORI  </t>
  </si>
  <si>
    <t>CAC INFORMACION </t>
  </si>
  <si>
    <t>20203800005372  </t>
  </si>
  <si>
    <t>20203320001101</t>
  </si>
  <si>
    <t>20-05-2020 11:57 AM Archivar Faubricio Sanchez Cortes Se dio respuesta con radicado No. 20203320001101 enviado el 19-05-2020</t>
  </si>
  <si>
    <t>El correo electrónico llegó el 10 de febrero del 2020, no se especifica por que medio se envió.</t>
  </si>
  <si>
    <t>CUERPO DE BOMBEROS NATAGAIMA  </t>
  </si>
  <si>
    <t>CAC SOLICITUD RUE </t>
  </si>
  <si>
    <t>20203800005382  </t>
  </si>
  <si>
    <t>18-05-2020 14:57 PM Archivar Luis Alberto Valencia Pulido Se le dio respuesta mediante correo electrónico el día 14 de Marzo 2020</t>
  </si>
  <si>
    <t>El correo electrónico llegó el 04 de febrero del 2020, no adjuntan el correo de envió.</t>
  </si>
  <si>
    <t>CARLOS LEONARDO VILLAMARIN  </t>
  </si>
  <si>
    <t>CAC SOLICITUD RESOLUCIÓN </t>
  </si>
  <si>
    <t>20203800005392  </t>
  </si>
  <si>
    <t>El correo electrónico llegó el 02 de marzo del 2020.</t>
  </si>
  <si>
    <t>DIANA SANDOVAL  </t>
  </si>
  <si>
    <t>CAC SOLICITUD CUERPOS DE BOMBEROS </t>
  </si>
  <si>
    <t>20203800005402  </t>
  </si>
  <si>
    <t>El correo electrónico llegó el 10 de febrero del 2020. Se encuentra digitalizado el correo electrónico que se envió.</t>
  </si>
  <si>
    <t>YUDI ANGELICA CIRO DIAZ </t>
  </si>
  <si>
    <t>20203800005412  </t>
  </si>
  <si>
    <t>El correo electrónico llegó el 17 de febrero del 2020</t>
  </si>
  <si>
    <t>CAC SOLICITUD CB </t>
  </si>
  <si>
    <t>20203800005442  </t>
  </si>
  <si>
    <t>20202050066061</t>
  </si>
  <si>
    <t>20-05-2020 18:03 PM Archivar Andrea Bibiana Castañeda Durán SE DIO TRÁMITE CON RAD. 20202050066061 ENVIADO EL 20/5/2020 POR CORREO ELECTRÓNICO</t>
  </si>
  <si>
    <t>El correo electrónico llegó el 18 de febrero del 2020</t>
  </si>
  <si>
    <t>CUERPO DE BOMBEROS VOLUNTARIOS DE BRICEÑO  </t>
  </si>
  <si>
    <t>CAC PETICION </t>
  </si>
  <si>
    <t>20203800005452  </t>
  </si>
  <si>
    <t>21 de abril del 2020</t>
  </si>
  <si>
    <t>20202050066041</t>
  </si>
  <si>
    <t>20-05-2020 17:57 PM Archivar Andrea Bibiana Castañeda Durán SE DIO TRÁMITE CON RAD. 20202050066041 ENVIADO EL 19/5/2020 POR CORREO ELECTRÓNICO</t>
  </si>
  <si>
    <t>Oficio recibido el 20 de febrero del 2020</t>
  </si>
  <si>
    <t>CAMARA DE COMERCIO DE BUCARAMANGA SALA DE ARBITRAMENTO  </t>
  </si>
  <si>
    <t>CAC SOLICITO APOYO PARA PRUEBA PERICIAL </t>
  </si>
  <si>
    <t>20203800005462  </t>
  </si>
  <si>
    <t>Oficio recibido el 18 de febrero del 2020</t>
  </si>
  <si>
    <t>CAC SOLICITUD DE PRONUNCIAMIENTO </t>
  </si>
  <si>
    <t>20203800005482  </t>
  </si>
  <si>
    <t>Oficio recibido el 2 de marzo del 2020</t>
  </si>
  <si>
    <t>DIANA MARCELA SUAREZ JIME </t>
  </si>
  <si>
    <t>20203800005492  </t>
  </si>
  <si>
    <t>20203320001111</t>
  </si>
  <si>
    <t>Oficio recibido el 28 de febrero del 2020</t>
  </si>
  <si>
    <t>AURA MARIA ROBAYO PAEZ </t>
  </si>
  <si>
    <t>CAC PREGUNTA </t>
  </si>
  <si>
    <t>Juan Carlos Puerto Prieto </t>
  </si>
  <si>
    <t>CENTRAL DE INFORMACIÓN Y TELECOMUNICACIONES</t>
  </si>
  <si>
    <t>20203800005502  </t>
  </si>
  <si>
    <t>Oficio recibido el 22 de marzo del 2020</t>
  </si>
  <si>
    <t>DANIEL ALEJANDRO CATAÑO OCHOA </t>
  </si>
  <si>
    <t>CAC PREGUNTA SOBRE CONTROL DE INCENDIOS </t>
  </si>
  <si>
    <t>20203800005512  </t>
  </si>
  <si>
    <t>Oficio recibido el 26 de febrero del 2020</t>
  </si>
  <si>
    <t>BENJAMIN POLANIA RODRIGUEZ </t>
  </si>
  <si>
    <t>CAC QUEJA CUERPO DE BOMBEROS CAMPOALEGRE </t>
  </si>
  <si>
    <t>20203800005532  </t>
  </si>
  <si>
    <t>CAC r20201200071141 Traslado por competencia Radicado 2020520023982 de 23 de enero de 2020 sobre presuntas irregularidades Cuerpo de Bomberos de Urrao </t>
  </si>
  <si>
    <t>20203800005542  </t>
  </si>
  <si>
    <t>Oficio recibido el 11 de febrero del 2020</t>
  </si>
  <si>
    <t>CAC r20201200092101 Traslado por competencia Radicado 20204300028182 del 28 de enero de 2020 Sobre presuntas irregularidades Cuerpo de Bomberos de Turbaco Bolívar </t>
  </si>
  <si>
    <t>20203800005552  </t>
  </si>
  <si>
    <t>ORLANDO MURILLO LOPEZ </t>
  </si>
  <si>
    <t>CAC Solicitud respetuosa enmarcada en la ley 1755 </t>
  </si>
  <si>
    <t>DIRECCION GENERAL </t>
  </si>
  <si>
    <t>20203800005602  </t>
  </si>
  <si>
    <t>20201200000083</t>
  </si>
  <si>
    <t>El oficio es del 04 de mayo del 20204-05-2020 14:55 PM Archivar Carlos Armando López Barrera se archiva con radicado 20201200000083</t>
  </si>
  <si>
    <t>Oficio recibido el 10 de marzo del 2020. No está digitalizada la respuesta y no se sabe porque medio se envió.</t>
  </si>
  <si>
    <t>CAC Derecho de petición </t>
  </si>
  <si>
    <t>Carolina Pulido Moyeton </t>
  </si>
  <si>
    <t>SUBDIRECCIÓN ADMINISTRATIVA Y FINANCIERA </t>
  </si>
  <si>
    <t>20203800005612  </t>
  </si>
  <si>
    <t>Oficio recibido el 19 de abril del 2020</t>
  </si>
  <si>
    <t>CUERPO DE BOMBEROS VOLUNTARIOS DE BARANOA - ATLANTICO  </t>
  </si>
  <si>
    <t>CAC CARTA SOLICITUD </t>
  </si>
  <si>
    <t>20203800005762  </t>
  </si>
  <si>
    <t>20202050066031</t>
  </si>
  <si>
    <t>20-05-2020 17:47 PM Archivar Andrea Bibiana Castañeda Durán SE DIO TRÁMITE CON EL RADICADO 20202050066031 ENVIADO POR CORREO ELECTRÓNICO EL 18/05/2020</t>
  </si>
  <si>
    <t>Oficio llegó el 22 de abril.</t>
  </si>
  <si>
    <t>CAC Remisión de solicitud Alcaldía Municipal del Municipio de Agua de Dios - Ministerio del Interior </t>
  </si>
  <si>
    <t>20203800005792  </t>
  </si>
  <si>
    <t>Correo llegó desde el 6 de febrero</t>
  </si>
  <si>
    <t>JORGE EDUARDO LONDOÑO  </t>
  </si>
  <si>
    <t>CAC REMISIÓN DERECHO DE PETICIÓN CON CÓDIGO INTERNO DPJL19026 </t>
  </si>
  <si>
    <t>20203800005802  </t>
  </si>
  <si>
    <t>05-05-2020 14:06 PM Archivar Carlos Armando López Barrera Se archiva por cuanto se dio respuesta al Comandante mediante correo electrónico de fecha marzo 19 de 2020.</t>
  </si>
  <si>
    <t>Oficio llegó el 07 de febrero, no anexan correo electrónico.</t>
  </si>
  <si>
    <t>CAC REMISION POR COMPETENCIA BOMBEROS VOLUNTARIO LA CUMBRE </t>
  </si>
  <si>
    <t>20203800005822  </t>
  </si>
  <si>
    <t>Correo llegó el 24 de febrero del 2020</t>
  </si>
  <si>
    <t>ALCALDIA DE ARGELIA DE María  </t>
  </si>
  <si>
    <t>CAC REQUISITOS CUERPO DE BOMBEROS </t>
  </si>
  <si>
    <t>20203800005842  </t>
  </si>
  <si>
    <t>Correo llegó el 20 de febrero del 2020</t>
  </si>
  <si>
    <t>FISCALIA GENERAL DE LA NACION  </t>
  </si>
  <si>
    <t>CAC SOLICITUD DE INFORMACIÓN FISCALÍA </t>
  </si>
  <si>
    <t>20203800005852  </t>
  </si>
  <si>
    <t>20202050065991</t>
  </si>
  <si>
    <t>23-04-2020 09:53 AM Archivar Ronny Estiven Romero Velandia RESPONDIDO Radicado DNBC No. *20202050065991* **20202050065991**</t>
  </si>
  <si>
    <t>Oficio llegó el 22 de abril. No se especifica el día que se envió y no está radicado el oficio.</t>
  </si>
  <si>
    <t>CAC ACLARACIÓN DE RESPUESTA ENVIADA A BOMBEROS TUNIA CAUCA  </t>
  </si>
  <si>
    <t>20203800005862  </t>
  </si>
  <si>
    <t xml:space="preserve">Oficio llegó el 22 de abril. </t>
  </si>
  <si>
    <t>CUERPOS DE BOMBEROS DE BOLIVAR - VALLE  </t>
  </si>
  <si>
    <t>CAC Solicitud de apoyo </t>
  </si>
  <si>
    <t>20203800005882  </t>
  </si>
  <si>
    <t>LA SOLICITUD SE TRAMITO POR CORREO ELECTRONICO DE FECHA vie., 17 abr. 2020 a las 10:22, a través de la contratista Luz Marina Serna.</t>
  </si>
  <si>
    <t>Correo electrónico del 16 de abril. NO se adjunta prueba de envió.</t>
  </si>
  <si>
    <t>CUERPO DE BOMBEROS VOLUNTARIOS DE EL PLAYON - SANTANDER  </t>
  </si>
  <si>
    <t>CAC Respuesta a requerimiento alcaldía el palyon </t>
  </si>
  <si>
    <t>20203800005892  </t>
  </si>
  <si>
    <t>SE BRINDA ASESORÍA JURÍDICA, Y SE REVISA EL CONTRATO PARA PRESTACIÓN DEL SERVICIO, DE MANERA CONJUNTA CON EL COMANDANTE DE LA INSTITICION EL DÍA 22 DE ABRIL VÍA TELEFÓNICA</t>
  </si>
  <si>
    <t xml:space="preserve">Correo electrónico del 16 de abril. </t>
  </si>
  <si>
    <t>Guaviare</t>
  </si>
  <si>
    <t>CUERPO DE BOMBEROS VOLUNTARIOS DE MIRAFLORES - GUAVIARE  </t>
  </si>
  <si>
    <t>CAC Solicitud información </t>
  </si>
  <si>
    <t>20203800005982  </t>
  </si>
  <si>
    <t>23 de abril del 2020</t>
  </si>
  <si>
    <t>El correo ingresó el día 22 de abril.</t>
  </si>
  <si>
    <t>CORREO ATENCIÓN AL CIUDADANO</t>
  </si>
  <si>
    <t>FONADE FONDO FINANCIERO DE PROYECTOS  </t>
  </si>
  <si>
    <t>CAC Estructuración de la Estación de Bomberos - Municipio de Coveñas, Sucre </t>
  </si>
  <si>
    <t>20203800006012  </t>
  </si>
  <si>
    <t>ARMORI Diego Felipe Ariza R  </t>
  </si>
  <si>
    <t>20203800006052  </t>
  </si>
  <si>
    <t>CAC EXT_S20-00010280-PQRSD-010220-PQR </t>
  </si>
  <si>
    <t>20203800006122  </t>
  </si>
  <si>
    <t>20202050066231</t>
  </si>
  <si>
    <t>08-05-2020 12:23 PM Archivar Andrea Bibiana Castañeda Durán SE DIO TRÁMITE CON RADICADO 20202050066231 ENVIADO EL 05/05/2020</t>
  </si>
  <si>
    <t>Nariño</t>
  </si>
  <si>
    <t>CUERPO DE BOMBEROS DE CORDOBA - NARIÑO  </t>
  </si>
  <si>
    <t>CAC SOLICITUD CONCEPTO </t>
  </si>
  <si>
    <t>20203800006142  </t>
  </si>
  <si>
    <t>20202050066211</t>
  </si>
  <si>
    <t>08-05-2020 12:10 PM Archivar Andrea Bibiana Castañeda Durán SE DIO TRÁMITE CON EL RAD. 20202050066211 ENVIADO POR CORREO ELECTRÓNICO EL 05/05/2020</t>
  </si>
  <si>
    <t>El correo ingresó el día 15 de abril.</t>
  </si>
  <si>
    <t>PERSONERO MUNICIPAL ENCISO SANTANDER  </t>
  </si>
  <si>
    <t>CAC SOLICITUD APOYO </t>
  </si>
  <si>
    <t>20203800006202  </t>
  </si>
  <si>
    <t>CORREO INSTITUCIONAL</t>
  </si>
  <si>
    <t>GUSTAVO ALBERTO CALLEJAS AGUDELO </t>
  </si>
  <si>
    <t>CAC Respuesta a los Comunicados Aclaratorios para la NO Firma de Convenio </t>
  </si>
  <si>
    <t>20203800006212  </t>
  </si>
  <si>
    <t>20202050065521</t>
  </si>
  <si>
    <t>25-04-2020 13:57 PM Archivar Ronny Estiven Romero Velandia SE TRAMITO CON Radicado DNBC No. *20202050065521* **20202050065521** Bogotá D.C, 03-04-2020</t>
  </si>
  <si>
    <t>El correo ingresó el día 21 de abril.</t>
  </si>
  <si>
    <t>OSCAR ANTONIO ESPINOSA DIAZ </t>
  </si>
  <si>
    <t>CAC Derecho de petición Director nacional de bomberos </t>
  </si>
  <si>
    <t>20203800006242  </t>
  </si>
  <si>
    <t>CAC Copia Oficio Ministerio del Interior </t>
  </si>
  <si>
    <t>20203800006262  </t>
  </si>
  <si>
    <t>El correo ingresó el día 23 de abril.</t>
  </si>
  <si>
    <t>MINISTERIO DE INTERIOR PQRSD  </t>
  </si>
  <si>
    <t>CAC EXT_S20-00008280-PQRSD-008220-PQR </t>
  </si>
  <si>
    <t>20203800006302  </t>
  </si>
  <si>
    <t>CAC EXT_S20-00011144-PQRSD-011084-PQR </t>
  </si>
  <si>
    <t>Carlos Cartagena Cano </t>
  </si>
  <si>
    <t>20203800006312  </t>
  </si>
  <si>
    <t>CUERPO DE BOMBEROS VOLUNTARIOS DE QUINCHIA - RISARALDA  </t>
  </si>
  <si>
    <t>CAC CONSULTA CUERPO DE BOMBEROS </t>
  </si>
  <si>
    <t>20203800006362  </t>
  </si>
  <si>
    <t>El correo ingresó el día 16 de marzo.</t>
  </si>
  <si>
    <t>CUERPO DE BOMBEROS VOLUNTARIOS DE CANDELARIA  </t>
  </si>
  <si>
    <t>CAC CONSULTA JURIDICA </t>
  </si>
  <si>
    <t>20203800006372  </t>
  </si>
  <si>
    <t>El correo ingresó el día 10 de marzo.</t>
  </si>
  <si>
    <t>CAC DEPARTAMENTO JURIDICO </t>
  </si>
  <si>
    <t>20203800006382  </t>
  </si>
  <si>
    <t>El correo ingresó el día 12 de marzo.</t>
  </si>
  <si>
    <t>PRESIDENCIA DE LA REPUBLICA  </t>
  </si>
  <si>
    <t>CAC INFRAESTRUCTURA </t>
  </si>
  <si>
    <t>Jorge Edwin Amarillo Alvarado</t>
  </si>
  <si>
    <t>Subdirección Administrativa y Financiera</t>
  </si>
  <si>
    <t>20203800006402  </t>
  </si>
  <si>
    <t>14 de mayo del 2020</t>
  </si>
  <si>
    <t>14-05-2020 13:57 PM Archivar Jorge Edwin Amarillo Alvarado se le dio respuesta por medio de correo electrónico hoy 14 de mayo 1:50 pm</t>
  </si>
  <si>
    <t>El correo ingresó el día 25 de marzo.</t>
  </si>
  <si>
    <t>CAC SOLICITUD CONCEPTO JURIDICO </t>
  </si>
  <si>
    <t>20203800006442  </t>
  </si>
  <si>
    <t>SE DIO RESPUESTA, Y SE ENVIÓ EL 03/04/2020</t>
  </si>
  <si>
    <t>El correo ingresó el día 13 de marzo. NO se especifica el oficio de salida ni tampoco el medio por el que se envió.</t>
  </si>
  <si>
    <t>Paola Guerra Avendaño </t>
  </si>
  <si>
    <t>CAC CONFIRMACIÓN DE ESTADO DE CUERPO DE BOMBEROS </t>
  </si>
  <si>
    <t>20203800006452  </t>
  </si>
  <si>
    <t>El correo ingresó el día 9 de marzo.</t>
  </si>
  <si>
    <t>Meta</t>
  </si>
  <si>
    <t>CUERPO DE BOMBEROS VOLUNTARIOS DE LEJANIAS  </t>
  </si>
  <si>
    <t>CAC COPIA CONCEPTO JURIDICO </t>
  </si>
  <si>
    <t>20203800006482  </t>
  </si>
  <si>
    <t>20202050065111</t>
  </si>
  <si>
    <t>12 de marzo del 2020</t>
  </si>
  <si>
    <t>25-04-2020 14:58 PM Archivar Ronny Estiven Romero Velandia RESPONDIDO CON Radicado DNBC No. *20202050065111* **20202050065111** Bogotá D.C, 10-03-2020</t>
  </si>
  <si>
    <t>CAC QUEJA BOMBEROS VOLUNTARIOS ALTAMIRA </t>
  </si>
  <si>
    <t>20203800006502  </t>
  </si>
  <si>
    <t>Nestor Eduardo García Bello </t>
  </si>
  <si>
    <t>CAC INFORMACION DE INCENDIOS  </t>
  </si>
  <si>
    <t>20203800006532  </t>
  </si>
  <si>
    <t>12-06-2020 17:54 PM Archivar Luis Alberto Valencia Pulido Se da respuesta mediante correo electrónico el día 12 de Junio del 2020</t>
  </si>
  <si>
    <t>El correo ingresó el día 22 de enero. EL usuario no es anónimo es del ingeniero Nestor Eduardo García Bello.</t>
  </si>
  <si>
    <t>CUERPO DE BOMBEROS VOLUNTARIOS DE VILLANUEVA - BOLIVAR  </t>
  </si>
  <si>
    <t>CAC ACLARACION DE PREGUNTAS </t>
  </si>
  <si>
    <t>20203800006572  </t>
  </si>
  <si>
    <t>El correo ingresó el día 28 de diciembre del 2019.</t>
  </si>
  <si>
    <t>DIEGO ARMANDO AGUDELO MELO </t>
  </si>
  <si>
    <t>CAC QUEJA A BOMBEROS ARMERO GUYAB </t>
  </si>
  <si>
    <t>20203800006602  </t>
  </si>
  <si>
    <t>PEDRO PABLO MARTINEZ HELENO </t>
  </si>
  <si>
    <t>CAC RECIBIDO D ERADICADO  </t>
  </si>
  <si>
    <t>20203800006612  </t>
  </si>
  <si>
    <t>20202050066811</t>
  </si>
  <si>
    <t>29-05-2020 11:51 AM Archivar Andrea Bibiana Castañeda Durán SE DIO TRÁMITE CON RADICADO 20202050066811 ENVIADO EL 27/5/2020</t>
  </si>
  <si>
    <t>El correo ingresó el día 20 de marzo. No se aclara porque medio se envió y no está digitalizado la respuesta.</t>
  </si>
  <si>
    <t>CUERPO DE BOMBEROS VOLUNTARIOS DE SAN JOSE DEL GUAVIARE  </t>
  </si>
  <si>
    <t>CAC QUEJA </t>
  </si>
  <si>
    <t>20203800006682  </t>
  </si>
  <si>
    <t xml:space="preserve">20201000001191
</t>
  </si>
  <si>
    <t>La fecha del documento es 07 de Mayo del 2020</t>
  </si>
  <si>
    <t>El correo ingresó el día 24 de abril. Oficio de respuesta sin digitalizar y no se sabe porque medio se envió ni la forma.</t>
  </si>
  <si>
    <t>CHRISTIAN RAMIREZ ARISTIZABAL </t>
  </si>
  <si>
    <t>CAC QUEJA RADICADA, ASUNTO: COMANDANTE QUEREMAL, DAGUA - VALLE DEL CAUCA </t>
  </si>
  <si>
    <t>20203800006692  </t>
  </si>
  <si>
    <t xml:space="preserve">El correo ingresó el día 24 de abril. </t>
  </si>
  <si>
    <t>PESCA AUDITORIA RS  </t>
  </si>
  <si>
    <t>CAC Población de Listados Censales </t>
  </si>
  <si>
    <t>20203800006702  </t>
  </si>
  <si>
    <t>DELIO DE JESUS ACEVEDO MARTINEZ  </t>
  </si>
  <si>
    <t>20203800006712  </t>
  </si>
  <si>
    <t xml:space="preserve">El correo ingresó el día 15 de abril. </t>
  </si>
  <si>
    <t>AFRANIO ALVAREZ ROMO </t>
  </si>
  <si>
    <t>CAC FORMATO CONVENIO </t>
  </si>
  <si>
    <t>20203800006722  </t>
  </si>
  <si>
    <t xml:space="preserve"> SE DIO RESPUESTA MEDIANTE ASESORÍA TELEFÓNICA, 04 de mayo.</t>
  </si>
  <si>
    <t>No se lleno formato PQRSD para peticiones por llamadas</t>
  </si>
  <si>
    <t>CUERPO DE BOMBEROS VOLUNTARIOS DE CHINACOTA  </t>
  </si>
  <si>
    <t>CAC SOLICITUD DE COMODATO </t>
  </si>
  <si>
    <t>20203800006752  </t>
  </si>
  <si>
    <t>El correo ingresó el día 17 de marzo.</t>
  </si>
  <si>
    <t>GERMN BARRERO TORRES </t>
  </si>
  <si>
    <t>CAC RECONOCIMIENTO CUERPO DE BOMBEROS </t>
  </si>
  <si>
    <t>20203800006772  </t>
  </si>
  <si>
    <t>El correo ingresó el día 23 de marzo, imagen modificada por radicación</t>
  </si>
  <si>
    <t>RODOLFO BARBOSA  </t>
  </si>
  <si>
    <t>20203800006792  </t>
  </si>
  <si>
    <t>CUERPO BOMBEROS VOLUNTARIOS LOS ANDES NARIÑO  </t>
  </si>
  <si>
    <t>CAC SOLICITUD COPIA COMODATO </t>
  </si>
  <si>
    <t>20203800006822  </t>
  </si>
  <si>
    <t>SERGIO GONZALEZ  </t>
  </si>
  <si>
    <t>CAC SOLICITUD DE FORMATO </t>
  </si>
  <si>
    <t>20203800006832  </t>
  </si>
  <si>
    <t>CUERPO DE BOMBEROS VOLUNTARIOS SOLEDAD ATLANTICO  </t>
  </si>
  <si>
    <t>CAC SOLICITUD DE CERTIFICACION DE IDONEIDAD </t>
  </si>
  <si>
    <t>20203800006872  </t>
  </si>
  <si>
    <t>El correo ingresó el día 18 de marzo.</t>
  </si>
  <si>
    <t>DARWIN ALEXANDER NICHOY GUANCHA </t>
  </si>
  <si>
    <t>CAC Solicitud de información </t>
  </si>
  <si>
    <t>20203800006912  </t>
  </si>
  <si>
    <t>20203320001161</t>
  </si>
  <si>
    <t>30-05-2020 14:48 PM Archivar Faubricio Sanchez Cortes Se dio respuesta con radicado No. 20203320001161 enviado el 27-05-2020</t>
  </si>
  <si>
    <t>El correo ingresó el día 24 de abril. No se sabe porque medio se envió y no se encuentra digitalizado el documento.</t>
  </si>
  <si>
    <t>Oscar Antonio Espinosa Díaz </t>
  </si>
  <si>
    <t>CAC EXT_S20-00002260-PQRSD-002229-PQR </t>
  </si>
  <si>
    <t>20203800006942  </t>
  </si>
  <si>
    <t>25 de abril del 2020</t>
  </si>
  <si>
    <t>El correo ingresó el día 18 de febrero.</t>
  </si>
  <si>
    <t>Gedduar Alexander González Mayorga </t>
  </si>
  <si>
    <t>CAC EXT_S20-00001717-PQRSD-001691-PQR </t>
  </si>
  <si>
    <t>20203800006952  </t>
  </si>
  <si>
    <t>Ligia Mesa Mesa </t>
  </si>
  <si>
    <t>CAC EXT_S20-00000768-PQRSD-000756-PQR </t>
  </si>
  <si>
    <t>20203800006962  </t>
  </si>
  <si>
    <t>GOBERNACIÓN DE BOYACA PARTICIPACION Y ADMINISTRACION LOCAL  </t>
  </si>
  <si>
    <t>CAC EXT_S20-00003551-PQRSD-003495-PQR </t>
  </si>
  <si>
    <t>20203800006972  </t>
  </si>
  <si>
    <t>JULIO CESAR RODRIGUEZ  </t>
  </si>
  <si>
    <t>20203800006982  </t>
  </si>
  <si>
    <t>Se da respuesta por correo electrónico se deja soporte en digital, el día 05 de mayo del 2020.</t>
  </si>
  <si>
    <t>CUERPO DE BOMBEROS VOLUNTARIOS DE JAMBALO  </t>
  </si>
  <si>
    <t>CAC Respuesta </t>
  </si>
  <si>
    <t>20203800006992  </t>
  </si>
  <si>
    <t>El correo ingresó el día 14 de febrero.</t>
  </si>
  <si>
    <t>VICTOR PAREDES MORALES </t>
  </si>
  <si>
    <t>20203800007002  </t>
  </si>
  <si>
    <t xml:space="preserve"> se dio respuesta mediante correo electrónico el día 16 de Abril del 2020.</t>
  </si>
  <si>
    <t>El correo ingresó el día 16 de abril. No se evidencia prueba del envío.</t>
  </si>
  <si>
    <t>ELKIN BELTRAN  </t>
  </si>
  <si>
    <t>CAC SOLICITUD INFORMACION CERTIFICADA </t>
  </si>
  <si>
    <t>20203800007062  </t>
  </si>
  <si>
    <t>JUAN PABLO LOPEZ DIAZ </t>
  </si>
  <si>
    <t>20203800007072  </t>
  </si>
  <si>
    <t>se dio respuesta mediante correo electrónico el día 16 de abril del 2020.</t>
  </si>
  <si>
    <t>El correo ingresó el día 13 de marzo. No se evidencia prueba del envío.</t>
  </si>
  <si>
    <t>ALCALDIA MUNICIPAL SAN ANDRES SANTANDER  </t>
  </si>
  <si>
    <t>20203800007112  </t>
  </si>
  <si>
    <t>20203800007122  </t>
  </si>
  <si>
    <t>Fecha del oficio de salida 04 de mayo del 2020.</t>
  </si>
  <si>
    <t>El correo ingresó el día 10 de marzo. No se sabe porque medio se remitió y el documento no está digitalizado.</t>
  </si>
  <si>
    <t>LUIS ANIBAL PEREZ GARCIA </t>
  </si>
  <si>
    <t>CAC Solicitud, Bombero Luis A. Pérez </t>
  </si>
  <si>
    <t>20203800007142  </t>
  </si>
  <si>
    <t>20202050066691</t>
  </si>
  <si>
    <t>29-05-2020 11:57 AM Archivar Andrea Bibiana Castañeda Durán SE DIO TRÁMITE CON RADICADO 20202050066691 ENVIADO EL 27/5/2020</t>
  </si>
  <si>
    <t>El correo ingresó el día 27 de abril. No se especifica la respuesta ni el medio, no está digitalizada la respuesta.</t>
  </si>
  <si>
    <t>COLOMBIA COMPRA EFICIENTE - AGENCIA NACIONAL DE CONTRATACIÓN PUBLICA ANC COLOMBIA  </t>
  </si>
  <si>
    <t>CAC Solicitud de actualización de datos en SECOP </t>
  </si>
  <si>
    <t>20203800007172  </t>
  </si>
  <si>
    <t>El correo ingresó el día 28 de abril.</t>
  </si>
  <si>
    <t>CARLOS AGUALIMPIA  </t>
  </si>
  <si>
    <t>20203800007212  </t>
  </si>
  <si>
    <t>El correo ingresó el día 27 de abril.</t>
  </si>
  <si>
    <t>CAC COMUNICADO PARA EL CAPITAN ; BUENOS DIAS BENDICIONES </t>
  </si>
  <si>
    <t>20203800007262  </t>
  </si>
  <si>
    <t>Álvaro William López Ossa  </t>
  </si>
  <si>
    <t>20203800007272  </t>
  </si>
  <si>
    <t>CUERPO DE BOMBEROS VOLUNTARIO SANTIAGO PUTUMAYO  </t>
  </si>
  <si>
    <t>20203800007292  </t>
  </si>
  <si>
    <t>20202050066921</t>
  </si>
  <si>
    <t>El oficio de salida tiene fecha del 13 de mayo.</t>
  </si>
  <si>
    <t>El correo ingresó el día 20 de abril del 2020. No está digitalizada la respuesta y la forma de envío no se aclara. Es la misma respuesta del 20203800007762.</t>
  </si>
  <si>
    <t>ASDEBER NEIVA  </t>
  </si>
  <si>
    <t>CAC Revocatoria Directa Articulo 93 Ley 1437 de 2011 </t>
  </si>
  <si>
    <t>OFICINA ASESORA JURIDICA </t>
  </si>
  <si>
    <t>20203800007352  </t>
  </si>
  <si>
    <t>VÍCTOR MANUEL ORTIZ JOYA, Representante a la Cámara.</t>
  </si>
  <si>
    <t>CAC Remisión para respuesta por competencia </t>
  </si>
  <si>
    <t>20203800007392  </t>
  </si>
  <si>
    <t>20201200000123</t>
  </si>
  <si>
    <t>13-05-2020 15:47 PM Archivar Carlos Armando López Barrera archivo radicado 20201200000123</t>
  </si>
  <si>
    <t>El correo ingresó el día 27 de abril.  No se aclara el medio de envió y no se digitaliza el documento.</t>
  </si>
  <si>
    <t>Cesar Augusto Lucas O  </t>
  </si>
  <si>
    <t>CAC EXT_S20-00011379-PQRSD-011318-PQR </t>
  </si>
  <si>
    <t>20203800007402  </t>
  </si>
  <si>
    <t>El correo ingresó el día 24 de abril.</t>
  </si>
  <si>
    <t>VEEDURIA CIUDADANA BOMBERIL DE COLOMBIA - VEEDUBOMB  </t>
  </si>
  <si>
    <t>CAC EXT_S20-00011292-PQRSD-011231-PQR </t>
  </si>
  <si>
    <t>20203800007412  </t>
  </si>
  <si>
    <t>SECRETARIA DE PACHO  </t>
  </si>
  <si>
    <t>20203800007422  </t>
  </si>
  <si>
    <t>FONOS Erik Stiven Serrano Ortega  </t>
  </si>
  <si>
    <t>CAC SOLICITUD AMPLIACIÓN RESOLUCIÓN 0256 DE 2014 </t>
  </si>
  <si>
    <t>20203800007502  </t>
  </si>
  <si>
    <t>El correo ingresó el día 2 de marzo.</t>
  </si>
  <si>
    <t>CUERPO DE BOMBEROS VOLUNTARIOS DE FUNZA  </t>
  </si>
  <si>
    <t>CAC Solicitud Apoyo </t>
  </si>
  <si>
    <t>20203800007512  </t>
  </si>
  <si>
    <t>El correo ingresó el día 27 de febrero.</t>
  </si>
  <si>
    <t>ALCALDIA SANTA - ROSALIA  </t>
  </si>
  <si>
    <t>CAC SOLICITUD ASESORÍA Y ACOMPAÑAMIENTO </t>
  </si>
  <si>
    <t>20203800007582  </t>
  </si>
  <si>
    <t>El correo ingresó el día 17 de febrero.</t>
  </si>
  <si>
    <t>JOHN JAIRO BELTRAN MAHECHA  </t>
  </si>
  <si>
    <t>CAC Solicitud Certificación Contrato </t>
  </si>
  <si>
    <t>20203800007672  </t>
  </si>
  <si>
    <t>El correo ingresó el día 05 de marzo.</t>
  </si>
  <si>
    <t>CUERPO DE BOMBEROS VOLUNTARIOS DE GUADALUPE  </t>
  </si>
  <si>
    <t>CAC SOLICITUD CIRCULAR 20192050000424 </t>
  </si>
  <si>
    <t>20203800007682  </t>
  </si>
  <si>
    <t>08-05-2020 09:54 AM Archivar Faubricio Sanchez Cortes Se da respuesta vía correo electrónico, enviando la circular solicitada.</t>
  </si>
  <si>
    <t>El correo ingresó el día 3 de marzo.</t>
  </si>
  <si>
    <t>HELDA MARIA SAAVEDRA CARRASQUILLA </t>
  </si>
  <si>
    <t>CAC SOLICITUD CONCEPTO SEGURO ASPIRANTES </t>
  </si>
  <si>
    <t>20203800007692  </t>
  </si>
  <si>
    <t>20201000001271</t>
  </si>
  <si>
    <t>Anotación Orfeo: El oficio de respuesta es del 14 de mayo del 2020.</t>
  </si>
  <si>
    <t>El correo ingresó el día 13 de febrero. No se especifica el medio de envío y no está digitalizada la respuesta.</t>
  </si>
  <si>
    <t>Paola Trejos  </t>
  </si>
  <si>
    <t>CAC Solicitud Ct Charles Benavides Castillo Director Nacional de Bomberos </t>
  </si>
  <si>
    <t>20203800007702  </t>
  </si>
  <si>
    <t>El correo ingresó el día 05 de febrero.</t>
  </si>
  <si>
    <t>EDINSON CORTES  </t>
  </si>
  <si>
    <t>CAC Solicitud de Concepto </t>
  </si>
  <si>
    <t>20203800007742  </t>
  </si>
  <si>
    <t>20202050064601</t>
  </si>
  <si>
    <t>07-05-2020 09:32 AM Archivar Ronny Estiven Romero Velandia respondido con Radicado DNBC No. *20202050064601* **20202050064601** Bogotá D.C, 19-02-2020</t>
  </si>
  <si>
    <t>27 de febrero del 2020</t>
  </si>
  <si>
    <t>El correo ingresó el día 11 de febrero.</t>
  </si>
  <si>
    <t>CAC RTA MJD - OFI20 - 0012401 </t>
  </si>
  <si>
    <t>20203800007752  </t>
  </si>
  <si>
    <t>El correo ingresó el día 29 de abril.</t>
  </si>
  <si>
    <t>CAC DERECHO DE PETICIÓN Nº. 002 </t>
  </si>
  <si>
    <t>20203800007762  </t>
  </si>
  <si>
    <t>29-05-2020 11:42 AM Archivar Andrea Bibiana Castañeda Durán SE DIO TRÁMITE CON EL RAD. 20202050066921 ENVIADO POR CORREO ELECTRÓNICO EL 26/5/2020</t>
  </si>
  <si>
    <t>El correo ingresó el día 29 de abril del 2020. No está digitalizada la respuesta y la forma de envío no se aclara. Es la misma respuesta del 20203800007292.</t>
  </si>
  <si>
    <t>Andrés Paternina Paternina </t>
  </si>
  <si>
    <t>20203800007782  </t>
  </si>
  <si>
    <t>Personería venecia-antioquia  </t>
  </si>
  <si>
    <t>CAC REMISIÓN DE QUEJA, PERSONERÍA MUNICIPAL VENECIA ANTIOQUIA </t>
  </si>
  <si>
    <t>20203800007792  </t>
  </si>
  <si>
    <t>BENEMERITO CUERPO DE BOMBEROS VOLUNTARIOS TULUA - DEPARTAMENTO DE EDUCACIÓN  </t>
  </si>
  <si>
    <t>CAC solicitud de información </t>
  </si>
  <si>
    <t>20203800007822  </t>
  </si>
  <si>
    <t>CUERPO DE BOMBEROS SAN PEDRO DE URABA  </t>
  </si>
  <si>
    <t>CAC Solicitud de ingreso PLATAFORMA RUE </t>
  </si>
  <si>
    <t>20203800007852  </t>
  </si>
  <si>
    <t>Anotación ORFEO: Se da respuesta mediante correo electrónico el día 17 de Marzo del 2020.</t>
  </si>
  <si>
    <t>El correo ingresó el día 17 de febrero. No se encuentra constancia del envió del correo electrónico.</t>
  </si>
  <si>
    <t>SOATA  </t>
  </si>
  <si>
    <t>20203800007922  </t>
  </si>
  <si>
    <t>30 de abril del 2020</t>
  </si>
  <si>
    <t>El correo ingresó el día 30 de abril.</t>
  </si>
  <si>
    <t>MARIA NOHELIA TABARES CORREA </t>
  </si>
  <si>
    <t>20203800007992  </t>
  </si>
  <si>
    <t>Archivar Edgar Alexander Maya López Se da respuesta por correo electrónico se deja evidencia en digital</t>
  </si>
  <si>
    <t>El correo ingresó el día 14 de abril.</t>
  </si>
  <si>
    <t>JESUS ALEXIS ROBLES LOPEZ </t>
  </si>
  <si>
    <t>CAC CREACION CUERPO DE BOMBERO </t>
  </si>
  <si>
    <t>20203800008002  </t>
  </si>
  <si>
    <t>El correo ingresó el día 1 de abril.</t>
  </si>
  <si>
    <t>20203800008012  </t>
  </si>
  <si>
    <t>El correo ingresó el día 7 de abril.</t>
  </si>
  <si>
    <t>ALCALDÍA DE PUERTO GAITAN  </t>
  </si>
  <si>
    <t>CAC TRASLADO POR COMPETENCIA </t>
  </si>
  <si>
    <t>20203800008032  </t>
  </si>
  <si>
    <t>El correo ingresó el día 8 de abril.</t>
  </si>
  <si>
    <t>AUDIFARMA SA  </t>
  </si>
  <si>
    <t>CAC Derecho de Petición - AUDIFARMA SA </t>
  </si>
  <si>
    <t>20203800008062  </t>
  </si>
  <si>
    <t xml:space="preserve">20202050066771
</t>
  </si>
  <si>
    <t>29-05-2020 11:55 AM Archivar Andrea Bibiana Castañeda Durán SE DIO TRÁMITE CON RADICADO 20202050066771 ENVIADO EL 27/5/2020</t>
  </si>
  <si>
    <t>El correo ingresó el día 31 de enero. No está digitalizado el documento ni se explica como se envió la respuesta.</t>
  </si>
  <si>
    <t>Carlos Holmes Quevedo chaparro  </t>
  </si>
  <si>
    <t>CHT Mensaje fuera de línea desde chquevedo@hotmail.com </t>
  </si>
  <si>
    <t>20203800008152  </t>
  </si>
  <si>
    <t>El correo ingresó el día 9 de abril.</t>
  </si>
  <si>
    <t>CUERPO DE BOMBEROS VOLUNTARIOS DE UNE - CUNDINAMARCA  </t>
  </si>
  <si>
    <t>CAC DESALOJO </t>
  </si>
  <si>
    <t>20203800008222  </t>
  </si>
  <si>
    <t>20202050066361</t>
  </si>
  <si>
    <t>07-05-2020 11:19 AM Archivar Ronny Estiven Romero Velandia RESPONDIDO CON Al contestar cite este número: Radicado DNBC No. *20202050066361* **20202050066361** Bogotá D.C, 30-04-2020</t>
  </si>
  <si>
    <t>El correo ingresó el día 30 de abril. No se encuentra digitalizada la respuesta y no se especifica el medio de envió.</t>
  </si>
  <si>
    <t>ALCALDIA MUNICIPAL DE TIQUISIO  </t>
  </si>
  <si>
    <t>CAC CARRO BOMBEROS </t>
  </si>
  <si>
    <t>20203800008242  </t>
  </si>
  <si>
    <t>Canal Escrito</t>
  </si>
  <si>
    <t>ALCALDIA MUNICIPAL FLANDES PENDIENTE </t>
  </si>
  <si>
    <t>SM SOLICITUD LISTADO CENSAL </t>
  </si>
  <si>
    <t>GESTIÓN DOCUMENTAL </t>
  </si>
  <si>
    <t>20203800008282  </t>
  </si>
  <si>
    <t>En Proceso</t>
  </si>
  <si>
    <t>CONTRALORIA DE BOGOTÁ  </t>
  </si>
  <si>
    <t>CAC Requerimiento Información - Reiterando documentación. Contrato de Compraventa No. 151-2020. </t>
  </si>
  <si>
    <t>Alvaro Perez </t>
  </si>
  <si>
    <t>Gestion Contractual</t>
  </si>
  <si>
    <t>20203800008322  </t>
  </si>
  <si>
    <t>no se ha cerrado Orfeo, respuesta por medio fisico</t>
  </si>
  <si>
    <t>Fisico</t>
  </si>
  <si>
    <t>CONTRALORIA  </t>
  </si>
  <si>
    <t>CAC 2020EE0045747 - Requerimiento Contrato de Suministro No. 154-2020. </t>
  </si>
  <si>
    <t>20203800008332  </t>
  </si>
  <si>
    <t>Alexander Satizabal  </t>
  </si>
  <si>
    <t>CAC Solicitud </t>
  </si>
  <si>
    <t>20203800008392  </t>
  </si>
  <si>
    <t>30-05-2020 14:46 PM Archivar Faubricio Sanchez Cortes Se dio respuesta con radicado No. 20203320001251 enviado el 26-05-2020</t>
  </si>
  <si>
    <t>Documento sin firma, sin digitalizar</t>
  </si>
  <si>
    <t>CUERPO DE BOMBEROS VOLUNTARIOS DE MESETAS META  </t>
  </si>
  <si>
    <t>CAC Solicitud documentación cursos CUERPO DE BOMBEROS VOLUNTARIOS DE MESETAS META </t>
  </si>
  <si>
    <t>Edgar Alexander Maya Lopez </t>
  </si>
  <si>
    <t>20203800008402  </t>
  </si>
  <si>
    <t>09/06/2020 ----24/30 dias</t>
  </si>
  <si>
    <t>20203800008412  </t>
  </si>
  <si>
    <t>18-05-2020 13:43 PM Archivar Edgar Alexander Maya Lopez Se da respuesta por correo electrónico se deja evidencia en digital</t>
  </si>
  <si>
    <t>No se genero radicado de salida</t>
  </si>
  <si>
    <t>CUERPO DE BOMBEROS VOLUNTARIOS DE GUAMAL  </t>
  </si>
  <si>
    <t>CAC Solicitud información de proyecto radicado con el número 2018-332-002478-2 </t>
  </si>
  <si>
    <t>20203800008422  </t>
  </si>
  <si>
    <t>ALCALDÍA MUNICIPAL DE PAIPA  </t>
  </si>
  <si>
    <t>CAC Solicitud Paipa información Listado Censal </t>
  </si>
  <si>
    <t>20203800008452  </t>
  </si>
  <si>
    <t>Ivan Puerta Henao </t>
  </si>
  <si>
    <t>20203800008462  </t>
  </si>
  <si>
    <t>09/06/2020 ----24/35 dias</t>
  </si>
  <si>
    <t>ARMANDO LLAMAS  </t>
  </si>
  <si>
    <t>CAC: DENUNCIA La corrupción al Interior del Cuerpo de Bomberos de Sincelejo. </t>
  </si>
  <si>
    <t>20202000008512  </t>
  </si>
  <si>
    <t>No Archivado</t>
  </si>
  <si>
    <t>No se especifica medio de envio de respuesta, documento sin firma, Orfeo sin cerrar.</t>
  </si>
  <si>
    <t>ZULMA ENCISO  </t>
  </si>
  <si>
    <t>Derecho de Petición Solicitud Informe Técnico Vereda Kioscos. </t>
  </si>
  <si>
    <t>20202000008572  </t>
  </si>
  <si>
    <t>JOSE GUILLERMO AVILA BELTRAN </t>
  </si>
  <si>
    <t>CAC: Fwd_ Derecho de Petición </t>
  </si>
  <si>
    <t>20202000008632  </t>
  </si>
  <si>
    <t>29-05-2020 11:49 AM Archivar Andrea Bibiana Castañeda Durán SE DIO TRÁMITE CON RAD. 20202050066851 ENVIADO EL 27/5/2020</t>
  </si>
  <si>
    <t>LUIS IVAN DIAZ ORTIZ </t>
  </si>
  <si>
    <t>CAC: Fwd_ SOLICITUD DELEGACIÓN DEPARTAMENTAL CESAR </t>
  </si>
  <si>
    <t>20202000008662  </t>
  </si>
  <si>
    <t>20-05-2020 17:27 PM Archivar Carlos Armando López Barrera Se archiva por cuanto la entrega de los kits de bioseguridad se realizó en el municipio de LA PAL - CESAR</t>
  </si>
  <si>
    <t>SADID DE JESUS MARCHENA DE LA ROSA  </t>
  </si>
  <si>
    <t>CAC: REINTEGRO BONO SOLIDARIO. </t>
  </si>
  <si>
    <t>Área Cenrtral de Referencia Bomberil </t>
  </si>
  <si>
    <t>20202000008692  </t>
  </si>
  <si>
    <t>02-06-2020 16:35 PM Archivar Luis Alberto Valencia Pulido Se da respuesta mediante oficio No 20202100001991</t>
  </si>
  <si>
    <t>No se especifica medio de envio de respuesta, documento sin firma.</t>
  </si>
  <si>
    <t>CUERPO DE BOMBEROS VOLUNTARIOS DE BOSCONIA  </t>
  </si>
  <si>
    <t>CAC: REINTEGRO DE BONO SOLIDARIO (1) (BOSCONIA). </t>
  </si>
  <si>
    <t>20202000008702  </t>
  </si>
  <si>
    <t>02-06-2020 16:10 PM Archivar Luis Alberto Valencia Pulido Se da respuesta mediante oficio No 20202100001971</t>
  </si>
  <si>
    <t>CUERPO DE BOMBEROS VOLUNTARIOS DE FACATATIVA  </t>
  </si>
  <si>
    <t>CAC: Solicitud. </t>
  </si>
  <si>
    <t>20202000008712  </t>
  </si>
  <si>
    <t>Bolivar</t>
  </si>
  <si>
    <t>ALCALDIA TIQUISIO BOLIVAR </t>
  </si>
  <si>
    <t>CAC CARRO DE BOMBERO </t>
  </si>
  <si>
    <t>20203800008752  </t>
  </si>
  <si>
    <t>09/06/2020 ----23/30 dias</t>
  </si>
  <si>
    <t>CUERPO DE BOMBEROS VOLUNTARIOS DE LA CUMBRE VALLE DEL CAUCA  </t>
  </si>
  <si>
    <t>20203800008772  </t>
  </si>
  <si>
    <t>No se ha dado respuesta a CB, se tiene evidencia de requerimiento a Gobernacion</t>
  </si>
  <si>
    <t>20203800008782  </t>
  </si>
  <si>
    <t>03-06-2020 16:46 PM Archivar Andrea Bibiana Castañeda Durán SE DIO TRÁMITE CON RADICADO 20202050067341 ENVIADO EL 01/06/2020</t>
  </si>
  <si>
    <t>EDGAR DANIEL SAENZ MUNEVAR </t>
  </si>
  <si>
    <t>CAC EXPULSION COMO BOMBERO </t>
  </si>
  <si>
    <t>20203800008812  </t>
  </si>
  <si>
    <t>JAVIER VELEZ GOMEZ </t>
  </si>
  <si>
    <t>Covid-19</t>
  </si>
  <si>
    <t>CAC SOLICITUD COVOD -19 </t>
  </si>
  <si>
    <t>EDWIN GONZALEZ MALAGON</t>
  </si>
  <si>
    <t>20203800008822  </t>
  </si>
  <si>
    <t>01-06-2020 10:00 AM Archivar EDWIN GONZALEZ MALAGON se dio respuesta positiva entregando dos kits adicionales a armenia</t>
  </si>
  <si>
    <t>Falta anexar evidencia de kits recibidos</t>
  </si>
  <si>
    <t>MIGUEL ANGEL BARRIOS QUANT </t>
  </si>
  <si>
    <t>CAC: Utilización de gabinetes en una edificación educativa. </t>
  </si>
  <si>
    <t>20202000008842  </t>
  </si>
  <si>
    <t>JOSE ANDRES CORREDOR MARTINEZ </t>
  </si>
  <si>
    <t>CAC SOLICITUD CERTIFICACION LABORAL </t>
  </si>
  <si>
    <t>20203800008862  </t>
  </si>
  <si>
    <t>CAC OBSERVACION HOJA DE VIDA  </t>
  </si>
  <si>
    <t>MARYOLY DIAZ</t>
  </si>
  <si>
    <t>GESTIÓN TALENTO HUMANO</t>
  </si>
  <si>
    <t>20203800008872  </t>
  </si>
  <si>
    <t>21-05-2020 17:27 PM Archivar MARYOLY DIAZ se realiza tramite mediante radicado 20203100001471</t>
  </si>
  <si>
    <t>ALCALDIA SUAREZ-TOLIMA  </t>
  </si>
  <si>
    <t>CAC SOLICITUD  </t>
  </si>
  <si>
    <t>20203800008882  </t>
  </si>
  <si>
    <t>18-05-2020 15:15 PM Archivar Paula Andrea Cortéz Mojica archivo 20201000001411</t>
  </si>
  <si>
    <t>No se especifica medio de envio de respuesta, documento sin firma</t>
  </si>
  <si>
    <t>CUERPO DE BOMBEROS VOLUNTARIOS DE TAMESIS -ANTIOQUIA  </t>
  </si>
  <si>
    <t>20203800008892  </t>
  </si>
  <si>
    <t>ARMANDO VARGAS GUTIERREZ </t>
  </si>
  <si>
    <t>Fwd_Bomberos Oporapa Huila </t>
  </si>
  <si>
    <t>20202000008902  </t>
  </si>
  <si>
    <t>21-05-2020 16:58 PM Archivar Luis Alberto Valencia Pulido Se dio respuesta mediante correo electrónico el día 21 de Mayo del 2020</t>
  </si>
  <si>
    <t>ALCALDIA MUNICIPAL DE SOACHA  </t>
  </si>
  <si>
    <t>DAS 428-2020 SOLICITUD BASE DE DATOS DIRECCIÓN NACIONAL DE BOMBEROS </t>
  </si>
  <si>
    <t>20202000008912  </t>
  </si>
  <si>
    <t>Chile</t>
  </si>
  <si>
    <t>PATRICIO ISAIAS SANHUEZA </t>
  </si>
  <si>
    <t>CAC: IMPORTANTE_ Contacto con CONAF-Chile </t>
  </si>
  <si>
    <t>20202000008932  </t>
  </si>
  <si>
    <t>10/09/2020----24/30 dias</t>
  </si>
  <si>
    <t>LISSETH ALEJANDRA SANCHEZ ORJUELA </t>
  </si>
  <si>
    <t>CAC: SOLICITUD INFORMACIÓN. </t>
  </si>
  <si>
    <t>20202000008992  </t>
  </si>
  <si>
    <t>30-05-2020 14:37 PM Archivar Faubricio Sanchez Cortes Se dio respuesta con radicado No. 20203320001301 enviado el 26-05-2020</t>
  </si>
  <si>
    <t>CONTRALORIA GENERAL</t>
  </si>
  <si>
    <t>CAC: 2020EE0047099 - Requerimiento documentación contrato C001.PCCNTR.1493848 suscrito con INVERSIONES JECL S.A.S. por valor de $110.000.000. </t>
  </si>
  <si>
    <t>20202000009012  </t>
  </si>
  <si>
    <t>12-05-2020 08:27 AM Archivar Jorge Edwin Amarillo Alvarado EL DÍA DE AYER SE LE DIO RESPUESTA AL REQUERIMIENTO POR MEDIO DE CORREO ELECTRÓNICO (jorge.amarillo@dnbc.gov.co) a las 3:00 pm.</t>
  </si>
  <si>
    <t>No se genero radicado de salida, no se tiene evidencia de respuesta.</t>
  </si>
  <si>
    <t>JUAN CARLOS NARVAEZ RUIZ  </t>
  </si>
  <si>
    <t>20202000009022  </t>
  </si>
  <si>
    <t>03-06-2020 16:57 PM Archivar Andrea Bibiana Castañeda Durán SE DIO TRÁMITE CON RAD. 20202050066991 ENVIADO EL 2/6/2020</t>
  </si>
  <si>
    <t>ULTIMA REITERACIÓN (PETICIÓN DE INFORMACIÓN Y DOCUMENTACIÓN No. 20203320002742) Certificación de seguridad, Concepto Técnico para establecimientos comerciales abiertos al público. </t>
  </si>
  <si>
    <t>20202000009032  </t>
  </si>
  <si>
    <t>26-05-2020 10:28 AM Archivar Edgar Alexander Maya Lopez Se da respuesta con radicado DNBC N° 20202050067351</t>
  </si>
  <si>
    <t>JEFFERSON MARLINTON BACCA LOPEZ </t>
  </si>
  <si>
    <t>CAC; Solicitud concepto jurídico. </t>
  </si>
  <si>
    <t>20202000009042  </t>
  </si>
  <si>
    <t>10/09/2020----24/35</t>
  </si>
  <si>
    <t>LUIS HORACIO VASCO </t>
  </si>
  <si>
    <t>CAC: Solicitud suministro copia de proyecto de acuerdo </t>
  </si>
  <si>
    <t>20202000009062  </t>
  </si>
  <si>
    <t>30-05-2020 14:44 PM Archivar Faubricio Sanchez Cortes Se dio respuesta con radicado No. 20203320001311 enviado el 26-05-2020</t>
  </si>
  <si>
    <t>LUIS ENRIQUE AGUDELO GONGORA </t>
  </si>
  <si>
    <t>CAC: Traslado por competencia SADE 1339842 </t>
  </si>
  <si>
    <t>20202000009072  </t>
  </si>
  <si>
    <t>20202050067171 y 20202050067181</t>
  </si>
  <si>
    <t>Orfeo sin cerrar</t>
  </si>
  <si>
    <t>ALCALDÍA MUNICIPAL DE UNE- CUNDINAMARCA  </t>
  </si>
  <si>
    <t>SOLICITUD VISITA VERIFICACIÓN </t>
  </si>
  <si>
    <t>20202000009082  </t>
  </si>
  <si>
    <t>KAROLINE JULIETH TAMAYO BASTIDAS </t>
  </si>
  <si>
    <t>CAC: VERIFICACIÓN SOPORTES DE ESTUDIO. </t>
  </si>
  <si>
    <t>20202000009092  </t>
  </si>
  <si>
    <t>SAN ANTONIO TOLIMA  </t>
  </si>
  <si>
    <t>CAC: Solicitud.  </t>
  </si>
  <si>
    <t>20202000009102  </t>
  </si>
  <si>
    <t>14-05-2020 16:31 PM Archivar Ronny Estiven Romero Velandia RESPONDIDO CON Radicado DNBC No. *20202050065961* **20202050065961** Bogotá D.C, 22-04-2020</t>
  </si>
  <si>
    <t>CAC: TRANSLADO DE QUEJA PRESENTADA CONTRA EL CUERPO BOMBEROS VOLUNTARIOS DSE ANSERMANUEVO  </t>
  </si>
  <si>
    <t>20202000009112  </t>
  </si>
  <si>
    <t>CAC: Certificado. </t>
  </si>
  <si>
    <t>20202000009122  </t>
  </si>
  <si>
    <t>CAC DERECHO DE PETICIÓN DEL REPRESENTANTE JUAN CARLOS REINALES AGUDELO </t>
  </si>
  <si>
    <t>20203800009132  </t>
  </si>
  <si>
    <t>11-05-2020 16:05 PM Archivar Carlos Armando López Barrera ARCHIVO 20201200000113</t>
  </si>
  <si>
    <t>Error de Orfeo solo genera radicados con salida (3)</t>
  </si>
  <si>
    <t>EASTMAN NEIVA  </t>
  </si>
  <si>
    <t>CAC: Derecho de petición - Aspirantes a bomberos La Plata - Huila. </t>
  </si>
  <si>
    <t>20202000009162  </t>
  </si>
  <si>
    <t xml:space="preserve"> 20202050067201 y 20202050067211</t>
  </si>
  <si>
    <t>CAC: RV_ Derecho de Petición hoja de vida del Señor Jairo Soto Gil. </t>
  </si>
  <si>
    <t>20202000009192  </t>
  </si>
  <si>
    <t>21-05-2020 17:42 PM Archivar MARYOLY DIAZ se realiza trámite mediante radicado 20203100001481</t>
  </si>
  <si>
    <t>La guajira</t>
  </si>
  <si>
    <t>MARIO DE JESUS ALVAREZ CARRILLO </t>
  </si>
  <si>
    <t>CAC: SOLICITUD APOYO CUERPO DE BOMBEROS VOLUNTARIOS DE DIBULLA A DIRECCIÓN NACIONAL DE BOMBEROS. </t>
  </si>
  <si>
    <t>20202000009202  </t>
  </si>
  <si>
    <t>42 dias vencida</t>
  </si>
  <si>
    <t>Fecha real de recepcion 13 de Abril</t>
  </si>
  <si>
    <t>Henry Cabrera Vargas -4 CUERPO DE BOMBEROS VOLUNTARIOS DE VILLAGORGONA </t>
  </si>
  <si>
    <t>CAC: RV_ ACLARACIÓN SOBRE UNA SITUACIÓN. </t>
  </si>
  <si>
    <t>20202000009222  </t>
  </si>
  <si>
    <t>20202050067291 y  20202050067401</t>
  </si>
  <si>
    <t>FABIO VERDUGO SISA </t>
  </si>
  <si>
    <t>Solicitud certificación población en condición listado censal Municipio Tutaza - Boyacà. </t>
  </si>
  <si>
    <t>20202000009232  </t>
  </si>
  <si>
    <t>·Fecha real de recepcion 03 de abril</t>
  </si>
  <si>
    <t>CAC: Respuesta Oficial. </t>
  </si>
  <si>
    <t xml:space="preserve"> JAIRO SOTO GIL</t>
  </si>
  <si>
    <t>20202000009242  </t>
  </si>
  <si>
    <t>19-05-2020 10:06 AM Archivar JAIRO SOTO GIL archivo radicado 20202000001281</t>
  </si>
  <si>
    <t>·Fecha real de recepcion 01 de abril</t>
  </si>
  <si>
    <t>CUERPO DE BOMBEROS VOLUNTARIOS DE PEREIRA  </t>
  </si>
  <si>
    <t>CAC: Solicitud Concepto de Reintegro. </t>
  </si>
  <si>
    <t>20202000009252  </t>
  </si>
  <si>
    <t>03-06-2020 16:45 PM Archivar Andrea Bibiana Castañeda Durán SE DIO TRÁMITE CON RAD. 20202050067271 ENVIADO EL 01/06/2020</t>
  </si>
  <si>
    <t>·Fecha real de recepcion 02 de abril</t>
  </si>
  <si>
    <t>WALTER CAMILO MURCIA LOZANO </t>
  </si>
  <si>
    <t>CAC: RV Solicitud de Intervención Administrativa y Jurídica para Elección de Comandante del Cuerpo de Bomberos Voluntarios de la Cumbre Valle </t>
  </si>
  <si>
    <t>20202000009282  </t>
  </si>
  <si>
    <t>JULIO CESAR YEPES RESTREPO </t>
  </si>
  <si>
    <t>CAC: Derecho de petición. </t>
  </si>
  <si>
    <t>20202000009292  </t>
  </si>
  <si>
    <t>·Fecha real de recepcion 06 de abril</t>
  </si>
  <si>
    <t>RUBEN DARIO QUINTERO GUERRERO </t>
  </si>
  <si>
    <t>CAC: Información con respecto a ayudas alas J.AC.del municipio de San Martín delos llanos, meta </t>
  </si>
  <si>
    <t>20202000009302  </t>
  </si>
  <si>
    <t>02-06-2020 16:22 PM Archivar Luis Alberto Valencia Pulido Se da respuesta mediante oficion No 120202000009302_00001</t>
  </si>
  <si>
    <t>NELSON ELIED GOMEZ HERNANDEZ </t>
  </si>
  <si>
    <t>CAC; Fw: REQUISITOS REGISTROS CURSOS. </t>
  </si>
  <si>
    <t>20202000009382  </t>
  </si>
  <si>
    <t>CUERPO DE BOMBEROS VOLUNTARIOS DE ZIPAQUIRA  </t>
  </si>
  <si>
    <t>CI: Fwd: ASESORIA JURIDICA </t>
  </si>
  <si>
    <t>20202000009392  </t>
  </si>
  <si>
    <t>CUERPO DE BOMBEROS VOLUNTARIOS COMBITA  </t>
  </si>
  <si>
    <t>CI: Terminación bilateral Combita. </t>
  </si>
  <si>
    <t>20202000009412  </t>
  </si>
  <si>
    <t>Orfeo sin cerrar.</t>
  </si>
  <si>
    <t>FRANCISCO JAVIER GAMBOA PEDRAZA </t>
  </si>
  <si>
    <t>CAC: Oficio capacitación bomberil. </t>
  </si>
  <si>
    <t>20202000009442  </t>
  </si>
  <si>
    <t>Fecha real de recepcion 20 de Abril</t>
  </si>
  <si>
    <t>Procuraduría Delegada para la Defensa de los Derechos de la Infancia, la Familia y las Mujeres.  </t>
  </si>
  <si>
    <t>CAC: Radicado de salida S-2020-013394. </t>
  </si>
  <si>
    <t>GESTIÓN TALENTO HUMANO </t>
  </si>
  <si>
    <t>20202000009472  </t>
  </si>
  <si>
    <t>02-06-2020 15:23 PM Archivar MARYOLY DIAZ SE REALIZA TRAMITE MEDIANTE RADICADO 20203100001851</t>
  </si>
  <si>
    <t>CUERPO DE BOMBEROS VOLUNTARIOS DE PUERTO NARE - ANTIOQUIA  </t>
  </si>
  <si>
    <t>CAC; Solicitud aclaración. </t>
  </si>
  <si>
    <t>20202000009522  </t>
  </si>
  <si>
    <t>04-06-2020 12:44 PM Archivar Luis Alberto Valencia Pulido Se da respuesta mediante el Oficio No. 2020210000214</t>
  </si>
  <si>
    <t>Fecha real de recepcion 15 de Abril</t>
  </si>
  <si>
    <t>NELSON ENRIQUE GONZALEZ RAMIREZ </t>
  </si>
  <si>
    <t>SOLICITUD CONCEPTO URGENTE </t>
  </si>
  <si>
    <t>20202000009532  </t>
  </si>
  <si>
    <t>CAC Derecho de peticion </t>
  </si>
  <si>
    <t>20203800009552  </t>
  </si>
  <si>
    <t>27-05-2020 14:44 PM Archivar Jorge Edwin Amarillo Alvarado BUENAS TARDES SE DIO RESPUESTA AL DERECHO DE PETICIÓN POR MEDIO MAGNÉTICO AL CORREO orlandomurillo83@hotmail.com</t>
  </si>
  <si>
    <t>Fecha real de recepcion 22 de Abril</t>
  </si>
  <si>
    <t>RESGUARDO QUILLASINGA REFUGIO DEL SOL EL ENCANO </t>
  </si>
  <si>
    <t>CAC: SOLICITUD RESGUARDO QUILLASINGA REFUGIO DEL SOL. </t>
  </si>
  <si>
    <t>20202000009562  </t>
  </si>
  <si>
    <t>CUERPO DE BOMBEROS VOLUNTARIOS DE RICAURTE - CUNDINAMARCA  </t>
  </si>
  <si>
    <t>CAC: QUEJA POR INCONSISTENCIAS EN LA ENTREGA DE LOS KITS DE BIOSEGURIDAD DONADOS. </t>
  </si>
  <si>
    <t>JAIRO SOTO GIL</t>
  </si>
  <si>
    <t>20202000009632  </t>
  </si>
  <si>
    <t>21-05-2020 17:37 PM Archivar JAIRO SOTO GIL 20202000001461 archivo</t>
  </si>
  <si>
    <t>CAC: OFI20-00086528 / IDM: Solicita intervención por presuntas irregularidades.  </t>
  </si>
  <si>
    <t>20202000009742  </t>
  </si>
  <si>
    <t>21-05-2020 17:36 PM Archivar JAIRO SOTO GIL archivo 20202000001461</t>
  </si>
  <si>
    <t>CAC: RADICADO DNBC N° 20202050065621 - Soportes Solicitados para Homologación de Cursos. </t>
  </si>
  <si>
    <t>20202000009752  </t>
  </si>
  <si>
    <t>JOSE DANIEL ALVAREZ  </t>
  </si>
  <si>
    <t>CAC: Reiteración “Solicitud transferencia de Recursos Convenio de Cooperación No. 301.18.3-001_2020”. </t>
  </si>
  <si>
    <t>20202000009802  </t>
  </si>
  <si>
    <t>CAC: Respuesta Oficial. EXT_20-00013179-PQRSD-013118-PQR, Código de Consulta 018120124050042 del 03/05/2020. </t>
  </si>
  <si>
    <t>20202000009822  </t>
  </si>
  <si>
    <t>27-05-2020 11:23 AM Archivar Ronny Estiven Romero Velandia RESPONDIDO CON RADICADO DNBC 20203800007422 del 29-04-2020</t>
  </si>
  <si>
    <t>JIMENA VARGAS  </t>
  </si>
  <si>
    <t>CAC; Solicitud de informacion Maria Jimena Vargas . </t>
  </si>
  <si>
    <t>20202000009842  </t>
  </si>
  <si>
    <t>10/06/2020  21/30 dias</t>
  </si>
  <si>
    <t xml:space="preserve">CUERPO DE BOMBEROS VOLUNTARIOS COMBITA </t>
  </si>
  <si>
    <t>CAC:terminación contrato Cómbita. </t>
  </si>
  <si>
    <t>20202000009852  </t>
  </si>
  <si>
    <t>15-05-2020 10:44 AM Archivar Ronny Estiven Romero Velandia RESPONDIDO CON Radicado DNBC No. *20202050066841* **20202050066841** Bogotá D.C, 12-05-2020</t>
  </si>
  <si>
    <t>COMUNICACION PRESIDENCIA DE LA REPUBLICA  </t>
  </si>
  <si>
    <t>CAC: Solicitud de intervención ante entidad pública.  </t>
  </si>
  <si>
    <t>20202000010062  </t>
  </si>
  <si>
    <t>10/06/2020  20/30 dias</t>
  </si>
  <si>
    <t>JULIO CESAR GARCIA TRIANA  </t>
  </si>
  <si>
    <t>20202000010082  </t>
  </si>
  <si>
    <t>ARGENIS RAMON QUEVEDO ORTEGANO </t>
  </si>
  <si>
    <t>CI: Derecho de petición. </t>
  </si>
  <si>
    <t>20202000010092  </t>
  </si>
  <si>
    <t>24-05-2020 17:17 PM Archivar Mauricio Delgado Perdomo Se da respuesta con Rd. DNBC 20202000001531.</t>
  </si>
  <si>
    <t>Chat institucional</t>
  </si>
  <si>
    <t>OSCAR JIMENEZ  </t>
  </si>
  <si>
    <t>Mensaje fuera de línea desde passmo2015@yahoo.es. </t>
  </si>
  <si>
    <t>20202000010112  </t>
  </si>
  <si>
    <t>CAC: Solicitud información. </t>
  </si>
  <si>
    <t>20202000010152  </t>
  </si>
  <si>
    <t>UNGRD Juan José Neira Santacruz </t>
  </si>
  <si>
    <t>CAC: Traslado de Petición Apoyo al Cuerpo de Bomberos Voluntarios de Enciso (2020ER03732. </t>
  </si>
  <si>
    <t>20202000010162  </t>
  </si>
  <si>
    <t>CARLOS ANDRéS CARVAJAL ECHEVERRI </t>
  </si>
  <si>
    <t>CAC: Queja formal por falta de respeto a los ciudadanos del municipio de Envigado por parte del coordinador de Bomberos de Antioquia. </t>
  </si>
  <si>
    <t>20202000010332  </t>
  </si>
  <si>
    <t>NICOLáS ANDRéS LASTRE  </t>
  </si>
  <si>
    <t>CAC: Consulta Resolución 349 del 2017. </t>
  </si>
  <si>
    <t>20202000010362  </t>
  </si>
  <si>
    <t>21-05-2020 17:03 PM Archivar Faubricio Sanchez Cortes se da respuesta por correo electrónico el día 21-05-2020</t>
  </si>
  <si>
    <t>se hace entrega de la resolucion sin generar radicado de salida</t>
  </si>
  <si>
    <t>CAC: Queja formal por falta de respeto a los ciudadanos del municipio de Envigado parte del coordinador de Bomberos de Antioquia. </t>
  </si>
  <si>
    <t>20202000010372  </t>
  </si>
  <si>
    <t>27-05-2020 11:30 AM Archivar Ronny Estiven Romero Velandia respondido con Radicado DNBC No. *20202050067371* **20202050067371</t>
  </si>
  <si>
    <t>ALCALDIA MUNICIPAL DE SIBATE Cesar Ernesto Forero Vásquez </t>
  </si>
  <si>
    <t>CAC: ACLARACIÓN Y SOLICITUD DE INFORMACIÓN. </t>
  </si>
  <si>
    <t>20202000010402  </t>
  </si>
  <si>
    <t>03-06-2020 16:47 PM Archivar Andrea Bibiana Castañeda Durán SE DIO TRÁMITE CON RAD. 20202050067321 ENVIADO EL 01/6/2020</t>
  </si>
  <si>
    <t>JOHANA VANESA ALVAREZ RODRÍGUEZ </t>
  </si>
  <si>
    <t>CAC: Solicitud Certificado Laboral. </t>
  </si>
  <si>
    <t>20202000010412  </t>
  </si>
  <si>
    <t>FRANCISCO JAVIER GOMEZ RAMOS </t>
  </si>
  <si>
    <t>CAC: [Formulario de Contacto] Solicitud de información </t>
  </si>
  <si>
    <t>20202000010422  </t>
  </si>
  <si>
    <t>MIGUEL EDUARDO CARDOZO ORTIZ </t>
  </si>
  <si>
    <t>CAC: TRASLADO POR COMPETENCIA, &amp;amp;quot;solicitud apoyo al Cuerpo de Bomberos del Municipio de Enciso - Santander,.&amp;amp;quot; </t>
  </si>
  <si>
    <t>20202000010432  </t>
  </si>
  <si>
    <t>10/06/2020  19/30 dias</t>
  </si>
  <si>
    <t>JOHN JAIRO LOPEZ SANCHEZ  </t>
  </si>
  <si>
    <t>CAC: Para Proyecto de Educación_Alexander Maya, Video formación virtual. </t>
  </si>
  <si>
    <t>Lina Maria Rojas Gallego</t>
  </si>
  <si>
    <t>20202000010442  </t>
  </si>
  <si>
    <t>29-05-2020 15:21 PM Archivar Lina Maria Rojas Gallego Se da respuesta DNBC con radicado Nº 20202000001771</t>
  </si>
  <si>
    <t>DROGUERIA MUNDIAL DE RIONEGRO </t>
  </si>
  <si>
    <t>CAC: DERECHO DE PETICION ACURS RIONEGRO SANTANDER. </t>
  </si>
  <si>
    <t>20202000010452  </t>
  </si>
  <si>
    <t>CAC: Solicitud suspención temporal acceso RUE Cuerpo de Bomberos Voluntarios de Ricaurte. </t>
  </si>
  <si>
    <t>20202000010482  </t>
  </si>
  <si>
    <t>01-06-2020 11:20 AM Archivar Luis Alberto Valencia Pulido Se da respuesta el dia 18 de Mayo del 2020</t>
  </si>
  <si>
    <t>LINA MARCELA ZAPATA DEGARDA </t>
  </si>
  <si>
    <t>CAC: Solicitud concepto técnico bomberos.  </t>
  </si>
  <si>
    <t>20202000010492  </t>
  </si>
  <si>
    <t>20202050067571 y  20202050067581</t>
  </si>
  <si>
    <t>DIEGO MESA YEPES </t>
  </si>
  <si>
    <t>CAC: Fwd_ caso bomberos saravena 2020. </t>
  </si>
  <si>
    <t>20202000010552  </t>
  </si>
  <si>
    <t>27-05-2020 11:45 AM Archivar Ronny Estiven Romero Velandia TRAMITADO CON Radicado DNBC No. *20202050067001* **20202050067001** Bogotá D.C, 15-05-2020</t>
  </si>
  <si>
    <t>CUERPO DE BOMBEROS VOLUNTARIOS DE ANDES - ANTIOQUIA LUIS GONZALO CORREA RESTREPO </t>
  </si>
  <si>
    <t>CAC: SOLICITUD SOAT OKJ-047. </t>
  </si>
  <si>
    <t>Jeison Andrés López Ruiz </t>
  </si>
  <si>
    <t>GESTIÓN ADMINISTRATIVA </t>
  </si>
  <si>
    <t>20202000010562  </t>
  </si>
  <si>
    <t>ADRIAN HERNáN CAMARGO ÁVILA </t>
  </si>
  <si>
    <t>CAC: (sin asunto), Derecho de petición. </t>
  </si>
  <si>
    <t>20202000010602  </t>
  </si>
  <si>
    <t>10/06/2020  18/30 dias</t>
  </si>
  <si>
    <t>URIEL RODRIGUEZ FONSECA </t>
  </si>
  <si>
    <t>CAC: SOLICITUD INFORMACIÓN TÉCNICA INFRAESTRUCTURA ESTACIONES. </t>
  </si>
  <si>
    <t>20202000010612  </t>
  </si>
  <si>
    <t>CUERPO DE BOMBEROS VOLUNTARIOS DE TAMARA  </t>
  </si>
  <si>
    <t>CAC: OFICIOS ENVIADOS ALCALDÍA DE TAMARA </t>
  </si>
  <si>
    <t>20202000010642  </t>
  </si>
  <si>
    <t>27-05-2020 11:57 AM Archivar Ronny Estiven Romero Velandia TRAMITADO CON Radicado DNBC No. *20202050067411* **20202050067411** Bogotá D.C, 27-05-2020</t>
  </si>
  <si>
    <t>ROCIO DOMINGUEZ  </t>
  </si>
  <si>
    <t>CAC: DERECHO DE PETICION Solicitud de copia de todas las cotizaciones presentadas del evento adelantado que generó la orden de compra No. 46058  </t>
  </si>
  <si>
    <t>20202000010652  </t>
  </si>
  <si>
    <t>11/06/2020  18/20 dias</t>
  </si>
  <si>
    <t>ALCALDIA PULI CUNDINAMARCA Jose William Herreño Lozano </t>
  </si>
  <si>
    <t>CAC: PETICIÓN Y SOLICITUD. </t>
  </si>
  <si>
    <t>20202000010672  </t>
  </si>
  <si>
    <t>11/06/2020  18/30 dias</t>
  </si>
  <si>
    <t>CAC: solicitud información. </t>
  </si>
  <si>
    <t>20202000010702  </t>
  </si>
  <si>
    <t>01-06-2020 17:02 PM Archivar Carlos Armando López Barrera ARCHIVO 20201200000143</t>
  </si>
  <si>
    <t>EDWARD ORLANDO SUAREZ GARCIA </t>
  </si>
  <si>
    <t>CAC: Fwd_ COBRO APORTES DE LEY 14 DE 1991. </t>
  </si>
  <si>
    <t>20202000010732  </t>
  </si>
  <si>
    <t>CUERPO DE BOMBEROS VOLUNTARIOS DE TOCAIMA - CUNDINAMARCA LUiS GABRIEL SALDARRIAGA Z. </t>
  </si>
  <si>
    <t>CAC: SOLICITUD COMODATO EPP. </t>
  </si>
  <si>
    <t>20202000010742  </t>
  </si>
  <si>
    <t>LIRIA ROSA MORALES SANCHEZ </t>
  </si>
  <si>
    <t>CAC: Fwd_ Revisión de Convenio Cuerpo de Bomberos Voluntarios Santa Fe de Antioquia. </t>
  </si>
  <si>
    <t>20202000010752  </t>
  </si>
  <si>
    <t>29-05-2020 11:44 AM Archivar Andrea Bibiana Castañeda Durán SE DIO TRÁMITE CON RADICADO 20202050067161 ENVIADO EL 26/5/2020</t>
  </si>
  <si>
    <t>ALCALDIA MUNICIPAL DE LA TEBAIDA - QUINDIO SIRLENY ACEVEDO CARVAJAL </t>
  </si>
  <si>
    <t>CAC: SOLICITUD DE INFORMACIÓN. </t>
  </si>
  <si>
    <t>20202000011022  </t>
  </si>
  <si>
    <t>CAC: Fwd: Documento de Estación Bomberos B44 Une. . </t>
  </si>
  <si>
    <t>20202000011062  </t>
  </si>
  <si>
    <t>27-05-2020 16:32 PM Archivar Ronny Estiven Romero Velandia SE PROGRAMO VISITA PARA EL DIA VIERNES 22 DE MAYO EN CABEZA DEL SUBDIRECTOR MISIONAL.</t>
  </si>
  <si>
    <t>No se tiene evidencia de visita o correo de respuesta</t>
  </si>
  <si>
    <t>CUERPO DE BOMBEROS VOLUNTARIOS DE FLORIDA - VALLE  </t>
  </si>
  <si>
    <t>CAC: Fwd: PARO DE ACTIVIDADES.  </t>
  </si>
  <si>
    <t>20202000011082  </t>
  </si>
  <si>
    <t>27-05-2020 16:34 PM Archivar Ronny Estiven Romero Velandia TRAMITADO CON Radicado DNBC No. *20202050067261* **20202050067261** Bogotá D.C, 20-05-2020</t>
  </si>
  <si>
    <t>CARLOS CESAR CABRERA RODRíGUEZ </t>
  </si>
  <si>
    <t>CAC: SOAT. </t>
  </si>
  <si>
    <t>20202000011092  </t>
  </si>
  <si>
    <t>Se copio respuesta al correo atencionciudadano@dnbc.gov.co</t>
  </si>
  <si>
    <t>CUERPO DE BOMBEROS VOLUNTARIOS DE SAN MARTIN DE LOS LLANOS  </t>
  </si>
  <si>
    <t>CAC: SOLICITUD COPIA SOAT. </t>
  </si>
  <si>
    <t>Wilson Enrique Sánchez Laguado  </t>
  </si>
  <si>
    <t>20202000011102  </t>
  </si>
  <si>
    <t>LILIANA MARIA VELEZ PEREZ </t>
  </si>
  <si>
    <t>20202000011112  </t>
  </si>
  <si>
    <t>RONALD E. FULA M.  </t>
  </si>
  <si>
    <t>CAC: Re_ Solicitud de información existencia como miembro activo. </t>
  </si>
  <si>
    <t>20202000011132  </t>
  </si>
  <si>
    <t>01-06-2020 11:53 AM Archivar Luis Alberto Valencia Pulido Se da respuesta mediante el oficio No 20202100001841</t>
  </si>
  <si>
    <t>MARCO ANTONIO GARCIA LARA </t>
  </si>
  <si>
    <t>CAC: DERECHO DE PETICION MARCOS GARCIA LARA </t>
  </si>
  <si>
    <t>20202000011142  </t>
  </si>
  <si>
    <t>GOBERNACION DE ANTIOQUIA SECRETARIA DE GOBIERNO DEPARTAMENTAL IDALIA AMPARO GONZALEZ GIRALDO </t>
  </si>
  <si>
    <t>CAC: TRASLADO POR COMPETENCIA DE QUEJA Y SOLICITUD DE VISITA AL CUERPO DE BOMBEROS DE GIRARDOTA- ANTIOQUIA. </t>
  </si>
  <si>
    <t>Javier Alberto Coral Meneses </t>
  </si>
  <si>
    <t>20202000011152  </t>
  </si>
  <si>
    <t>20202000002471 y  20202000002461</t>
  </si>
  <si>
    <t>CUERPO DE BOMBEROS OFICIAL DE ARAUCA - ARAUCA TANIA ARGUELLO  </t>
  </si>
  <si>
    <t>CAC: SOLICITUD COPIA DEL SOAT. </t>
  </si>
  <si>
    <t>20202000011162  </t>
  </si>
  <si>
    <t>CUERPO DE BOMBEROS VOLUNTARIOS DE LABRANZAGRANDE  </t>
  </si>
  <si>
    <t>CAC: Información Comodato. </t>
  </si>
  <si>
    <t>20202000011172  </t>
  </si>
  <si>
    <t>SISBEN YANIN EMILSE RODRIGUEZ RINCON </t>
  </si>
  <si>
    <t>URGENTE SOLICITUD CERTIFICACIÓN. </t>
  </si>
  <si>
    <t>20202000011182  </t>
  </si>
  <si>
    <t>CUERPO DE BOMBEROS VOLUNTARIOS DE PLANADAS - TOLIMA  </t>
  </si>
  <si>
    <t>CAC: (sin asunto) Solicitud de apoyo y acompañamiento al Cuerpo de Bomberos de Planadas en las diferentes solicitudes. </t>
  </si>
  <si>
    <t>20202000011202  </t>
  </si>
  <si>
    <t>ASPRESEG  </t>
  </si>
  <si>
    <t>RD SOLICITUD COPIA LISTADO DE PROYECTOS DE INVERSIÓN APROBADOS </t>
  </si>
  <si>
    <t>20203800011232  </t>
  </si>
  <si>
    <t>04-06-2020 09:13 AM Archivar Carlos Armando López Barrera ARCHIVO 20201200000173</t>
  </si>
  <si>
    <t>CUERPO DE BOMBEROS VOLUNTARIOS DE RIONEGRO  </t>
  </si>
  <si>
    <t>CAC: COPIA COMODATOS. </t>
  </si>
  <si>
    <t>20202000011262  </t>
  </si>
  <si>
    <t>JOSE AUGUSTO GIL GONZALEZ </t>
  </si>
  <si>
    <t>CAC: Solicitud Información Evento 05.10.2019 Lagos de Suba.  </t>
  </si>
  <si>
    <t>20202000011302  </t>
  </si>
  <si>
    <t>IVAN CEPEDA CASTRO </t>
  </si>
  <si>
    <t>CAC: Traslado petición DPS2-873-20. Peticionario_ Héctor Fabio Vidal. </t>
  </si>
  <si>
    <t>20202000011372  </t>
  </si>
  <si>
    <t>04-06-2020 09:09 AM Archivar Carlos Armando López Barrera ARCHIVO 20201200000163</t>
  </si>
  <si>
    <t>FABRIZIO ANGELORO AQUARIUS DIVING CLUB  </t>
  </si>
  <si>
    <t>CAC:Cursos de buceo recreativo y profesional PADI. </t>
  </si>
  <si>
    <t>20202000011382  </t>
  </si>
  <si>
    <t>11/06/2020  15/30 dias</t>
  </si>
  <si>
    <t>CAC: RESPUESTA PQRS N° 4202013000003937. </t>
  </si>
  <si>
    <t>20202000011402  </t>
  </si>
  <si>
    <t>JOHN DARIO QUIROZ ERAZO </t>
  </si>
  <si>
    <t>CAC: Inventario bomberil en los municipios de Colombia. </t>
  </si>
  <si>
    <t>20202000011412  </t>
  </si>
  <si>
    <t>MINISTERIO DE HACIENDA CLAUDIA MARCELA NUMA PÁEZ </t>
  </si>
  <si>
    <t>CI: Re: Radicado de salida 2-2020-020231 &amp;amp;quot;Asunto: Proyecto 2021&amp;amp;quot; </t>
  </si>
  <si>
    <t>20202000011442  </t>
  </si>
  <si>
    <t>LAURA MERCEDES CUBILLOS CUERPO DE BOMBEROS VOLUNTARIOS DE IBAGUE </t>
  </si>
  <si>
    <t>CAC: S.O.S. BOMBEROS TOLIMA. </t>
  </si>
  <si>
    <t>20202000011492  </t>
  </si>
  <si>
    <t>PROCURADURIA SEGUNDA DELEGADA CONTRATACION ESTATAL WILLIAM ANDRES LINARES ROMERO </t>
  </si>
  <si>
    <t>CAC: SOLICITUD INFORMACIÓN EXPEDIENTE Covid-19- IUS- E – 2020 -236741 / IUC – D 2020 – 1517595. </t>
  </si>
  <si>
    <t>20202000011572  </t>
  </si>
  <si>
    <t>09-06-2020 10:35 AM Archivar Jorge Edwin Amarillo Alvarado se dio respuesta mediante correo electronico el dia 08 de junio del presente año mediante el mail charles.benavides@dnbc.gov.co</t>
  </si>
  <si>
    <t>No se tiene evidencia en Orfeo de respuesta</t>
  </si>
  <si>
    <t>CAC: RV_ inconsistencias megáfono. </t>
  </si>
  <si>
    <t>20202000011632  </t>
  </si>
  <si>
    <t>21-05-2020 17:41 PM Archivar JAIRO SOTO GIL archivo 20202000001511</t>
  </si>
  <si>
    <t>PROCURADURIA GENERAL DE LA NACION  </t>
  </si>
  <si>
    <t>CAC SOLICITUD RECURSOS HUMANOS </t>
  </si>
  <si>
    <t>20203800011702  </t>
  </si>
  <si>
    <t>03-06-2020 16:30 PM Archivar MARYOLY DIAZ SE REALIZA TRAMITE MEDIANTE RADICADO 20203100002051 SE DA RESPUESTA POR CORREO ELECTRÓNICO EL 3 DE JUNIO DE 2020</t>
  </si>
  <si>
    <t>ALCALDIA GUAYATA SECRETARIA DE PLANEACIóN  </t>
  </si>
  <si>
    <t>CAC: Fwd: SOLICITUD APOYO CREACIÓN CUERPO DE BOMBEROS GUAYATÁ BOYACÁ. </t>
  </si>
  <si>
    <t>20202000011862  </t>
  </si>
  <si>
    <t>CAC: Para contratación. </t>
  </si>
  <si>
    <t>20202000011892  </t>
  </si>
  <si>
    <t xml:space="preserve">12/06/2020  13/20 dias </t>
  </si>
  <si>
    <t>DINO ALDAN TOVAR  </t>
  </si>
  <si>
    <t>CAC: SOLICITUD AL FONDO NACIONAL DE BOMBEROS. </t>
  </si>
  <si>
    <t>20202000011902  </t>
  </si>
  <si>
    <t xml:space="preserve">12/06/2020  13/30 dias </t>
  </si>
  <si>
    <t>EVELYN LINEYRA ORTIZ GARCíA </t>
  </si>
  <si>
    <t>CAC: Dudas acerca de inspecciones y seguridad humana. </t>
  </si>
  <si>
    <t>20202000011912  </t>
  </si>
  <si>
    <t>CUERPO DE BOMBEROS VOLUNTARIOS DE PIJAO YONEY GUTIERREZ GUZMAN  </t>
  </si>
  <si>
    <t>CAC: OFICIO VEHICULO PIJAO. </t>
  </si>
  <si>
    <t>20202000011922  </t>
  </si>
  <si>
    <t>27-05-2020 10:14 AM Archivar JAIRO SOTO GIL Se dio respuesta correo electronico rad 20202000001621 el día 27/05/20</t>
  </si>
  <si>
    <t>CUERPO DE BOMBEROS VOLUNTARIOS DE VALPARAISO - ANTIOQUIA  </t>
  </si>
  <si>
    <t>CAC: SOLICITUD DEL LISTADO DE REGISTRO DE UNIDADES BOMBERILES. . </t>
  </si>
  <si>
    <t>20202000011932  </t>
  </si>
  <si>
    <t>01-06-2020 14:38 PM Archivar Luis Alberto Valencia Pulido Se da respuesta mediante radicado Radicado DNBC No. 20202000011932</t>
  </si>
  <si>
    <t>No se adjunta evidencia de respuesta</t>
  </si>
  <si>
    <t>ALCALDIA MUNICIPAL DE PANDI  </t>
  </si>
  <si>
    <t>CAC: SOLICITUD ESPECIAL MUNICIPIO DE PANDI, CUNDINAMARCA. </t>
  </si>
  <si>
    <t>20202000011952  </t>
  </si>
  <si>
    <t>JAIME POPO ASTUDILLO </t>
  </si>
  <si>
    <t>SM ACUARTELAMIENTO OBLIGATORIO </t>
  </si>
  <si>
    <t>20203800011962  </t>
  </si>
  <si>
    <t>UNGRD  </t>
  </si>
  <si>
    <t>CAC: OFICIO 2020EE03847. &amp;amp;quot;Traslado por competencia situación integral del riesgo contra incendios Municipio Ciénaga - Boyacá de fecha 18 de febrero de 2020&amp;amp;quot;.  </t>
  </si>
  <si>
    <t>20202000011992  </t>
  </si>
  <si>
    <t>29-05-2020 10:04 AM Archivar Ronny Estiven Romero Velandia RESPONDIDO CON RADICADO DNBC No. Al contestar cite este número: Radicado DNBC No. *20202050065931* **20202050065931** Bogotá D.C, 21-04-2020</t>
  </si>
  <si>
    <t>Salida sin firma</t>
  </si>
  <si>
    <t>KEVIN RODRIGUEZ TORRES </t>
  </si>
  <si>
    <t>CAC: SOLICITUD DE PROCEDIMIENTO. </t>
  </si>
  <si>
    <t>20202000012002  </t>
  </si>
  <si>
    <t>27-05-2020 10:36 AM Archivar Edgar Alexander Maya Lopez Se da respuesta por correo electrónico se deja soporte en digital</t>
  </si>
  <si>
    <t>ASOCIACION SINDICAL DE BOMBEROS ARMENIA Y EJE CAFETERO ASBEYEC  </t>
  </si>
  <si>
    <t>CAC: DERECHO DE PETICIÓN PARA RETIRO DE ARTÍCULO 24 PROYECTO DE ACUERDO PLAN DE DESARROLLO 2020-2023 ARMENIA, QUINDÍO. </t>
  </si>
  <si>
    <t>20202000012022  </t>
  </si>
  <si>
    <t>20202050067991  y   20202050068001</t>
  </si>
  <si>
    <t>JAMES ALEXIS RIVERA ALZATE </t>
  </si>
  <si>
    <t>CAC: Derecho de petición de información. </t>
  </si>
  <si>
    <t>20202000012092  </t>
  </si>
  <si>
    <t>CUERPO DE BOMBEROS VOLUNTARIOS DE ANDES - ANTIOQUIA  </t>
  </si>
  <si>
    <t>CAC: SOLICITUD. </t>
  </si>
  <si>
    <t>20202000012102  </t>
  </si>
  <si>
    <t>29-05-2020 12:44 PM Archivar Paula Andrea Cortéz Mojica se archiva por cuanto se contesto con radicado 20201000001761</t>
  </si>
  <si>
    <t>CAC: INFORME DE CESE DE ACTIVIDADES. </t>
  </si>
  <si>
    <t>20202000012142  </t>
  </si>
  <si>
    <t>29-05-2020 10:16 AM Archivar Ronny Estiven Romero Velandia TRAMITADO CON Al contestar cite este número: Radicado DNBC No. *20202050067261* **20202050067261** Bogotá D.C, 20-05-2020</t>
  </si>
  <si>
    <t>ÁREA METROPOLITANA VALLE DE ABURRA  </t>
  </si>
  <si>
    <t>CAC: Traslado de la comunicación con radicado número 012642 de mayo 15 de 2020. </t>
  </si>
  <si>
    <t>20202000012162  </t>
  </si>
  <si>
    <t>29-05-2020 10:25 AM Archivar Ronny Estiven Romero Velandia TRAMITADO CON Al contestar cite este número: Radicado DNBC No. *20202050067371* **20202050067371** Bogotá D.C, 27-05-2020</t>
  </si>
  <si>
    <t>JULIO CESAR GARCIA TRIANA </t>
  </si>
  <si>
    <t>CAC: RV: SOLICITUD DE APOYO PANDI CUNDINAMARCA- CONSULTA. </t>
  </si>
  <si>
    <t>20202000012172  </t>
  </si>
  <si>
    <t>GUSTAVO A CIRO ABOECAL </t>
  </si>
  <si>
    <t>CAC: ABOECAL  </t>
  </si>
  <si>
    <t>20202000012182  </t>
  </si>
  <si>
    <t>CUERPO DE BOMBEROS VOLUNTARIOS DE POLONUEVO - ATLANTICO  </t>
  </si>
  <si>
    <t>CAC: Solicitud copia contrato de comodato Kit hidráulico de incendio forestal del CBV Polonuevo - Atlantico </t>
  </si>
  <si>
    <t>20202000012192  </t>
  </si>
  <si>
    <t>EDWARD ANDRÉS HERNÁNDEZ HERNÁNDEZ SECRETARIA DE PLANEACIóN MUNICIPAL </t>
  </si>
  <si>
    <t>CAC: Autorización de movilización del carro de Bomberos. </t>
  </si>
  <si>
    <t>20202000012202  </t>
  </si>
  <si>
    <t>CAMILO MENDOZA  </t>
  </si>
  <si>
    <t>CAC: Información. </t>
  </si>
  <si>
    <t>20202000012212  </t>
  </si>
  <si>
    <t>01-06-2020 14:59 PM Archivar Luis Alberto Valencia Pulido Se da respuesta mediante oficio No 120202000012212_00001</t>
  </si>
  <si>
    <t>YESENIA VALDERRAMA ACEVEDO </t>
  </si>
  <si>
    <t>CAC: Petición de investigacion.pdf &amp;amp;quot;Salonica&amp;amp;quot; </t>
  </si>
  <si>
    <t>20202000012222  </t>
  </si>
  <si>
    <t>BAIRON BUILES DESARROLLO COMUNITARIO GOBERNACION DE PUTUMAYO </t>
  </si>
  <si>
    <t>CAC: Mensaje fuera de línea desde bairon.builes@putumayo.gov.co. </t>
  </si>
  <si>
    <t>20202000012242  </t>
  </si>
  <si>
    <t>12-06-2020 10:01 AM Archivar Edgar Alexander Maya Lopez Se da respuesta con radicado DNBC N° 20202000002361</t>
  </si>
  <si>
    <t>CUERPO DE BOMBEROS VOLUNTARIOS VILLAGARZON PUTUMAYO </t>
  </si>
  <si>
    <t>CAC: Fwd: Solicitud. </t>
  </si>
  <si>
    <t>20202000012272  </t>
  </si>
  <si>
    <t>CUERPO DE BOMBEROS VOLUNTARIOS UTICA  </t>
  </si>
  <si>
    <t>CAC: Credenciales No Validas. </t>
  </si>
  <si>
    <t>Área Cenrtral de Referencia Bomberil</t>
  </si>
  <si>
    <t>20202000012282  </t>
  </si>
  <si>
    <t>01-06-2020 11:18 AM Archivar Luis Alberto Valencia Pulido sE DA RESPUESTA MEDIANTE CORREO ELECTONICO EL DIA 1 DE JUNIO DEL 2020</t>
  </si>
  <si>
    <t>CI: Fwd: SOLICITUD CONCEPTO. </t>
  </si>
  <si>
    <t>20202000012292  </t>
  </si>
  <si>
    <t>ALDEMAR DEL CRISTO BETTIN MARTINEZ </t>
  </si>
  <si>
    <t>CI: Fwd: Asesoria tema contratos de prestación de servicio. </t>
  </si>
  <si>
    <t>20202000012302  </t>
  </si>
  <si>
    <t xml:space="preserve">12/06/2020  12/30 dias </t>
  </si>
  <si>
    <t>CUERPO DE BOMBEROS VOLUNTARIOS DE SALENTO  </t>
  </si>
  <si>
    <t>CAC: SOLICITUD.  </t>
  </si>
  <si>
    <t>20202000012312  </t>
  </si>
  <si>
    <t xml:space="preserve">12/06/2020  12/20 dias </t>
  </si>
  <si>
    <t>CUERPO DE BOMBEROS VOLUNTARIOS DE BOGOTA  </t>
  </si>
  <si>
    <t>RD PROPUESTA FORTALECIMIENTO CAPACIDADES CONSTRUYENDO UN LENGUAJE COMUN </t>
  </si>
  <si>
    <t>20203800012362  </t>
  </si>
  <si>
    <t>10-06-2020 21:09 PM Cambio Vinculacion Documento Mauricio Delgado Perdomo *Se incluyo Vinculacion Documento* (20202000001881) Tipo (Asociado de)</t>
  </si>
  <si>
    <t>20202000012372  </t>
  </si>
  <si>
    <t>CAC: reiteración de derecho de petición Director nacional de bomberos  </t>
  </si>
  <si>
    <t>20202000012382  </t>
  </si>
  <si>
    <t>CAC: RV: certificado. </t>
  </si>
  <si>
    <t>20202000012392  </t>
  </si>
  <si>
    <t>CUERPO DE BOMBEROS VOLUNTARIOS DE YACUANQUER  </t>
  </si>
  <si>
    <t>CAC: asesoria. </t>
  </si>
  <si>
    <t>20202000012402  </t>
  </si>
  <si>
    <t xml:space="preserve">12/06/2020  11/30 dias </t>
  </si>
  <si>
    <t>VEEDURIA FUNCION PUBLICA  </t>
  </si>
  <si>
    <t>CAC: DERECHO DE PETICIÓN - INFORMACIÓN Y COPIAS CASO DE CONTRATACIÓN. </t>
  </si>
  <si>
    <t>20202000012422  </t>
  </si>
  <si>
    <t>11-06-2020 17:24 PM Archivar Carlos Armando López Barrera ARCHIVO 20201200000223</t>
  </si>
  <si>
    <t>TELEVISIÓN REGIONAL DEL ORIENTE LTDA CANAL TRO  </t>
  </si>
  <si>
    <t>SM COBRO APORTES DE LEY 14 1991 </t>
  </si>
  <si>
    <t>20203800012442  </t>
  </si>
  <si>
    <t>NOTIFICACIONES JUDICIALES BOMBEROS BOGOTÁ  </t>
  </si>
  <si>
    <t>CAC: Fwd: SOLICITUD LISTADOS CENSALES  </t>
  </si>
  <si>
    <t>20202000012462  </t>
  </si>
  <si>
    <t>CAC: Fwd: solicitud Policia Judicial CTI - Tunja. . </t>
  </si>
  <si>
    <t>20202000012522  </t>
  </si>
  <si>
    <t>11-06-2020 17:27 PM Archivar Carlos Armando López Barrera ARCHIVO RADICADO 20201200000233</t>
  </si>
  <si>
    <t>CUERPO DE BOMBEROS VOLUNTARIOS DE PAZ DE RIO  </t>
  </si>
  <si>
    <t>CAC: Mensaje fuera de línea desde bomberospazderio@hotmail.com  </t>
  </si>
  <si>
    <t>Carlos Osorio</t>
  </si>
  <si>
    <t>20202000012552  </t>
  </si>
  <si>
    <t>CUERPO DE BOMBEROS VOLUNTARIOS DE GUATEQUE - BOYACA  </t>
  </si>
  <si>
    <t>CAC: REFERENCIA: Solitud, Oficio alcalde Municipal de Guateque y gremio de comerciantes circular Inspecciones de Seguridad Humana y protección contra incendio.  </t>
  </si>
  <si>
    <t xml:space="preserve"> Victoria Jattin</t>
  </si>
  <si>
    <t>20202000012562  </t>
  </si>
  <si>
    <t>CAC: Bomberos Funza. </t>
  </si>
  <si>
    <t>GESTIÓN CONTRACTUAL </t>
  </si>
  <si>
    <t>20202000012612  </t>
  </si>
  <si>
    <t>01-06-2020 11:37 AM Archivar CAROLINA ESCARRAGA con el fin de dar respuesta se solicito información al cuerpo de bomberos a través del correo de contratación</t>
  </si>
  <si>
    <t>ALEXANDER DUARTE FLETCHER </t>
  </si>
  <si>
    <t>CAC: Apoyo de la DNBC a la problemática de Bomberos de Bucaramanga. </t>
  </si>
  <si>
    <t>20202000012642  </t>
  </si>
  <si>
    <t>09-06-2020 10:43 AM Archivar Carlos Armando López Barrera ARCHIVO CON RADICADO 20201200000183</t>
  </si>
  <si>
    <t>CUERPO DE BOMBEROS VOLUNTARIOS DE VILLA DEL ROSARIO  </t>
  </si>
  <si>
    <t>CAC: Solicitud de concepto tecnico . </t>
  </si>
  <si>
    <t>20202000012652  </t>
  </si>
  <si>
    <t xml:space="preserve">12/06/2020  10/35 dias </t>
  </si>
  <si>
    <t>SANDRA BIBIANA RODRIGUEZ HUERFANO </t>
  </si>
  <si>
    <t>CI: Fwd: CONTRATO BOMBEROS VOLUNTARIOS UNE. </t>
  </si>
  <si>
    <t>20202000012682  </t>
  </si>
  <si>
    <t>2-06-2020 10:27 AM Archivar Ronny Estiven Romero Velandia TRAMITADO POR CORREO ELECTORNICO EL DIA 1 DE JUNIO DE 2020, POR LA CONTRATISTA ANDREA CASTAÑEDA</t>
  </si>
  <si>
    <t>AURORA PEREZ FIGUEROA </t>
  </si>
  <si>
    <t>CAC: Mensaje fuera de línea desde calamar.bol@hotmail.com. </t>
  </si>
  <si>
    <t>20202000012692  </t>
  </si>
  <si>
    <t xml:space="preserve">12/06/2020  10/30 dias </t>
  </si>
  <si>
    <t>NANCY PEREZ BELLO ALCALDíA TIQUISIO SUR DE BOLíVAR </t>
  </si>
  <si>
    <t>CAC: Petición Vehículo Bomberos. </t>
  </si>
  <si>
    <t>20202000012712  </t>
  </si>
  <si>
    <t>CAC: Fwd: Solicitud resolución de ascenso.  </t>
  </si>
  <si>
    <t>20202000012742  </t>
  </si>
  <si>
    <t>RTVC SISTEMA DE MEDIOS PÚBLICOS  </t>
  </si>
  <si>
    <t>CAC: DERECHO DE PETICIÓN SOLICITUD DE INFORMACIÓN PRESUPUESTO EJECUTADO EN PUBLICIDAD POR LA DIRECCION NACIONAL DE BOMBEROS EN LA VIGENCIA 2019. </t>
  </si>
  <si>
    <t>20202000012752  </t>
  </si>
  <si>
    <t>Se necesita cerrar Orfeo con sus respectivas evidencias.</t>
  </si>
  <si>
    <t>PDf</t>
  </si>
  <si>
    <t>Correo Atención al Ciudadano</t>
  </si>
  <si>
    <t>ANDRES CASTRO  </t>
  </si>
  <si>
    <t>Solicitud de Información</t>
  </si>
  <si>
    <t>CAC: Información </t>
  </si>
  <si>
    <t>Javier Alberto Coral Meneses</t>
  </si>
  <si>
    <t>Subdirección estratégica y de Coordinación Bomberil</t>
  </si>
  <si>
    <t>20202000012812  </t>
  </si>
  <si>
    <t>23-06-2020 15:56 PM Digitalización Radicado(Asoc. Imagen Web) Maicol Villarreal Ospina SE ADJUNTA IMAGEN RESPUESTA</t>
  </si>
  <si>
    <t>Física</t>
  </si>
  <si>
    <t>SE DA RESPUESTA CON RADICADO NÚMERO 20202000002031</t>
  </si>
  <si>
    <t>CUERPO DE BOMBEROS VOLUNTARIOS DE SAN SEBASTIÁN DE MARIQUITA  </t>
  </si>
  <si>
    <t>CAC: Fwd: Solicitud Información subsidio. </t>
  </si>
  <si>
    <t>Victoria Jattin </t>
  </si>
  <si>
    <t>20202000012822  </t>
  </si>
  <si>
    <t>CAC: TRASLADO POR COMPETENCIA, Cuerpo de Bomberos Voluntarios del Municipio de Melgar - Tolima. </t>
  </si>
  <si>
    <t>Andrea Bibiana Castañeda Durán</t>
  </si>
  <si>
    <t>Formulación y Actualización Normativa y Operativa</t>
  </si>
  <si>
    <t>20202000012842  </t>
  </si>
  <si>
    <t>10-06-2020 13:35 PM Archivar Andrea Bibiana Castañeda Durán SE DIO TRÁMITE CON RADICADO 20202050067811 ENVIADO EL 9/6/2020</t>
  </si>
  <si>
    <t xml:space="preserve"> SE DIO TRÁMITE CON RADICADO 20202050067811 </t>
  </si>
  <si>
    <t>CUERPO DE BOMBEROS VOLUNTARIOS DE TUTA  </t>
  </si>
  <si>
    <t>CAC: Buenas noches doctor Rony, sobretasa bomberil. </t>
  </si>
  <si>
    <t>20202000012852  </t>
  </si>
  <si>
    <t>Agendado para el 2020-07-16 - Para los fines pertinentes</t>
  </si>
  <si>
    <t>JUAN DAVID HERNANDEZ  </t>
  </si>
  <si>
    <t>CAC: Uniforme de deporte #4 para bomberos. </t>
  </si>
  <si>
    <t>Edgar Alexander Maya López </t>
  </si>
  <si>
    <t>20202000012912  </t>
  </si>
  <si>
    <t>EDISSON DAVID MEJIA  </t>
  </si>
  <si>
    <t>CAC: Solicitud escuelas de capacitación Brigadas de emergencia. </t>
  </si>
  <si>
    <t>20202000012922  </t>
  </si>
  <si>
    <t>SE REASIGNA A USUARIO DE ATENCION AL CIUDADANO PARA FINES PERTINENETES</t>
  </si>
  <si>
    <t>CUERPO DE BOMBEROS VOLUNTARIOS SAN EDUARDO BOYACA  </t>
  </si>
  <si>
    <t xml:space="preserve"> PETICIÓN CUERPO DE BOMBEROS VOLUNTARIOS SAN EDUARDO-BOYACÁ.</t>
  </si>
  <si>
    <t>20202000012932  </t>
  </si>
  <si>
    <t>02-06-2020 11:05 AM Reasignación Ronny Estiven Romero Velandia PARA TRAMITAR, OFICIAR AL ALCALDE EN LOS TERMINOS CORRESPONDIENTES DE CASOS ANTERIORES.</t>
  </si>
  <si>
    <t>CUERPO DE BOMBEROS VOLUNTARIOS DE LOS SANTOS  </t>
  </si>
  <si>
    <t>Legislación bomberil</t>
  </si>
  <si>
    <t>Oficina Asesora Jurídica</t>
  </si>
  <si>
    <t>20202000012942  </t>
  </si>
  <si>
    <t>17-06-2020 17:48 PM Archivar Carlos Armando López Barrera ARCHIVO RADICADO 20201200000243</t>
  </si>
  <si>
    <t xml:space="preserve"> ARCHIVO RADICADO 20201200000243</t>
  </si>
  <si>
    <t>GERMAN BARRERO TORRES </t>
  </si>
  <si>
    <t>CAC: ENVIO OFICIO SOLICITANDO SOLICITANDO APROBACION DEL NOMBRAMIENTO DEL COMANDANTE Y REPRESENTANTE LEGAL  </t>
  </si>
  <si>
    <t>20202000012952  </t>
  </si>
  <si>
    <t>24-06-2020 12:04 PM Archivar Andrea Bibiana Castañeda Durán SE DIO TRÁMITE CON RADICADO 20202050068091 ENVIADO EL 24/6/2020</t>
  </si>
  <si>
    <t>ARCHIVO  RADICADO 20202050068091</t>
  </si>
  <si>
    <t>ESCUELA SURCOLOMBIANA DE BOMBEROS - PITALITO  </t>
  </si>
  <si>
    <t>CAC: Solicitud de datos. </t>
  </si>
  <si>
    <t>20202000012962  </t>
  </si>
  <si>
    <t>12-06-2020 16:49 PM Archivar Luis Alberto Valencia Pulido Se da respuesta mediante correo electrónico el día 12 de Junio del 2020</t>
  </si>
  <si>
    <t>Brasil</t>
  </si>
  <si>
    <t>ANDRESS A DORDRON IHCARE INTERNATIONAL HEATH CARE </t>
  </si>
  <si>
    <t>CAC: BOMBEROS - HIDROELECTRICA DE ITUANGO.  </t>
  </si>
  <si>
    <t>20202000012982  </t>
  </si>
  <si>
    <t>12-06-2020 12:57 PM Archivar Luis Alberto Valencia Pulido Se da respuesta mediante correo electrónico el día 12 de Junio del 2020</t>
  </si>
  <si>
    <t>BAIRON ALBEIRO BUILES BURGOS DESARROLLO COMUNITARIO GOBERNACION DE PUTUMAYO </t>
  </si>
  <si>
    <t>CAC: Solicitud Asistencia Técnica en IVC a cuerpos de Bomberos para funcionarios de la Gobernación de Putumayo. </t>
  </si>
  <si>
    <t>Julio Alejandro Chamorro Cabrera </t>
  </si>
  <si>
    <t>20202000013022  </t>
  </si>
  <si>
    <t>26-06-2020 15:55 PM Archivar Julio Alejandro Chamorro Cabrera Envió Respuesta solicitud asistencia en IVC Gobernación del Putumayo</t>
  </si>
  <si>
    <t xml:space="preserve"> Agendado para el 2020-07-17 - Para  fines pertinentes</t>
  </si>
  <si>
    <t>JOHAN ANDRES GARZON CORTES </t>
  </si>
  <si>
    <t>CAC: Instructivo Para Creación de Cuerpo de Bomberos.  </t>
  </si>
  <si>
    <t>Ronny Estiven Romero Velandia  </t>
  </si>
  <si>
    <t>20202000013032  </t>
  </si>
  <si>
    <t>02-06-2020 11:15 AM Archivar Ronny Estiven Romero Velandia Respondido por correo electrónico de fecha 2 de junio por el funcionario Ronny Romero.</t>
  </si>
  <si>
    <t>CUERPO DE BOMBEROS VOLUNTARIOS DE ANGOSTURA  </t>
  </si>
  <si>
    <t>CAC: SOLICITUD DE CONCEPTO SOBRE APOYO DE LOS CUERPOS DE BOMBEROS A PUESTOS DE CONTROL MUNICIPALES EN LA CONTENCIÓN DE LA PANDEMIA DEL COVID 19. </t>
  </si>
  <si>
    <t>20202000013042  </t>
  </si>
  <si>
    <t>09-06-2020 10:13 AM Reasignación Ronny Estiven Romero Velandia PARA TRAMITAR</t>
  </si>
  <si>
    <t>Agendado para el 2020-07-17 - Para los fines pertinentes</t>
  </si>
  <si>
    <t>CAC: SOLICITUD DE CONCEPTO - PQRS . </t>
  </si>
  <si>
    <t>Carlos Osorio </t>
  </si>
  <si>
    <t>20202000013062  </t>
  </si>
  <si>
    <t>02-06-2020 11:18 AM Reasignación Ronny Estiven Romero Velandia PARA TRAMITAR, VEIRIFCAR NORAMTIVA APLICABLE PARA AGRMENTAR RESPUESTA.</t>
  </si>
  <si>
    <t>CAC: DERECHO DE PETICION ART.23 CONSTITUCION POLITICA DE COLOMBIA LEY 1755 DE 2015, </t>
  </si>
  <si>
    <t>20202000013072  </t>
  </si>
  <si>
    <t>30-06-2020 09:36 AM Archivar Andrea Bibiana Castañeda Durán SE DIO TRÁMITE CON RAD. 20202050068101 ENVIADO EL 26/6/2020</t>
  </si>
  <si>
    <t>Agendado para el 2020-07-16 - Para los fines pertinentes, TRÁMITE CON RAD. 20202050068101</t>
  </si>
  <si>
    <t>CAC; Fwd: SOLICITUD DE CONCEPTO.  </t>
  </si>
  <si>
    <t>Andrea Bibiana Castañeda Durán </t>
  </si>
  <si>
    <t>20202000013082  </t>
  </si>
  <si>
    <t>16-06-2020 15:23 PM Archivar Andrea Bibiana Castañeda Durán SE DIO RESPUESTA CON RADICADO 20202050067721 ENVIADO EL 12/6/2020</t>
  </si>
  <si>
    <t>Agendado para el 2020-07-17 - Para los fines pertinentes, con RD  20202050067721</t>
  </si>
  <si>
    <t>CAC: Fwd: BUENOS DIAS, &amp;amp;quot;fallo que está a favor del cuerpo de bomberos voluntarios de calamar bolívar&amp;amp;quot; </t>
  </si>
  <si>
    <t>20202000013092  </t>
  </si>
  <si>
    <t>04-06-2020 10:00 AM Reasignación Ronny Estiven Romero Velandia PARA TRAMITAR, OFICIAR AL ALCALDE CON COPIA A LA PROCURADURÍA REGIONAL, CON EL PROPÓSITO DE REQUERIR A LA ADMINISTRACIÓN MUNICIPAL PARA QUE DESCRIBA PUNTUALMENTE QUÉ ACCIONES HA DESPLEGADO PARA CUPLIR LO ORDENADO EN EL FALLO, ARGUMENTAR RESPUESTA</t>
  </si>
  <si>
    <t>CONTRALORIA DELAGA PARA INFRAESTRUCTORA GABRIEL ADOLFO JURADO PARRA </t>
  </si>
  <si>
    <t>CAC: Solicitud información.  </t>
  </si>
  <si>
    <t>Subdirección  administrativa y financiera</t>
  </si>
  <si>
    <t>20202000013112  </t>
  </si>
  <si>
    <t>02-06-2020 15:20 PM Reasignación USUARIO DE ATENCION AL CIUDADANO Para los fines pertinentes</t>
  </si>
  <si>
    <t>CUERPO DE BOMBEROS VOLUNTARIOS SABANAGRANDE  </t>
  </si>
  <si>
    <t>CAC: Solicitud de contratos de kit forestal.  </t>
  </si>
  <si>
    <t>20202000013122  </t>
  </si>
  <si>
    <t>02-06-2020 19:55 PM Reasignación USUARIO DE ATENCION AL CIUDADANO Para los fines pertinentes</t>
  </si>
  <si>
    <t>Queja CB</t>
  </si>
  <si>
    <t>CAC: LA CORRUPCIÓN EN LOS BOMBEROS SE ERRADICA POR CASA (DENUNCIA DE CORRUPCIÓN BOMBEROS OFICIAL DE SINCELEJO). </t>
  </si>
  <si>
    <t>Liz Margaret Álvarez calderón</t>
  </si>
  <si>
    <t>20202000013152  </t>
  </si>
  <si>
    <t>25-06-2020 10:06 AM Archivar Liz Margaret Álvarez calderón se anexa soporte de respuesta dentro de oportunidad.</t>
  </si>
  <si>
    <t xml:space="preserve">SEGÚN EL ARTÍCULO 24 DE LA LEY 1575 DE 2012, DESCRIBIENDO AL PETICIONARIO QUE SE PROGRAMARA LA VISITA DE INSPECCIÓN UNA VEZ TENGAMOS LA DISPONIBILIDAD DE VUELOS NACIONALES. </t>
  </si>
  <si>
    <t>CAC: Solicitud terminación de comodato.  </t>
  </si>
  <si>
    <t>20202000013162  </t>
  </si>
  <si>
    <t>2020-06-03 </t>
  </si>
  <si>
    <t>10-06-2020 11:12 AM Devuelto-Reasignar Juan Carlos Puerto Prieto Buenos días, esta solicitud no corresponde al área de Emergencias, por favor asignar al área correspondiente.</t>
  </si>
  <si>
    <t>Agendado para el 2020-07-22 - Para los fines pertinentes</t>
  </si>
  <si>
    <t>ELIAS ROBLES  </t>
  </si>
  <si>
    <t>CAC: RE: Exposición de Motivo. </t>
  </si>
  <si>
    <t>20202000013272  </t>
  </si>
  <si>
    <t>ALCALDIA BAHIA SOLANO - CHOCO GREY CAROLINA LOZANO GONZÁLEZ  </t>
  </si>
  <si>
    <t>CAC: RESPUESTA CIRCULAR DNBC No 20202050066751 - 11-Mayo-2020. </t>
  </si>
  <si>
    <t>20202000013332  </t>
  </si>
  <si>
    <t>04-06-2020 10:18 AM Reasignación Ronny Estiven Romero Velandia PARA TRAMITAR, SEGÚN ANTECEDENTE.</t>
  </si>
  <si>
    <t xml:space="preserve"> Agendado para el 2020-06-30 - Para los fines pertinentes</t>
  </si>
  <si>
    <t>LINA OSPINA ARENAS </t>
  </si>
  <si>
    <t>CAC: Información Extintores. </t>
  </si>
  <si>
    <t>20202000013352  </t>
  </si>
  <si>
    <t>Agendado para el 2020-07-21 - Para los fines pertinentes</t>
  </si>
  <si>
    <t>CUERPO DE BOMBEROS VOLUNTARIOS CASTILLA LA NUEVA - META  </t>
  </si>
  <si>
    <t>CAC: Fwd: solicitud. </t>
  </si>
  <si>
    <t>20202000013362  </t>
  </si>
  <si>
    <t>10-06-2020 14:04 PM Archivar Ronny Estiven Romero Velandia SE REALIZO VISITA EL DIA 4 Y 5 DE JUNIO DE 2020</t>
  </si>
  <si>
    <t>Agendado para el 2020-07-20 - Para los fines pertinentes</t>
  </si>
  <si>
    <t>CUERPO DE BOMBEROS VOLUNTARIOS DE TAMBO - CAUCA  </t>
  </si>
  <si>
    <t>CAC:solicitud copia comodato kit de incendios forestales. </t>
  </si>
  <si>
    <t>20202000013372  </t>
  </si>
  <si>
    <t>04-06-2020 11:49 AM Reasignación USUARIO DE ATENCION AL CIUDADANO Para los fines pertinentes</t>
  </si>
  <si>
    <t>PROCURADURIAS JUDICIALES ADMINISTRATIVAS DE ARACUA FERNANDO BEDOYA OSPIN  </t>
  </si>
  <si>
    <t>Fwd: CITACIÓN MESA DE TRABAJO – DEUDA POR CONCEPTO DE ALUMBRADO PÚBLICO </t>
  </si>
  <si>
    <t>20202000013382  </t>
  </si>
  <si>
    <t>17-06-2020 17:52 PM Archivar Carlos Armando López Barrera archivo 20201200000253</t>
  </si>
  <si>
    <t>ARCHIVADO Y RADICADO</t>
  </si>
  <si>
    <t>CUERPO DE BOMBEROS SUPIA - CALDAS  </t>
  </si>
  <si>
    <t>CAC: comodato kit forestal. </t>
  </si>
  <si>
    <t>Gestión Contractual</t>
  </si>
  <si>
    <t>20202000013402  </t>
  </si>
  <si>
    <t>08-06-2020 08:18 AM Archivar CAROLINA ESCARRAGA Se dio respuesta mediante correo el día 08 de junio de 2020.</t>
  </si>
  <si>
    <t xml:space="preserve">Se le dio respuesta vía correo electrónico por la Doctora Carolina Escarraga </t>
  </si>
  <si>
    <t>CAC: SOBRETASA O SOBRETASAS PARA LOS CUERPOS DE BOMBEROS DE SANTANDER. </t>
  </si>
  <si>
    <t>20202000013432  </t>
  </si>
  <si>
    <t>DAGOBERTO AVILA LLANOS  </t>
  </si>
  <si>
    <t>CAC: consulta. </t>
  </si>
  <si>
    <t>20202000013442  </t>
  </si>
  <si>
    <t>10-06-2020 14:25 PM Reasignación Ronny Estiven Romero Velandia PARA TRAMITAR, ADJUNTO MINUTA DE CONTRATO PARA ARGUMENTAR RESPUESTA, RESPECTO DE LAS INHABILIDADES ES NECESARIO CONSULTAR LA NORMA Y JURISPRUDENCIA APLICABLE.</t>
  </si>
  <si>
    <t>EDWIN BALLESTEROS  </t>
  </si>
  <si>
    <t>CAC: DERECHO DE PETICIÓN - CONCEPTO PL 221-2019C.  </t>
  </si>
  <si>
    <t>20202000013472  </t>
  </si>
  <si>
    <t>19-06-2020 08:44 AM Archivar Carlos Armando López Barrera ARCHIVO 20201200000263</t>
  </si>
  <si>
    <t xml:space="preserve">RADICADO </t>
  </si>
  <si>
    <t>SM COMUNICADO </t>
  </si>
  <si>
    <t>20203800013492  </t>
  </si>
  <si>
    <t>09-07-2020 19:34 PM Archivar Andrea Bibiana Castañeda Durán SE DIO TRÁMITE CON EL RAD. 20202050068451 ENVIADO EL 8/7/2020</t>
  </si>
  <si>
    <t>CAC: EXT_S20-00020426-PQRSD-020361-PQR, código de consulta 072820143004132 del 22/05/2020 que se adjunta. </t>
  </si>
  <si>
    <t>20202000013512  </t>
  </si>
  <si>
    <t>09-06-2020 10:47 AM Archivar Carlos Armando López Barrera ARCHIVO 20201200000193</t>
  </si>
  <si>
    <t>CAC; RESPUESTA OFICIAL EXT_S20-00018868-PQRSD-018804-PQR, Señor Alexander Romero Gómez. </t>
  </si>
  <si>
    <t>20202000013552  </t>
  </si>
  <si>
    <t>19-06-2020 15:39 PM Archivar Carlos Armando López Barrera archivo radicado 20201200000273</t>
  </si>
  <si>
    <t>CUERPO DE BOMBEROSVOLUNTARIOS DE ZARAGOZA - ANTIOQUIA  </t>
  </si>
  <si>
    <t>SM SOLICITUD DE APOYO BOMBEROS  </t>
  </si>
  <si>
    <t>20203800013562  </t>
  </si>
  <si>
    <t>JOSE DEL CARMEN GUTIERREZ JIMENEZ  </t>
  </si>
  <si>
    <t>20202000013582  </t>
  </si>
  <si>
    <t>09-06-2020 11:18 AM Archivar Luis Alberto Valencia Pulido Se da respuesta mediante correo electrónico No 20202100002401</t>
  </si>
  <si>
    <t>DELIO DE Jesús ACEVEDO Martínez  </t>
  </si>
  <si>
    <t>CAC: Fwd: Inquietud. </t>
  </si>
  <si>
    <t>20202000013592  </t>
  </si>
  <si>
    <t>Se reasigno a el Doc. Ronny Estiben Romero</t>
  </si>
  <si>
    <t>CAC: Solicitud Concepto Recursos. </t>
  </si>
  <si>
    <t>20202000013602  </t>
  </si>
  <si>
    <t>10-06-2020 15:20 PM Reasignación Ronny Estiven Romero Velandia PARA TRAMITAR</t>
  </si>
  <si>
    <t>GOBERNACION DE CESAR CDGRD  </t>
  </si>
  <si>
    <t>CAC: Fwd: Solicitud de apoyo para abastecimiento de agua. </t>
  </si>
  <si>
    <t>CHARLES WILBER BENAVIDES CASTILLO </t>
  </si>
  <si>
    <t>20202000013622  </t>
  </si>
  <si>
    <t>08-06-2020 10:41 AM Archivar CHARLES WILBER BENAVIDES CASTILLO ya se hizo tramite, se realizo traslado al doctor Eduardo José González angulo con la solicitud requerida por correo electrónico</t>
  </si>
  <si>
    <t>No se tiene evidencia de envió de correo</t>
  </si>
  <si>
    <t>CUERPO DE BOMBEROS QUIMBAYA  </t>
  </si>
  <si>
    <t>20202000013642  </t>
  </si>
  <si>
    <t>09-07-2020 19:40 PM Archivar Andrea Bibiana Castañeda Durán SE DIO TRÁMITE CON RADICADO 20202050068461 ENVIADO POR CORREO ELECTRÓNICO EL DÍA 9/7/2020</t>
  </si>
  <si>
    <t>radicado y enviado vía email</t>
  </si>
  <si>
    <t>VICTOR HUGO GUAPACHA MONTOYA </t>
  </si>
  <si>
    <t>CAC: 2020EE0057381 - Requerimiento Contrato de Suministro No. 152-2020. </t>
  </si>
  <si>
    <t>Jorge Edwin Amarillo Alvarado  </t>
  </si>
  <si>
    <t>subdirección  administrativa y financiera</t>
  </si>
  <si>
    <t>20202000013662  </t>
  </si>
  <si>
    <t>23-06-2020 10:53 AM Archivar Jorge Edwin Amarillo Alvarado la dirección general dio respuesta a esta solicitud</t>
  </si>
  <si>
    <t xml:space="preserve"> Agendado para el 2020-06-09 - Para los fines pertinentes</t>
  </si>
  <si>
    <t>CAC: SOLICITUD ACOMPAÑAMIENTO Y DIRECCIONAMIENTO. </t>
  </si>
  <si>
    <t>20202000013672  </t>
  </si>
  <si>
    <t>30-06-2020 09:33 AM Archivar Andrea Bibiana Castañeda Durán SE DIO TRÁMITE CON EL RAD. 20202050068211 ENVIADO EL 26/06/2020</t>
  </si>
  <si>
    <t xml:space="preserve">radicado </t>
  </si>
  <si>
    <t>CRISTIAN CAMILO CHACON  </t>
  </si>
  <si>
    <t>CAC: Sugerencia. </t>
  </si>
  <si>
    <t>20202000013712  </t>
  </si>
  <si>
    <t>30-06-2020 10:24 AM Archivar Andrea Bibiana Castañeda Durán SE DIO TRÁMITE CON RAD. 20202050068221 ENVIADO EL 26/6/2020</t>
  </si>
  <si>
    <t>RADICADO</t>
  </si>
  <si>
    <t>CAC: Bonos Solidarios (Colombia Está Contigo, Un Millón De Familias). </t>
  </si>
  <si>
    <t>20202000013722  </t>
  </si>
  <si>
    <t>09-06-2020 16:13 PM Archivar Luis Alberto Valencia Pulido Se respuesta mediante oficio No 20202100002441</t>
  </si>
  <si>
    <t>MARIA CAMILA DEL VILLAR HERNÁNDEZ  </t>
  </si>
  <si>
    <t>CAC: DERECHO DE PETICIÓN - BRIGADA CONTRAINCENDIOS. </t>
  </si>
  <si>
    <t>20202000013742  </t>
  </si>
  <si>
    <t>13-07-2020 16:58 PM Modificación TRD Edgar Alexander Maya López *TRD*110/110 (Asignación tipo documental.)</t>
  </si>
  <si>
    <t>Agendado para el 2020-07-23 - Para los fines pertinentes</t>
  </si>
  <si>
    <t>CARLOS ANTONIO BERRIO GONZALEZ </t>
  </si>
  <si>
    <t>CAC: Solicitud Videoconferencia 29-05-2020. </t>
  </si>
  <si>
    <t>20202000013752  </t>
  </si>
  <si>
    <t>11-06-2020 15:47 PM Reasignación Ronny Estiven Romero Velandia PARA TRAMITAR</t>
  </si>
  <si>
    <t xml:space="preserve"> Agendado para el 2020-07-23 - Para los fines pertinentes</t>
  </si>
  <si>
    <t>CAC: RESPUESTA OFICIAL EXT_S20-00023909-PQRSD-023842-PQR, radicado 20202050065881, Armando Llamas, Cuerpo de Bomberos Oficial de Sincelejo. </t>
  </si>
  <si>
    <t>Arbey Hernán Trujillo Méndez </t>
  </si>
  <si>
    <t>20202000013762  </t>
  </si>
  <si>
    <t>11-06-2020 15:52 PM Reasignación Ronny Estiven Romero Velandia PARA TRAMITAR</t>
  </si>
  <si>
    <t>PHANOR REYES VIZCAYA </t>
  </si>
  <si>
    <t>CAC: Fwd: DENUNCIA CONTRA EL CUERPO DE BOMBEROS DE CAMPO DE LA CRUZ. </t>
  </si>
  <si>
    <t>Melba Vidal </t>
  </si>
  <si>
    <t>20202000013782  </t>
  </si>
  <si>
    <t>CAC: RESPUESTA OFICIAL EXT_S20-00024952-PQRSD-024883-PQR, Germán Barrero Torres, Natagaima - Tolima. </t>
  </si>
  <si>
    <t>20202000013792  </t>
  </si>
  <si>
    <t>30-06-2020 10:15 AM Archivar Andrea Bibiana Castañeda Durán SE DIO TRÁMITE CON RAD. 20202050068241 ENVIADO EL 26/6/2020</t>
  </si>
  <si>
    <t>CAC: TRASLADO POR COMPETENCIA MINITERIOR, Cuerpo de Bomberos Voluntario del Municipio de Planadas - Tolima. </t>
  </si>
  <si>
    <t>20202000013812  </t>
  </si>
  <si>
    <t>30-06-2020 09:31 AMArchivar Andrea Bibiana Castañeda Durán SE DIO TRÁMITE CON RAD. 20202050068261 ENVIADO EL 26/06/2020</t>
  </si>
  <si>
    <t>radicado</t>
  </si>
  <si>
    <t>CAC: Fwd: PARA REVISIÓN, Cuerpo de Bomberos Voluntarios del Municipio de Sibate - Cundinamarca. </t>
  </si>
  <si>
    <t>20202000013822  </t>
  </si>
  <si>
    <t>12-06-2020 14:21 PM Archivar Andrea Bibiana Castañeda Durán se da trámite con rad. 20202000012952</t>
  </si>
  <si>
    <t>FABIAN DIAZ LONDOÑO  </t>
  </si>
  <si>
    <t>persona natural</t>
  </si>
  <si>
    <t>CAC: [Formulario de Contacto] solicitud de información.  </t>
  </si>
  <si>
    <t>20202000013842  </t>
  </si>
  <si>
    <t>11-06-2020 16:49 PM Reasignación Ronny Estiven Romero Velandia PARA TRAMITAR</t>
  </si>
  <si>
    <t>CAC: Solicitud información seguros de vida. </t>
  </si>
  <si>
    <t>Paula Andrea Cortés Mojica</t>
  </si>
  <si>
    <t>subdirección  estratégica y de coordinación</t>
  </si>
  <si>
    <t>20202000013862  </t>
  </si>
  <si>
    <t>10-06-2020 11:24 AM Archivar Paula Andrea Cortés Mojica se archiva radicado 20201000002481</t>
  </si>
  <si>
    <t>CAC: OFICIO COBD-OFC.N°070-2020 ¡URGENTE!. </t>
  </si>
  <si>
    <t>20202000013872  </t>
  </si>
  <si>
    <t>11-06-2020 16:51 PM Reasignación Ronny Estiven Romero Velandia PARA TRAMITAR</t>
  </si>
  <si>
    <t>CUERPO DE BOMBEROS OFICIALES DE BOGOTA  </t>
  </si>
  <si>
    <t>CAC: DOC. 2020E002810 ID 46124 - DNBC- SOLICITUD GESTION CUBRIMIENTO DEL COVID EN LAS ARL. </t>
  </si>
  <si>
    <t>20202000013942  </t>
  </si>
  <si>
    <t>23-06-2020 16:57 PM Archivar Carlos Armando López Barrera ARCHIVO 20201200000283</t>
  </si>
  <si>
    <t>radicado y archivado</t>
  </si>
  <si>
    <t>MAURICIO Carreño GARCIA  </t>
  </si>
  <si>
    <t>CAC: Solicitud aclaración dudas. </t>
  </si>
  <si>
    <t>20202000013952  </t>
  </si>
  <si>
    <t>11-06-2020 17:00 PM Reasignación Ronny Estiven Romero Velandia PARA TRAMITAR</t>
  </si>
  <si>
    <t>Agendado para el 2020-07-27 - Para los fines pertinentes</t>
  </si>
  <si>
    <t>DELEGACIÓN DEPARTAMENTAL DE NORTE DE SANTANDER  </t>
  </si>
  <si>
    <t>CAC:solicitud notificación gobernación. </t>
  </si>
  <si>
    <t>20202000013982  </t>
  </si>
  <si>
    <t>09-07-2020 19:43 PM Archivar Andrea Bibiana Castañeda Durán SE DIO TRÁMITE CON RAD. 20202050068541 ENVIADO EL 9/7/2020</t>
  </si>
  <si>
    <t>HUGO ALBERTO MAESTRE G.  </t>
  </si>
  <si>
    <t>CAC; SOLICITUD DE CONTRATO EN COMODATO DE LA MAQUINA CISTERNA. </t>
  </si>
  <si>
    <t>20202000014002  </t>
  </si>
  <si>
    <t>10-06-2020 19:24 PM Reasignación USUARIO DE ATENCION AL CIUDADANO Para los fines pertinentes</t>
  </si>
  <si>
    <t>Agendado para el 2020-07-13 - Para los fines pertinentes</t>
  </si>
  <si>
    <t>HECTOR FABIO VIDAL  </t>
  </si>
  <si>
    <t>CAC. Coordial saludo. </t>
  </si>
  <si>
    <t>Cristian Matiz </t>
  </si>
  <si>
    <t>20203800014072  </t>
  </si>
  <si>
    <t>16-06-2020 17:13 PM Reasignación Ronny Estiven Romero Velandia PARA TRAMITAR</t>
  </si>
  <si>
    <t>Agendado para el 2020-07-28 - Para los fines pertinentes</t>
  </si>
  <si>
    <t>CAC. Fwd: Requerimiento por presuntas irregularidades del Cuerpo de Bomberos Voluntarios de Turbaco </t>
  </si>
  <si>
    <t>20203800014082  </t>
  </si>
  <si>
    <t>4-06-2020 14:06 PM Archivar Andrea Bibiana Castañeda Durán SE DIO RESPUESTA POR CORREO ELECTRÓNICO EL 24/06/2020</t>
  </si>
  <si>
    <t>se dio respuesta vía correo electrónico</t>
  </si>
  <si>
    <t>CUERPO DE BOMBEROS VOLUNTARIOS DE VILLA DE LEYVA  </t>
  </si>
  <si>
    <t>CI. Fwd: Requerimiento. </t>
  </si>
  <si>
    <t>20203800014092  </t>
  </si>
  <si>
    <t>ALEXANDER ABADIA  </t>
  </si>
  <si>
    <t>20203800014142  </t>
  </si>
  <si>
    <t>12-06-2020 12:32 PM Archivar Luis Alberto Valencia Pulido Se da respuesta mediante oficio No 120203800014142_00001</t>
  </si>
  <si>
    <t>CI: Fwd: DENUNCIA.  </t>
  </si>
  <si>
    <t>20202000014152  </t>
  </si>
  <si>
    <t>08-07-2020 12:48 PM Archivar Edgar Alexander Maya López Se da respuesta con radicado DNBC N° 20202050068571</t>
  </si>
  <si>
    <t>CAC: OFICIIO INSPECCIONES. </t>
  </si>
  <si>
    <t>20203800014192  </t>
  </si>
  <si>
    <t>09-07-2020 19:42 PM Archivar Julio Alejandro Chamorro Cabrera Respuesta CBV Villa del Rosario</t>
  </si>
  <si>
    <t xml:space="preserve">ARCHIVADO </t>
  </si>
  <si>
    <t>CUERPO DE BOMBEROS VOLUNTARIOS MUNICIPIO ZONA BANANERA  </t>
  </si>
  <si>
    <t>CAC: Solicitud del Soat de la camioneta ODU-952.  </t>
  </si>
  <si>
    <t>20203800014202  </t>
  </si>
  <si>
    <t>DARWIN GIOVANY RODRIGUEZ SANCHEZ </t>
  </si>
  <si>
    <t>RD SOLICITUD DE CERTIFICACIÓN RUE </t>
  </si>
  <si>
    <t>Juan Carlos Puerto Prieto</t>
  </si>
  <si>
    <t>20203800014212  </t>
  </si>
  <si>
    <t>17-06-2020 17:36 PM Archivar Juan Carlos Puerto Prieto Damos respuesta por medio de correo electrónico dgrsafrr@gmail.com, el día 17 de junio de 2020 a las 17:33 según la solicitud de información presentada de manera presencial, radicada con número 20203800014212</t>
  </si>
  <si>
    <t>HYUNDAUTOS LILIANA SANCHEZ  </t>
  </si>
  <si>
    <t>CAC: Fwd: URGENTE POR FAVOR CERTIFICADO DE RETENCION AÑO 2019. </t>
  </si>
  <si>
    <t>Miguel Ángel Franco Torres</t>
  </si>
  <si>
    <t>gestión de tesorería</t>
  </si>
  <si>
    <t>20203800014222  </t>
  </si>
  <si>
    <t>30-06-2020 16:05 PM Archivar Miguel Ángel Franco Torres El Área Financiera expidió el Certificado de Ingresos y Retenciones</t>
  </si>
  <si>
    <t>CAC: Fwd: DERECHO DE PETICIÓN AL DIRECTOR NACIONAL DE BOMBEROS COLOMBIA.  </t>
  </si>
  <si>
    <t>20203800014232  </t>
  </si>
  <si>
    <t>21-07-2020 14:53 PM Archivar Andrea Bibiana Castañeda Durán SE DIO RESPUESTA CON RAD. 20202050068611 ENVIADO EL 17/7/2020</t>
  </si>
  <si>
    <t>MAYOR WALDYR GIOVANNY RAMIREZ SANGUINO JUEZ 124 Instrucción PENAL MILITAR  </t>
  </si>
  <si>
    <t>CI. Fwd: Requerimiento Judicial. </t>
  </si>
  <si>
    <t>20203800014242  </t>
  </si>
  <si>
    <t>17-06-2020 11:08 AM Archivar Edgar Alexander Maya López Se da respuesta con radicado DNBC N° 20202050068141</t>
  </si>
  <si>
    <t>ALCALDIA DE SEBOYA  </t>
  </si>
  <si>
    <t>SM POBLACIÓN DE LISTADOS CENSALES </t>
  </si>
  <si>
    <t>20203800014292  </t>
  </si>
  <si>
    <t>22-07-2020 11:22 AM Reasignación Ronny Estiven Romero Velandia PARA TRAMITAR</t>
  </si>
  <si>
    <t>Agendado para el 2020-08-05 - Para los fines pertinentes</t>
  </si>
  <si>
    <t>CUERPO DE BOMBEROS OFICIALES Bogotá UAECOB D.C. </t>
  </si>
  <si>
    <t>20203800014302  </t>
  </si>
  <si>
    <t>23-06-2020 16:58 PM Archivar Carlos Armando López Barrera ARCHIVO 20201200000283</t>
  </si>
  <si>
    <t>archivada y radicada</t>
  </si>
  <si>
    <t>CUERPO DE BOMBEROS VOLUNTARIOS DE MANIZALES  </t>
  </si>
  <si>
    <t>cuerpo de Bomberos</t>
  </si>
  <si>
    <t>20203800014342  </t>
  </si>
  <si>
    <t>n/A</t>
  </si>
  <si>
    <t>12-06-2020 18:36 PM Reasignación USUARIO DE ATENCION AL CIUDADANO Para los fines pertinentes</t>
  </si>
  <si>
    <t>Agendado para el 2020-07-14 - Para los fines pertinentes</t>
  </si>
  <si>
    <t>CUERPO DE BOMBEROS VOLUNTARIOS CORDOBA - NARIÑO  </t>
  </si>
  <si>
    <t>CAC: Remito copia de oficio entregado al consejo de oficiales, para que desde su competencia me den un concepto jurídico a la mayor brevedad, como también, me emitan la recomendación del proceso el cual deberíamos adoptar para realizar de forma correcta la convocatoria para elección de dignatarios y de la reforma estatutaria . no siendo otro  </t>
  </si>
  <si>
    <t>20203800014352  </t>
  </si>
  <si>
    <t>16-06-2020 17:40 PM Reasignación Ronny Estiven Romero Velandia PARA TRAMITAR</t>
  </si>
  <si>
    <t>Agendado para el 2020-08-05 - Para los fines pertinentes, radicado</t>
  </si>
  <si>
    <t>CUERPO DE BOMBEROS VOLUNTARIOS DE CIUDAD BOLIVAR - ANTIOQUIA  </t>
  </si>
  <si>
    <t>CAC: SOLICITUD DE COPIA DE CONTRATO DE COMODATO. </t>
  </si>
  <si>
    <t>20203800014412  </t>
  </si>
  <si>
    <t>16-06-2020 21:14 PM Reasignación USUARIO DE ATENCION AL CIUDADANO Para los fines pertinentes</t>
  </si>
  <si>
    <t>CRISTHIAN VARELA  </t>
  </si>
  <si>
    <t>CAC: Derecho de Petición Bomberos Palmira Valle del Cauca.  </t>
  </si>
  <si>
    <t>20203800014432  </t>
  </si>
  <si>
    <t>ANGELA MARCELA MEDINA Gutiérrez </t>
  </si>
  <si>
    <t>CAC: SOLICITUD DE INFORMACIÓN CUERPO DE BOMBEROS DEL HUILA. </t>
  </si>
  <si>
    <t>Carlos Andrés López Chica </t>
  </si>
  <si>
    <t>20202000014442  </t>
  </si>
  <si>
    <t>17-07-2020 18:26 PM Archivar Luis Alberto Valencia Pulido Se da respuesta mediante Orfeo No 20202100003411</t>
  </si>
  <si>
    <t>CAC: Concepto jurídico. URGENTE. </t>
  </si>
  <si>
    <t>20202000014472  </t>
  </si>
  <si>
    <t>24-06-2020 15:32 PM Reasignación Ronny Estiven Romero Velandia PARA TRAMITAR</t>
  </si>
  <si>
    <t>Agendado para el 2020-08-06 - Para los fines pertinentes</t>
  </si>
  <si>
    <t>CAC: Solicitud de información. </t>
  </si>
  <si>
    <t>20202000014492  </t>
  </si>
  <si>
    <t>23-06-2020 16:13 PM Archivar JAIRO SOTO GIL archivo 20202000002721</t>
  </si>
  <si>
    <t>JOSEFINA DIAZ LASSO </t>
  </si>
  <si>
    <t>20202000014502  </t>
  </si>
  <si>
    <t>21-07-2020 14:57 PM Archivar Andrea Bibiana Castañeda Durán SE DIO TRÁMITE CON RAD. 20202050068641 ENVIADO EL 17/7/2020</t>
  </si>
  <si>
    <t>T2. JAIME ENRIQUE JIMENEZ QUINTANA  </t>
  </si>
  <si>
    <t>CAC: Fwd: Requerimiento judicial. </t>
  </si>
  <si>
    <t>20203800014542  </t>
  </si>
  <si>
    <t>17-06-2020 11:01 AM Archivar Edgar Alexander Maya López Se da respuesta con radicado DNBC N° 20202050068141</t>
  </si>
  <si>
    <t>YAIR ESMITH LENGUA ARIZA INVESTIGADOR CRIMINAL CENTRO CIBERNéTICO POLICIAL  </t>
  </si>
  <si>
    <t>CI: Fwd: Solicitud de información por parte del Centro Cinético Policial de la DIJIN- Colombia- urgente. </t>
  </si>
  <si>
    <t>20203800014552  </t>
  </si>
  <si>
    <t>18-06-2020 11:08 AM Reasignación USUARIO DE ATENCION AL CIUDADANO Para los fines pertinentes</t>
  </si>
  <si>
    <t>Agendado para el 2020-07-30 - Para los fines pertinentes</t>
  </si>
  <si>
    <t>CUERPO DE BOMBEROS VOLUNTARIOS DE VENTAQUEMADA  </t>
  </si>
  <si>
    <t>CI: Fwd: consulta jurídica normativa Resolución 1127 de 2018. </t>
  </si>
  <si>
    <t>20203800014582  </t>
  </si>
  <si>
    <t>24-06-2020 15:40 PM Reasignación Ronny Estiven Romero Velandia PARA TRAMITAR</t>
  </si>
  <si>
    <t>JULIAN DAVID VARGAS RODRIGUEZ </t>
  </si>
  <si>
    <t>CAC: CONSULTA URGENTE. </t>
  </si>
  <si>
    <t>Faubricio Sánchez Cortes </t>
  </si>
  <si>
    <t>20203800014592  </t>
  </si>
  <si>
    <t>24-06-2020 15:42 PM Reasignación Ronny Estiven Romero Velandia PARA TRAMITAR</t>
  </si>
  <si>
    <t>tramitado JULIAN DAVID VARGAZ</t>
  </si>
  <si>
    <t>La Guajira</t>
  </si>
  <si>
    <t>KATHERIN ROYERO  </t>
  </si>
  <si>
    <t>CAC: Legalizar procediendo. </t>
  </si>
  <si>
    <t>20203800014602  </t>
  </si>
  <si>
    <t>24-06-2020 15:44 PM Reasignación Ronny Estiven Romero Velandia PARA TRAMITAR</t>
  </si>
  <si>
    <t>Vaupés</t>
  </si>
  <si>
    <t>Jesús ALBERTO GUERRERO CHAGRES  </t>
  </si>
  <si>
    <t>PERSONA Natural</t>
  </si>
  <si>
    <t>CAC: queja. </t>
  </si>
  <si>
    <t>20203800014612  </t>
  </si>
  <si>
    <t>24-06-2020 15:45 PM Reasignación Ronny Estiven Romero Velandia PARA TRAMITAR</t>
  </si>
  <si>
    <t>20203800014622  </t>
  </si>
  <si>
    <t>16-06-2020 21:27 PM Reasignación USUARIO DE ATENCION AL CIUDADANO Para los fines pertinentes</t>
  </si>
  <si>
    <t>BASILEO PASCUALI  </t>
  </si>
  <si>
    <t>CAC: solicitud de verificación de credenciales.  </t>
  </si>
  <si>
    <t>Área Central de Referencia Bomberil </t>
  </si>
  <si>
    <t>20202000014632  </t>
  </si>
  <si>
    <t>20202100003581.</t>
  </si>
  <si>
    <t>21-07-2020 15:58 PM Archivar Luis Alberto Valencia Pulido Se da respuesta mediante un oficio radicado DNBC No 20202100003581.</t>
  </si>
  <si>
    <t>CAC: TRASLADO MININTERIOR. Respuesta Oficial, RESPUESTA OFICIAL EXT_S20-00026559-PQRSD-026489-PQR, German Barreto Torres.  </t>
  </si>
  <si>
    <t>20203800014652  </t>
  </si>
  <si>
    <t>21-07-2020 14:59 PM Archivar Andrea Bibiana Castañeda Durán SE DIO TRÁMITE CON RAD. 20202050068651 ENVIADO EL 17/7/2020</t>
  </si>
  <si>
    <t>ARNOLDO ULISES TOSCANO SALAS  </t>
  </si>
  <si>
    <t>CAC: Oficio a la DNBC.  </t>
  </si>
  <si>
    <t>20202000014682  </t>
  </si>
  <si>
    <t>23-07-2020 11:11 AM Archivar Edgar Alexander Maya López Se da respuesta con radicado DNBC N° 20202050068991</t>
  </si>
  <si>
    <t>CAC: Solicitud al Ctan Jairo Soto. </t>
  </si>
  <si>
    <t>20203800014702  </t>
  </si>
  <si>
    <t>21-07-2020 14:51 PM Archivar Andrea Bibiana Castañeda Durán SE DIO TRÁMITE CON RAD. 20202050068661 ENVIADO POR CORREO ELECTRÓNICO EL 17/7/2020</t>
  </si>
  <si>
    <t>SE ENVIA VIA CORREO ELECTRONICO,RADICADO</t>
  </si>
  <si>
    <t>SEMA SAS  </t>
  </si>
  <si>
    <t>20202000014712  </t>
  </si>
  <si>
    <t>23-07-2020 18:20 PM Archivar Lina María Rojas Gallego Se da respuesta con radicado DNBC No. 20202000003641</t>
  </si>
  <si>
    <t>RADICADO Y ARCHIVADO</t>
  </si>
  <si>
    <t>JORGE HUMBERTO BEDOYA ARISTIZABAL </t>
  </si>
  <si>
    <t>CAC: Renuncia Comandancia Bomberos Sibaté febrero 12 de 202. </t>
  </si>
  <si>
    <t>20202000014732  </t>
  </si>
  <si>
    <t>24-06-2020 15:56 PM Reasignación Ronny Estiven Romero Velandia PARA TRAMITAR</t>
  </si>
  <si>
    <t>Lina María Rojas Gallego </t>
  </si>
  <si>
    <t>20203800014742  </t>
  </si>
  <si>
    <t>10-07-2020 20:22 PM Archivar Lina María Rojas Gallego Se da respuesta con radicado DNBC No. 20202000003311</t>
  </si>
  <si>
    <t>MARY MESTRE  </t>
  </si>
  <si>
    <t>CAC. solicitud. </t>
  </si>
  <si>
    <t>20203800014762  </t>
  </si>
  <si>
    <t>24-06-2020 15:59 PM Reasignación Ronny Estiven Romero Velandia PARA TRAMITAR</t>
  </si>
  <si>
    <t>CUERPO DE BOMBEROS VOLUNTARIOS DE GUAMO  </t>
  </si>
  <si>
    <t>CAC: SOLICITUD ACLARACIÓN SITUACIÓN. </t>
  </si>
  <si>
    <t>20203800014782  </t>
  </si>
  <si>
    <t>24-06-2020 16:02 PM Reasignación Ronny Estiven Romero Velandia PARA TRAMITAR</t>
  </si>
  <si>
    <t>MICHAEL SUAREZ FOTLER </t>
  </si>
  <si>
    <t>CAC: QUEJA ANÓNIMA Y RESPUESTA DEL CBVS.  </t>
  </si>
  <si>
    <t>20203800014812  </t>
  </si>
  <si>
    <t>24-06-2020 16:04 PM Reasignación Ronny Estiven Romero Velandia PARA TRAMITAR</t>
  </si>
  <si>
    <t>CUERPO DE BOMBEROS VOLUNTARIO DE HELICONIA ANTIOQUIA  </t>
  </si>
  <si>
    <t>CAC. DERECHO DE PETICION. </t>
  </si>
  <si>
    <t>20203800014902  </t>
  </si>
  <si>
    <t>24-06-2020 16:18 PM Reasignación Ronny Estiven Romero Velandia PARA TRAMITAR</t>
  </si>
  <si>
    <t>WILSON GARZON CARDONA </t>
  </si>
  <si>
    <t>FT PETICIÓN COPIA DE ACTA </t>
  </si>
  <si>
    <t>20203800014952  </t>
  </si>
  <si>
    <t>21-07-2020 15:00 PM Archivar Andrea Bibiana Castañeda Durán SE DIO TRÁMITE CON RADICADO 20202050068671 ENVIADO EL 17/7/2020</t>
  </si>
  <si>
    <t>JORGE CARPINTERO LEON </t>
  </si>
  <si>
    <t>FT PETICIÓN CARNET BOMBEROS </t>
  </si>
  <si>
    <t>20203800015012  </t>
  </si>
  <si>
    <t>21-07-2020 14:56 PM Archivar Andrea Bibiana Castañeda Durán SE DIO RESPUESTA CON RADICADO 20202050068681 ENVIADO EL 17/7/2020</t>
  </si>
  <si>
    <t>MARIA HORTENCIA CHALARCA COSSIO </t>
  </si>
  <si>
    <t>CAC. Fwd: Solicitud de Información. </t>
  </si>
  <si>
    <t>20203800015022  </t>
  </si>
  <si>
    <t>ALCALDIA MUNICIPAL DE ARCABUCO - BOYACA  </t>
  </si>
  <si>
    <t>CAC. DERECHO DE PETICIÓN.  </t>
  </si>
  <si>
    <t>Adriana Moreno Roncancio </t>
  </si>
  <si>
    <t>Planeación, información y tecnologías </t>
  </si>
  <si>
    <t>20202000015032  </t>
  </si>
  <si>
    <t>18-06-2020 15:53 PM Modificación Radicado Angélica Xiomara Rosado Bayona Modificación Documento.</t>
  </si>
  <si>
    <t>CAC: DERECHO DE PETICIÓN. </t>
  </si>
  <si>
    <t>20203800015052  </t>
  </si>
  <si>
    <t>Agendado para el 2020-08-03 - Para los fines pertinentes</t>
  </si>
  <si>
    <t>CUERPO DE BOMBEROS VOLUNTARIOS BOLIVAR VALLE  </t>
  </si>
  <si>
    <t>CAC: solicitud. </t>
  </si>
  <si>
    <t>20203800015212  </t>
  </si>
  <si>
    <t>10-07-2020 11:28 AM Archivar Edgar Alexander Maya López Se da respuesta por correo electrónico se deja soporte en digital</t>
  </si>
  <si>
    <t>SE DA RESPUESTA VIA CORREO ELECTRONICO</t>
  </si>
  <si>
    <t>CUERPO DE BOMBEROS VOLUNTARIOS DEL ESPINAL  </t>
  </si>
  <si>
    <t>RD SOLICITUD DE RECLAMACIÓN DE SEGURO DE VIDA </t>
  </si>
  <si>
    <t>20203800015222  </t>
  </si>
  <si>
    <t>JOSE ANTONIO JIMENEZ GUTIERREZ  </t>
  </si>
  <si>
    <t>20203800015262  </t>
  </si>
  <si>
    <t>25-06-2020 11:18 AM Reasignación Ronny Estiven Romero Velandia PARA TRAMITAR</t>
  </si>
  <si>
    <t>CUERPO DE BOMBEROS VOLUNTARIOS DE YOPAL  </t>
  </si>
  <si>
    <t>CI. Fwd: SOLICITUD DE CONCEPTO. </t>
  </si>
  <si>
    <t>20202000015302  </t>
  </si>
  <si>
    <t>25-06-2020 11:19 AM Reasignación Ronny Estiven Romero Velandia PARA TRAMITAR</t>
  </si>
  <si>
    <t>Agendado para el 2020-08-12 - Para los fines pertinentes</t>
  </si>
  <si>
    <t>CUERPO DE BOMBEROS VOLUNTARIOS DE SAMPUES  </t>
  </si>
  <si>
    <t>CI. Fwd: Fw: CamScanner 06-17-2020 09.53.02.pdf. </t>
  </si>
  <si>
    <t>20203800015382  </t>
  </si>
  <si>
    <t>30-06-2020 09:29 AM Archivar Andrea Bibiana Castañeda Durán SE DIO TRÁMITE CON RADICADO 20202050068271 ENVIADO EL 25/06/2020</t>
  </si>
  <si>
    <t>CARLOS CONDE  </t>
  </si>
  <si>
    <t>CAC: Mensaje fuera de línea desde condecarlosf@gmail.com,  </t>
  </si>
  <si>
    <t>20203800015402  </t>
  </si>
  <si>
    <t>26-06-2020 11:51 AM Archivar Ronny Estiven Romero Velandia respondido mediante correo electrónico de la contratista Luz Marina Serna.</t>
  </si>
  <si>
    <t>CAC: Denuncia al cuerpo de bomberos voluntarios de Turbaco. </t>
  </si>
  <si>
    <t>20203800015422  </t>
  </si>
  <si>
    <t>25-06-2020 11:23 AM Reasignación Ronny Estiven Romero Velandia PARA TRAMITAR11:23 AM Reasignación Ronny Estiven Romero Velandia PARA TRAMITAR</t>
  </si>
  <si>
    <t>CAC. TRASLADO POR COMPETENCIA. </t>
  </si>
  <si>
    <t>20203800015522  </t>
  </si>
  <si>
    <t>25-06-2020 11:28 AM Reasignación Ronny Estiven Romero Velandia PARA TRAMITAR</t>
  </si>
  <si>
    <t>Córdoba</t>
  </si>
  <si>
    <t>KANER LUIS MEJIA CIPRIAN </t>
  </si>
  <si>
    <t>CAC: IRREGULARIDAD CUERPO DE BOMBERO PLANETA RICA CORDOBA. </t>
  </si>
  <si>
    <t>20203800015532  </t>
  </si>
  <si>
    <t>25-06-2020 11:32 AM Reasignación Ronny Estiven Romero Velandia PARA TRAMITAR</t>
  </si>
  <si>
    <t>CAC: Traslado por competencia – “Solicitud de ayuda para la prevención y atención de emergencias”. Radicado UNGRD No. 2020ER02469.  </t>
  </si>
  <si>
    <t>20203800015572  </t>
  </si>
  <si>
    <t>25-06-2020 14:53 PM Reasignación Ronny Estiven Romero Velandia PARA TRAMITAR</t>
  </si>
  <si>
    <t>JESUS DAVID CEBALLOS YEPEZ  </t>
  </si>
  <si>
    <t>CAC. solicitud de capacitación Dpto. Nariño.  </t>
  </si>
  <si>
    <t>20203800015582  </t>
  </si>
  <si>
    <t>25-06-2020 15:02 PM Reasignación Ronny Estiven Romero Velandia PARA TRAMITAR</t>
  </si>
  <si>
    <t>MARIO URIBE QUICENO </t>
  </si>
  <si>
    <t>CAC: Copia de comodatos de COMODATO O PRÉSTAMO DE USO, KIT DE PROTECCIÓN PERSONAL ESTRUCTURAL DE BOMBERO, CONSISTENTE EN: CUATRO (4) PARES DE BOTAS NORMALIZADAS, CUATRO (4) TRAJES DE PROTECCIÓN (PANTALÓN Y CHAQUETAS) NORMALIZADOS T CUATRO (4) CASCOS NORMALIZADOS. </t>
  </si>
  <si>
    <t>20203800015592  </t>
  </si>
  <si>
    <t>23-06-2020 20:09 PM Reasignación USUARIO DE ATENCION AL CIUDADANO Para los fines pertinentes</t>
  </si>
  <si>
    <t>SM CURSOS YOPAL </t>
  </si>
  <si>
    <t>20203800015622  </t>
  </si>
  <si>
    <t>24-06-2020 09:21 AM Reasignación USUARIO DE ATENCION AL CIUDADANO Para los fines pertinentes</t>
  </si>
  <si>
    <t>JUZGADO ÚNICO CIVIL MUNICIPAL DE LA PLATA YOLANDA RAMIREZ CANTILLO  </t>
  </si>
  <si>
    <t>CAC: NOTIFICACION VINCULACION ACCION DE TUTELA Rad: 2020-00162 de EASMAN DAHIR NEIVA NEIVA contra EL CUERPO DE BOMBEROS VOLUNTARIOS DE LA PLATA - HUILA. </t>
  </si>
  <si>
    <t>20203800015642  </t>
  </si>
  <si>
    <t>24-06-2020 15:26 PM Archivar Andrea Bibiana Castañeda Durán SE DIO TRÁMITE CON RADICADO 20202050068331 ENVIADO EL 24/6/2020</t>
  </si>
  <si>
    <t>CI: Fwd: Solicitud de Registro Curso Gestión y Administración para Bomberos y SCI Básico para Bomberos. </t>
  </si>
  <si>
    <t>Mauricio Delgado Perdomo </t>
  </si>
  <si>
    <t>20203800015662  </t>
  </si>
  <si>
    <t>07-07-2020 08:24 AM Archivar Mauricio Delgado Perdomo Se da respuesta por correo electrónico del 06-07-2020</t>
  </si>
  <si>
    <t>RADICADO VIA CORREO ELECTRONICO</t>
  </si>
  <si>
    <t>CUERPO DE BOMBEROS VOLUNTARIOS DE TINJACA - BOYACA  </t>
  </si>
  <si>
    <t>CI: Fwd: ENVÍO DOCUMENTO, DE REFERENCIA: (solicitud respetuosa - apoyo a organización interna...  </t>
  </si>
  <si>
    <t>20203800015682  </t>
  </si>
  <si>
    <t xml:space="preserve"> 2020380001568200003 -  20202000002961 -  20202000002951</t>
  </si>
  <si>
    <t>10-07-2020 15:03 PM Archivar Liz Margaret Álvarez calderón Se anexa respuesta, remitida al peticionario en oportunidad legal.</t>
  </si>
  <si>
    <t>CUERPO DE BOMBEROS VOLUNTARIOS DE MELGAR  </t>
  </si>
  <si>
    <t>CI: Fwd: Solicitud de Información. </t>
  </si>
  <si>
    <t>20203800015692  </t>
  </si>
  <si>
    <t>25-06-2020 15:13 PM Reasignación Ronny Estiven Romero Velandia PARA TRAMITAR</t>
  </si>
  <si>
    <t>CUERPO DE BOMBEROS VOLUNTARIOS DE BUENAVENTURA  </t>
  </si>
  <si>
    <t>CAC: SOLICITUD DE INTERMEDIACION ANTE UNGRD POR SITUACION DE EEMERGENCIA EN BUENAVENTURA DAÑO EN TUBERIA ACUEDUCTO.  </t>
  </si>
  <si>
    <t>20203800015792  </t>
  </si>
  <si>
    <t>25-06-2020 15:25 PM Reasignación Ronny Estiven Romero Velandia PARA TRAMITAR</t>
  </si>
  <si>
    <t>Agendado para el 2020-08-07 - Para los fines pertinentes</t>
  </si>
  <si>
    <t>CAC: Solicitud pendiente.  </t>
  </si>
  <si>
    <t>20203800015802  </t>
  </si>
  <si>
    <t xml:space="preserve"> 20202100003581.</t>
  </si>
  <si>
    <t>JOSE ANTONIO PEREZ </t>
  </si>
  <si>
    <t>CAC: TRASLADO MININTERIOR Respuesta Oficial, EXT_S20-00026247-PQRSD-026177-PQR, código de consulta 053420164110725 del 12/06/2020, Respuesta a solicitud No. 20202050066221. </t>
  </si>
  <si>
    <t>20202000015832  </t>
  </si>
  <si>
    <t>30-06-2020 15:11 PM Modificación TRD Andrea Bibiana Castañeda Durán *TRD*110/110 (Asignación tipo documental.)</t>
  </si>
  <si>
    <t>ELIANA DEL PILAR López Rodríguez  </t>
  </si>
  <si>
    <t>CAC. Dp: Solicitud certificación de servicios - contrato 35- 2019. </t>
  </si>
  <si>
    <t>20203800015992  </t>
  </si>
  <si>
    <t>25-06-2020 18:41 PM Reasignación USUARIO DE ATENCION AL CIUDADANO Para los fines pertinentes</t>
  </si>
  <si>
    <t>CUERPO DE BOMBEROS VOLUNTARIOS DE LA HORMIGA  </t>
  </si>
  <si>
    <t>CAC. Solicitud: Actualización de datos del actual comandante. </t>
  </si>
  <si>
    <t>20203800016002  </t>
  </si>
  <si>
    <t>13-07-2020 22:55 PM Archivar Luis Alberto Valencia Pulido Se realiza actualización en el sistema RUE</t>
  </si>
  <si>
    <t>Se realiza actualización en el sistema RUE</t>
  </si>
  <si>
    <t>JENNY KARIME AGUIRRE BONILLA  </t>
  </si>
  <si>
    <t>CAC: Comodato Kit Incendio Forestales. </t>
  </si>
  <si>
    <t>20203800016042  </t>
  </si>
  <si>
    <t>29-06-2020 17:09 PM Reasignación USUARIO DE ATENCION AL CIUDADANO Para los fines pertinentes</t>
  </si>
  <si>
    <t>CUERPO DE BOMBEROS VOLUNTARIOS DE SAN JUAN DE NEPOMUCENO  </t>
  </si>
  <si>
    <t>CAC: reconocimiento de la representación legal. </t>
  </si>
  <si>
    <t>20202000016072  </t>
  </si>
  <si>
    <t>30-06-2020 09:54 AM Reasignación Ronny Estiven Romero Velandia PARA TRAMITAR</t>
  </si>
  <si>
    <t>Canal Telefónico</t>
  </si>
  <si>
    <t>Servicio de Telefonía</t>
  </si>
  <si>
    <t>OSCAR QUEJUAN  </t>
  </si>
  <si>
    <t>ST SOLICITUD DE INFORMACIÓN </t>
  </si>
  <si>
    <t>20203800016082  </t>
  </si>
  <si>
    <t>30-06-2020 07:54 AM Archivar Mauricio Delgado Perdomo Se resuelve de forma telefónica.</t>
  </si>
  <si>
    <t>ESU</t>
  </si>
  <si>
    <t>LA SOLICITUD REQUERIDA POR EL USUARIO SE RESPONDE DE INMEDIATO VIA TELEFONO.</t>
  </si>
  <si>
    <t>ST CONSULTA TÉCNICA </t>
  </si>
  <si>
    <t>20203800016092  </t>
  </si>
  <si>
    <t>10-07-2020 17:25 PM Archivar Lina María Rojas Gallego Se atiende mediante gestión telefónica.</t>
  </si>
  <si>
    <t>Se atiende mediante gestión telefónica.</t>
  </si>
  <si>
    <t>CI. Para radicar.  </t>
  </si>
  <si>
    <t>20203800016102  </t>
  </si>
  <si>
    <t>29-06-2020 17:01 PM Reasignación USUARIO DE ATENCION AL CIUDADANO Para los fines pertinentes</t>
  </si>
  <si>
    <t>GERMAN ARBOLEDA BRAVO.  </t>
  </si>
  <si>
    <t>CAC: Visitas Técnicas a Establecimientos.  </t>
  </si>
  <si>
    <t>21-07-2020 15:28 PM Archivar Andrea Bibiana Castañeda Durán SE DIO TRÁMITE CON RADICADO 20202050068881 ENVIADO EL 21/7/2020</t>
  </si>
  <si>
    <t>Federación NACIONAL DE BOMBEROS DE COLOMBIA FENABOCOL  </t>
  </si>
  <si>
    <t>RD CONVENIO DE COOPERACIÓN  </t>
  </si>
  <si>
    <t>03-07-2020 09:35 AM Reasignación Ronny Estiven Romero Velandia PARA TRAMITAR</t>
  </si>
  <si>
    <t>canal virtual</t>
  </si>
  <si>
    <t>CAC: SOLICITUD INFORMACION Y ACOMPAÑAMIENTO EN LOS SIGUIENTES TEMAS. </t>
  </si>
  <si>
    <t>03-07-2020 09:43 AM Reasignación Ronny Estiven Romero Velandia PARA TRAMITAR</t>
  </si>
  <si>
    <t>01-06-2020 11:56 AM Archivar CAROLINA ESCARRAGA mediante el correo eletronico rainer.naranjo@dnbc.gov.co se dio respuesta al ente de control</t>
  </si>
  <si>
    <t>02-07-2020 11:28 AM Archivar Andrea Bibiana Castañeda Durán INFORMATIVO</t>
  </si>
  <si>
    <t>30-06-2020 11:29 AM Archivar Miguel Ángel Franco Torres Se dio respuesta a la solicitud del Ministerio de Educacion, en la cual la DNBC en las Vigencias 2019 y lo corrido del 2020 no ha suscrito Contratos de Obra. como hecho generador para la Estampilla Pro Universidad nacional</t>
  </si>
  <si>
    <t>30-06-2020 12:03 PM Archivar Andrea Bibiana Castañeda Durán SE DIO TRÁMITE Y FUE ENVIADO EL 03/04/2020</t>
  </si>
  <si>
    <t>30-06-2020 11:57 AM Archivar Andrea Bibiana Castañeda Durán SE DIO TRÁMITE CON RADICADO 20202050067361 POR MEDIO DEL CUAL SE INFORMÓ AL MINISTERIO DEL INTERIOR, DE LA RESPUESTA DADA AL PETICIONARIO CON EL RAD. 20202050065581. ENVIADO EL 01/06/2020</t>
  </si>
  <si>
    <t>03-08-2020 13:11 PM Archivar Edgar Alexander Maya Lopez Se da respuesta con radicado DNBC N° 20202000002041</t>
  </si>
  <si>
    <t>09-07-2020 22:54 PM Archivar Faubricio Sanchez Cortes Se dio respuesta con radicado No. 20203320003001 enviado el 09-07-2020</t>
  </si>
  <si>
    <t>29-05-2020 15:22 PM Archivar Mauricio Delgado Perdomo Se responde con radicado DNBC 20202000001681</t>
  </si>
  <si>
    <t>respuesta enviada el dia 05/06/2020</t>
  </si>
  <si>
    <t>02-06-2020 10:57 AM Archivar Edgar Alexander Maya Lopez Se da respuesta con radicado DNBC N° 20202050067561</t>
  </si>
  <si>
    <t>30-06-2020 11:22 AM Archivar Andrea Bibiana Castañeda Durán SE DIO TRÁMITE CONJUNTO CON EL RAD. 202033200006232</t>
  </si>
  <si>
    <t>17-06-2020 19:47 PM Archivar Mauricio Delgado Perdomo Se responde mediante radicado DNBC 20202000002631</t>
  </si>
  <si>
    <t>11-06-2020 17:41 PM Archivar Lina Maria Rojas Gallego Se da respuesta con radicado DNBC 20202000002561</t>
  </si>
  <si>
    <t>10-06-2020 20:05 PM Archivar Mauricio Delgado Perdomo Se respondió mediante radicado DNBC de entrada 20203800004422 y salida DNBC 20202000001681</t>
  </si>
  <si>
    <t>10-06-2020 12:36 PM Archivar Juan Carlos Puerto Prieto Apreciada Señorita Aura Maria Robayo Damos respuesta por medio de este correo electrónico, según la solicitud de información por usted dada, en cuanto a los procedimientos establecidos en la atención de incendios forestales en el Departamento de Cundinamarca, enviada al correo de atención al ciudadano con número de radicado 20203800005502, en la plataforma ORFEO. 10/06/2020 12:32</t>
  </si>
  <si>
    <t>24-06-2020 16:09 PM Archivar Carolina Pulido Moyeton respuesta enviada al peticionario y enviada por E-mail.</t>
  </si>
  <si>
    <t>09-06-2020 12:39 PM Archivar Edgar Alexander Maya Lopez Se da respuesta con radicado DNBC N° 20202050067921</t>
  </si>
  <si>
    <t>08-06-2020 11:00 AM Archivar Faubricio Sanchez Cortes Se realizo respuesta con Radicado 20203320001121 enviado el 2 de junio</t>
  </si>
  <si>
    <t>03-06-2020 16:52 PM Archivar Andrea Bibiana Castañeda Durán SE DIO TRÁMITE CON RAD. 20202050067331 ENVIADO EL 01/6/2020</t>
  </si>
  <si>
    <t>09-07-2020 22:55 PM Archivar Faubricio Sanchez Cortes Se dio respuesta con radicado No. 20203320002981 enviado el 09-07-2020</t>
  </si>
  <si>
    <t>08-06-2020 10:51 AM Archivar Faubricio Sanchez Cortes Se realizo respuesta con Radicado 20203320001151 enviado el 2 de junio</t>
  </si>
  <si>
    <t>29-05-2020 11:45 AM Archivar Andrea Bibiana Castañeda Durán SE DIO TRÁMITE CON RADICADO 20202050066951 ENVIADO EL 26/5/2020</t>
  </si>
  <si>
    <t>10-06-2020 17:26 PM Archivar Lina Maria Rojas Gallego Se da respuesta con radicado DNBC 20202000002501</t>
  </si>
  <si>
    <t>10-06-2020 11:52 AM Archivar Edgar Alexander Maya Lopez Se da respuesta con radicado DNBC N° 20202050067981</t>
  </si>
  <si>
    <t>El correo ingresó el día 26 de febrero, No se sigue procedimiento para cambio de TRD</t>
  </si>
  <si>
    <t>10-06-2020 20:35 PM Archivar Mauricio Delgado Perdomo Se resuelve con radicado DNBC 20202000002511</t>
  </si>
  <si>
    <t>11-06-2020 17:19 PM Archivar Carlos Armando López Barrera ARCHIVO RADICADO 20201200000213</t>
  </si>
  <si>
    <t>29-05-2020 11:47 AM Archivar Andrea Bibiana Castañeda Durán SE DIO TRÁMITE CON RADICADO 20202050066901 ENVIADO EL 26/5/2020</t>
  </si>
  <si>
    <t>11-06-2020 16:38 PM Archivar Luis Alberto Valencia Pulido Se respuesta mediante Oficio No 2020210002451</t>
  </si>
  <si>
    <t>10-06-2020 21:07 PM Archivar Mauricio Delgado Perdomo Se responde mediante radicado DNBC 20202000002521</t>
  </si>
  <si>
    <t>24-07-2020 09:32 AM Archivar Carolina Pulido Moyeton Se dio respuesta a la solicitud enviando el certificado correspondiente mediante correo electrónico.</t>
  </si>
  <si>
    <t>31-07-2020 14:49 PM Archivar Andrea Bibiana Castañeda Durán SE DIO TRÁMITE CON EL RAD. 20202050067511 ENVIADO EL 27/7/2020</t>
  </si>
  <si>
    <t>Se da respuesta por correo electrónico rad 20202050066941</t>
  </si>
  <si>
    <t>10-06-2020 16:18 PM Archivar Lina Maria Rojas Gallego Se da respuesta con Radicado DNBC 20202000002491</t>
  </si>
  <si>
    <t>09-07-2020 22:59 PM Archivar Faubricio Sanchez Cortes Se dio respuesta con radicado No. 20203320003041 enviado el 09-07-2020</t>
  </si>
  <si>
    <t>30-06-2020 09:25 AM Archivar Andrea Bibiana Castañeda Durán SE DIO TRÁMITE CON RADICADO 20202050068291 ENVIADO EL 25/06/2020</t>
  </si>
  <si>
    <t xml:space="preserve"> 25/06/2020</t>
  </si>
  <si>
    <t>09-07-2020 23:00 PM Archivar Faubricio Sanchez Cortes Se dio respuesta con radicado No. 20203320003051 enviado el 08-07-2020</t>
  </si>
  <si>
    <t>04-08-2020 12:43 PM Archivar Edgar Alexander Maya Lopez Se da respuesta por correo electrónico se deja evidencia en digital</t>
  </si>
  <si>
    <t>09-07-2020 23:01 PM Archivar Faubricio Sanchez Cortes Se dio respuesta con radicado No. 20203320003061 enviado el 08-07-2020</t>
  </si>
  <si>
    <t xml:space="preserve"> 08-07-2020</t>
  </si>
  <si>
    <t>09-07-2020 19:32 PM Archivar Andrea Bibiana Castañeda Durán SE DIO TRÁMITE CON EL RADICADO 20202050068361 ENVIADO EL 7/7/2020</t>
  </si>
  <si>
    <t>17-07-2020 09:22 AM Archivar Edgar Alexander Maya Lopez Se da respuesta con radicado DNBC N° 20202050068901</t>
  </si>
  <si>
    <t>09-07-2020 19:25 PM Archivar Andrea Bibiana Castañeda Durán SE DIO TRÁMITE CON RAD. 20202050068371 ENVIADO POR CORREO ELECTRÓNICO EL DÍA 7/7/2020</t>
  </si>
  <si>
    <t>18-06-2020 11:00 AM Archivar Edgar Alexander Maya Lopez Se da respuesta por correo electrónico se deja evidencia en digital</t>
  </si>
  <si>
    <t>12-06-2020 12:16 PM Archivar Andrea Bibiana Castañeda Durán SE DIO TRÁMITE CON EL RAD. 20202050067621</t>
  </si>
  <si>
    <t>16-06-2020 15:28 PM Archivar Andrea Bibiana Castañeda Durán SE DIO RESPUESTA CON RAD. 20202050067471 ENVIADO EL 09/06/2020</t>
  </si>
  <si>
    <t>09-07-2020 23:03 PM Archivar Faubricio Sanchez Cortes Se dio respuesta con radicado No. 20203320003071 enviado el 08-07-2020</t>
  </si>
  <si>
    <t>12-06-2020 12:18 PM Archivar Andrea Bibiana Castañeda Durán SE DIO TRÁMITE CON RAD. 20202050067701 ENVIADO EL 11/6/2020</t>
  </si>
  <si>
    <t>11-07-2020 17:52 PM Archivar Edgar Alexander Maya Lopez Se da respuesta con radicado DNBC N° 20202050066721</t>
  </si>
  <si>
    <t>09-07-2020 16:47 PM Archivar Edgar Alexander Maya Lopez Se da respuesta con radicado DNBC N° 20202050068691</t>
  </si>
  <si>
    <t>12-06-2020 08:11 AM Archivar Mauricio Delgado Perdomo Se resuelve mediante radicado DNBC 20202000002581</t>
  </si>
  <si>
    <t>18-06-2020 20:20 PM Archivar Julio Alejandro Chamorro Cabrera Se da respuesta con correo de radicado No 20202000002251</t>
  </si>
  <si>
    <t>24-07-2020 10:32 AM Archivar Carolina Pulido Moyeton SE ENVIÓ LA RESPUESTA DE LA SOLICITUD AL CORREO ELECTRÓNICO</t>
  </si>
  <si>
    <t>13-07-2020 22:38 PM Archivar Luis Alberto Valencia Pulido Se da respuesta mediante correo electronico el dia 13/07/2020</t>
  </si>
  <si>
    <t>Respuesta correo electronico con copia atencion ciudadano</t>
  </si>
  <si>
    <t>17-06-2020 11:11 AM Archivar Andrea Bibiana Castañeda Durán INFORMATIVO</t>
  </si>
  <si>
    <t>12-06-2020 12:07 PM Archivar Andrea Bibiana Castañeda Durán SE DIO RESPUESTA A LA ALCALDÍA CON RAD. 20202050067661 SE REQUIRIÓ AL COMANDANTE DEL CBV SOBRE LA INSCRIPCIÓN DIGNATARIOS CON EL RADICADO 20202050067651, ENVIADOS EL 12/6/2020</t>
  </si>
  <si>
    <t>30-06-2020 13:18 PM Archivar Miguel Ángel Franco Torres Se dio respuesta a la solicitud del Canal Regional TRO, en la cual la DNBC en las Vigencias 2019 y lo corrido del 2020 no ha suscrito Contratos de Publicidad y Propaganda. como hecho generador para el aporte a la Ley 14 de 1991.</t>
  </si>
  <si>
    <t>02-07-2020 16:20 PM Archivar Faubricio Sanchez Cortes se archiva ya que se dio respuesta mediante radicado No. **20203320002591**</t>
  </si>
  <si>
    <t>09-07-2020 19:11 PM Archivar Andrea Bibiana Castañeda Durán SE DIO TRÁMITE CON RADICADO 20202050067831 ENVIADO POR CORREO ELECTRÓNICO EL 2/7/2020</t>
  </si>
  <si>
    <t>16-07-2020 10:18 AM Archivar Carolina Pulido Moyeton LA RESPUESTA FUE ENVIADA MEDIANTE CORREO ELECTRONICO</t>
  </si>
  <si>
    <t>14-07-2020 22:09 PM Archivar Faubricio Sanchez Cortes Se dio respuesta con radicado No. 20203320003021 enviado el 09-07-2020</t>
  </si>
  <si>
    <t>09-07-2020 19:13 PM Archivar Andrea Bibiana Castañeda Durán SE DIO TRÁMITE CON RADICADO 20202050067971 ENVIADO EL 2/7/2020 POR CORREO ELECTRÓNICO</t>
  </si>
  <si>
    <t>17-07-2020 10:13 AM Archivar Carolina Pulido Moyeton LA RESPUESTA FUE REDACTADA Y ENVIADA MEDIANTE CORROE ELECTRÓNICO JUNTO CON ANEXOS.</t>
  </si>
  <si>
    <t>07-07-2020 10:57 AM Archivar Edgar Alexander Maya Lopez Se archiva por ser de carácter informativo</t>
  </si>
  <si>
    <t>02-08-2020 20:37 PM Archivar Faubricio Sanchez Cortes ya se dio respuesta</t>
  </si>
  <si>
    <t>30-06-2020 13:28 PM Archivar Miguel Ángel Franco Torres Se dio respuesta a la Dra. Claudia Marcela Numa (Directora General de Presupuesto Publico Nacional) del Ministerio de Hacienda y Crédito Publico, sobre la Proyección de Ingresos y gastos para las vigencias 2021 a 2024 respectivamente. .</t>
  </si>
  <si>
    <t>30-06-2020 09:18 AM Archivar Andrea Bibiana Castañeda Durán SE DIO TRÁMITE CON RAD. 20202050068011 ENVIADO EL 25/6/2020</t>
  </si>
  <si>
    <t>02-08-2020 20:44 PM Archivar Faubricio Sanchez Cortes ya se dio respuesta con el radicado No. 20203320002571</t>
  </si>
  <si>
    <t>16-07-2020 09:52 AM Archivar Carolina Pulido Moyeton se dio respuesta a la solicitud mediante correo electrónico</t>
  </si>
  <si>
    <t>16-06-2020 15:10 PM Archivar Andrea Bibiana Castañeda Durán SE DIO RESPUESTA A LA PRIMERA SOLICITUD CON EL RAD. 20202050067331, ENVIADO EL 01/06/2020</t>
  </si>
  <si>
    <t>16-06-2020 15:15 PM Archivar Andrea Bibiana Castañeda Durán SE DIO RESPUESTA CON RAD. 20202050067471 A LA PETICIÓN INICIAL, ENVIADA EL 9/06/2020</t>
  </si>
  <si>
    <t>30-06-2020 09:20 AM Archivar Andrea Bibiana Castañeda Durán SE DIO TRÁMITE CON RADICADO 20202050068031 ENVIADO EL 25/6/2020</t>
  </si>
  <si>
    <t>30-06-2020 13:39 PM Archivar Miguel Ángel Franco Torres Se dio respuesta a la solicitud del Canal Regional TRO, en la cual la DNBC en las Vigencias 2019 y lo corrido del 2020 no ha suscrito Contratos de Publicidad y Propaganda. como hecho generador para el aporte a la Ley 14 de 1991.</t>
  </si>
  <si>
    <t>09-07-2020 23:07 PM Archivar Faubricio Sanchez Cortes Se dio respuesta con radicado No. 20203320002911 enviado el 09-07-2020</t>
  </si>
  <si>
    <t>17-06-2020 11:27 AM Archivar Edgar Alexander Maya Lopez Se da respuesta por correo electrónico se deja evidencia en digital</t>
  </si>
  <si>
    <t>30-06-2020 09:24 AM Archivar Andrea Bibiana Castañeda Durán SE DIO TRÁMITE CON RAD. 20202050068051 ENVIADO EL 25/6/2020</t>
  </si>
  <si>
    <t>30-06-2020 15:41 PM Archivar Miguel Ángel Franco Torres Se dio respuesta a la solicitud del Canal RTVC, en la cual la DNBC en las Vigencias 2019 y lo corrido del 2020 no ha suscrito Contratos de Publicidad y Propaganda. como hecho generador para el aporte a la Ley 14 de 1991.</t>
  </si>
  <si>
    <t xml:space="preserve"> Edgar Hernán Molina Macías</t>
  </si>
  <si>
    <t>15-07-2020 10:37 AM Archivar Edgar Alexander Maya Lopez Se da respuesta por correo electrónico y se deja soporte en digital</t>
  </si>
  <si>
    <t>15-07-2020 11:43 AM Archivar Edgar Alexander Maya Lopez Se da respuesta por correo electrónico se deja evidencia en digital</t>
  </si>
  <si>
    <t>15-07-2020 13:47 PM Archivar Edgar Alexander Maya Lopez Se da respuesta por correo electrónico se deja evidencia en digital</t>
  </si>
  <si>
    <t>28-07-2020 17:06 PM Archivar Paula Andrea Cortéz Mojica archivo 20201000003791</t>
  </si>
  <si>
    <t>vencida</t>
  </si>
  <si>
    <t>02-08-2020 20:29 PM Archivar Faubricio Sanchez Cortes Se dio respuesta con radicado No. 20203320003871 enviado el 02-08-2020</t>
  </si>
  <si>
    <t>Personal de radicacion asigno sin pasar por atencion Ciudadano, asignacion incorrecta</t>
  </si>
  <si>
    <t>31-07-2020 14:48 PM Archivar Andrea Bibiana Castañeda Durán SE DIO TRÁMITE CON RAD. 20202050068701 ENVIADO EL 27/7/2020</t>
  </si>
  <si>
    <t>28-07-2020 16:26 PM Archivar Paula Andrea Cortéz Mojica archivo 20201000003761</t>
  </si>
  <si>
    <t>Etiquetas de fila</t>
  </si>
  <si>
    <t>Total general</t>
  </si>
  <si>
    <t>Cuenta de Dependencia</t>
  </si>
  <si>
    <t>Cuenta de Estado</t>
  </si>
  <si>
    <t>Evolucion PQRSD</t>
  </si>
  <si>
    <t>Cuenta de Tipo de petición</t>
  </si>
  <si>
    <t>Cuenta de Canal Oficial de Entrada</t>
  </si>
  <si>
    <t>Cuenta de Naturaleza jurídica del peticionario</t>
  </si>
  <si>
    <t>Cuenta de Departamento</t>
  </si>
  <si>
    <t>Cuenta de Tema de Consulta</t>
  </si>
  <si>
    <t>Promedio de Tiempo de respuesta días hábiles</t>
  </si>
  <si>
    <t>%</t>
  </si>
  <si>
    <t>Enero</t>
  </si>
  <si>
    <t>Febrero</t>
  </si>
  <si>
    <t>Marzo</t>
  </si>
  <si>
    <t>Abril</t>
  </si>
  <si>
    <t>Mayo</t>
  </si>
  <si>
    <t>Junio</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</si>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</sst>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0A]d&quot; de &quot;mmmm&quot; de &quot;yyyy;@"/>
    <numFmt numFmtId="166" formatCode="0;[Red]0"/>
  </numFmts>
  <fonts count="9" x14ac:knownFonts="1">
    <font>
      <sz val="11"/>
      <color theme="1"/>
      <name val="Calibri"/>
      <family val="2"/>
      <scheme val="minor"/>
    </font>
    <font>
      <b/>
      <sz val="11"/>
      <name val="Arial"/>
      <family val="2"/>
    </font>
    <font>
      <sz val="10"/>
      <name val="Arial"/>
      <family val="2"/>
    </font>
    <font>
      <sz val="10"/>
      <color theme="1"/>
      <name val="Arial"/>
      <family val="2"/>
    </font>
    <font>
      <b/>
      <sz val="10"/>
      <name val="Arial"/>
      <family val="2"/>
    </font>
    <font>
      <sz val="11"/>
      <name val="Arial"/>
      <family val="2"/>
    </font>
    <font>
      <sz val="11"/>
      <name val="Calibri"/>
      <family val="2"/>
      <scheme val="minor"/>
    </font>
    <font>
      <sz val="11"/>
      <name val="Verdana"/>
      <family val="2"/>
    </font>
    <font>
      <sz val="11"/>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C00000"/>
        <bgColor indexed="64"/>
      </patternFill>
    </fill>
    <fill>
      <patternFill patternType="solid">
        <fgColor theme="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000000"/>
      </right>
      <top style="medium">
        <color rgb="FFCCCCCC"/>
      </top>
      <bottom style="medium">
        <color rgb="FF00000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s>
  <cellStyleXfs count="2">
    <xf numFmtId="0" fontId="0" fillId="0" borderId="0"/>
    <xf numFmtId="9" fontId="8" fillId="0" borderId="0" applyFont="0" applyFill="0" applyBorder="0" applyAlignment="0" applyProtection="0"/>
  </cellStyleXfs>
  <cellXfs count="113">
    <xf numFmtId="0" fontId="0" fillId="0" borderId="0" xfId="0"/>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2" fillId="5" borderId="1" xfId="0" applyFont="1" applyFill="1" applyBorder="1" applyAlignment="1">
      <alignment horizontal="center" wrapText="1"/>
    </xf>
    <xf numFmtId="0" fontId="2" fillId="4" borderId="1" xfId="0" applyFont="1" applyFill="1" applyBorder="1" applyAlignment="1">
      <alignment horizontal="center" wrapText="1"/>
    </xf>
    <xf numFmtId="164" fontId="2" fillId="6" borderId="1" xfId="0" applyNumberFormat="1" applyFont="1" applyFill="1" applyBorder="1" applyAlignment="1">
      <alignment wrapText="1"/>
    </xf>
    <xf numFmtId="0" fontId="3" fillId="3"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1" fontId="3" fillId="7" borderId="1" xfId="0" applyNumberFormat="1"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1" fontId="3" fillId="6" borderId="1" xfId="0" applyNumberFormat="1"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ill="1"/>
    <xf numFmtId="14" fontId="2"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164" fontId="2" fillId="5" borderId="3" xfId="0" applyNumberFormat="1" applyFont="1" applyFill="1" applyBorder="1" applyAlignment="1">
      <alignment horizontal="center" vertical="center" wrapText="1"/>
    </xf>
    <xf numFmtId="1" fontId="2" fillId="5" borderId="3" xfId="0" applyNumberFormat="1" applyFont="1" applyFill="1" applyBorder="1" applyAlignment="1">
      <alignment horizontal="center" vertical="center" wrapText="1"/>
    </xf>
    <xf numFmtId="14" fontId="2" fillId="5"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 fontId="0" fillId="5" borderId="1"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5" fillId="7" borderId="1" xfId="0" applyFont="1" applyFill="1" applyBorder="1" applyAlignment="1">
      <alignment horizontal="center" vertical="center" wrapText="1"/>
    </xf>
    <xf numFmtId="1" fontId="0" fillId="7" borderId="1" xfId="0" applyNumberFormat="1" applyFill="1" applyBorder="1" applyAlignment="1">
      <alignment horizontal="center" vertical="center" wrapText="1"/>
    </xf>
    <xf numFmtId="166" fontId="0" fillId="5" borderId="1" xfId="0" applyNumberFormat="1" applyFill="1" applyBorder="1" applyAlignment="1">
      <alignment horizontal="center" vertical="center" wrapText="1"/>
    </xf>
    <xf numFmtId="0" fontId="6"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166" fontId="5" fillId="7"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6" fillId="2" borderId="1" xfId="0" applyFont="1" applyFill="1" applyBorder="1" applyAlignment="1">
      <alignment horizontal="center" vertical="center" wrapText="1"/>
    </xf>
    <xf numFmtId="1" fontId="6" fillId="7" borderId="1" xfId="0" applyNumberFormat="1" applyFont="1" applyFill="1" applyBorder="1" applyAlignment="1">
      <alignment horizontal="center" vertical="center" wrapText="1"/>
    </xf>
    <xf numFmtId="1" fontId="0" fillId="0" borderId="0" xfId="0" applyNumberFormat="1"/>
    <xf numFmtId="164" fontId="0" fillId="7" borderId="1" xfId="0" applyNumberForma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164" fontId="0" fillId="0" borderId="0" xfId="0" applyNumberFormat="1"/>
    <xf numFmtId="164" fontId="5" fillId="5" borderId="1"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164" fontId="0" fillId="5" borderId="1" xfId="0" applyNumberFormat="1"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 fontId="0" fillId="4" borderId="1"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5"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 fontId="0" fillId="6" borderId="1" xfId="0" applyNumberFormat="1" applyFill="1" applyBorder="1" applyAlignment="1">
      <alignment horizontal="center" vertical="center" wrapText="1"/>
    </xf>
    <xf numFmtId="164" fontId="0" fillId="6"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1" xfId="0" pivotButton="1" applyBorder="1" applyAlignment="1">
      <alignment horizontal="center" vertical="center" wrapText="1"/>
    </xf>
    <xf numFmtId="0" fontId="0" fillId="0" borderId="1" xfId="0" applyBorder="1" applyAlignment="1">
      <alignment horizontal="center" vertical="center" wrapText="1"/>
    </xf>
    <xf numFmtId="10" fontId="0" fillId="0" borderId="1" xfId="1"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7" borderId="8" xfId="0" applyFill="1"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10" fontId="0" fillId="0" borderId="7" xfId="1" applyNumberFormat="1" applyFont="1" applyBorder="1" applyAlignment="1">
      <alignment horizontal="center" vertical="center" wrapText="1"/>
    </xf>
    <xf numFmtId="0" fontId="0" fillId="0" borderId="0" xfId="0" applyAlignment="1">
      <alignment horizontal="center" vertical="center" wrapText="1"/>
    </xf>
    <xf numFmtId="10" fontId="0" fillId="0" borderId="0" xfId="1" applyNumberFormat="1" applyFont="1" applyAlignment="1">
      <alignment horizontal="center" vertical="center" wrapText="1"/>
    </xf>
    <xf numFmtId="9" fontId="0" fillId="0" borderId="1" xfId="1" applyFont="1" applyBorder="1" applyAlignment="1">
      <alignment horizontal="center" vertical="center" wrapText="1"/>
    </xf>
    <xf numFmtId="1" fontId="0" fillId="0" borderId="1" xfId="0" applyNumberFormat="1" applyBorder="1" applyAlignment="1">
      <alignment horizontal="center" vertical="center" wrapText="1"/>
    </xf>
  </cellXfs>
  <cellStyles count="2">
    <cellStyle name="Normal" xfId="0" builtinId="0"/>
    <cellStyle name="Porcentaje" xfId="1" builtinId="5"/>
  </cellStyles>
  <dxfs count="202">
    <dxf>
      <fill>
        <patternFill>
          <bgColor theme="4"/>
        </patternFill>
      </fill>
    </dxf>
    <dxf>
      <fill>
        <patternFill patternType="solid">
          <bgColor theme="4"/>
        </patternFill>
      </fill>
    </dxf>
    <dxf>
      <fill>
        <patternFill patternType="solid">
          <bgColor theme="4"/>
        </patternFill>
      </fill>
    </dxf>
    <dxf>
      <fill>
        <patternFill patternType="solid">
          <bgColor theme="4"/>
        </patternFill>
      </fill>
    </dxf>
    <dxf>
      <fill>
        <patternFill patternType="solid">
          <bgColor theme="4"/>
        </patternFill>
      </fill>
    </dxf>
    <dxf>
      <fill>
        <patternFill patternType="solid">
          <bgColor theme="4"/>
        </patternFill>
      </fill>
    </dxf>
    <dxf>
      <fill>
        <patternFill patternType="solid">
          <bgColor theme="4"/>
        </patternFill>
      </fill>
    </dxf>
    <dxf>
      <fill>
        <patternFill patternType="solid">
          <bgColor theme="4"/>
        </patternFill>
      </fill>
    </dxf>
    <dxf>
      <fill>
        <patternFill patternType="solid">
          <bgColor theme="4"/>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pivotSource>
    <c:name>[Registro PQRSD semestral I 2020.xlsx]Dinamicas Semestre I!Tabla dinámica2</c:name>
    <c:fmtId val="0"/>
  </c:pivotSource>
  <c:chart>
    <c:autoTitleDeleted val="1"/>
    <c:pivotFmts>
      <c:pivotFmt>
        <c:idx val="0"/>
        <c:spPr>
          <a:solidFill>
            <a:schemeClr val="accent2"/>
          </a:solidFill>
          <a:ln w="19050">
            <a:solidFill>
              <a:schemeClr val="lt1"/>
            </a:solidFill>
          </a:ln>
          <a:effectLst/>
        </c:spPr>
        <c:marker>
          <c:symbol val="none"/>
        </c:marker>
      </c:pivotFmt>
      <c:pivotFmt>
        <c:idx val="1"/>
        <c:spPr>
          <a:solidFill>
            <a:schemeClr val="accent2"/>
          </a:solidFill>
          <a:ln w="19050">
            <a:solidFill>
              <a:schemeClr val="lt1"/>
            </a:solidFill>
          </a:ln>
          <a:effectLst/>
        </c:spPr>
        <c:marker>
          <c:symbol val="none"/>
        </c:marker>
      </c:pivotFmt>
      <c:pivotFmt>
        <c:idx val="2"/>
        <c:spPr>
          <a:solidFill>
            <a:schemeClr val="accent2"/>
          </a:solidFill>
          <a:ln w="19050">
            <a:solidFill>
              <a:schemeClr val="lt1"/>
            </a:solidFill>
          </a:ln>
          <a:effectLst/>
        </c:spPr>
        <c:marker>
          <c:symbol val="none"/>
        </c:marker>
      </c:pivotFmt>
      <c:pivotFmt>
        <c:idx val="3"/>
        <c:spPr>
          <a:solidFill>
            <a:schemeClr val="accent2">
              <a:tint val="65000"/>
            </a:schemeClr>
          </a:solidFill>
          <a:ln w="19050">
            <a:solidFill>
              <a:schemeClr val="lt1"/>
            </a:solidFill>
          </a:ln>
          <a:effectLst/>
        </c:spPr>
      </c:pivotFmt>
      <c:pivotFmt>
        <c:idx val="4"/>
        <c:spPr>
          <a:solidFill>
            <a:schemeClr val="accent2"/>
          </a:solidFill>
          <a:ln w="19050">
            <a:solidFill>
              <a:schemeClr val="lt1"/>
            </a:solidFill>
          </a:ln>
          <a:effectLst/>
        </c:spPr>
      </c:pivotFmt>
      <c:pivotFmt>
        <c:idx val="5"/>
        <c:spPr>
          <a:solidFill>
            <a:schemeClr val="accent2">
              <a:shade val="65000"/>
            </a:schemeClr>
          </a:solidFill>
          <a:ln w="19050">
            <a:solidFill>
              <a:schemeClr val="lt1"/>
            </a:solidFill>
          </a:ln>
          <a:effectLst/>
        </c:spPr>
      </c:pivotFmt>
      <c:pivotFmt>
        <c:idx val="6"/>
        <c:spPr>
          <a:solidFill>
            <a:schemeClr val="accent2"/>
          </a:solidFill>
          <a:ln w="19050">
            <a:solidFill>
              <a:schemeClr val="lt1"/>
            </a:solidFill>
          </a:ln>
          <a:effectLst/>
        </c:spPr>
        <c:marker>
          <c:symbol val="none"/>
        </c:marker>
      </c:pivotFmt>
      <c:pivotFmt>
        <c:idx val="7"/>
        <c:spPr>
          <a:solidFill>
            <a:schemeClr val="accent2">
              <a:tint val="65000"/>
            </a:schemeClr>
          </a:solidFill>
          <a:ln w="19050">
            <a:solidFill>
              <a:schemeClr val="lt1"/>
            </a:solidFill>
          </a:ln>
          <a:effectLst/>
        </c:spPr>
      </c:pivotFmt>
      <c:pivotFmt>
        <c:idx val="8"/>
        <c:spPr>
          <a:solidFill>
            <a:schemeClr val="accent2"/>
          </a:solidFill>
          <a:ln w="19050">
            <a:solidFill>
              <a:schemeClr val="lt1"/>
            </a:solidFill>
          </a:ln>
          <a:effectLst/>
        </c:spPr>
      </c:pivotFmt>
      <c:pivotFmt>
        <c:idx val="9"/>
        <c:spPr>
          <a:solidFill>
            <a:schemeClr val="accent2">
              <a:shade val="65000"/>
            </a:schemeClr>
          </a:solidFill>
          <a:ln w="19050">
            <a:solidFill>
              <a:schemeClr val="lt1"/>
            </a:solidFill>
          </a:ln>
          <a:effectLst/>
        </c:spPr>
      </c:pivotFmt>
      <c:pivotFmt>
        <c:idx val="10"/>
        <c:spPr>
          <a:solidFill>
            <a:schemeClr val="accent2"/>
          </a:solidFill>
          <a:ln w="19050">
            <a:solidFill>
              <a:schemeClr val="lt1"/>
            </a:solidFill>
          </a:ln>
          <a:effectLst/>
        </c:spPr>
        <c:marker>
          <c:symbol val="none"/>
        </c:marker>
      </c:pivotFmt>
      <c:pivotFmt>
        <c:idx val="11"/>
        <c:spPr>
          <a:solidFill>
            <a:schemeClr val="accent2">
              <a:tint val="65000"/>
            </a:schemeClr>
          </a:solidFill>
          <a:ln w="19050">
            <a:solidFill>
              <a:schemeClr val="lt1"/>
            </a:solidFill>
          </a:ln>
          <a:effectLst/>
        </c:spPr>
      </c:pivotFmt>
      <c:pivotFmt>
        <c:idx val="12"/>
        <c:spPr>
          <a:solidFill>
            <a:schemeClr val="accent2"/>
          </a:solidFill>
          <a:ln w="19050">
            <a:solidFill>
              <a:schemeClr val="lt1"/>
            </a:solidFill>
          </a:ln>
          <a:effectLst/>
        </c:spPr>
      </c:pivotFmt>
      <c:pivotFmt>
        <c:idx val="13"/>
        <c:spPr>
          <a:solidFill>
            <a:schemeClr val="accent2">
              <a:shade val="65000"/>
            </a:schemeClr>
          </a:solidFill>
          <a:ln w="19050">
            <a:solidFill>
              <a:schemeClr val="lt1"/>
            </a:solidFill>
          </a:ln>
          <a:effectLst/>
        </c:spPr>
      </c:pivotFmt>
      <c:pivotFmt>
        <c:idx val="14"/>
        <c:spPr>
          <a:solidFill>
            <a:schemeClr val="accent2"/>
          </a:solidFill>
          <a:ln w="19050">
            <a:solidFill>
              <a:schemeClr val="lt1"/>
            </a:solidFill>
          </a:ln>
          <a:effectLst/>
        </c:spPr>
        <c:marker>
          <c:symbol val="none"/>
        </c:marker>
      </c:pivotFmt>
      <c:pivotFmt>
        <c:idx val="15"/>
        <c:spPr>
          <a:solidFill>
            <a:schemeClr val="accent2">
              <a:tint val="65000"/>
            </a:schemeClr>
          </a:solidFill>
          <a:ln w="19050">
            <a:solidFill>
              <a:schemeClr val="lt1"/>
            </a:solidFill>
          </a:ln>
          <a:effectLst/>
        </c:spPr>
      </c:pivotFmt>
      <c:pivotFmt>
        <c:idx val="16"/>
        <c:spPr>
          <a:solidFill>
            <a:schemeClr val="accent2"/>
          </a:solidFill>
          <a:ln w="19050">
            <a:solidFill>
              <a:schemeClr val="lt1"/>
            </a:solidFill>
          </a:ln>
          <a:effectLst/>
        </c:spPr>
      </c:pivotFmt>
      <c:pivotFmt>
        <c:idx val="17"/>
        <c:spPr>
          <a:solidFill>
            <a:schemeClr val="accent2">
              <a:shade val="65000"/>
            </a:schemeClr>
          </a:solidFill>
          <a:ln w="19050">
            <a:solidFill>
              <a:schemeClr val="lt1"/>
            </a:solidFill>
          </a:ln>
          <a:effectLst/>
        </c:spPr>
      </c:pivotFmt>
      <c:pivotFmt>
        <c:idx val="18"/>
        <c:spPr>
          <a:solidFill>
            <a:schemeClr val="accent2">
              <a:shade val="58000"/>
            </a:schemeClr>
          </a:solidFill>
          <a:ln w="19050">
            <a:solidFill>
              <a:schemeClr val="lt1"/>
            </a:solidFill>
          </a:ln>
          <a:effectLst/>
        </c:spPr>
      </c:pivotFmt>
      <c:pivotFmt>
        <c:idx val="19"/>
        <c:spPr>
          <a:solidFill>
            <a:schemeClr val="accent2"/>
          </a:solidFill>
          <a:ln w="19050">
            <a:solidFill>
              <a:schemeClr val="lt1"/>
            </a:solidFill>
          </a:ln>
          <a:effectLst/>
        </c:spPr>
        <c:marker>
          <c:symbol val="none"/>
        </c:marker>
      </c:pivotFmt>
      <c:pivotFmt>
        <c:idx val="20"/>
        <c:spPr>
          <a:solidFill>
            <a:schemeClr val="accent2">
              <a:tint val="65000"/>
            </a:schemeClr>
          </a:solidFill>
          <a:ln w="19050">
            <a:solidFill>
              <a:schemeClr val="lt1"/>
            </a:solidFill>
          </a:ln>
          <a:effectLst/>
        </c:spPr>
      </c:pivotFmt>
      <c:pivotFmt>
        <c:idx val="21"/>
        <c:spPr>
          <a:solidFill>
            <a:schemeClr val="accent2">
              <a:tint val="86000"/>
            </a:schemeClr>
          </a:solidFill>
          <a:ln w="19050">
            <a:solidFill>
              <a:schemeClr val="lt1"/>
            </a:solidFill>
          </a:ln>
          <a:effectLst/>
        </c:spPr>
      </c:pivotFmt>
      <c:pivotFmt>
        <c:idx val="22"/>
        <c:spPr>
          <a:solidFill>
            <a:schemeClr val="accent2">
              <a:shade val="65000"/>
            </a:schemeClr>
          </a:solidFill>
          <a:ln w="19050">
            <a:solidFill>
              <a:schemeClr val="lt1"/>
            </a:solidFill>
          </a:ln>
          <a:effectLst/>
        </c:spPr>
      </c:pivotFmt>
      <c:pivotFmt>
        <c:idx val="23"/>
        <c:spPr>
          <a:solidFill>
            <a:schemeClr val="accent2">
              <a:shade val="58000"/>
            </a:schemeClr>
          </a:solidFill>
          <a:ln w="19050">
            <a:solidFill>
              <a:schemeClr val="lt1"/>
            </a:solidFill>
          </a:ln>
          <a:effectLst/>
        </c:spPr>
      </c:pivotFmt>
      <c:pivotFmt>
        <c:idx val="24"/>
        <c:spPr>
          <a:solidFill>
            <a:schemeClr val="accent2"/>
          </a:solidFill>
          <a:ln w="19050">
            <a:solidFill>
              <a:schemeClr val="lt1"/>
            </a:solidFill>
          </a:ln>
          <a:effectLst/>
        </c:spPr>
        <c:marker>
          <c:symbol val="none"/>
        </c:marker>
      </c:pivotFmt>
      <c:pivotFmt>
        <c:idx val="25"/>
        <c:spPr>
          <a:solidFill>
            <a:srgbClr val="92D050"/>
          </a:solidFill>
          <a:ln w="19050">
            <a:solidFill>
              <a:schemeClr val="lt1"/>
            </a:solidFill>
          </a:ln>
          <a:effectLst/>
        </c:spPr>
      </c:pivotFmt>
      <c:pivotFmt>
        <c:idx val="26"/>
        <c:spPr>
          <a:solidFill>
            <a:srgbClr val="5B9BD5"/>
          </a:solidFill>
          <a:ln w="19050">
            <a:solidFill>
              <a:schemeClr val="lt1"/>
            </a:solidFill>
          </a:ln>
          <a:effectLst/>
        </c:spPr>
      </c:pivotFmt>
      <c:pivotFmt>
        <c:idx val="27"/>
        <c:spPr>
          <a:solidFill>
            <a:schemeClr val="accent2">
              <a:shade val="65000"/>
            </a:schemeClr>
          </a:solidFill>
          <a:ln w="19050">
            <a:solidFill>
              <a:schemeClr val="lt1"/>
            </a:solidFill>
          </a:ln>
          <a:effectLst/>
        </c:spPr>
      </c:pivotFmt>
      <c:pivotFmt>
        <c:idx val="28"/>
        <c:spPr>
          <a:solidFill>
            <a:srgbClr val="C00000"/>
          </a:solidFill>
          <a:ln w="19050">
            <a:solidFill>
              <a:schemeClr val="lt1"/>
            </a:solidFill>
          </a:ln>
          <a:effectLst/>
        </c:spPr>
      </c:pivotFmt>
    </c:pivotFmts>
    <c:plotArea>
      <c:layout/>
      <c:doughnutChart>
        <c:varyColors val="1"/>
        <c:ser>
          <c:idx val="0"/>
          <c:order val="0"/>
          <c:tx>
            <c:strRef>
              <c:f>'Dinamicas Semestre I'!$B$25</c:f>
              <c:strCache>
                <c:ptCount val="1"/>
                <c:pt idx="0">
                  <c:v>Total</c:v>
                </c:pt>
              </c:strCache>
            </c:strRef>
          </c:tx>
          <c:dPt>
            <c:idx val="0"/>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1-E18C-4243-8979-D77936DCE3ED}"/>
              </c:ext>
            </c:extLst>
          </c:dPt>
          <c:dPt>
            <c:idx val="1"/>
            <c:bubble3D val="0"/>
            <c:spPr>
              <a:solidFill>
                <a:srgbClr val="5B9BD5"/>
              </a:solidFill>
              <a:ln w="19050">
                <a:solidFill>
                  <a:schemeClr val="lt1"/>
                </a:solidFill>
              </a:ln>
              <a:effectLst/>
            </c:spPr>
            <c:extLst xmlns:c16r2="http://schemas.microsoft.com/office/drawing/2015/06/chart">
              <c:ext xmlns:c16="http://schemas.microsoft.com/office/drawing/2014/chart" uri="{C3380CC4-5D6E-409C-BE32-E72D297353CC}">
                <c16:uniqueId val="{00000003-E18C-4243-8979-D77936DCE3ED}"/>
              </c:ext>
            </c:extLst>
          </c:dPt>
          <c:dPt>
            <c:idx val="2"/>
            <c:bubble3D val="0"/>
            <c:spPr>
              <a:solidFill>
                <a:schemeClr val="accent2">
                  <a:shade val="6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E18C-4243-8979-D77936DCE3ED}"/>
              </c:ext>
            </c:extLst>
          </c:dPt>
          <c:dPt>
            <c:idx val="3"/>
            <c:bubble3D val="0"/>
            <c:spPr>
              <a:solidFill>
                <a:srgbClr val="C00000"/>
              </a:solidFill>
              <a:ln w="19050">
                <a:solidFill>
                  <a:schemeClr val="lt1"/>
                </a:solidFill>
              </a:ln>
              <a:effectLst/>
            </c:spPr>
          </c:dPt>
          <c:cat>
            <c:strRef>
              <c:f>'Dinamicas Semestre I'!$A$26:$A$30</c:f>
              <c:strCache>
                <c:ptCount val="4"/>
                <c:pt idx="0">
                  <c:v>Cumplida</c:v>
                </c:pt>
                <c:pt idx="1">
                  <c:v>En Proceso</c:v>
                </c:pt>
                <c:pt idx="2">
                  <c:v>Extemporánea</c:v>
                </c:pt>
                <c:pt idx="3">
                  <c:v>Vencida</c:v>
                </c:pt>
              </c:strCache>
            </c:strRef>
          </c:cat>
          <c:val>
            <c:numRef>
              <c:f>'Dinamicas Semestre I'!$B$26:$B$30</c:f>
              <c:numCache>
                <c:formatCode>General</c:formatCode>
                <c:ptCount val="4"/>
                <c:pt idx="0">
                  <c:v>286</c:v>
                </c:pt>
                <c:pt idx="1">
                  <c:v>27</c:v>
                </c:pt>
                <c:pt idx="2">
                  <c:v>130</c:v>
                </c:pt>
                <c:pt idx="3">
                  <c:v>135</c:v>
                </c:pt>
              </c:numCache>
            </c:numRef>
          </c:val>
          <c:extLst xmlns:c16r2="http://schemas.microsoft.com/office/drawing/2015/06/chart">
            <c:ext xmlns:c16="http://schemas.microsoft.com/office/drawing/2014/chart" uri="{C3380CC4-5D6E-409C-BE32-E72D297353CC}">
              <c16:uniqueId val="{00000006-E18C-4243-8979-D77936DCE3ED}"/>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80314960629919"/>
          <c:y val="7.407407407407407E-2"/>
          <c:w val="0.89019685039370078"/>
          <c:h val="0.8416746864975212"/>
        </c:manualLayout>
      </c:layout>
      <c:barChart>
        <c:barDir val="col"/>
        <c:grouping val="clustered"/>
        <c:varyColors val="0"/>
        <c:ser>
          <c:idx val="0"/>
          <c:order val="0"/>
          <c:tx>
            <c:strRef>
              <c:f>'Dinamicas Semestre I'!$B$49</c:f>
              <c:strCache>
                <c:ptCount val="1"/>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'Dinamicas Semestre I'!$A$50:$A$56</c:f>
              <c:strCache>
                <c:ptCount val="7"/>
                <c:pt idx="0">
                  <c:v>Enero</c:v>
                </c:pt>
                <c:pt idx="1">
                  <c:v>Febrero</c:v>
                </c:pt>
                <c:pt idx="2">
                  <c:v>Marzo</c:v>
                </c:pt>
                <c:pt idx="3">
                  <c:v>Abril</c:v>
                </c:pt>
                <c:pt idx="4">
                  <c:v>Mayo</c:v>
                </c:pt>
                <c:pt idx="5">
                  <c:v>Junio</c:v>
                </c:pt>
                <c:pt idx="6">
                  <c:v>Total</c:v>
                </c:pt>
              </c:strCache>
            </c:strRef>
          </c:cat>
          <c:val>
            <c:numRef>
              <c:f>'Dinamicas Semestre I'!$B$50:$B$56</c:f>
              <c:numCache>
                <c:formatCode>General</c:formatCode>
                <c:ptCount val="7"/>
                <c:pt idx="0">
                  <c:v>16</c:v>
                </c:pt>
                <c:pt idx="1">
                  <c:v>39</c:v>
                </c:pt>
                <c:pt idx="2">
                  <c:v>85</c:v>
                </c:pt>
                <c:pt idx="3">
                  <c:v>138</c:v>
                </c:pt>
                <c:pt idx="4">
                  <c:v>167</c:v>
                </c:pt>
                <c:pt idx="5">
                  <c:v>133</c:v>
                </c:pt>
                <c:pt idx="6">
                  <c:v>578</c:v>
                </c:pt>
              </c:numCache>
            </c:numRef>
          </c:val>
          <c:extLst xmlns:c16r2="http://schemas.microsoft.com/office/drawing/2015/06/chart">
            <c:ext xmlns:c16="http://schemas.microsoft.com/office/drawing/2014/chart" uri="{C3380CC4-5D6E-409C-BE32-E72D297353CC}">
              <c16:uniqueId val="{00000000-1224-429F-B5CB-FC89B1477180}"/>
            </c:ext>
          </c:extLst>
        </c:ser>
        <c:ser>
          <c:idx val="1"/>
          <c:order val="1"/>
          <c:tx>
            <c:strRef>
              <c:f>'Dinamicas Semestre I'!$C$49</c:f>
              <c:strCache>
                <c:ptCount val="1"/>
                <c:pt idx="0">
                  <c:v>%</c:v>
                </c:pt>
              </c:strCache>
            </c:strRef>
          </c:tx>
          <c:spPr>
            <a:solidFill>
              <a:schemeClr val="accent6">
                <a:tint val="77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'Dinamicas Semestre I'!$A$50:$A$56</c:f>
              <c:strCache>
                <c:ptCount val="7"/>
                <c:pt idx="0">
                  <c:v>Enero</c:v>
                </c:pt>
                <c:pt idx="1">
                  <c:v>Febrero</c:v>
                </c:pt>
                <c:pt idx="2">
                  <c:v>Marzo</c:v>
                </c:pt>
                <c:pt idx="3">
                  <c:v>Abril</c:v>
                </c:pt>
                <c:pt idx="4">
                  <c:v>Mayo</c:v>
                </c:pt>
                <c:pt idx="5">
                  <c:v>Junio</c:v>
                </c:pt>
                <c:pt idx="6">
                  <c:v>Total</c:v>
                </c:pt>
              </c:strCache>
            </c:strRef>
          </c:cat>
          <c:val>
            <c:numRef>
              <c:f>'Dinamicas Semestre I'!$C$50:$C$56</c:f>
              <c:numCache>
                <c:formatCode>0.00%</c:formatCode>
                <c:ptCount val="7"/>
                <c:pt idx="0">
                  <c:v>2.768166089965398E-2</c:v>
                </c:pt>
                <c:pt idx="1">
                  <c:v>6.7474048442906581E-2</c:v>
                </c:pt>
                <c:pt idx="2">
                  <c:v>0.14705882352941177</c:v>
                </c:pt>
                <c:pt idx="3">
                  <c:v>0.23875432525951557</c:v>
                </c:pt>
                <c:pt idx="4">
                  <c:v>0.28892733564013839</c:v>
                </c:pt>
                <c:pt idx="5">
                  <c:v>0.2301038062283737</c:v>
                </c:pt>
                <c:pt idx="6">
                  <c:v>1</c:v>
                </c:pt>
              </c:numCache>
            </c:numRef>
          </c:val>
        </c:ser>
        <c:dLbls>
          <c:dLblPos val="outEnd"/>
          <c:showLegendKey val="0"/>
          <c:showVal val="1"/>
          <c:showCatName val="0"/>
          <c:showSerName val="0"/>
          <c:showPercent val="0"/>
          <c:showBubbleSize val="0"/>
        </c:dLbls>
        <c:gapWidth val="444"/>
        <c:overlap val="-90"/>
        <c:axId val="-761814112"/>
        <c:axId val="-761813568"/>
      </c:barChart>
      <c:catAx>
        <c:axId val="-761814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61813568"/>
        <c:crosses val="autoZero"/>
        <c:auto val="1"/>
        <c:lblAlgn val="ctr"/>
        <c:lblOffset val="100"/>
        <c:noMultiLvlLbl val="0"/>
      </c:catAx>
      <c:valAx>
        <c:axId val="-761813568"/>
        <c:scaling>
          <c:orientation val="minMax"/>
        </c:scaling>
        <c:delete val="1"/>
        <c:axPos val="l"/>
        <c:numFmt formatCode="General" sourceLinked="1"/>
        <c:majorTickMark val="none"/>
        <c:minorTickMark val="none"/>
        <c:tickLblPos val="nextTo"/>
        <c:crossAx val="-761814112"/>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[Registro PQRSD semestral I 2020.xlsx]Dinamicas Semestre I!Tabla dinámica3</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3"/>
          </a:solidFill>
          <a:ln>
            <a:noFill/>
          </a:ln>
          <a:effectLst/>
        </c:spPr>
      </c:pivotFmt>
      <c:pivotFmt>
        <c:idx val="5"/>
        <c:spPr>
          <a:solidFill>
            <a:srgbClr val="92D050"/>
          </a:solidFill>
          <a:ln>
            <a:noFill/>
          </a:ln>
          <a:effectLst/>
        </c:spPr>
      </c:pivotFmt>
      <c:pivotFmt>
        <c:idx val="6"/>
        <c:spPr>
          <a:solidFill>
            <a:srgbClr val="FFC000"/>
          </a:solidFill>
          <a:ln>
            <a:noFill/>
          </a:ln>
          <a:effectLst/>
        </c:spPr>
      </c:pivotFmt>
      <c:pivotFmt>
        <c:idx val="7"/>
        <c:spPr>
          <a:solidFill>
            <a:schemeClr val="accent1"/>
          </a:solidFill>
          <a:ln>
            <a:noFill/>
          </a:ln>
          <a:effectLst/>
        </c:spPr>
      </c:pivotFmt>
      <c:pivotFmt>
        <c:idx val="8"/>
        <c:spPr>
          <a:solidFill>
            <a:srgbClr val="C00000"/>
          </a:solidFill>
          <a:ln>
            <a:noFill/>
          </a:ln>
          <a:effectLst/>
        </c:spPr>
      </c:pivotFmt>
      <c:pivotFmt>
        <c:idx val="9"/>
        <c:spPr>
          <a:solidFill>
            <a:schemeClr val="accent6">
              <a:lumMod val="75000"/>
            </a:schemeClr>
          </a:solidFill>
          <a:ln>
            <a:noFill/>
          </a:ln>
          <a:effectLst/>
        </c:spPr>
      </c:pivotFmt>
    </c:pivotFmts>
    <c:plotArea>
      <c:layout/>
      <c:barChart>
        <c:barDir val="col"/>
        <c:grouping val="clustered"/>
        <c:varyColors val="0"/>
        <c:ser>
          <c:idx val="0"/>
          <c:order val="0"/>
          <c:tx>
            <c:strRef>
              <c:f>'Dinamicas Semestre I'!$B$64</c:f>
              <c:strCache>
                <c:ptCount val="1"/>
                <c:pt idx="0">
                  <c:v>Total</c:v>
                </c:pt>
              </c:strCache>
            </c:strRef>
          </c:tx>
          <c:spPr>
            <a:solidFill>
              <a:schemeClr val="accent1"/>
            </a:solidFill>
            <a:ln>
              <a:noFill/>
            </a:ln>
            <a:effectLst/>
          </c:spPr>
          <c:invertIfNegative val="0"/>
          <c:dPt>
            <c:idx val="0"/>
            <c:invertIfNegative val="0"/>
            <c:bubble3D val="0"/>
            <c:spPr>
              <a:solidFill>
                <a:schemeClr val="accent3"/>
              </a:solidFill>
              <a:ln>
                <a:noFill/>
              </a:ln>
              <a:effectLst/>
            </c:spPr>
          </c:dPt>
          <c:dPt>
            <c:idx val="1"/>
            <c:invertIfNegative val="0"/>
            <c:bubble3D val="0"/>
            <c:spPr>
              <a:solidFill>
                <a:srgbClr val="92D050"/>
              </a:solidFill>
              <a:ln>
                <a:noFill/>
              </a:ln>
              <a:effectLst/>
            </c:spPr>
          </c:dPt>
          <c:dPt>
            <c:idx val="2"/>
            <c:invertIfNegative val="0"/>
            <c:bubble3D val="0"/>
            <c:spPr>
              <a:solidFill>
                <a:srgbClr val="FFC000"/>
              </a:solidFill>
              <a:ln>
                <a:noFill/>
              </a:ln>
              <a:effectLst/>
            </c:spPr>
          </c:dPt>
          <c:dPt>
            <c:idx val="3"/>
            <c:invertIfNegative val="0"/>
            <c:bubble3D val="0"/>
            <c:spPr>
              <a:solidFill>
                <a:schemeClr val="accent1"/>
              </a:solidFill>
              <a:ln>
                <a:noFill/>
              </a:ln>
              <a:effectLst/>
            </c:spPr>
          </c:dPt>
          <c:dPt>
            <c:idx val="4"/>
            <c:invertIfNegative val="0"/>
            <c:bubble3D val="0"/>
            <c:spPr>
              <a:solidFill>
                <a:srgbClr val="C00000"/>
              </a:solidFill>
              <a:ln>
                <a:noFill/>
              </a:ln>
              <a:effectLst/>
            </c:spPr>
          </c:dPt>
          <c:dPt>
            <c:idx val="5"/>
            <c:invertIfNegative val="0"/>
            <c:bubble3D val="0"/>
            <c:spPr>
              <a:solidFill>
                <a:schemeClr val="accent6">
                  <a:lumMod val="75000"/>
                </a:schemeClr>
              </a:solidFill>
              <a:ln>
                <a:noFill/>
              </a:ln>
              <a:effectLst/>
            </c:spPr>
          </c:dPt>
          <c:cat>
            <c:strRef>
              <c:f>'Dinamicas Semestre I'!$A$65:$A$73</c:f>
              <c:strCache>
                <c:ptCount val="8"/>
                <c:pt idx="0">
                  <c:v>CONSULTA </c:v>
                </c:pt>
                <c:pt idx="1">
                  <c:v>Petición de documentos e información</c:v>
                </c:pt>
                <c:pt idx="2">
                  <c:v>Petición de interés general</c:v>
                </c:pt>
                <c:pt idx="3">
                  <c:v>Petición de interés particular</c:v>
                </c:pt>
                <c:pt idx="4">
                  <c:v>Petición entre autoridades</c:v>
                </c:pt>
                <c:pt idx="5">
                  <c:v>Petición por congresista</c:v>
                </c:pt>
                <c:pt idx="6">
                  <c:v>QUEJA </c:v>
                </c:pt>
                <c:pt idx="7">
                  <c:v>Sugerencia</c:v>
                </c:pt>
              </c:strCache>
            </c:strRef>
          </c:cat>
          <c:val>
            <c:numRef>
              <c:f>'Dinamicas Semestre I'!$B$65:$B$73</c:f>
              <c:numCache>
                <c:formatCode>General</c:formatCode>
                <c:ptCount val="8"/>
                <c:pt idx="0">
                  <c:v>77</c:v>
                </c:pt>
                <c:pt idx="1">
                  <c:v>75</c:v>
                </c:pt>
                <c:pt idx="2">
                  <c:v>188</c:v>
                </c:pt>
                <c:pt idx="3">
                  <c:v>211</c:v>
                </c:pt>
                <c:pt idx="4">
                  <c:v>14</c:v>
                </c:pt>
                <c:pt idx="5">
                  <c:v>3</c:v>
                </c:pt>
                <c:pt idx="6">
                  <c:v>1</c:v>
                </c:pt>
                <c:pt idx="7">
                  <c:v>9</c:v>
                </c:pt>
              </c:numCache>
            </c:numRef>
          </c:val>
        </c:ser>
        <c:dLbls>
          <c:showLegendKey val="0"/>
          <c:showVal val="0"/>
          <c:showCatName val="0"/>
          <c:showSerName val="0"/>
          <c:showPercent val="0"/>
          <c:showBubbleSize val="0"/>
        </c:dLbls>
        <c:gapWidth val="219"/>
        <c:overlap val="-27"/>
        <c:axId val="-622566976"/>
        <c:axId val="-622564800"/>
      </c:barChart>
      <c:catAx>
        <c:axId val="-62256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2564800"/>
        <c:crosses val="autoZero"/>
        <c:auto val="1"/>
        <c:lblAlgn val="ctr"/>
        <c:lblOffset val="100"/>
        <c:noMultiLvlLbl val="0"/>
      </c:catAx>
      <c:valAx>
        <c:axId val="-62256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256697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lrMapOvr bg1="lt1" tx1="dk1" bg2="lt2" tx2="dk2" accent1="accent1" accent2="accent2" accent3="accent3" accent4="accent4" accent5="accent5" accent6="accent6" hlink="hlink" folHlink="folHlink"/>
  <c:pivotSource>
    <c:name>[Registro PQRSD semestral I 2020.xlsx]Dinamicas Semestre I!Tabla dinámica4</c:name>
    <c:fmtId val="0"/>
  </c:pivotSource>
  <c:chart>
    <c:title>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ivotFmts>
      <c:pivotFmt>
        <c:idx val="0"/>
        <c:dLbl>
          <c:idx val="0"/>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1"/>
        <c:spPr>
          <a:noFill/>
          <a:ln w="25400" cap="flat" cmpd="sng" algn="ctr">
            <a:solidFill>
              <a:schemeClr val="accent4"/>
            </a:solidFill>
            <a:miter lim="800000"/>
          </a:ln>
          <a:effectLst/>
        </c:spPr>
        <c:marker>
          <c:symbol val="none"/>
        </c:marker>
      </c:pivotFmt>
      <c:pivotFmt>
        <c:idx val="2"/>
        <c:spPr>
          <a:noFill/>
          <a:ln w="25400" cap="flat" cmpd="sng" algn="ctr">
            <a:solidFill>
              <a:schemeClr val="accent4"/>
            </a:solidFill>
            <a:miter lim="800000"/>
          </a:ln>
          <a:effectLst/>
        </c:spPr>
        <c:marker>
          <c:symbol val="none"/>
        </c:marker>
      </c:pivotFmt>
      <c:pivotFmt>
        <c:idx val="3"/>
        <c:spPr>
          <a:noFill/>
          <a:ln w="25400" cap="flat" cmpd="sng" algn="ctr">
            <a:solidFill>
              <a:schemeClr val="accent4"/>
            </a:solidFill>
            <a:miter lim="800000"/>
          </a:ln>
          <a:effectLst/>
        </c:spPr>
        <c:marker>
          <c:symbol val="none"/>
        </c:marker>
      </c:pivotFmt>
      <c:pivotFmt>
        <c:idx val="4"/>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7"/>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bar"/>
        <c:grouping val="clustered"/>
        <c:varyColors val="0"/>
        <c:ser>
          <c:idx val="0"/>
          <c:order val="0"/>
          <c:tx>
            <c:strRef>
              <c:f>'Dinamicas Semestre I'!$B$97</c:f>
              <c:strCache>
                <c:ptCount val="1"/>
                <c:pt idx="0">
                  <c:v>Total</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strRef>
              <c:f>'Dinamicas Semestre I'!$A$98:$A$102</c:f>
              <c:strCache>
                <c:ptCount val="4"/>
                <c:pt idx="0">
                  <c:v>CANAL ESCRITO</c:v>
                </c:pt>
                <c:pt idx="1">
                  <c:v>Canal Presencial</c:v>
                </c:pt>
                <c:pt idx="2">
                  <c:v>Canal Telefónico</c:v>
                </c:pt>
                <c:pt idx="3">
                  <c:v>Canal Virtual</c:v>
                </c:pt>
              </c:strCache>
            </c:strRef>
          </c:cat>
          <c:val>
            <c:numRef>
              <c:f>'Dinamicas Semestre I'!$B$98:$B$102</c:f>
              <c:numCache>
                <c:formatCode>General</c:formatCode>
                <c:ptCount val="4"/>
                <c:pt idx="0">
                  <c:v>96</c:v>
                </c:pt>
                <c:pt idx="1">
                  <c:v>4</c:v>
                </c:pt>
                <c:pt idx="2">
                  <c:v>2</c:v>
                </c:pt>
                <c:pt idx="3">
                  <c:v>476</c:v>
                </c:pt>
              </c:numCache>
            </c:numRef>
          </c:val>
          <c:extLst xmlns:c16r2="http://schemas.microsoft.com/office/drawing/2015/06/chart">
            <c:ext xmlns:c16="http://schemas.microsoft.com/office/drawing/2014/chart" uri="{C3380CC4-5D6E-409C-BE32-E72D297353CC}">
              <c16:uniqueId val="{00000000-2747-4E2A-BB05-871548185AAF}"/>
            </c:ext>
          </c:extLst>
        </c:ser>
        <c:dLbls>
          <c:dLblPos val="outEnd"/>
          <c:showLegendKey val="0"/>
          <c:showVal val="1"/>
          <c:showCatName val="0"/>
          <c:showSerName val="0"/>
          <c:showPercent val="0"/>
          <c:showBubbleSize val="0"/>
        </c:dLbls>
        <c:gapWidth val="115"/>
        <c:overlap val="-20"/>
        <c:axId val="-622553920"/>
        <c:axId val="-622556640"/>
      </c:barChart>
      <c:catAx>
        <c:axId val="-62255392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2556640"/>
        <c:crosses val="autoZero"/>
        <c:auto val="1"/>
        <c:lblAlgn val="ctr"/>
        <c:lblOffset val="100"/>
        <c:noMultiLvlLbl val="0"/>
      </c:catAx>
      <c:valAx>
        <c:axId val="-6225566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255392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pivotSource>
    <c:name>[Registro PQRSD semestral I 2020.xlsx]Dinamicas Semestre I!Tabla dinámica5</c:name>
    <c:fmtId val="0"/>
  </c:pivotSource>
  <c:chart>
    <c:autoTitleDeleted val="1"/>
    <c:pivotFmts>
      <c:pivotFmt>
        <c:idx val="0"/>
      </c:pivotFmt>
      <c:pivotFmt>
        <c:idx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2"/>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3"/>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4"/>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5"/>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7"/>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8"/>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9"/>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1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1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12"/>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13"/>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14"/>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15"/>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1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17"/>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18"/>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19"/>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20"/>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21"/>
        <c:spPr>
          <a:gradFill rotWithShape="1">
            <a:gsLst>
              <a:gs pos="0">
                <a:schemeClr val="accent5">
                  <a:tint val="54000"/>
                  <a:satMod val="103000"/>
                  <a:lumMod val="102000"/>
                  <a:tint val="94000"/>
                </a:schemeClr>
              </a:gs>
              <a:gs pos="50000">
                <a:schemeClr val="accent5">
                  <a:tint val="54000"/>
                  <a:satMod val="110000"/>
                  <a:lumMod val="100000"/>
                  <a:shade val="100000"/>
                </a:schemeClr>
              </a:gs>
              <a:gs pos="100000">
                <a:schemeClr val="accent5">
                  <a:tint val="54000"/>
                  <a:lumMod val="99000"/>
                  <a:satMod val="120000"/>
                  <a:shade val="78000"/>
                </a:schemeClr>
              </a:gs>
            </a:gsLst>
            <a:lin ang="5400000" scaled="0"/>
          </a:gradFill>
          <a:ln>
            <a:noFill/>
          </a:ln>
          <a:effectLst/>
          <a:sp3d/>
        </c:spPr>
      </c:pivotFmt>
      <c:pivotFmt>
        <c:idx val="22"/>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23"/>
        <c:spPr>
          <a:gradFill rotWithShape="1">
            <a:gsLst>
              <a:gs pos="0">
                <a:schemeClr val="accent5">
                  <a:shade val="58000"/>
                  <a:satMod val="103000"/>
                  <a:lumMod val="102000"/>
                  <a:tint val="94000"/>
                </a:schemeClr>
              </a:gs>
              <a:gs pos="50000">
                <a:schemeClr val="accent5">
                  <a:shade val="58000"/>
                  <a:satMod val="110000"/>
                  <a:lumMod val="100000"/>
                  <a:shade val="100000"/>
                </a:schemeClr>
              </a:gs>
              <a:gs pos="100000">
                <a:schemeClr val="accent5">
                  <a:shade val="58000"/>
                  <a:lumMod val="99000"/>
                  <a:satMod val="120000"/>
                  <a:shade val="78000"/>
                </a:schemeClr>
              </a:gs>
            </a:gsLst>
            <a:lin ang="5400000" scaled="0"/>
          </a:gradFill>
          <a:ln>
            <a:noFill/>
          </a:ln>
          <a:effectLst/>
          <a:sp3d/>
        </c:spPr>
      </c:pivotFmt>
      <c:pivotFmt>
        <c:idx val="24"/>
        <c:spPr>
          <a:gradFill rotWithShape="1">
            <a:gsLst>
              <a:gs pos="0">
                <a:schemeClr val="accent5">
                  <a:shade val="86000"/>
                  <a:satMod val="103000"/>
                  <a:lumMod val="102000"/>
                  <a:tint val="94000"/>
                </a:schemeClr>
              </a:gs>
              <a:gs pos="50000">
                <a:schemeClr val="accent5">
                  <a:shade val="86000"/>
                  <a:satMod val="110000"/>
                  <a:lumMod val="100000"/>
                  <a:shade val="100000"/>
                </a:schemeClr>
              </a:gs>
              <a:gs pos="100000">
                <a:schemeClr val="accent5">
                  <a:shade val="86000"/>
                  <a:lumMod val="99000"/>
                  <a:satMod val="120000"/>
                  <a:shade val="78000"/>
                </a:schemeClr>
              </a:gs>
            </a:gsLst>
            <a:lin ang="5400000" scaled="0"/>
          </a:gradFill>
          <a:ln>
            <a:noFill/>
          </a:ln>
          <a:effectLst/>
          <a:sp3d/>
        </c:spPr>
      </c:pivotFmt>
      <c:pivotFmt>
        <c:idx val="25"/>
        <c:spPr>
          <a:gradFill rotWithShape="1">
            <a:gsLst>
              <a:gs pos="0">
                <a:schemeClr val="accent5">
                  <a:tint val="86000"/>
                  <a:satMod val="103000"/>
                  <a:lumMod val="102000"/>
                  <a:tint val="94000"/>
                </a:schemeClr>
              </a:gs>
              <a:gs pos="50000">
                <a:schemeClr val="accent5">
                  <a:tint val="86000"/>
                  <a:satMod val="110000"/>
                  <a:lumMod val="100000"/>
                  <a:shade val="100000"/>
                </a:schemeClr>
              </a:gs>
              <a:gs pos="100000">
                <a:schemeClr val="accent5">
                  <a:tint val="86000"/>
                  <a:lumMod val="99000"/>
                  <a:satMod val="120000"/>
                  <a:shade val="78000"/>
                </a:schemeClr>
              </a:gs>
            </a:gsLst>
            <a:lin ang="5400000" scaled="0"/>
          </a:gradFill>
          <a:ln>
            <a:noFill/>
          </a:ln>
          <a:effectLst/>
          <a:sp3d/>
        </c:spPr>
      </c:pivotFmt>
      <c:pivotFmt>
        <c:idx val="26"/>
        <c:spPr>
          <a:gradFill rotWithShape="1">
            <a:gsLst>
              <a:gs pos="0">
                <a:schemeClr val="accent5">
                  <a:tint val="58000"/>
                  <a:satMod val="103000"/>
                  <a:lumMod val="102000"/>
                  <a:tint val="94000"/>
                </a:schemeClr>
              </a:gs>
              <a:gs pos="50000">
                <a:schemeClr val="accent5">
                  <a:tint val="58000"/>
                  <a:satMod val="110000"/>
                  <a:lumMod val="100000"/>
                  <a:shade val="100000"/>
                </a:schemeClr>
              </a:gs>
              <a:gs pos="100000">
                <a:schemeClr val="accent5">
                  <a:tint val="58000"/>
                  <a:lumMod val="99000"/>
                  <a:satMod val="120000"/>
                  <a:shade val="78000"/>
                </a:schemeClr>
              </a:gs>
            </a:gsLst>
            <a:lin ang="5400000" scaled="0"/>
          </a:gradFill>
          <a:ln>
            <a:noFill/>
          </a:ln>
          <a:effectLst/>
          <a:sp3d/>
        </c:spPr>
      </c:pivotFmt>
      <c:pivotFmt>
        <c:idx val="27"/>
        <c:spPr>
          <a:gradFill rotWithShape="1">
            <a:gsLst>
              <a:gs pos="0">
                <a:schemeClr val="accent5">
                  <a:tint val="54000"/>
                  <a:satMod val="103000"/>
                  <a:lumMod val="102000"/>
                  <a:tint val="94000"/>
                </a:schemeClr>
              </a:gs>
              <a:gs pos="50000">
                <a:schemeClr val="accent5">
                  <a:tint val="54000"/>
                  <a:satMod val="110000"/>
                  <a:lumMod val="100000"/>
                  <a:shade val="100000"/>
                </a:schemeClr>
              </a:gs>
              <a:gs pos="100000">
                <a:schemeClr val="accent5">
                  <a:tint val="54000"/>
                  <a:lumMod val="99000"/>
                  <a:satMod val="120000"/>
                  <a:shade val="78000"/>
                </a:schemeClr>
              </a:gs>
            </a:gsLst>
            <a:lin ang="5400000" scaled="0"/>
          </a:gradFill>
          <a:ln>
            <a:noFill/>
          </a:ln>
          <a:effectLst/>
          <a:sp3d/>
        </c:spPr>
      </c:pivotFmt>
      <c:pivotFmt>
        <c:idx val="28"/>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marker>
          <c:symbol val="none"/>
        </c:marker>
      </c:pivotFmt>
      <c:pivotFmt>
        <c:idx val="29"/>
        <c:spPr>
          <a:solidFill>
            <a:srgbClr val="70AD47">
              <a:lumMod val="75000"/>
            </a:srgbClr>
          </a:solidFill>
          <a:ln>
            <a:noFill/>
          </a:ln>
          <a:effectLst/>
          <a:sp3d/>
        </c:spPr>
      </c:pivotFmt>
      <c:pivotFmt>
        <c:idx val="30"/>
        <c:spPr>
          <a:solidFill>
            <a:srgbClr val="FFC000"/>
          </a:solidFill>
          <a:ln>
            <a:noFill/>
          </a:ln>
          <a:effectLst/>
          <a:sp3d/>
        </c:spPr>
      </c:pivotFmt>
      <c:pivotFmt>
        <c:idx val="31"/>
        <c:spPr>
          <a:solidFill>
            <a:srgbClr val="A5A5A5"/>
          </a:solidFill>
          <a:ln>
            <a:noFill/>
          </a:ln>
          <a:effectLst/>
          <a:sp3d/>
        </c:spPr>
      </c:pivotFmt>
      <c:pivotFmt>
        <c:idx val="32"/>
        <c:spPr>
          <a:solidFill>
            <a:srgbClr val="5B9BD5"/>
          </a:solidFill>
          <a:ln>
            <a:noFill/>
          </a:ln>
          <a:effectLst/>
          <a:sp3d/>
        </c:spPr>
      </c:pivotFmt>
      <c:pivotFmt>
        <c:idx val="33"/>
        <c:spPr>
          <a:solidFill>
            <a:srgbClr val="C00000"/>
          </a:solidFill>
          <a:ln>
            <a:noFill/>
          </a:ln>
          <a:effectLst/>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'Dinamicas Semestre I'!$B$124</c:f>
              <c:strCache>
                <c:ptCount val="1"/>
                <c:pt idx="0">
                  <c:v>Total</c:v>
                </c:pt>
              </c:strCache>
            </c:strRef>
          </c:tx>
          <c:dPt>
            <c:idx val="0"/>
            <c:bubble3D val="0"/>
            <c:spPr>
              <a:solidFill>
                <a:srgbClr val="70AD47">
                  <a:lumMod val="75000"/>
                </a:srgbClr>
              </a:solidFill>
              <a:ln>
                <a:noFill/>
              </a:ln>
              <a:effectLst/>
              <a:sp3d/>
            </c:spPr>
            <c:extLst xmlns:c16r2="http://schemas.microsoft.com/office/drawing/2015/06/chart">
              <c:ext xmlns:c16="http://schemas.microsoft.com/office/drawing/2014/chart" uri="{C3380CC4-5D6E-409C-BE32-E72D297353CC}">
                <c16:uniqueId val="{00000001-B1A7-48EE-BB28-68FD619BA347}"/>
              </c:ext>
            </c:extLst>
          </c:dPt>
          <c:dPt>
            <c:idx val="1"/>
            <c:bubble3D val="0"/>
            <c:spPr>
              <a:solidFill>
                <a:srgbClr val="FFC000"/>
              </a:solidFill>
              <a:ln>
                <a:noFill/>
              </a:ln>
              <a:effectLst/>
              <a:sp3d/>
            </c:spPr>
            <c:extLst xmlns:c16r2="http://schemas.microsoft.com/office/drawing/2015/06/chart">
              <c:ext xmlns:c16="http://schemas.microsoft.com/office/drawing/2014/chart" uri="{C3380CC4-5D6E-409C-BE32-E72D297353CC}">
                <c16:uniqueId val="{00000003-B1A7-48EE-BB28-68FD619BA347}"/>
              </c:ext>
            </c:extLst>
          </c:dPt>
          <c:dPt>
            <c:idx val="2"/>
            <c:bubble3D val="0"/>
            <c:spPr>
              <a:solidFill>
                <a:srgbClr val="A5A5A5"/>
              </a:solidFill>
              <a:ln>
                <a:noFill/>
              </a:ln>
              <a:effectLst/>
              <a:sp3d/>
            </c:spPr>
            <c:extLst xmlns:c16r2="http://schemas.microsoft.com/office/drawing/2015/06/chart">
              <c:ext xmlns:c16="http://schemas.microsoft.com/office/drawing/2014/chart" uri="{C3380CC4-5D6E-409C-BE32-E72D297353CC}">
                <c16:uniqueId val="{00000005-B1A7-48EE-BB28-68FD619BA347}"/>
              </c:ext>
            </c:extLst>
          </c:dPt>
          <c:dPt>
            <c:idx val="3"/>
            <c:bubble3D val="0"/>
            <c:spPr>
              <a:solidFill>
                <a:srgbClr val="5B9BD5"/>
              </a:solidFill>
              <a:ln>
                <a:noFill/>
              </a:ln>
              <a:effectLst/>
              <a:sp3d/>
            </c:spPr>
            <c:extLst xmlns:c16r2="http://schemas.microsoft.com/office/drawing/2015/06/chart">
              <c:ext xmlns:c16="http://schemas.microsoft.com/office/drawing/2014/chart" uri="{C3380CC4-5D6E-409C-BE32-E72D297353CC}">
                <c16:uniqueId val="{00000007-B1A7-48EE-BB28-68FD619BA347}"/>
              </c:ext>
            </c:extLst>
          </c:dPt>
          <c:dPt>
            <c:idx val="4"/>
            <c:bubble3D val="0"/>
            <c:spPr>
              <a:solidFill>
                <a:srgbClr val="C00000"/>
              </a:solidFill>
              <a:ln>
                <a:noFill/>
              </a:ln>
              <a:effectLst/>
              <a:sp3d/>
            </c:spPr>
          </c:dPt>
          <c:cat>
            <c:strRef>
              <c:f>'Dinamicas Semestre I'!$A$125:$A$130</c:f>
              <c:strCache>
                <c:ptCount val="5"/>
                <c:pt idx="0">
                  <c:v>Cuerpo de bomberos</c:v>
                </c:pt>
                <c:pt idx="1">
                  <c:v>Entidad Pública</c:v>
                </c:pt>
                <c:pt idx="2">
                  <c:v>Entidad Territorial</c:v>
                </c:pt>
                <c:pt idx="3">
                  <c:v>Persona Jurídica</c:v>
                </c:pt>
                <c:pt idx="4">
                  <c:v>Persona natural</c:v>
                </c:pt>
              </c:strCache>
            </c:strRef>
          </c:cat>
          <c:val>
            <c:numRef>
              <c:f>'Dinamicas Semestre I'!$B$125:$B$130</c:f>
              <c:numCache>
                <c:formatCode>General</c:formatCode>
                <c:ptCount val="5"/>
                <c:pt idx="0">
                  <c:v>213</c:v>
                </c:pt>
                <c:pt idx="1">
                  <c:v>72</c:v>
                </c:pt>
                <c:pt idx="2">
                  <c:v>69</c:v>
                </c:pt>
                <c:pt idx="3">
                  <c:v>40</c:v>
                </c:pt>
                <c:pt idx="4">
                  <c:v>184</c:v>
                </c:pt>
              </c:numCache>
            </c:numRef>
          </c:val>
          <c:extLst xmlns:c16r2="http://schemas.microsoft.com/office/drawing/2015/06/chart">
            <c:ext xmlns:c16="http://schemas.microsoft.com/office/drawing/2014/chart" uri="{C3380CC4-5D6E-409C-BE32-E72D297353CC}">
              <c16:uniqueId val="{00000008-B1A7-48EE-BB28-68FD619BA347}"/>
            </c:ext>
          </c:extLst>
        </c:ser>
        <c:dLbls>
          <c:showLegendKey val="0"/>
          <c:showVal val="0"/>
          <c:showCatName val="0"/>
          <c:showSerName val="0"/>
          <c:showPercent val="0"/>
          <c:showBubbleSize val="0"/>
          <c:showLeaderLines val="1"/>
        </c:dLbls>
      </c:pie3D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pivotSource>
    <c:name>[Registro PQRSD semestral I 2020.xlsx]Dinamicas Semestre I!Tabla dinámica6</c:name>
    <c:fmtId val="0"/>
  </c:pivotSource>
  <c:chart>
    <c:autoTitleDeleted val="1"/>
    <c:pivotFmts>
      <c:pivotFmt>
        <c:idx val="0"/>
      </c:pivotFmt>
      <c:pivotFmt>
        <c:idx val="1"/>
        <c:spPr>
          <a:solidFill>
            <a:schemeClr val="accent6"/>
          </a:solidFill>
          <a:ln w="38100" cap="rnd">
            <a:solidFill>
              <a:schemeClr val="accent6"/>
            </a:solidFill>
            <a:round/>
          </a:ln>
          <a:effectLst/>
        </c:spPr>
        <c:marker>
          <c:spPr>
            <a:solidFill>
              <a:schemeClr val="accent6"/>
            </a:solidFill>
            <a:ln>
              <a:noFill/>
            </a:ln>
            <a:effectLst/>
          </c:spPr>
        </c:marker>
        <c:dLbl>
          <c:idx val="0"/>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spPr>
          <a:solidFill>
            <a:schemeClr val="accent6"/>
          </a:solidFill>
          <a:ln w="38100" cap="rnd">
            <a:solidFill>
              <a:schemeClr val="accent6"/>
            </a:solidFill>
            <a:round/>
          </a:ln>
          <a:effectLst/>
        </c:spPr>
        <c:marker>
          <c:symbol val="circle"/>
          <c:size val="8"/>
          <c:spPr>
            <a:solidFill>
              <a:schemeClr val="accent6"/>
            </a:solidFill>
            <a:ln>
              <a:noFill/>
            </a:ln>
            <a:effectLst/>
          </c:spPr>
        </c:marker>
      </c:pivotFmt>
      <c:pivotFmt>
        <c:idx val="3"/>
        <c:spPr>
          <a:solidFill>
            <a:schemeClr val="accent6"/>
          </a:solidFill>
          <a:ln w="38100" cap="rnd">
            <a:solidFill>
              <a:schemeClr val="accent6"/>
            </a:solidFill>
            <a:round/>
          </a:ln>
          <a:effectLst/>
        </c:spPr>
        <c:marker>
          <c:symbol val="circle"/>
          <c:size val="8"/>
          <c:spPr>
            <a:solidFill>
              <a:schemeClr val="accent6"/>
            </a:solidFill>
            <a:ln>
              <a:noFill/>
            </a:ln>
            <a:effectLst/>
          </c:spPr>
        </c:marker>
      </c:pivotFmt>
      <c:pivotFmt>
        <c:idx val="4"/>
        <c:spPr>
          <a:solidFill>
            <a:schemeClr val="accent6"/>
          </a:solidFill>
          <a:ln w="38100" cap="rnd">
            <a:solidFill>
              <a:schemeClr val="accent6"/>
            </a:solidFill>
            <a:round/>
          </a:ln>
          <a:effectLst/>
        </c:spPr>
        <c:marker>
          <c:symbol val="circle"/>
          <c:size val="8"/>
          <c:spPr>
            <a:solidFill>
              <a:schemeClr val="accent6"/>
            </a:solidFill>
            <a:ln>
              <a:noFill/>
            </a:ln>
            <a:effectLst/>
          </c:spPr>
        </c:marker>
      </c:pivotFmt>
      <c:pivotFmt>
        <c:idx val="5"/>
        <c:spPr>
          <a:solidFill>
            <a:schemeClr val="accent6"/>
          </a:solidFill>
          <a:ln w="38100" cap="rnd">
            <a:solidFill>
              <a:schemeClr val="accent6"/>
            </a:solidFill>
            <a:round/>
          </a:ln>
          <a:effectLst/>
        </c:spPr>
        <c:marker>
          <c:symbol val="circle"/>
          <c:size val="8"/>
          <c:spPr>
            <a:solidFill>
              <a:schemeClr val="accent6"/>
            </a:solidFill>
            <a:ln>
              <a:noFill/>
            </a:ln>
            <a:effectLst/>
          </c:spPr>
        </c:marker>
      </c:pivotFmt>
      <c:pivotFmt>
        <c:idx val="6"/>
        <c:spPr>
          <a:solidFill>
            <a:schemeClr val="accent6"/>
          </a:solidFill>
          <a:ln w="38100" cap="rnd">
            <a:solidFill>
              <a:schemeClr val="accent6"/>
            </a:solidFill>
            <a:round/>
          </a:ln>
          <a:effectLst/>
        </c:spPr>
        <c:marker>
          <c:symbol val="circle"/>
          <c:size val="8"/>
          <c:spPr>
            <a:solidFill>
              <a:schemeClr val="accent6"/>
            </a:solidFill>
            <a:ln>
              <a:noFill/>
            </a:ln>
            <a:effectLst/>
          </c:spPr>
        </c:marker>
      </c:pivotFmt>
      <c:pivotFmt>
        <c:idx val="7"/>
        <c:spPr>
          <a:ln w="38100" cap="rnd">
            <a:solidFill>
              <a:schemeClr val="accent6"/>
            </a:solidFill>
            <a:round/>
          </a:ln>
          <a:effectLst/>
        </c:spPr>
        <c:marker>
          <c:symbol val="circle"/>
          <c:size val="8"/>
          <c:spPr>
            <a:solidFill>
              <a:schemeClr val="accent6"/>
            </a:solidFill>
            <a:ln>
              <a:noFill/>
            </a:ln>
            <a:effectLst/>
          </c:spPr>
        </c:marker>
      </c:pivotFmt>
    </c:pivotFmts>
    <c:plotArea>
      <c:layout/>
      <c:lineChart>
        <c:grouping val="standard"/>
        <c:varyColors val="0"/>
        <c:ser>
          <c:idx val="0"/>
          <c:order val="0"/>
          <c:tx>
            <c:strRef>
              <c:f>'Dinamicas Semestre I'!$B$153</c:f>
              <c:strCache>
                <c:ptCount val="1"/>
                <c:pt idx="0">
                  <c:v>Total</c:v>
                </c:pt>
              </c:strCache>
            </c:strRef>
          </c:tx>
          <c:spPr>
            <a:ln w="38100" cap="rnd">
              <a:solidFill>
                <a:schemeClr val="accent6"/>
              </a:solidFill>
              <a:round/>
            </a:ln>
            <a:effectLst/>
          </c:spPr>
          <c:marker>
            <c:symbol val="circle"/>
            <c:size val="8"/>
            <c:spPr>
              <a:solidFill>
                <a:schemeClr val="accent6"/>
              </a:solidFill>
              <a:ln>
                <a:noFill/>
              </a:ln>
              <a:effectLst/>
            </c:spPr>
          </c:marker>
          <c:dLbls>
            <c:delete val="1"/>
          </c:dLbls>
          <c:cat>
            <c:strRef>
              <c:f>'Dinamicas Semestre I'!$A$154:$A$188</c:f>
              <c:strCache>
                <c:ptCount val="34"/>
                <c:pt idx="0">
                  <c:v>Amazonas</c:v>
                </c:pt>
                <c:pt idx="1">
                  <c:v>ANTIOQUIA</c:v>
                </c:pt>
                <c:pt idx="2">
                  <c:v>Arauca</c:v>
                </c:pt>
                <c:pt idx="3">
                  <c:v>Atlántico</c:v>
                </c:pt>
                <c:pt idx="4">
                  <c:v>Bogotá D.C.</c:v>
                </c:pt>
                <c:pt idx="5">
                  <c:v>BOLIVAR</c:v>
                </c:pt>
                <c:pt idx="6">
                  <c:v>Bolívar</c:v>
                </c:pt>
                <c:pt idx="7">
                  <c:v>Boyacá</c:v>
                </c:pt>
                <c:pt idx="8">
                  <c:v>Brasil</c:v>
                </c:pt>
                <c:pt idx="9">
                  <c:v>Caldas</c:v>
                </c:pt>
                <c:pt idx="10">
                  <c:v>Casanare</c:v>
                </c:pt>
                <c:pt idx="11">
                  <c:v>Cauca</c:v>
                </c:pt>
                <c:pt idx="12">
                  <c:v>CESAR</c:v>
                </c:pt>
                <c:pt idx="13">
                  <c:v>Chile</c:v>
                </c:pt>
                <c:pt idx="14">
                  <c:v>Choco</c:v>
                </c:pt>
                <c:pt idx="15">
                  <c:v>Córdoba</c:v>
                </c:pt>
                <c:pt idx="16">
                  <c:v>CUNDINAMARCA</c:v>
                </c:pt>
                <c:pt idx="17">
                  <c:v>Guaviare</c:v>
                </c:pt>
                <c:pt idx="18">
                  <c:v>HUILA</c:v>
                </c:pt>
                <c:pt idx="19">
                  <c:v>La guajira</c:v>
                </c:pt>
                <c:pt idx="20">
                  <c:v>Magdalena</c:v>
                </c:pt>
                <c:pt idx="21">
                  <c:v>Meta</c:v>
                </c:pt>
                <c:pt idx="22">
                  <c:v>Nariño</c:v>
                </c:pt>
                <c:pt idx="23">
                  <c:v>NORTE DE SANTANDER</c:v>
                </c:pt>
                <c:pt idx="24">
                  <c:v>Putumayo</c:v>
                </c:pt>
                <c:pt idx="25">
                  <c:v>Quindío</c:v>
                </c:pt>
                <c:pt idx="26">
                  <c:v>RISARALDA</c:v>
                </c:pt>
                <c:pt idx="27">
                  <c:v>SANTANDER</c:v>
                </c:pt>
                <c:pt idx="28">
                  <c:v>Sucre</c:v>
                </c:pt>
                <c:pt idx="29">
                  <c:v>Tolima</c:v>
                </c:pt>
                <c:pt idx="30">
                  <c:v>VALLE DEL CAUCA</c:v>
                </c:pt>
                <c:pt idx="31">
                  <c:v>Vaupés</c:v>
                </c:pt>
                <c:pt idx="32">
                  <c:v>Venezuela</c:v>
                </c:pt>
                <c:pt idx="33">
                  <c:v>Vichada</c:v>
                </c:pt>
              </c:strCache>
            </c:strRef>
          </c:cat>
          <c:val>
            <c:numRef>
              <c:f>'Dinamicas Semestre I'!$B$154:$B$188</c:f>
              <c:numCache>
                <c:formatCode>General</c:formatCode>
                <c:ptCount val="34"/>
                <c:pt idx="0">
                  <c:v>1</c:v>
                </c:pt>
                <c:pt idx="1">
                  <c:v>38</c:v>
                </c:pt>
                <c:pt idx="2">
                  <c:v>5</c:v>
                </c:pt>
                <c:pt idx="3">
                  <c:v>10</c:v>
                </c:pt>
                <c:pt idx="4">
                  <c:v>172</c:v>
                </c:pt>
                <c:pt idx="5">
                  <c:v>7</c:v>
                </c:pt>
                <c:pt idx="6">
                  <c:v>22</c:v>
                </c:pt>
                <c:pt idx="7">
                  <c:v>40</c:v>
                </c:pt>
                <c:pt idx="8">
                  <c:v>1</c:v>
                </c:pt>
                <c:pt idx="9">
                  <c:v>7</c:v>
                </c:pt>
                <c:pt idx="10">
                  <c:v>6</c:v>
                </c:pt>
                <c:pt idx="11">
                  <c:v>9</c:v>
                </c:pt>
                <c:pt idx="12">
                  <c:v>6</c:v>
                </c:pt>
                <c:pt idx="13">
                  <c:v>1</c:v>
                </c:pt>
                <c:pt idx="14">
                  <c:v>2</c:v>
                </c:pt>
                <c:pt idx="15">
                  <c:v>1</c:v>
                </c:pt>
                <c:pt idx="16">
                  <c:v>47</c:v>
                </c:pt>
                <c:pt idx="17">
                  <c:v>4</c:v>
                </c:pt>
                <c:pt idx="18">
                  <c:v>21</c:v>
                </c:pt>
                <c:pt idx="19">
                  <c:v>2</c:v>
                </c:pt>
                <c:pt idx="20">
                  <c:v>8</c:v>
                </c:pt>
                <c:pt idx="21">
                  <c:v>14</c:v>
                </c:pt>
                <c:pt idx="22">
                  <c:v>11</c:v>
                </c:pt>
                <c:pt idx="23">
                  <c:v>4</c:v>
                </c:pt>
                <c:pt idx="24">
                  <c:v>10</c:v>
                </c:pt>
                <c:pt idx="25">
                  <c:v>15</c:v>
                </c:pt>
                <c:pt idx="26">
                  <c:v>10</c:v>
                </c:pt>
                <c:pt idx="27">
                  <c:v>36</c:v>
                </c:pt>
                <c:pt idx="28">
                  <c:v>5</c:v>
                </c:pt>
                <c:pt idx="29">
                  <c:v>20</c:v>
                </c:pt>
                <c:pt idx="30">
                  <c:v>37</c:v>
                </c:pt>
                <c:pt idx="31">
                  <c:v>1</c:v>
                </c:pt>
                <c:pt idx="32">
                  <c:v>1</c:v>
                </c:pt>
                <c:pt idx="33">
                  <c:v>4</c:v>
                </c:pt>
              </c:numCache>
            </c:numRef>
          </c:val>
          <c:smooth val="0"/>
          <c:extLst xmlns:c16r2="http://schemas.microsoft.com/office/drawing/2015/06/chart">
            <c:ext xmlns:c16="http://schemas.microsoft.com/office/drawing/2014/chart" uri="{C3380CC4-5D6E-409C-BE32-E72D297353CC}">
              <c16:uniqueId val="{00000000-AC04-4AC0-9229-05948B0F4490}"/>
            </c:ext>
          </c:extLst>
        </c:ser>
        <c:dLbls>
          <c:dLblPos val="ctr"/>
          <c:showLegendKey val="0"/>
          <c:showVal val="1"/>
          <c:showCatName val="0"/>
          <c:showSerName val="0"/>
          <c:showPercent val="0"/>
          <c:showBubbleSize val="0"/>
        </c:dLbls>
        <c:marker val="1"/>
        <c:smooth val="0"/>
        <c:axId val="-622564256"/>
        <c:axId val="-622556096"/>
      </c:lineChart>
      <c:catAx>
        <c:axId val="-6225642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s-CO"/>
          </a:p>
        </c:txPr>
        <c:crossAx val="-622556096"/>
        <c:crosses val="autoZero"/>
        <c:auto val="1"/>
        <c:lblAlgn val="ctr"/>
        <c:lblOffset val="100"/>
        <c:noMultiLvlLbl val="0"/>
      </c:catAx>
      <c:valAx>
        <c:axId val="-622556096"/>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2564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pivotSource>
    <c:name>[Registro PQRSD semestral I 2020.xlsx]Dinamicas Semestre I!Tabla dinámica7</c:name>
    <c:fmtId val="0"/>
  </c:pivotSource>
  <c:chart>
    <c:autoTitleDeleted val="1"/>
    <c:pivotFmts>
      <c:pivotFmt>
        <c:idx val="0"/>
      </c:pivotFmt>
      <c:pivotFmt>
        <c:idx val="1"/>
      </c:pivotFmt>
      <c:pivotFmt>
        <c:idx val="2"/>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
        <c:idx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
        <c:idx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
        <c:idx val="7"/>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5181687057625962"/>
          <c:y val="7.0484851645199978E-2"/>
          <c:w val="0.67744688736718506"/>
          <c:h val="0.72956792584471242"/>
        </c:manualLayout>
      </c:layout>
      <c:bar3DChart>
        <c:barDir val="bar"/>
        <c:grouping val="clustered"/>
        <c:varyColors val="0"/>
        <c:ser>
          <c:idx val="0"/>
          <c:order val="0"/>
          <c:tx>
            <c:strRef>
              <c:f>'Dinamicas Semestre I'!$B$212</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invertIfNegative val="0"/>
          <c:cat>
            <c:strRef>
              <c:f>'Dinamicas Semestre I'!$A$213:$A$220</c:f>
              <c:strCache>
                <c:ptCount val="7"/>
                <c:pt idx="0">
                  <c:v>Acompañamiento jurídico</c:v>
                </c:pt>
                <c:pt idx="1">
                  <c:v>Covid-19</c:v>
                </c:pt>
                <c:pt idx="2">
                  <c:v>Legislación Bomberil</c:v>
                </c:pt>
                <c:pt idx="3">
                  <c:v>OTROS</c:v>
                </c:pt>
                <c:pt idx="4">
                  <c:v>Queja CB</c:v>
                </c:pt>
                <c:pt idx="5">
                  <c:v>Solicitud de información</c:v>
                </c:pt>
                <c:pt idx="6">
                  <c:v>Solicitud de recursos</c:v>
                </c:pt>
              </c:strCache>
            </c:strRef>
          </c:cat>
          <c:val>
            <c:numRef>
              <c:f>'Dinamicas Semestre I'!$B$213:$B$220</c:f>
              <c:numCache>
                <c:formatCode>General</c:formatCode>
                <c:ptCount val="7"/>
                <c:pt idx="0">
                  <c:v>38</c:v>
                </c:pt>
                <c:pt idx="1">
                  <c:v>15</c:v>
                </c:pt>
                <c:pt idx="2">
                  <c:v>189</c:v>
                </c:pt>
                <c:pt idx="3">
                  <c:v>29</c:v>
                </c:pt>
                <c:pt idx="4">
                  <c:v>28</c:v>
                </c:pt>
                <c:pt idx="5">
                  <c:v>263</c:v>
                </c:pt>
                <c:pt idx="6">
                  <c:v>16</c:v>
                </c:pt>
              </c:numCache>
            </c:numRef>
          </c:val>
          <c:extLst xmlns:c16r2="http://schemas.microsoft.com/office/drawing/2015/06/chart">
            <c:ext xmlns:c16="http://schemas.microsoft.com/office/drawing/2014/chart" uri="{C3380CC4-5D6E-409C-BE32-E72D297353CC}">
              <c16:uniqueId val="{00000000-958B-4DDA-A464-4A26891D0D5D}"/>
            </c:ext>
          </c:extLst>
        </c:ser>
        <c:dLbls>
          <c:showLegendKey val="0"/>
          <c:showVal val="0"/>
          <c:showCatName val="0"/>
          <c:showSerName val="0"/>
          <c:showPercent val="0"/>
          <c:showBubbleSize val="0"/>
        </c:dLbls>
        <c:gapWidth val="150"/>
        <c:shape val="box"/>
        <c:axId val="-622562624"/>
        <c:axId val="-622558272"/>
        <c:axId val="0"/>
      </c:bar3DChart>
      <c:catAx>
        <c:axId val="-622562624"/>
        <c:scaling>
          <c:orientation val="minMax"/>
        </c:scaling>
        <c:delete val="0"/>
        <c:axPos val="l"/>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622558272"/>
        <c:crosses val="autoZero"/>
        <c:auto val="1"/>
        <c:lblAlgn val="ctr"/>
        <c:lblOffset val="100"/>
        <c:noMultiLvlLbl val="0"/>
      </c:catAx>
      <c:valAx>
        <c:axId val="-622558272"/>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622562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Visible val="1"/>
      </c14:pivotOptions>
    </c:ext>
  </c:extLst>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Reversed" id="26">
  <a:schemeClr val="accent6"/>
</cs:colorStyle>
</file>

<file path=xl/charts/colors7.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735725</xdr:colOff>
      <xdr:row>17</xdr:row>
      <xdr:rowOff>166631</xdr:rowOff>
    </xdr:from>
    <xdr:to>
      <xdr:col>9</xdr:col>
      <xdr:colOff>709449</xdr:colOff>
      <xdr:row>32</xdr:row>
      <xdr:rowOff>118021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757621</xdr:colOff>
      <xdr:row>44</xdr:row>
      <xdr:rowOff>177581</xdr:rowOff>
    </xdr:from>
    <xdr:to>
      <xdr:col>9</xdr:col>
      <xdr:colOff>731345</xdr:colOff>
      <xdr:row>59</xdr:row>
      <xdr:rowOff>107074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746674</xdr:colOff>
      <xdr:row>61</xdr:row>
      <xdr:rowOff>57149</xdr:rowOff>
    </xdr:from>
    <xdr:to>
      <xdr:col>9</xdr:col>
      <xdr:colOff>720398</xdr:colOff>
      <xdr:row>74</xdr:row>
      <xdr:rowOff>183711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13139</xdr:colOff>
      <xdr:row>91</xdr:row>
      <xdr:rowOff>35253</xdr:rowOff>
    </xdr:from>
    <xdr:to>
      <xdr:col>9</xdr:col>
      <xdr:colOff>753243</xdr:colOff>
      <xdr:row>104</xdr:row>
      <xdr:rowOff>161815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757622</xdr:colOff>
      <xdr:row>119</xdr:row>
      <xdr:rowOff>57149</xdr:rowOff>
    </xdr:from>
    <xdr:to>
      <xdr:col>9</xdr:col>
      <xdr:colOff>731346</xdr:colOff>
      <xdr:row>132</xdr:row>
      <xdr:rowOff>183712</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24087</xdr:colOff>
      <xdr:row>164</xdr:row>
      <xdr:rowOff>144735</xdr:rowOff>
    </xdr:from>
    <xdr:to>
      <xdr:col>12</xdr:col>
      <xdr:colOff>10949</xdr:colOff>
      <xdr:row>180</xdr:row>
      <xdr:rowOff>164224</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2190</xdr:colOff>
      <xdr:row>208</xdr:row>
      <xdr:rowOff>24304</xdr:rowOff>
    </xdr:from>
    <xdr:to>
      <xdr:col>9</xdr:col>
      <xdr:colOff>742294</xdr:colOff>
      <xdr:row>221</xdr:row>
      <xdr:rowOff>150866</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4048.866735763891" createdVersion="5" refreshedVersion="5" minRefreshableVersion="3" recordCount="578">
  <cacheSource type="worksheet">
    <worksheetSource ref="A1:Y579" sheet="PQRSD Semestre I"/>
  </cacheSource>
  <cacheFields count="25">
    <cacheField name="Canal Oficial de Entrada" numFmtId="0">
      <sharedItems count="4">
        <s v="CANAL ESCRITO"/>
        <s v="Canal Presencial"/>
        <s v="Canal Virtual"/>
        <s v="Canal Telefónico"/>
      </sharedItems>
    </cacheField>
    <cacheField name="Canal de Atención" numFmtId="0">
      <sharedItems/>
    </cacheField>
    <cacheField name="Departamento" numFmtId="0">
      <sharedItems count="35">
        <s v="HUILA"/>
        <s v="ANTIOQUIA"/>
        <s v="RISARALDA"/>
        <s v="Quindío"/>
        <s v="VALLE DEL CAUCA"/>
        <s v="Atlántico"/>
        <s v="CESAR"/>
        <s v="SANTANDER"/>
        <s v="NORTE DE SANTANDER"/>
        <s v="BOLIVAR"/>
        <s v="CUNDINAMARCA"/>
        <s v="Bogotá D.C."/>
        <s v="Casanare"/>
        <s v="Arauca"/>
        <s v="Tolima"/>
        <s v="Boyacá"/>
        <s v="Bolívar"/>
        <s v="Choco"/>
        <s v="Caldas"/>
        <s v="Magdalena"/>
        <s v="Vichada"/>
        <s v="Cauca"/>
        <s v="Venezuela"/>
        <s v="Amazonas"/>
        <s v="Putumayo"/>
        <s v="Sucre"/>
        <s v="Guaviare"/>
        <s v="Nariño"/>
        <s v="Meta"/>
        <s v="Chile"/>
        <s v="La guajira"/>
        <s v="Brasil"/>
        <s v="Vaupés"/>
        <s v="Córdoba"/>
        <s v="Bogotá D.C" u="1"/>
      </sharedItems>
    </cacheField>
    <cacheField name="Peticionario" numFmtId="0">
      <sharedItems/>
    </cacheField>
    <cacheField name="Naturaleza jurídica del peticionario" numFmtId="0">
      <sharedItems count="6">
        <s v="Entidad Pública"/>
        <s v="Cuerpo de bomberos"/>
        <s v="Persona natural"/>
        <s v="Persona Jurídica"/>
        <s v="Entidad Territorial"/>
        <s v="Entidad Publica" u="1"/>
      </sharedItems>
    </cacheField>
    <cacheField name="Tema de Consulta" numFmtId="0">
      <sharedItems count="10">
        <s v="Legislación Bomberil"/>
        <s v="Solicitud de información"/>
        <s v="Queja CB"/>
        <s v="Acompañamiento jurídico"/>
        <s v="OTROS"/>
        <s v="Solicitud de recursos"/>
        <s v="Covid-19"/>
        <s v="Acompañamiento jurídico " u="1"/>
        <s v="Denuncia contra CB" u="1"/>
        <s v="Queja contra CB" u="1"/>
      </sharedItems>
    </cacheField>
    <cacheField name="Asunto" numFmtId="0">
      <sharedItems longText="1"/>
    </cacheField>
    <cacheField name="Responsable" numFmtId="0">
      <sharedItems/>
    </cacheField>
    <cacheField name="Área" numFmtId="0">
      <sharedItems/>
    </cacheField>
    <cacheField name="Dependencia" numFmtId="0">
      <sharedItems count="6">
        <s v="Subdirección estratégica y de Coordinación Bomberil"/>
        <s v="Subdirección  administrativa y financiera"/>
        <s v="Dirección Genera"/>
        <s v="SUBDIRECCIÓN ESTRATÉGICA Y DE COORDINACIÓN BOMBERIL " u="1"/>
        <s v="Dirección General" u="1"/>
        <s v="SUBDIRECCIÓN ADMINISTRATIVA Y FINANCIERA" u="1"/>
      </sharedItems>
    </cacheField>
    <cacheField name="Tipo de petición" numFmtId="0">
      <sharedItems count="10">
        <s v="CONSULTA "/>
        <s v="Petición entre autoridades"/>
        <s v="Petición de interés general"/>
        <s v="QUEJA "/>
        <s v="Petición de documentos e información"/>
        <s v="Petición de interés particular"/>
        <s v="Petición por congresista"/>
        <s v="Sugerencia"/>
        <s v="SUGERENCIA " u="1"/>
        <s v="PETICIÓN DE DOCUMENTOS E INFORMACIÓN " u="1"/>
      </sharedItems>
    </cacheField>
    <cacheField name="Tiempo de respuesta legal" numFmtId="0">
      <sharedItems containsMixedTypes="1" containsNumber="1" containsInteger="1" minValue="5" maxValue="35"/>
    </cacheField>
    <cacheField name="No Radicado" numFmtId="0">
      <sharedItems containsMixedTypes="1" containsNumber="1" containsInteger="1" minValue="20203800016122" maxValue="20203800016222"/>
    </cacheField>
    <cacheField name="Fecha Radicación" numFmtId="164">
      <sharedItems containsDate="1" containsMixedTypes="1" minDate="2020-01-23T00:00:00" maxDate="2020-07-01T00:00:00"/>
    </cacheField>
    <cacheField name="Número de salida" numFmtId="0">
      <sharedItems containsBlank="1" containsMixedTypes="1" containsNumber="1" containsInteger="1" minValue="202020500671" maxValue="2.0203800015662001E+18"/>
    </cacheField>
    <cacheField name="Fecha de salida" numFmtId="164">
      <sharedItems containsDate="1" containsBlank="1" containsMixedTypes="1" minDate="2020-01-09T00:00:00" maxDate="2020-08-06T00:00:00"/>
    </cacheField>
    <cacheField name="Tiempo de respuesta días hábiles" numFmtId="0">
      <sharedItems containsString="0" containsBlank="1" containsNumber="1" containsInteger="1" minValue="0" maxValue="114"/>
    </cacheField>
    <cacheField name="Tiempo de atención" numFmtId="0">
      <sharedItems containsString="0" containsBlank="1" containsNumber="1" containsInteger="1" minValue="0" maxValue="114"/>
    </cacheField>
    <cacheField name="Estado" numFmtId="0">
      <sharedItems count="4">
        <s v="Cumplida"/>
        <s v="Extemporánea"/>
        <s v="Vencida"/>
        <s v="En Proceso"/>
      </sharedItems>
    </cacheField>
    <cacheField name="Observaciones" numFmtId="0">
      <sharedItems containsBlank="1" longText="1"/>
    </cacheField>
    <cacheField name="FECHA DIGITALIZACIÓN DOCUMENTO DE RESPUESTA" numFmtId="0">
      <sharedItems containsDate="1" containsBlank="1" containsMixedTypes="1" minDate="2020-02-17T00:00:00" maxDate="2020-07-25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Date="1" containsBlank="1" containsMixedTypes="1" minDate="2020-06-09T00:00:00" maxDate="2020-06-10T00:00:00"/>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78">
  <r>
    <x v="0"/>
    <s v="Servicio de mensajería"/>
    <x v="0"/>
    <s v="GOBERNACION DEL HUILA  "/>
    <x v="0"/>
    <x v="0"/>
    <s v="SM :Consulta con carácter urgente "/>
    <s v="Ronny Estiven Romero Velandia"/>
    <s v="FORMULACIÓN Y ACTUALIZACIÓN NORMATIVA Y OPERATIVA"/>
    <x v="0"/>
    <x v="0"/>
    <n v="30"/>
    <s v="20203320000012  "/>
    <d v="2020-01-23T00:00:00"/>
    <n v="20202050064271"/>
    <d v="2020-01-24T00:00:00"/>
    <n v="1"/>
    <n v="1"/>
    <x v="0"/>
    <s v="24-01-2020 15:40 PM Archivar Ronny Estiven Romero Velandia respondido con Radicado DNBC No. *20202050064271* **20202050064271** Bogotá D.C, 23-01-2020"/>
    <d v="2020-03-13T00:00:00"/>
    <s v="Pdf"/>
    <s v="Si"/>
    <s v="N/A"/>
    <s v="DOCUMENTO DE SALIDA DIGITALIZADO HASTA MARZO"/>
  </r>
  <r>
    <x v="0"/>
    <s v="Servicio de mensajería"/>
    <x v="0"/>
    <s v="GOBERNACION DEL HUILA  "/>
    <x v="0"/>
    <x v="0"/>
    <s v="SM: Consulta carácter Urgente "/>
    <s v="Ronny Estiven Romero Velandia"/>
    <s v="FORMULACIÓN Y ACTUALIZACIÓN NORMATIVA Y OPERATIVA"/>
    <x v="0"/>
    <x v="0"/>
    <n v="30"/>
    <s v="20203320000022  "/>
    <d v="2020-01-23T00:00:00"/>
    <n v="20202050064271"/>
    <d v="2020-01-24T00:00:00"/>
    <n v="1"/>
    <n v="1"/>
    <x v="0"/>
    <s v="24-01-2020 09:40 AM Archivar Ronny Estiven Romero Velandia respoondido con Radicado DNBC No. *20202050064271* **20202050064271** Bogotá D.C, 23-01-2020"/>
    <d v="2020-03-13T00:00:00"/>
    <s v="Pdf"/>
    <s v="Si"/>
    <s v="N/A"/>
    <s v="DOCUMENTO DIGITALIZADO HASTA MARZO, Documento duplicado"/>
  </r>
  <r>
    <x v="0"/>
    <s v="Servicio de mensajería"/>
    <x v="1"/>
    <s v="CONTRALORIA GENERAL DE ANTIOQUIA  "/>
    <x v="0"/>
    <x v="1"/>
    <s v="SM TRASLADO PARA INVESTIGACION DE IRREGULARIDADES "/>
    <s v="Ronny Estiven Romero Velandia"/>
    <s v="FORMULACIÓN Y ACTUALIZACIÓN NORMATIVA Y OPERATIVA"/>
    <x v="0"/>
    <x v="1"/>
    <n v="10"/>
    <s v="20203320000062  "/>
    <d v="2020-01-24T00:00:00"/>
    <n v="20202050064301"/>
    <d v="2020-01-27T00:00:00"/>
    <n v="1"/>
    <n v="1"/>
    <x v="0"/>
    <s v="27-01-2020 17:05 PM Archivar Ronny Estiven Romero Velandia Respondido con Radicado DNBC No. *20202050064301* **20202050064301** Bogotá D.C, 27-01-2020"/>
    <d v="2020-03-13T00:00:00"/>
    <s v="Pdf"/>
    <s v="Si"/>
    <s v="N/A"/>
    <s v="DOCUMENTO DE SALIDA DIGITALIZADO HASTA MARZO"/>
  </r>
  <r>
    <x v="0"/>
    <s v="Servicio de mensajería"/>
    <x v="2"/>
    <s v="CUERPO DE BOMBEROS VOLUNTARIOS DE LA VIRGINIA - RISARALDA  "/>
    <x v="1"/>
    <x v="2"/>
    <s v="SM DESACUERDO EN ACTITUD COMPORTAMENTAL "/>
    <s v="Ronny Estiven Romero Velandia"/>
    <s v="FORMULACIÓN Y ACTUALIZACIÓN NORMATIVA Y OPERATIVA"/>
    <x v="0"/>
    <x v="2"/>
    <n v="15"/>
    <s v="20203320000082  "/>
    <d v="2020-01-24T00:00:00"/>
    <n v="20202050064311"/>
    <d v="2020-01-27T00:00:00"/>
    <n v="1"/>
    <n v="1"/>
    <x v="0"/>
    <s v="27-01-2020 17:47 PM Archivar Ronny Estiven Romero Velandia RESPONDIDO CON Radicado DNBC No. *20202050064311* **20202050064311** Bogotá D.C, 27-01-2020"/>
    <d v="2020-03-13T00:00:00"/>
    <s v="Pdf"/>
    <s v="Si"/>
    <s v="N/A"/>
    <s v="DOCUMENTO DIGITALIZADO HASTA MARZO, Documento con fecha del 04 de enero"/>
  </r>
  <r>
    <x v="0"/>
    <s v="Servicio de mensajería"/>
    <x v="3"/>
    <s v="CUERPO DE BOMBEROS VOLUTARIOS CALARCA QUINDIO  "/>
    <x v="1"/>
    <x v="3"/>
    <s v="SM APOYO JURIDICO "/>
    <s v="Ronny Estiven Romero Velandia"/>
    <s v="FORMULACIÓN Y ACTUALIZACIÓN NORMATIVA Y OPERATIVA"/>
    <x v="0"/>
    <x v="2"/>
    <n v="15"/>
    <s v="20203320000112  "/>
    <d v="2020-01-24T00:00:00"/>
    <n v="20202050064321"/>
    <d v="2020-01-28T00:00:00"/>
    <n v="2"/>
    <n v="2"/>
    <x v="0"/>
    <s v="28-01-2020 10:57 AM Archivar Ronny Estiven Romero Velandia Respondondido con Radicado DNBC No. *20202050064321* **20202050064321** Bogotá D.C, 28-01-2020"/>
    <d v="2020-03-13T00:00:00"/>
    <s v="Pdf"/>
    <s v="Si"/>
    <s v="N/A"/>
    <s v="DOCUMENTO DE SALIDA DIGITALIZADO HASTA MARZO"/>
  </r>
  <r>
    <x v="0"/>
    <s v="Servicio de mensajería"/>
    <x v="4"/>
    <s v="GOBERNACION DEPARTAMENTAL DEL VALLE DEL CAUCA  "/>
    <x v="1"/>
    <x v="3"/>
    <s v="SM VISITA TÉCNICA "/>
    <s v="Ronny Estiven Romero Velandia"/>
    <s v="FORMULACIÓN Y ACTUALIZACIÓN NORMATIVA Y OPERATIVA"/>
    <x v="0"/>
    <x v="2"/>
    <n v="15"/>
    <s v="20203320000142  "/>
    <d v="2020-01-24T00:00:00"/>
    <n v="20202050064341"/>
    <d v="2020-02-03T00:00:00"/>
    <n v="7"/>
    <n v="7"/>
    <x v="0"/>
    <s v="03-02-2020 16:41 PM Archivar Ronny Estiven Romero Velandia Respondido con Radicado DNBC No. *20202050064341* **20202050064341** Bogotá D.C, 03-02-2020"/>
    <d v="2020-03-13T00:00:00"/>
    <s v="Pdf"/>
    <s v="Si"/>
    <s v="N/A"/>
    <s v="DOCUMENTO DE SALIDA DIGITALIZADO HASTA MARZO"/>
  </r>
  <r>
    <x v="0"/>
    <s v="Servicio de mensajería"/>
    <x v="5"/>
    <s v="LUIS EDUARDO BERNAL VILORIA  "/>
    <x v="2"/>
    <x v="0"/>
    <s v="SM DERECHO DE PETICION "/>
    <s v="Cristhian Urrego Camargo"/>
    <s v="SUBDIRECCIÓN ESTRATÉGICA Y DE COORDINACIÓN BOMBERIL"/>
    <x v="0"/>
    <x v="0"/>
    <n v="30"/>
    <s v="20203320000192  "/>
    <d v="2020-01-24T00:00:00"/>
    <n v="20202000000651"/>
    <d v="2020-02-04T00:00:00"/>
    <n v="8"/>
    <n v="8"/>
    <x v="0"/>
    <s v="04-02-2020 10:08 AM Archivar Cristhian Urrego Camargo Se da rta. mediante oficio No. 20202000000651 de 4/02/2020"/>
    <d v="2020-03-13T00:00:00"/>
    <s v="Pdf"/>
    <s v="Si"/>
    <s v="N/A"/>
    <s v="DOCUMENTO DE SALIDA DIGITALIZADO HASTA MARZO"/>
  </r>
  <r>
    <x v="0"/>
    <s v="Servicio de mensajería"/>
    <x v="6"/>
    <s v="CUERPO DE BOMBEROS VOLUNTARIOS DE VALLEDUPAR  "/>
    <x v="1"/>
    <x v="4"/>
    <s v="SM REMISION POR COMPETENCIA "/>
    <s v="Rainer Narval Naranjo Charrasquiel "/>
    <s v="SUBDIRECCIÓN ADMINISTRATIVA Y FINANCIERA"/>
    <x v="1"/>
    <x v="3"/>
    <n v="15"/>
    <s v="20203320000202  "/>
    <d v="2020-01-24T00:00:00"/>
    <s v="N/A"/>
    <d v="2020-02-17T00:00:00"/>
    <n v="16"/>
    <n v="16"/>
    <x v="1"/>
    <s v="17-02-2020 16:38 PM Archivar Rainer Narval Naranjo Charrasquiel Se da respuesta con oficio 20203000000791 y se procederá a asignarlo a Asuntos disciplinarios"/>
    <d v="2020-02-17T00:00:00"/>
    <s v="Word"/>
    <s v="N/A"/>
    <s v="N/A"/>
    <s v="No se especifica medio de envio de respuesta, respuesta sin firma."/>
  </r>
  <r>
    <x v="0"/>
    <s v="Servicio de mensajería"/>
    <x v="7"/>
    <s v="CUERPO DE BOMBEROS VOLUNTARIOS DEL SOCORRO  "/>
    <x v="1"/>
    <x v="0"/>
    <s v="SM APOYO JURIDICO "/>
    <s v=" Carlos Armando López Barrera"/>
    <s v="OFICINA ASESORA JURIDICA"/>
    <x v="2"/>
    <x v="0"/>
    <n v="30"/>
    <s v="20203320000222  "/>
    <d v="2020-01-24T00:00:00"/>
    <s v="N/A"/>
    <d v="2020-03-16T00:00:00"/>
    <n v="36"/>
    <n v="36"/>
    <x v="1"/>
    <s v="16-03-2020 10:26 AM Archivar Carlos Armando López Barrera Se archiva por cuanto es una sugerencia que se tendrá en cuenta al adelantar los respectivos acercamientos con la DIAN."/>
    <s v="N/A"/>
    <s v="N/A"/>
    <s v="N/A"/>
    <s v="N/A"/>
    <s v="No se genero respuesta"/>
  </r>
  <r>
    <x v="0"/>
    <s v="Servicio de mensajería"/>
    <x v="4"/>
    <s v="GOBERNACION DEPARTAMENTAL DEL VALLE DEL CAUCA  "/>
    <x v="0"/>
    <x v="1"/>
    <s v="SM DERECHO DE PETICION "/>
    <s v="Cristhian Urrego Camargo"/>
    <s v="SUBDIRECCIÓN ESTRATÉGICA Y DE COORDINACIÓN BOMBERIL"/>
    <x v="0"/>
    <x v="2"/>
    <n v="15"/>
    <s v="20203320000312  "/>
    <d v="2020-01-24T00:00:00"/>
    <n v="20202000000661"/>
    <d v="2020-02-04T00:00:00"/>
    <n v="8"/>
    <n v="8"/>
    <x v="0"/>
    <s v="04-02-2020 11:35 AM Archivar Cristhian Urrego Camargo Se da rta mediante oficio No. 20202000000661 del 4/02/2020"/>
    <d v="2020-03-13T00:00:00"/>
    <s v="Pdf"/>
    <s v="Si"/>
    <s v="N/A"/>
    <s v="DOCUMENTO DE SALIDA DIGITALIZADO HASTA MARZO"/>
  </r>
  <r>
    <x v="0"/>
    <s v="Servicio de mensajería"/>
    <x v="8"/>
    <s v="FISCALIA GENERAL DE LA NACION SECCIONAL NORTE DE SANTANDER  "/>
    <x v="0"/>
    <x v="1"/>
    <s v="SM SOLICITUD MEDALLA SAN MIGUEL BUCARAMANGA "/>
    <s v="Paula Andrea Cortéz Mojica"/>
    <s v="DIRECCION GENERAL"/>
    <x v="2"/>
    <x v="1"/>
    <n v="10"/>
    <s v="20203320000372  "/>
    <d v="2020-01-24T00:00:00"/>
    <s v="N/A"/>
    <d v="2020-03-03T00:00:00"/>
    <n v="27"/>
    <n v="27"/>
    <x v="1"/>
    <s v="03-03-2020 11:01 AM Archivar Paula Andrea Cortéz Mojica archivo medalla_x000a_"/>
    <s v="N/A"/>
    <s v="N/A"/>
    <s v="N/A"/>
    <s v="N/A"/>
    <s v="No sedio respuesta"/>
  </r>
  <r>
    <x v="0"/>
    <s v="Servicio de mensajería"/>
    <x v="5"/>
    <s v="PROCURADURIA PROVINCIAL DE BARRANQUILLA  "/>
    <x v="0"/>
    <x v="2"/>
    <s v="SM  "/>
    <s v="Cristhian Urrego Camargo"/>
    <s v="SUBDIRECCIÓN ESTRATÉGICA Y DE COORDINACIÓN BOMBERIL"/>
    <x v="0"/>
    <x v="1"/>
    <n v="10"/>
    <s v="20203320000472  "/>
    <d v="2020-01-28T00:00:00"/>
    <n v="20202000000701"/>
    <d v="2020-02-06T00:00:00"/>
    <n v="7"/>
    <n v="7"/>
    <x v="0"/>
    <s v="05-02-2020 11:14 AM Archivar Cristhian Urrego Camargo Se archiva. Se da rta mediante oficio No. 20202000000701 del 5/02/2020."/>
    <d v="2020-03-04T00:00:00"/>
    <s v="Pdf"/>
    <s v="Si"/>
    <s v="N/A"/>
    <s v="N/A"/>
  </r>
  <r>
    <x v="0"/>
    <s v="Servicio de mensajería"/>
    <x v="9"/>
    <s v="CUERPO DE BOMBEROS VOLUNTARIOS DE CALAMAR BOLIVAR  "/>
    <x v="1"/>
    <x v="1"/>
    <s v="SM SOLICITUD "/>
    <s v="Ronny Estiven Romero Velandia"/>
    <s v="FORMULACIÓN Y ACTUALIZACIÓN NORMATIVA Y OPERATIVA"/>
    <x v="0"/>
    <x v="2"/>
    <n v="15"/>
    <s v="20203320000522  "/>
    <d v="2020-01-28T00:00:00"/>
    <n v="20202050001473"/>
    <d v="2020-02-06T00:00:00"/>
    <n v="7"/>
    <n v="7"/>
    <x v="0"/>
    <s v="06-02-2020 11:27 AM Archivar Ronny Estiven Romero Velandia Respondido - Radicado DNBC No. *20202050001473* **20202050001473** Bogotá D.C, 06-02-2020_x000a_"/>
    <d v="2020-03-04T00:00:00"/>
    <s v="Pdf"/>
    <s v="Si"/>
    <s v="N/A"/>
    <s v="Radicado respuesta mal generado"/>
  </r>
  <r>
    <x v="0"/>
    <s v="Servicio de mensajería"/>
    <x v="10"/>
    <s v="VEEDUBOMD  "/>
    <x v="3"/>
    <x v="1"/>
    <s v="SM DERECHO DE PETICION "/>
    <s v=" Carlos Armando López Barrera"/>
    <s v="OFICINA ASESORA JURIDICA"/>
    <x v="2"/>
    <x v="4"/>
    <n v="10"/>
    <s v="20203320000642  "/>
    <d v="2020-01-31T00:00:00"/>
    <m/>
    <m/>
    <m/>
    <m/>
    <x v="2"/>
    <s v="05-02-2020 11:50 AM Reasignacion Cristhian Urrego Camargo Estimad Dr. Carlos, remito derecho de petición para la respuesta por parte del Despacho del Director. Gracias."/>
    <m/>
    <m/>
    <m/>
    <m/>
    <s v="No se tiene respuesta a la fecha 20/05/2020"/>
  </r>
  <r>
    <x v="0"/>
    <s v="Servicio de mensajería"/>
    <x v="11"/>
    <s v="SAFETY FIRE  "/>
    <x v="3"/>
    <x v="1"/>
    <s v="SM DERECHO DE PETICION "/>
    <s v="Rainer Narval Naranjo Charrasquiel "/>
    <s v="SUBDIRECCIÓN ADMINISTRATIVA Y FINANCIERA"/>
    <x v="1"/>
    <x v="4"/>
    <n v="10"/>
    <s v="20203320000682  "/>
    <d v="2020-01-31T00:00:00"/>
    <n v="20203000000741"/>
    <d v="2020-02-12T00:00:00"/>
    <n v="8"/>
    <n v="8"/>
    <x v="0"/>
    <s v="12-02-2020 14:37 PM Archivar Rainer Narval Naranjo Charrasquiel Se entregan copias y se archiva"/>
    <s v="N/A"/>
    <s v="Word"/>
    <s v="N/A"/>
    <s v="N/A"/>
    <s v="No se especifica medio de envio de respuesta, respuesta sin firma."/>
  </r>
  <r>
    <x v="0"/>
    <s v="Servicio de mensajería"/>
    <x v="9"/>
    <s v="SIMÓN VILLALBA DÍAZ "/>
    <x v="2"/>
    <x v="1"/>
    <s v="SM SITUACION DE CBV TURBANA "/>
    <s v="Cristhian Urrego Camargo"/>
    <s v="SUBDIRECCIÓN ESTRATÉGICA Y DE COORDINACIÓN BOMBERIL"/>
    <x v="0"/>
    <x v="2"/>
    <n v="15"/>
    <s v="20203320000722  "/>
    <d v="2020-01-31T00:00:00"/>
    <n v="20202000000711"/>
    <d v="2020-02-06T00:00:00"/>
    <n v="4"/>
    <n v="4"/>
    <x v="0"/>
    <s v="06-02-2020 10:03 AM Archivar Cristhian Urrego Camargo Se devuelve para que complete los anexos que señala en el oficio, para que complemente la petición. 20202000000711 del 6/02/2020"/>
    <d v="2020-03-04T00:00:00"/>
    <s v="Pdf"/>
    <s v="N/A"/>
    <s v="N/A"/>
    <s v="El orfeo no debio ser cerrado hasta pasar los 30 dias que se tiene por ley el completar la peticion y asi asi poder reanudar."/>
  </r>
  <r>
    <x v="1"/>
    <s v="Formato PQRSD"/>
    <x v="10"/>
    <s v="CUERPO DE BOMBEROS VOLUNTARIOS DE LA CALERA  "/>
    <x v="1"/>
    <x v="1"/>
    <s v="RD DERECHO DE PETICION "/>
    <s v="Ronny Estiven Romero Velandia"/>
    <s v="FORMULACIÓN Y ACTUALIZACIÓN NORMATIVA Y OPERATIVA"/>
    <x v="0"/>
    <x v="2"/>
    <n v="15"/>
    <s v="20203320000842  "/>
    <d v="2020-02-04T00:00:00"/>
    <n v="20202050064101"/>
    <d v="2020-01-09T00:00:00"/>
    <n v="0"/>
    <n v="0"/>
    <x v="0"/>
    <s v="05-02-2020 15:16 PM Archivar Ronny Estiven Romero Velandia RESPONDIDO CON Radicado DNBC No. *20202050064101* **20202050064101** Bogotá D.C, 09-01-2020"/>
    <s v="N/A"/>
    <s v="Word"/>
    <s v="N/A"/>
    <s v="N/A"/>
    <s v="No se especifica medio de envío, documento sin firma."/>
  </r>
  <r>
    <x v="0"/>
    <s v="Servicio de mensajería"/>
    <x v="12"/>
    <s v="ALCALDIA DE PORE - CASANARE  "/>
    <x v="0"/>
    <x v="5"/>
    <s v="SM FORTALECIMIENTO "/>
    <s v="Luis Alberto Valencia Pulido"/>
    <s v="Área Central de Referencia Bomberil"/>
    <x v="0"/>
    <x v="2"/>
    <n v="15"/>
    <s v="20203320000872  "/>
    <d v="2020-02-05T00:00:00"/>
    <n v="20202100001031"/>
    <d v="2020-03-19T00:00:00"/>
    <n v="31"/>
    <n v="31"/>
    <x v="1"/>
    <s v="Área Central de Referencia Bomberil 19-03-2020 13:24 PM Archivar Luis Alberto Valencia Pulido Se da respuesta mediante Documento No 20202100001031"/>
    <s v="N/A"/>
    <s v="Word"/>
    <s v="N/A"/>
    <s v="N/A"/>
    <s v="No se especifica medio de envío, documento sin firma."/>
  </r>
  <r>
    <x v="0"/>
    <s v="Servicio de mensajería"/>
    <x v="7"/>
    <s v="CUERPO DE BOMBEROS VOLUNTARIOS DEL SOCORRO  "/>
    <x v="1"/>
    <x v="5"/>
    <s v="SM FORTALECIMIENTO "/>
    <s v="Andrés Fernando Muñoz Cabrera"/>
    <s v="Área Central de Referencia Bomberil"/>
    <x v="0"/>
    <x v="2"/>
    <n v="15"/>
    <s v="20203320000882  "/>
    <d v="2020-02-05T00:00:00"/>
    <m/>
    <m/>
    <m/>
    <m/>
    <x v="2"/>
    <m/>
    <m/>
    <m/>
    <m/>
    <m/>
    <m/>
  </r>
  <r>
    <x v="0"/>
    <s v="Servicio de mensajería"/>
    <x v="10"/>
    <s v="ALCALDÍA DE AGUA DE DIOS - CUNDINAMARCA  "/>
    <x v="0"/>
    <x v="2"/>
    <s v="SM QUEJA  "/>
    <s v="Ronny Estiven Romero Velandia"/>
    <s v="FORMULACIÓN Y ACTUALIZACIÓN NORMATIVA Y OPERATIVA"/>
    <x v="0"/>
    <x v="2"/>
    <n v="15"/>
    <s v="20203320000912  "/>
    <d v="2020-02-06T00:00:00"/>
    <n v="20202050064451"/>
    <d v="2020-02-14T00:00:00"/>
    <n v="6"/>
    <n v="6"/>
    <x v="0"/>
    <s v="14-02-2020 15:17 PM Archivar Ronny Estiven Romero Velandia Respondido con radicado DNBC No. *20202050064451* **20202050064451** Bogotá D.C, 14-02-2020"/>
    <d v="2020-02-21T00:00:00"/>
    <s v="Pdf"/>
    <s v="Si"/>
    <s v="N/A"/>
    <s v="N/A"/>
  </r>
  <r>
    <x v="0"/>
    <s v="Servicio de mensajería"/>
    <x v="11"/>
    <s v="SECRETARIA DISTRITAL DE AMBIENTE  "/>
    <x v="0"/>
    <x v="4"/>
    <s v="SM VISITA CONTROL DE CUMPLIMIENTO NORMATIVO "/>
    <s v="Rainer Narval Naranjo Charrasquiel"/>
    <s v="SUBDIRECCIÓN ADMINISTRATIVA Y FINANCIERA"/>
    <x v="1"/>
    <x v="1"/>
    <n v="10"/>
    <s v="20203320000932  "/>
    <d v="2020-02-06T00:00:00"/>
    <s v="N/A"/>
    <d v="2020-02-17T00:00:00"/>
    <n v="7"/>
    <n v="7"/>
    <x v="0"/>
    <s v="Se procederá a realizar las actividades pertinentes para dar cumplimiento a los requerimientos de la Secretaria Ambiental."/>
    <s v="N/A"/>
    <s v="N/A"/>
    <s v="N/A"/>
    <s v="N/A"/>
    <s v="No se tiene evidencia de respuesta."/>
  </r>
  <r>
    <x v="0"/>
    <s v="Servicio de mensajería"/>
    <x v="13"/>
    <s v="GOBERNACIÓN ARAUCA  "/>
    <x v="0"/>
    <x v="5"/>
    <s v="SM PROYECTO "/>
    <s v="Cristhian Matiz"/>
    <s v="SUBDIRECCIÓN ESTRATÉGICA Y DE COORDINACIÓN BOMBERIL"/>
    <x v="0"/>
    <x v="2"/>
    <n v="15"/>
    <s v="20203320001002  "/>
    <d v="2020-02-06T00:00:00"/>
    <m/>
    <m/>
    <m/>
    <m/>
    <x v="2"/>
    <m/>
    <m/>
    <m/>
    <m/>
    <m/>
    <m/>
  </r>
  <r>
    <x v="0"/>
    <s v="Servicio de mensajería"/>
    <x v="10"/>
    <s v="ALCALDÍA DE AGUA DE DIOS - CUNDINAMARCA  "/>
    <x v="0"/>
    <x v="5"/>
    <s v="SM PROYECTO "/>
    <s v=" Cristhian Matiz"/>
    <s v="SUBDIRECCIÓN ESTRATÉGICA Y DE COORDINACIÓN BOMBERIL"/>
    <x v="0"/>
    <x v="2"/>
    <n v="15"/>
    <s v="20203320001042  "/>
    <d v="2020-02-10T00:00:00"/>
    <m/>
    <m/>
    <m/>
    <m/>
    <x v="2"/>
    <m/>
    <m/>
    <m/>
    <m/>
    <m/>
    <m/>
  </r>
  <r>
    <x v="0"/>
    <s v="Servicio de mensajería"/>
    <x v="14"/>
    <s v="CUERPO DE BOMBEROS VOLUNTARIOS DE HONDA  "/>
    <x v="1"/>
    <x v="5"/>
    <s v="SM PETICIÓN VEHÍCULO "/>
    <s v="Andrea Bibiana Castañeda Durán  "/>
    <s v="FORMULACIÓN Y ACTUALIZACIÓN NORMATIVA Y OPERATIVA"/>
    <x v="0"/>
    <x v="2"/>
    <n v="15"/>
    <s v="20203320001142  "/>
    <d v="2020-02-10T00:00:00"/>
    <n v="20202050064481"/>
    <d v="2020-02-17T00:00:00"/>
    <n v="5"/>
    <n v="5"/>
    <x v="0"/>
    <s v="18-02-2020 09:03 AM Archivar Andrea Bibiana Castañeda Durán SE DIO RESPUESTA CON RAD. 20202050064481 ENVIADO EL 17/02/2020"/>
    <d v="2020-02-21T00:00:00"/>
    <s v="Pdf"/>
    <s v="Si"/>
    <s v="N/A"/>
    <s v="N/A"/>
  </r>
  <r>
    <x v="0"/>
    <s v="Radicación Directa"/>
    <x v="4"/>
    <s v="CUERPO DE BOMBEROS VOLUNTARIOS DE ZARZAL  "/>
    <x v="1"/>
    <x v="1"/>
    <s v="RD PROYECTO "/>
    <s v=" Cristhian Matiz"/>
    <s v="SUBDIRECCIÓN ESTRATÉGICA Y DE COORDINACIÓN BOMBERIL"/>
    <x v="0"/>
    <x v="2"/>
    <n v="15"/>
    <s v="20203320001172  "/>
    <d v="2020-02-10T00:00:00"/>
    <m/>
    <m/>
    <m/>
    <m/>
    <x v="2"/>
    <m/>
    <m/>
    <m/>
    <m/>
    <m/>
    <m/>
  </r>
  <r>
    <x v="0"/>
    <s v="Servicio de mensajería"/>
    <x v="15"/>
    <s v="CUERPO DE BOMBEROS VOLUNTARIOS DE PAIPA - BOYACA  "/>
    <x v="1"/>
    <x v="1"/>
    <s v="SM REMISION DE EXPEDIENTE "/>
    <s v="ERIKA AGUIRRE LEMUS"/>
    <s v="FORMULACIÓN Y ACTUALIZACIÓN NORMATIVA Y OPERATIVA"/>
    <x v="0"/>
    <x v="2"/>
    <n v="15"/>
    <s v="20203320001192  "/>
    <d v="2020-02-11T00:00:00"/>
    <n v="20202050064761"/>
    <d v="2020-03-02T00:00:00"/>
    <n v="15"/>
    <n v="15"/>
    <x v="0"/>
    <s v="02-03-2020 12:11 PM Archivar ERIKA AGUIRRE LEMUS Se archiva con radicado de salida número 20202050064761. Se adjunto pantallazo de envío de comunicación."/>
    <d v="2020-02-25T00:00:00"/>
    <s v="Pdf"/>
    <s v="Si"/>
    <s v="N/A"/>
    <s v="N/A"/>
  </r>
  <r>
    <x v="0"/>
    <s v="Servicio de mensajería"/>
    <x v="7"/>
    <s v="ALCALDIA MUNICIPAL DE EL PLAYON - SANTANDER  "/>
    <x v="0"/>
    <x v="2"/>
    <s v="SM. COPIA QUEJA POR NO ATENCIÓN DE INCENDIO "/>
    <s v="Andrea Bibiana Castañeda Durán  "/>
    <s v="FORMULACIÓN Y ACTUALIZACIÓN NORMATIVA Y OPERATIVA"/>
    <x v="0"/>
    <x v="1"/>
    <n v="10"/>
    <s v="20203320001202  "/>
    <d v="2020-02-11T00:00:00"/>
    <n v="20202050064501"/>
    <d v="2020-02-18T00:00:00"/>
    <n v="5"/>
    <n v="5"/>
    <x v="0"/>
    <s v="18-02-2020 16:53 PM Archivar Andrea Bibiana Castañeda Durán SE DIO TRÁMITE CON RAD. 20202050064501 ENVIADO EL 18/2/2020 POR CORREO ELECTRÓNICO"/>
    <d v="2020-02-19T00:00:00"/>
    <s v="Pdf"/>
    <s v="Si"/>
    <s v="N/A"/>
    <s v="N/A"/>
  </r>
  <r>
    <x v="0"/>
    <s v="Radicación Directa"/>
    <x v="16"/>
    <s v="CUERPO DE BOMBEROS VOLUNTARIOS DE CLEMENCIA BOLIVAR  "/>
    <x v="1"/>
    <x v="1"/>
    <s v="RD DERECHO DE PETICIÓN "/>
    <s v="Ronny Estiven Romero Velandia"/>
    <s v="FORMULACIÓN Y ACTUALIZACIÓN NORMATIVA Y OPERATIVA"/>
    <x v="0"/>
    <x v="2"/>
    <n v="15"/>
    <s v="20203320001232  "/>
    <d v="2020-02-11T00:00:00"/>
    <n v="20202050064421"/>
    <d v="2020-02-14T00:00:00"/>
    <n v="3"/>
    <n v="3"/>
    <x v="0"/>
    <s v="17-02-2020 10:53 AM Archivar Ronny Estiven Romero Velandia Respondido con Radicado DNBC No. *20202050064421* **20202050064421** Bogotá D.C, 13-02-2020"/>
    <d v="2020-03-04T00:00:00"/>
    <s v="Pdf"/>
    <s v="Si"/>
    <s v="N/A"/>
    <s v="N/A"/>
  </r>
  <r>
    <x v="0"/>
    <s v="Servicio de mensajería"/>
    <x v="11"/>
    <s v="RED COLOMBIANA DE INSTITUCIONES DE EDUCACIÓN SUPERIOR EDURED  "/>
    <x v="3"/>
    <x v="1"/>
    <s v="SM SOLICITUD DE CERTIFICACION "/>
    <s v="CAROLINA ESCARRAGA "/>
    <s v="GESTIÓN CONTRACTUAL"/>
    <x v="1"/>
    <x v="2"/>
    <n v="15"/>
    <s v="20203320001282  "/>
    <d v="2020-02-11T00:00:00"/>
    <m/>
    <m/>
    <m/>
    <m/>
    <x v="2"/>
    <m/>
    <m/>
    <m/>
    <m/>
    <m/>
    <m/>
  </r>
  <r>
    <x v="0"/>
    <s v="Servicio de mensajería"/>
    <x v="10"/>
    <s v="CUERPO DE BOMBEROS VOLUNTARIOS DE SIBATE  "/>
    <x v="1"/>
    <x v="3"/>
    <s v="SM SEGUIMIENTO "/>
    <s v="Andrea Bibiana Castañeda Durán  "/>
    <s v="FORMULACIÓN Y ACTUALIZACIÓN NORMATIVA Y OPERATIVA"/>
    <x v="0"/>
    <x v="2"/>
    <n v="15"/>
    <s v="20203320001312  "/>
    <d v="2020-02-12T00:00:00"/>
    <n v="20202050064511"/>
    <d v="2020-02-18T00:00:00"/>
    <n v="4"/>
    <n v="4"/>
    <x v="0"/>
    <s v="18-02-2020 16:56 PM Archivar Andrea Bibiana Castañeda Durán SE DIO TRÁMITE CON RAD. 20202050064511 ENVIADO EL 18/012/2020 POR CORREO ELECTRÓNICO"/>
    <d v="2020-02-21T00:00:00"/>
    <s v="Pdf"/>
    <s v="Si"/>
    <s v="N/A"/>
    <s v="N/A"/>
  </r>
  <r>
    <x v="0"/>
    <s v="Servicio de mensajería"/>
    <x v="0"/>
    <s v="HEINER JONED GUZMAN RIVERA "/>
    <x v="2"/>
    <x v="0"/>
    <s v="SM ASESORIA JURIDICA PARA AVALAR GRADO "/>
    <s v="Andrea Bibiana Castañeda Durán  "/>
    <s v="FORMULACIÓN Y ACTUALIZACIÓN NORMATIVA Y OPERATIVA"/>
    <x v="0"/>
    <x v="5"/>
    <n v="15"/>
    <s v="20203320001342  "/>
    <d v="2020-02-12T00:00:00"/>
    <n v="20202050064681"/>
    <d v="2020-02-21T00:00:00"/>
    <n v="7"/>
    <n v="7"/>
    <x v="0"/>
    <s v="21-02-2020 15:38 PM Archivar Andrea Bibiana Castañeda Durán SE DIO TRÁMITE CON RAD. 20202050064681 ENVIADO EL 21/2/2020"/>
    <d v="2020-02-21T00:00:00"/>
    <s v="Pdf"/>
    <s v="Si"/>
    <s v="N/A"/>
    <s v="N/A"/>
  </r>
  <r>
    <x v="0"/>
    <s v="Servicio de mensajería"/>
    <x v="14"/>
    <s v="ROBINSON REINA  "/>
    <x v="2"/>
    <x v="1"/>
    <s v="SM TRASLADO SOLICITUD DEL MINISTERIO DE EDUCACIÓN "/>
    <s v="Andrea Bibiana Castañeda Durán  "/>
    <s v="FORMULACIÓN Y ACTUALIZACIÓN NORMATIVA Y OPERATIVA"/>
    <x v="0"/>
    <x v="5"/>
    <n v="15"/>
    <s v="20203320001402  "/>
    <d v="2020-02-17T00:00:00"/>
    <n v="20203320001412"/>
    <d v="2020-02-18T00:00:00"/>
    <n v="1"/>
    <n v="1"/>
    <x v="0"/>
    <s v="18-02-2020 16:49 PM Archivar Andrea Bibiana Castañeda Durán SE DARÁ TRÁMITE CON EL RADICADO No. 20203320001412"/>
    <s v="N/A"/>
    <s v="N/A"/>
    <s v="N/A"/>
    <s v="N/A"/>
    <s v="N/A"/>
  </r>
  <r>
    <x v="0"/>
    <s v="Servicio de mensajería"/>
    <x v="14"/>
    <s v="ROBINSON REINA  "/>
    <x v="2"/>
    <x v="1"/>
    <s v="SM DERECHO DE PETICION CONCEPTO SOBRE AUTORIZACIÓN DE CBV PITALITO PARA CERTIFICAR AUXILIARES DE ENFERMERIA  "/>
    <s v="Andrea Bibiana Castañeda Durán  "/>
    <s v="FORMULACIÓN Y ACTUALIZACIÓN NORMATIVA Y OPERATIVA"/>
    <x v="0"/>
    <x v="5"/>
    <n v="15"/>
    <s v="20203320001412  "/>
    <d v="2020-02-17T00:00:00"/>
    <n v="20202050064591"/>
    <d v="2020-03-24T00:00:00"/>
    <n v="25"/>
    <n v="25"/>
    <x v="1"/>
    <s v="03-04-2020 13:11 PM Archivar Andrea Bibiana Castañeda Durán SE DIO TRÁMITE CON RAD. 20202050064591 ENVIADO EL 24/3/2020 POR CORREO ELECTRÓNICO"/>
    <d v="2020-03-24T00:00:00"/>
    <s v="Pdf"/>
    <s v="Si"/>
    <s v="N/A"/>
    <s v="N/A"/>
  </r>
  <r>
    <x v="0"/>
    <s v="Servicio de mensajería"/>
    <x v="11"/>
    <s v="CRISTHIAN ZAMBRANO BARRETO "/>
    <x v="2"/>
    <x v="1"/>
    <s v="SM SOLICITUD VISITA DE VERIFICACIÓN DE CONDICIONES DE SEGURIDAD "/>
    <s v="Andrea Bibiana Castañeda Durán  "/>
    <s v="FORMULACIÓN Y ACTUALIZACIÓN NORMATIVA Y OPERATIVA"/>
    <x v="0"/>
    <x v="5"/>
    <n v="15"/>
    <s v="20203320001432  "/>
    <d v="2020-02-17T00:00:00"/>
    <n v="20202050064581"/>
    <d v="2020-02-19T00:00:00"/>
    <n v="2"/>
    <n v="2"/>
    <x v="0"/>
    <s v="19-02-2020 16:12 PM Archivar Andrea Bibiana Castañeda Durán SE DIO RESPUESTA CON RAD. 20202050064581 ENVIADO EL 19/02/2020 POR CORREO ELECTRÓNICO"/>
    <d v="2020-02-21T00:00:00"/>
    <s v="Pdf"/>
    <s v="Si"/>
    <s v="N/A"/>
    <s v="N/A"/>
  </r>
  <r>
    <x v="0"/>
    <s v="Servicio de mensajería"/>
    <x v="11"/>
    <s v="SECRETARÍA DISTRITAL DE GOBIERNO Alcaldía MAYOR DE Bogotá  "/>
    <x v="0"/>
    <x v="1"/>
    <s v="SM TRASLADO DERECHO DE PETICIÓN CARLOS JULIO RINCON "/>
    <s v="Andrea Bibiana Castañeda Durán  "/>
    <s v="FORMULACIÓN Y ACTUALIZACIÓN NORMATIVA Y OPERATIVA"/>
    <x v="0"/>
    <x v="5"/>
    <n v="15"/>
    <s v="20203320001462  "/>
    <d v="2020-02-17T00:00:00"/>
    <n v="20202050064541"/>
    <d v="2020-02-18T00:00:00"/>
    <n v="1"/>
    <n v="1"/>
    <x v="0"/>
    <s v="18-02-2020 16:57 PM Archivar Andrea Bibiana Castañeda Durán SE DIO TRÁMITE CON RAD. 20202050064541 ENVIADO EL 18/02/2020 POR CORREO ELECTRÓNICO"/>
    <d v="2020-02-21T00:00:00"/>
    <s v="Pdf"/>
    <s v="Si"/>
    <s v="N/A"/>
    <s v="N/A"/>
  </r>
  <r>
    <x v="0"/>
    <s v="Servicio de mensajería"/>
    <x v="10"/>
    <s v="DELEGACION DEPARTAMENTAL DE BOMBEROS CUNDINAMARCA  "/>
    <x v="1"/>
    <x v="0"/>
    <s v="SM SOLICITUD DE CONCEPTO "/>
    <s v="Andrea Bibiana Castañeda Durán  "/>
    <s v="FORMULACIÓN Y ACTUALIZACIÓN NORMATIVA Y OPERATIVA"/>
    <x v="0"/>
    <x v="2"/>
    <n v="15"/>
    <s v="20203320001512  "/>
    <d v="2020-02-17T00:00:00"/>
    <n v="20202050064601"/>
    <d v="2020-02-26T00:00:00"/>
    <n v="8"/>
    <n v="8"/>
    <x v="0"/>
    <s v="05-03-2020 16:34 PM Archivar Andrea Bibiana Castañeda Durán SE DIO TRÁMITE CON RADICADO 20202050064601 ENVIADO EL 26/2/2020"/>
    <d v="2020-02-27T00:00:00"/>
    <s v="Pdf"/>
    <s v="Si"/>
    <s v="N/A"/>
    <s v="N/A"/>
  </r>
  <r>
    <x v="0"/>
    <s v="Servicio de mensajería"/>
    <x v="11"/>
    <s v="LIBARDO GOMEZ URREA "/>
    <x v="2"/>
    <x v="1"/>
    <s v="SM DERECHO DE PETICIÓN "/>
    <s v="Freddy Andrés Farfán Moreno"/>
    <s v="GESTIÓN PRESUPUESTO"/>
    <x v="1"/>
    <x v="5"/>
    <n v="15"/>
    <s v="20203320001532  "/>
    <d v="2020-02-17T00:00:00"/>
    <n v="20203600000871"/>
    <d v="2020-03-04T00:00:00"/>
    <n v="12"/>
    <n v="12"/>
    <x v="0"/>
    <s v="04-03-2020 16:06 PM Archivar Freddy Andrés Farfán Moreno se da respuesta con el oficio No. 20203600000871"/>
    <d v="2020-03-04T00:00:00"/>
    <s v="Word"/>
    <s v="N/A"/>
    <s v="N/A"/>
    <s v="No se especifica medio de envío, documento sin firma."/>
  </r>
  <r>
    <x v="0"/>
    <s v="Servicio de mensajería"/>
    <x v="11"/>
    <s v="CONTRALORIA GENERAL DE LA NACION  "/>
    <x v="0"/>
    <x v="1"/>
    <s v="SM REITERACION SOLICITUD "/>
    <s v="CAROLINA ESCARRAGA "/>
    <s v="GESTIÓN CONTRACTUAL"/>
    <x v="1"/>
    <x v="1"/>
    <n v="10"/>
    <s v="20203320001582  "/>
    <d v="2020-02-17T00:00:00"/>
    <s v="N/A"/>
    <d v="2020-06-01T00:00:00"/>
    <n v="71"/>
    <n v="71"/>
    <x v="1"/>
    <s v="01-06-2020 11:56 AM Archivar CAROLINA ESCARRAGA mediante el correo eletronico rainer.naranjo@dnbc.gov.co se dio respuesta al ente de control"/>
    <s v="N/A"/>
    <s v="N/A"/>
    <s v="N/A"/>
    <s v="N/A"/>
    <s v="No se tiene evidencia de respuesta."/>
  </r>
  <r>
    <x v="0"/>
    <s v="Radicación Directa"/>
    <x v="4"/>
    <s v="CUERPO DE BOMBEROS VOLUNTARIOS DE ANSERMANUEVO  "/>
    <x v="1"/>
    <x v="1"/>
    <s v="RD SOLICITUD "/>
    <s v="Andrea Bibiana Castañeda Durán  "/>
    <s v="FORMULACIÓN Y ACTUALIZACIÓN NORMATIVA Y OPERATIVA"/>
    <x v="0"/>
    <x v="2"/>
    <n v="15"/>
    <s v="20203320001602  "/>
    <d v="2020-02-17T00:00:00"/>
    <m/>
    <m/>
    <m/>
    <m/>
    <x v="2"/>
    <m/>
    <m/>
    <m/>
    <m/>
    <m/>
    <m/>
  </r>
  <r>
    <x v="0"/>
    <s v="Radicación Directa"/>
    <x v="4"/>
    <s v="FEDERACION DEPARTAMENTAL DE BOMBEROS DEL VALLE DEL CAUCA  "/>
    <x v="1"/>
    <x v="0"/>
    <s v="RD PRESENTACIÓN CBV  "/>
    <s v="ERIKA AGUIRRE LEMUS"/>
    <s v="FORMULACIÓN Y ACTUALIZACIÓN NORMATIVA Y OPERATIVA"/>
    <x v="0"/>
    <x v="0"/>
    <n v="30"/>
    <s v="20203320001612  "/>
    <d v="2020-02-17T00:00:00"/>
    <s v="20202050065241, 20202050065231 y 20202050065261"/>
    <d v="2020-03-31T00:00:00"/>
    <n v="30"/>
    <n v="30"/>
    <x v="0"/>
    <s v="16-03-2020 16:31 PM Archivar ERIKA AGUIRRE LEMUS Se archiva con número de radicado **20202050065241**, **20202050065231** y **20202050065261**."/>
    <d v="2020-04-29T00:00:00"/>
    <s v="Pdf"/>
    <s v="Si"/>
    <s v="N/A"/>
    <s v="TRD incorrecta"/>
  </r>
  <r>
    <x v="0"/>
    <s v="Servicio de mensajería"/>
    <x v="17"/>
    <s v="MINISTERIO DE INTERIOR  "/>
    <x v="0"/>
    <x v="5"/>
    <s v="SM PROYECTO "/>
    <s v="Cristhian Matiz"/>
    <s v="SUBDIRECCIÓN ESTRATÉGICA Y DE COORDINACIÓN BOMBERIL"/>
    <x v="0"/>
    <x v="5"/>
    <n v="15"/>
    <s v="20203320001622  "/>
    <d v="2020-02-17T00:00:00"/>
    <m/>
    <m/>
    <m/>
    <m/>
    <x v="2"/>
    <m/>
    <m/>
    <m/>
    <m/>
    <m/>
    <m/>
  </r>
  <r>
    <x v="0"/>
    <s v="Servicio de mensajería"/>
    <x v="3"/>
    <s v="MINISTERIO DE INTERIOR  "/>
    <x v="1"/>
    <x v="1"/>
    <s v="SM TRASLADO POR COMPETENCIA "/>
    <s v="ERIKA AGUIRRE LEMUS"/>
    <s v="FORMULACIÓN Y ACTUALIZACIÓN NORMATIVA Y OPERATIVA"/>
    <x v="0"/>
    <x v="5"/>
    <n v="15"/>
    <s v="20203320001632  "/>
    <d v="2020-02-17T00:00:00"/>
    <n v="20202050064781"/>
    <d v="2020-03-02T00:00:00"/>
    <n v="10"/>
    <n v="10"/>
    <x v="0"/>
    <s v="02-03-2020 14:03 PM Archivar ERIKA AGUIRRE LEMUS se archiva con radicado de salida número 20202050064781. Se adjunta pantallazo de envío."/>
    <d v="2020-02-27T00:00:00"/>
    <s v="Pdf"/>
    <s v="Si"/>
    <s v="N/A"/>
    <s v="N/A"/>
  </r>
  <r>
    <x v="0"/>
    <s v="Servicio de mensajería"/>
    <x v="0"/>
    <s v="CUERPO DE BOMBEROS VOLUNTARIOS DE OPORAPA HUILA  "/>
    <x v="1"/>
    <x v="3"/>
    <s v="SM DERECHO DE PETICION "/>
    <s v="Ronny Estiven Romero Velandia"/>
    <s v="FORMULACIÓN Y ACTUALIZACIÓN NORMATIVA Y OPERATIVA"/>
    <x v="0"/>
    <x v="5"/>
    <n v="15"/>
    <s v="20203320001672  "/>
    <d v="2020-02-18T00:00:00"/>
    <n v="20202050064561"/>
    <d v="2020-02-19T00:00:00"/>
    <n v="1"/>
    <n v="1"/>
    <x v="0"/>
    <s v="18-02-2020 12:00 PM Archivar Ronny Estiven Romero Velandia respondido con Radicado DNBC No. *20202050064561* **20202050064561** Bogotá D.C, 18-02-2020"/>
    <d v="2020-02-21T00:00:00"/>
    <s v="Pdf"/>
    <s v="Si"/>
    <s v="N/A"/>
    <s v="N/A"/>
  </r>
  <r>
    <x v="0"/>
    <s v="Servicio de mensajería"/>
    <x v="15"/>
    <s v="ALCALDIA CIENAGA  "/>
    <x v="0"/>
    <x v="1"/>
    <s v="SM TRASLADO "/>
    <s v="ERIKA AGUIRRE LEMUS"/>
    <s v="FORMULACIÓN Y ACTUALIZACIÓN NORMATIVA Y OPERATIVA"/>
    <x v="0"/>
    <x v="0"/>
    <n v="30"/>
    <s v="20203320001772  "/>
    <d v="2020-02-20T00:00:00"/>
    <s v="20202050064741 y 20202050064831"/>
    <d v="2020-02-25T00:00:00"/>
    <n v="3"/>
    <n v="3"/>
    <x v="0"/>
    <s v="27-02-2020 10:51 AM Archivar ERIKA AGUIRRE LEMUS Se envío comunicación el 25 de febrero de 2020. Se adjunto pantallazo de envío."/>
    <d v="2020-02-25T00:00:00"/>
    <s v="Pdf"/>
    <s v="Si"/>
    <s v="N/A"/>
    <s v="N/A"/>
  </r>
  <r>
    <x v="0"/>
    <s v="Servicio de mensajería"/>
    <x v="1"/>
    <s v="SECRETARIA DE GOBIERNO DE ARMENIA  "/>
    <x v="0"/>
    <x v="0"/>
    <s v="SM FORTALECIMIENTO INSTITUCIONAL "/>
    <s v="Edgar Alexander Maya Lopez "/>
    <s v="FORMULACIÓN Y ACTUALIZACIÓN NORMATIVA Y OPERATIVA"/>
    <x v="0"/>
    <x v="0"/>
    <n v="30"/>
    <s v="20203320001782  "/>
    <d v="2020-02-20T00:00:00"/>
    <n v="20202050065721"/>
    <d v="2020-04-14T00:00:00"/>
    <n v="34"/>
    <n v="34"/>
    <x v="1"/>
    <s v="14-04-2020 12:48 PM Archivar Edgar Alexander Maya López Se da respuesta con radicado DNBC N° 20202050065721"/>
    <s v="N/A"/>
    <s v="Word"/>
    <s v="N/A"/>
    <s v="N/A"/>
    <s v="No se especifica medio de envío, documento sin firma."/>
  </r>
  <r>
    <x v="0"/>
    <s v="Servicio de mensajería"/>
    <x v="7"/>
    <s v="CAMARA DE COMERCIO DE BUCARAMANGA  "/>
    <x v="0"/>
    <x v="3"/>
    <s v="SOLICITUD "/>
    <s v=" ERIKA AGUIRRE LEMUS"/>
    <s v="FORMULACIÓN Y ACTUALIZACIÓN NORMATIVA Y OPERATIVA"/>
    <x v="0"/>
    <x v="2"/>
    <n v="15"/>
    <s v="20203320001842  "/>
    <d v="2020-02-20T00:00:00"/>
    <m/>
    <m/>
    <m/>
    <m/>
    <x v="2"/>
    <m/>
    <m/>
    <m/>
    <m/>
    <m/>
    <m/>
  </r>
  <r>
    <x v="0"/>
    <s v="Servicio de mensajería"/>
    <x v="1"/>
    <s v="GOBERNACIÓN DE ANTIOQUIA  "/>
    <x v="0"/>
    <x v="0"/>
    <s v="SM SOLICITUD "/>
    <s v="ERIKA AGUIRRE LEMUS"/>
    <s v="FORMULACIÓN Y ACTUALIZACIÓN NORMATIVA Y OPERATIVA"/>
    <x v="0"/>
    <x v="0"/>
    <n v="30"/>
    <s v="20203320001882  "/>
    <d v="2020-02-24T00:00:00"/>
    <n v="20202050065281"/>
    <d v="2020-03-16T00:00:00"/>
    <n v="15"/>
    <n v="15"/>
    <x v="0"/>
    <s v="16-03-2020 16:36 PM Archivar ERIKA AGUIRRE LEMUS Se archiva con el radicado de salida número 20202050065281."/>
    <d v="2020-03-18T00:00:00"/>
    <s v="Pdf"/>
    <s v="Si"/>
    <s v="N/A"/>
    <s v="N/A"/>
  </r>
  <r>
    <x v="0"/>
    <s v="Radicación Directa"/>
    <x v="11"/>
    <s v="CONGRESO DE LA REPUBLICA DE COLOMBIA  "/>
    <x v="0"/>
    <x v="1"/>
    <s v="RD SOLICITUD DE INFORMACION "/>
    <s v=" Carlos Armando López Barrera"/>
    <s v="OFICINA ASESORA JURIDICA"/>
    <x v="2"/>
    <x v="6"/>
    <n v="5"/>
    <s v="20203320001912  "/>
    <d v="2020-02-25T00:00:00"/>
    <n v="20201200000033"/>
    <d v="2020-03-16T00:00:00"/>
    <n v="15"/>
    <n v="15"/>
    <x v="1"/>
    <s v="16-03-2020 17:40 PM Archivar Carlos Armando López Barrera Se archiva y se da respuesta mediante radicado No. 20201200000033"/>
    <s v="N/A"/>
    <s v="Word"/>
    <s v="N/A"/>
    <s v="N/A"/>
    <s v="N/A"/>
  </r>
  <r>
    <x v="2"/>
    <s v="Correo atención al Ciudadano"/>
    <x v="11"/>
    <s v="JIUD MAGNOLY GAVIRIA NARVAEZ  "/>
    <x v="2"/>
    <x v="1"/>
    <s v="CAC SOLICITUD DE CERTIFICADO "/>
    <s v="CAROLINA ESCARRAGA "/>
    <s v="GESTIÓN CONTRACTUAL"/>
    <x v="1"/>
    <x v="4"/>
    <n v="10"/>
    <s v="20203320001962  "/>
    <d v="2020-02-26T00:00:00"/>
    <m/>
    <m/>
    <m/>
    <m/>
    <x v="2"/>
    <m/>
    <m/>
    <m/>
    <m/>
    <m/>
    <m/>
  </r>
  <r>
    <x v="0"/>
    <s v="Servicio de mensajería"/>
    <x v="15"/>
    <s v="ALCALDIA CIENAGA  "/>
    <x v="0"/>
    <x v="0"/>
    <s v="SM REQUERIMIENTO "/>
    <s v="ERIKA AGUIRRE LEMUS"/>
    <s v="FORMULACIÓN Y ACTUALIZACIÓN NORMATIVA Y OPERATIVA"/>
    <x v="0"/>
    <x v="2"/>
    <n v="15"/>
    <s v="20203320002052  "/>
    <d v="2020-02-27T00:00:00"/>
    <n v="20202050064741"/>
    <d v="2020-02-25T00:00:00"/>
    <n v="0"/>
    <n v="0"/>
    <x v="0"/>
    <s v="02-03-2020 14:43 PM Archivar ERIKA AGUIRRE LEMUS Se archiva con radicado de salida número 20202050064741. Se adjunta pantallazo de envío."/>
    <d v="2020-02-25T00:00:00"/>
    <s v="Pdf"/>
    <s v="Si"/>
    <s v="N/A"/>
    <s v="N/A"/>
  </r>
  <r>
    <x v="0"/>
    <s v="Servicio de mensajería"/>
    <x v="10"/>
    <s v="CUERPO DE BOMBEROS VOLUNTARIOS DE SIBATE  "/>
    <x v="1"/>
    <x v="0"/>
    <s v="SM REMISION "/>
    <s v="Andrea Bibiana Castañeda Durán  "/>
    <s v="FORMULACIÓN Y ACTUALIZACIÓN NORMATIVA Y OPERATIVA"/>
    <x v="0"/>
    <x v="0"/>
    <n v="30"/>
    <s v="20203320002072  "/>
    <d v="2020-02-27T00:00:00"/>
    <n v="20202050065041"/>
    <d v="2020-03-11T00:00:00"/>
    <n v="9"/>
    <n v="9"/>
    <x v="0"/>
    <s v="16-03-2020 09:25 AM Archivar Andrea Bibiana Castañeda Durán SE DIO TRÁMITE CON RAD. 20202050065041 ENVIADO EL 11/03/2020"/>
    <d v="2020-03-13T00:00:00"/>
    <s v="Pdf"/>
    <s v="Si"/>
    <s v="N/A"/>
    <s v="N/A"/>
  </r>
  <r>
    <x v="0"/>
    <s v="Servicio de mensajería"/>
    <x v="11"/>
    <s v="ORLANDO PONCE MALAGA "/>
    <x v="0"/>
    <x v="4"/>
    <s v="SM SOLICITUD "/>
    <s v="Andrés Fernando Muñoz Cabrera"/>
    <s v="Área Central de Referencia Bomberil"/>
    <x v="0"/>
    <x v="2"/>
    <n v="15"/>
    <s v="20203320002092  "/>
    <d v="2020-02-27T00:00:00"/>
    <n v="20202100001081"/>
    <d v="2020-03-24T00:00:00"/>
    <n v="18"/>
    <n v="18"/>
    <x v="1"/>
    <s v="24-03-2020 19:09 PM Archivar Andrés Fernando Muñoz Cabrera Se archiva. Se envió documento por correo electrónico al destinatario"/>
    <s v="N/A"/>
    <s v="Word"/>
    <s v="Si"/>
    <s v="N/A"/>
    <s v="Documento sin firma"/>
  </r>
  <r>
    <x v="2"/>
    <s v="Correo atención al Ciudadano"/>
    <x v="11"/>
    <s v="COLJUEGOS  "/>
    <x v="0"/>
    <x v="1"/>
    <s v="CAC SOLICITUD "/>
    <s v="ERIKA AGUIRRE LEMUS"/>
    <s v="FORMULACIÓN Y ACTUALIZACIÓN NORMATIVA Y OPERATIVA"/>
    <x v="0"/>
    <x v="2"/>
    <n v="15"/>
    <s v="20203320002122  "/>
    <d v="2020-02-27T00:00:00"/>
    <n v="20202050064941"/>
    <d v="2020-03-10T00:00:00"/>
    <n v="8"/>
    <n v="8"/>
    <x v="1"/>
    <s v="10-03-2020 14:44 PM Archivar ERIKA AGUIRRE LEMUS Se archiva con el radicado de salida número 20202050064941. Se adjunto pantallazo de salida."/>
    <d v="2020-03-10T00:00:00"/>
    <s v="Pdf"/>
    <s v="Si"/>
    <s v="N/A"/>
    <s v="Fecha real de recepción 04-02-2020, extemporánea por 29 días a respuesta"/>
  </r>
  <r>
    <x v="2"/>
    <s v="Correo atención al Ciudadano"/>
    <x v="11"/>
    <s v="JOSE MANUEL ROJAS GARCIA "/>
    <x v="2"/>
    <x v="1"/>
    <s v="CAC SOLICITUD DE INFORMACION "/>
    <s v="Andrea Bibiana Castañeda Durán  "/>
    <s v="FORMULACIÓN Y ACTUALIZACIÓN NORMATIVA Y OPERATIVA"/>
    <x v="0"/>
    <x v="5"/>
    <n v="15"/>
    <s v="20203320002132  "/>
    <d v="2020-02-27T00:00:00"/>
    <n v="20202050064861"/>
    <d v="2020-03-02T00:00:00"/>
    <n v="5"/>
    <n v="5"/>
    <x v="0"/>
    <s v="03-03-2020 16:58 PM Archivar Andrea Bibiana Castañeda Durán SE DIO TRÁMITE CON RAD. 20202050064861 ENVIADO EL 02/03/2020"/>
    <d v="2020-03-04T00:00:00"/>
    <s v="Pdf"/>
    <s v="Si"/>
    <s v="N/A"/>
    <s v="Fecha real de recepción día 24 de febrero de 2020"/>
  </r>
  <r>
    <x v="2"/>
    <s v="Correo atención al Ciudadano"/>
    <x v="11"/>
    <s v="CARLOS JULIO RINCON AYALA "/>
    <x v="2"/>
    <x v="1"/>
    <s v="CAC DERECHO DE PETICION "/>
    <s v="Andrea Bibiana Castañeda Durán  "/>
    <s v="FORMULACIÓN Y ACTUALIZACIÓN NORMATIVA Y OPERATIVA"/>
    <x v="0"/>
    <x v="4"/>
    <n v="10"/>
    <s v="20203320002142  "/>
    <d v="2020-02-27T00:00:00"/>
    <n v="20202050064661"/>
    <d v="2020-02-20T00:00:00"/>
    <n v="1"/>
    <n v="1"/>
    <x v="0"/>
    <s v="28-02-2020 10:45 AM Archivar Andrea Bibiana Castañeda Durán SE DIO TRÁMITE CON RAD. 20202050064661 ENVIADO POR CORREO ELECTRÓNICO EL 20/02/2020"/>
    <d v="2020-02-21T00:00:00"/>
    <s v="Pdf"/>
    <s v="Si"/>
    <s v="N/A"/>
    <s v="Fecha real de recepción día 19 de febrero de 2020"/>
  </r>
  <r>
    <x v="0"/>
    <s v="Servicio de mensajería"/>
    <x v="7"/>
    <s v="GOBERNACIÓN DE SANTANDER  "/>
    <x v="4"/>
    <x v="0"/>
    <s v="SM CONCEPTO JURIDICO "/>
    <s v="ERIKA AGUIRRE LEMUS"/>
    <s v="FORMULACIÓN Y ACTUALIZACIÓN NORMATIVA Y OPERATIVA "/>
    <x v="0"/>
    <x v="0"/>
    <s v="30 días"/>
    <s v="20203320002202  "/>
    <d v="2020-03-03T00:00:00"/>
    <m/>
    <m/>
    <m/>
    <m/>
    <x v="2"/>
    <m/>
    <m/>
    <m/>
    <m/>
    <m/>
    <m/>
  </r>
  <r>
    <x v="0"/>
    <s v="Servicio de mensajería"/>
    <x v="7"/>
    <s v="ALCALDIA MUNICIPAL DE COROMORO  "/>
    <x v="4"/>
    <x v="1"/>
    <s v="SM DERECHO DE PETICION "/>
    <s v="Andrea Bibiana Castañeda Durán  "/>
    <s v="FORMULACIÓN Y ACTUALIZACIÓN NORMATIVA Y OPERATIVA "/>
    <x v="0"/>
    <x v="2"/>
    <s v="15 días"/>
    <s v="20203320002212  "/>
    <d v="2020-03-03T00:00:00"/>
    <s v="20202050065211"/>
    <s v="19 de marzo del 2020"/>
    <m/>
    <n v="12"/>
    <x v="0"/>
    <s v="03-04-2020 13:13 PM Archivar Andrea Bibiana Castañeda Durán SE DIO TRÁMITE CON RAD. 20202050065211 ENVIADO EL 19/03/2020 POR CORREO ELECTRÓNICO"/>
    <s v="24 de marzo del 2020"/>
    <s v="Pdf"/>
    <s v="Si"/>
    <m/>
    <m/>
  </r>
  <r>
    <x v="0"/>
    <s v="Servicio de mensajería"/>
    <x v="15"/>
    <s v="ALCALDIA SABOYA  "/>
    <x v="4"/>
    <x v="1"/>
    <s v="SM SOLICITUD "/>
    <s v="ERIKA AGUIRRE LEMUS"/>
    <s v="FORMULACIÓN Y ACTUALIZACIÓN NORMATIVA Y OPERATIVA "/>
    <x v="0"/>
    <x v="4"/>
    <s v="10 días"/>
    <s v="20203320002222  "/>
    <d v="2020-03-03T00:00:00"/>
    <m/>
    <m/>
    <m/>
    <m/>
    <x v="2"/>
    <m/>
    <m/>
    <m/>
    <m/>
    <m/>
    <m/>
  </r>
  <r>
    <x v="0"/>
    <s v="Servicio de mensajería"/>
    <x v="18"/>
    <s v="DELEGACION DEPARTAMENTAL DE BOMBEROS DE CALDAS  "/>
    <x v="1"/>
    <x v="0"/>
    <s v="SM ACTOS ADMINISTRATIVOS "/>
    <s v="ERIKA AGUIRRE LEMUS"/>
    <s v="FORMULACIÓN Y ACTUALIZACIÓN NORMATIVA Y OPERATIVA "/>
    <x v="0"/>
    <x v="0"/>
    <s v="30 días"/>
    <s v="20203320002272  "/>
    <d v="2020-03-03T00:00:00"/>
    <m/>
    <m/>
    <m/>
    <m/>
    <x v="2"/>
    <m/>
    <m/>
    <m/>
    <m/>
    <m/>
    <m/>
  </r>
  <r>
    <x v="0"/>
    <s v="Servicio de mensajería"/>
    <x v="7"/>
    <s v="CUERPO DE BOMBEROS VOLUNTARIOS DEL SOCORRO  "/>
    <x v="1"/>
    <x v="0"/>
    <s v="SM AFILIACION A REGIMEN SUBSIDIADO "/>
    <s v="EDISON DELGADO "/>
    <s v="FORMULACIÓN Y ACTUALIZACIÓN NORMATIVA Y OPERATIVA "/>
    <x v="0"/>
    <x v="2"/>
    <s v="30 días"/>
    <s v="20203320002282  "/>
    <d v="2020-03-03T00:00:00"/>
    <n v="20202050067241"/>
    <d v="2020-05-19T00:00:00"/>
    <m/>
    <m/>
    <x v="1"/>
    <m/>
    <m/>
    <m/>
    <m/>
    <m/>
    <m/>
  </r>
  <r>
    <x v="0"/>
    <s v="Servicio de mensajería"/>
    <x v="11"/>
    <s v="MINISTERIO DE AMBIENTE  "/>
    <x v="0"/>
    <x v="1"/>
    <s v="SM ACTUALIZACION COP "/>
    <s v="Andrés Fernando Muñoz Cabrera"/>
    <s v="Área Central de Referencia Bomberil"/>
    <x v="0"/>
    <x v="1"/>
    <s v="10 días"/>
    <s v="20203320002292  "/>
    <d v="2020-03-03T00:00:00"/>
    <m/>
    <s v="24 de marzo del 2020"/>
    <m/>
    <n v="14"/>
    <x v="0"/>
    <s v=" Anotación Orfeo: Se archiva. Se envió el documento por correo electrónico al destinatario"/>
    <m/>
    <s v="Word"/>
    <s v="Si"/>
    <m/>
    <s v="Se digitalizó el correo electrónico."/>
  </r>
  <r>
    <x v="2"/>
    <s v="Correo atención al Ciudadano"/>
    <x v="19"/>
    <s v="DELEGACIÓN DEPARTAMENTAL BOMBEROS DEL MAGDALENA  "/>
    <x v="1"/>
    <x v="5"/>
    <s v="CAC: DERECHO DE PETICION "/>
    <s v="ERIKA AGUIRRE LEMUS"/>
    <s v="FORMULACIÓN Y ACTUALIZACIÓN NORMATIVA Y OPERATIVA "/>
    <x v="0"/>
    <x v="2"/>
    <s v="15 días"/>
    <s v="20203320002352  "/>
    <d v="2020-03-03T00:00:00"/>
    <s v="20202050065021"/>
    <s v="09 de marzo del 2020"/>
    <m/>
    <n v="4"/>
    <x v="0"/>
    <m/>
    <s v="10 de marzo del 2020"/>
    <s v="Pdf"/>
    <s v="Si"/>
    <m/>
    <m/>
  </r>
  <r>
    <x v="0"/>
    <s v="Servicio de mensajería"/>
    <x v="7"/>
    <s v="CUERPO DE BOMBEROS VOLUNTARIOS FLORIDABLANCA  "/>
    <x v="1"/>
    <x v="0"/>
    <s v="SM DERECHO DE PETICION "/>
    <s v="Andrea Bibiana Castañeda Durán  "/>
    <s v="FORMULACIÓN Y ACTUALIZACIÓN NORMATIVA Y OPERATIVA "/>
    <x v="0"/>
    <x v="2"/>
    <s v="15 días"/>
    <s v="20203320002382  "/>
    <d v="2020-03-03T00:00:00"/>
    <s v="20202050065051"/>
    <s v="06 de marzo del 2020"/>
    <m/>
    <n v="12"/>
    <x v="0"/>
    <m/>
    <s v="24 de marzo del 2020"/>
    <s v="Pdf"/>
    <s v="Si"/>
    <m/>
    <m/>
  </r>
  <r>
    <x v="2"/>
    <s v="Correo atención al Ciudadano"/>
    <x v="7"/>
    <s v="CUERPO DE BOMBEROS VOLUNTARIOS FLORIDABLANCA  "/>
    <x v="1"/>
    <x v="0"/>
    <s v="CAC: ACLARACION "/>
    <s v="Andrea Bibiana Castañeda Durán  "/>
    <s v="FORMULACIÓN Y ACTUALIZACIÓN NORMATIVA Y OPERATIVA "/>
    <x v="0"/>
    <x v="0"/>
    <s v="30 días"/>
    <s v="20203320002412  "/>
    <d v="2020-03-03T00:00:00"/>
    <s v="20202050064931"/>
    <s v="04 de marzo del 2020"/>
    <m/>
    <n v="2"/>
    <x v="0"/>
    <m/>
    <s v="04 de marzo del 2020"/>
    <s v="Pdf"/>
    <s v="Si"/>
    <m/>
    <m/>
  </r>
  <r>
    <x v="0"/>
    <s v="Servicio de mensajería"/>
    <x v="7"/>
    <s v="CUERPO DE BOMBEROS VOLUNTARIOS DE VETAS - SANTANDER  "/>
    <x v="1"/>
    <x v="1"/>
    <s v="SM SOLICITUD DE INFORMACION "/>
    <s v="German Andrés Miranda Montenegro"/>
    <s v="DIRECCION GENERAL"/>
    <x v="2"/>
    <x v="4"/>
    <s v="10 días"/>
    <s v="20203320002482  "/>
    <d v="2020-03-04T00:00:00"/>
    <m/>
    <s v="16 de marzo del 2020"/>
    <m/>
    <n v="8"/>
    <x v="0"/>
    <s v="se dio respuesta mediante correo electrónico el día 10 de marzo de 2020 al correo bomberosvetassantander@gmail.com mediante el correo segurosdnbc@gmail.com"/>
    <s v="N/A"/>
    <s v="N/A"/>
    <s v="Si"/>
    <m/>
    <s v="No se anexa copia del correo electrónico enviado."/>
  </r>
  <r>
    <x v="0"/>
    <s v="Servicio de mensajería"/>
    <x v="15"/>
    <s v="ALCALDIA DE TURMEQUE  "/>
    <x v="4"/>
    <x v="1"/>
    <s v="SM CERTIFICACIÓN  "/>
    <s v="Faubricio Sanchez Cortes "/>
    <s v="FORMULACIÓN Y ACTUALIZACIÓN NORMATIVA Y OPERATIVA "/>
    <x v="0"/>
    <x v="4"/>
    <s v="10 días"/>
    <s v="20203320002522  "/>
    <d v="2020-03-04T00:00:00"/>
    <n v="20202100000991"/>
    <d v="2020-03-19T00:00:00"/>
    <m/>
    <n v="11"/>
    <x v="1"/>
    <m/>
    <m/>
    <m/>
    <m/>
    <m/>
    <m/>
  </r>
  <r>
    <x v="0"/>
    <s v="Servicio de mensajería"/>
    <x v="11"/>
    <s v="CONGRESO DE LA REPUBLICA DE COLOMBIA  "/>
    <x v="0"/>
    <x v="1"/>
    <s v="SM REQUERIMIENTO PRESUPUESTAL"/>
    <s v="Carlos Armando López Barrera"/>
    <s v="OFICINA ASESORA JURIDICA"/>
    <x v="2"/>
    <x v="6"/>
    <s v="5 días"/>
    <s v="20203320002532  "/>
    <d v="2020-03-04T00:00:00"/>
    <s v="20203630000881"/>
    <s v="05 de marzo del 2020"/>
    <m/>
    <n v="1"/>
    <x v="0"/>
    <m/>
    <s v="N/A"/>
    <s v="No hay Imagen Disp."/>
    <s v="N/A"/>
    <m/>
    <s v="No se especifica medio de envío de respuesta documento sin firma.nvio."/>
  </r>
  <r>
    <x v="2"/>
    <s v="Correo atención al Ciudadano"/>
    <x v="2"/>
    <s v="CUERPO DE BOMBEROS VOLUNTARIOS DE LA VIRGINIA - RISARALDA  "/>
    <x v="1"/>
    <x v="0"/>
    <s v="CAC: SOLICITUD "/>
    <s v="Andrea Bibiana Castañeda Durán  "/>
    <s v="FORMULACIÓN Y ACTUALIZACIÓN NORMATIVA Y OPERATIVA"/>
    <x v="0"/>
    <x v="2"/>
    <s v="15 días"/>
    <s v="20203320002572  "/>
    <d v="2020-03-04T00:00:00"/>
    <s v="20202050064951"/>
    <s v="04 de marzo del 2020"/>
    <m/>
    <n v="3"/>
    <x v="0"/>
    <s v="05-03-2020 16:28 PM Archivar Andrea Bibiana Castañeda Durán SE DIO TRÁMITE CON RAD. 20202050064951 ENVIADO EL 4/3/2020."/>
    <s v="13 de marzo del 2020"/>
    <s v="Pdf"/>
    <s v="Si"/>
    <s v="SI"/>
    <m/>
  </r>
  <r>
    <x v="1"/>
    <s v="Formato PQRSD"/>
    <x v="3"/>
    <s v="LUIS FERNANDO REYES RAMIREZ (Vigías del Café)"/>
    <x v="3"/>
    <x v="1"/>
    <s v="FT: SOLICITUD "/>
    <s v="Luis Alberto Valencia Pulido"/>
    <s v="Área Central de Referencia Bomberil "/>
    <x v="0"/>
    <x v="5"/>
    <s v="15 días"/>
    <s v="20203320002622  "/>
    <d v="2020-03-05T00:00:00"/>
    <s v="20202100000971"/>
    <s v="05 de mayo del 2020"/>
    <m/>
    <n v="39"/>
    <x v="1"/>
    <m/>
    <s v="05 de mayo del 2020"/>
    <s v="Pdf"/>
    <s v="Si"/>
    <m/>
    <m/>
  </r>
  <r>
    <x v="0"/>
    <s v="Radicación Directa"/>
    <x v="11"/>
    <s v="VEEDURIA CIUDADANA VIGIAS DEL CAFE  "/>
    <x v="3"/>
    <x v="0"/>
    <s v="RD. SOLICITUD "/>
    <s v="Andrea Bibiana Castañeda Durán  "/>
    <s v="FORMULACIÓN Y ACTUALIZACIÓN NORMATIVA Y OPERATIVA"/>
    <x v="0"/>
    <x v="5"/>
    <s v="15 días"/>
    <s v="20203320002632  "/>
    <d v="2020-03-05T00:00:00"/>
    <s v="20202050065441"/>
    <s v="26 de Marzo del 2020"/>
    <m/>
    <n v="14"/>
    <x v="0"/>
    <m/>
    <s v="29 de abril del 2020"/>
    <s v="Pdf"/>
    <s v="Si"/>
    <m/>
    <m/>
  </r>
  <r>
    <x v="0"/>
    <s v="Servicio de mensajería"/>
    <x v="11"/>
    <s v="MINISTERIO DE INTERIOR  "/>
    <x v="0"/>
    <x v="0"/>
    <s v="SM TRASLADO "/>
    <s v="Carlos Armando López Barrera"/>
    <s v="OFICINA ASESORA JURIDICA"/>
    <x v="2"/>
    <x v="5"/>
    <s v="30 días"/>
    <s v="20203320002652  "/>
    <d v="2020-03-05T00:00:00"/>
    <s v="20201200000023_x000a_"/>
    <s v="16 de Marzo del 2020"/>
    <m/>
    <n v="7"/>
    <x v="0"/>
    <m/>
    <s v="N/A"/>
    <s v="Word"/>
    <s v="N/A"/>
    <m/>
    <s v="No se especifica medio de envío de respuesta documento sin firma."/>
  </r>
  <r>
    <x v="0"/>
    <s v="Servicio de mensajería"/>
    <x v="11"/>
    <s v="MINISTERIO DE INTERIOR  "/>
    <x v="0"/>
    <x v="0"/>
    <s v="SM TRASLADO "/>
    <s v="Andrea Bibiana Castañeda Durán  "/>
    <s v="FORMULACIÓN Y ACTUALIZACIÓN NORMATIVA Y OPERATIVA"/>
    <x v="0"/>
    <x v="5"/>
    <s v="15 días"/>
    <s v="20203320002692  "/>
    <d v="2020-03-06T00:00:00"/>
    <s v="20202050065341"/>
    <s v="17 de Marzo del 2020"/>
    <m/>
    <n v="7"/>
    <x v="0"/>
    <m/>
    <s v="18 de Marzo del 2020"/>
    <s v="Pdf"/>
    <s v="Si"/>
    <m/>
    <m/>
  </r>
  <r>
    <x v="0"/>
    <s v="Servicio de mensajería"/>
    <x v="11"/>
    <s v="FEDERACION NACIONAL DE BOMBEROS DE COLOMBIA  "/>
    <x v="0"/>
    <x v="3"/>
    <s v="SM SOLICITUD DE ACOMPAÑAMIENTO "/>
    <s v="ERIKA AGUIRRE LEMUS"/>
    <s v="FORMULACIÓN Y ACTUALIZACIÓN NORMATIVA Y OPERATIVA "/>
    <x v="0"/>
    <x v="2"/>
    <n v="15"/>
    <s v="20203320002702  "/>
    <d v="2020-03-06T00:00:00"/>
    <m/>
    <m/>
    <m/>
    <m/>
    <x v="2"/>
    <m/>
    <m/>
    <m/>
    <m/>
    <m/>
    <s v="Solo se digitalizó la primera hoja, fue remitido por el Ministerio del de Interior."/>
  </r>
  <r>
    <x v="0"/>
    <s v="Servicio de mensajería"/>
    <x v="20"/>
    <s v="CUERPO DE BOMBEROS VOLUNTARIOS DE LA PRIMAVERA  "/>
    <x v="1"/>
    <x v="0"/>
    <s v="SM REFORMA DE LA LEY 1515 "/>
    <s v="Andrea Bibiana Castañeda Durán  "/>
    <s v="FORMULACIÓN Y ACTUALIZACIÓN NORMATIVA Y OPERATIVA"/>
    <x v="0"/>
    <x v="0"/>
    <s v="30 días"/>
    <s v="20203320002712  "/>
    <d v="2020-03-06T00:00:00"/>
    <s v="20202050065361"/>
    <s v="24 de Marzo del 2020"/>
    <m/>
    <n v="11"/>
    <x v="0"/>
    <m/>
    <s v="24 de marzo del 2020"/>
    <s v="Pdf"/>
    <s v="Si"/>
    <m/>
    <s v="El oficio lo envió fue Ministerio del Interior no el Cuerpo de Bomberos."/>
  </r>
  <r>
    <x v="0"/>
    <s v="Servicio de mensajería"/>
    <x v="15"/>
    <s v="PABLO ANTONIO Díaz ROA "/>
    <x v="1"/>
    <x v="0"/>
    <s v="SM REFORMA LEY 1515 "/>
    <s v="Andrea Bibiana Castañeda Durán  "/>
    <s v="FORMULACIÓN Y ACTUALIZACIÓN NORMATIVA Y OPERATIVA"/>
    <x v="0"/>
    <x v="0"/>
    <s v="30 días"/>
    <s v="20203320002722  "/>
    <d v="2020-03-06T00:00:00"/>
    <s v="20202050065351_x000a_"/>
    <s v="24 de Marzo del 2020"/>
    <m/>
    <n v="11"/>
    <x v="0"/>
    <m/>
    <s v="24 de marzo del 2020"/>
    <s v="Pdf"/>
    <s v="Si"/>
    <m/>
    <s v="El oficio lo envió fue Ministerio del Interior no el Cuerpo de Bomberos."/>
  </r>
  <r>
    <x v="2"/>
    <s v="Correo atención al Ciudadano"/>
    <x v="11"/>
    <s v="FERNANDO QUINTERO VARGAS "/>
    <x v="2"/>
    <x v="0"/>
    <s v="CAC DERECHO DE PETICION "/>
    <s v="Edgar Alexander Maya Lopez "/>
    <s v="FORMULACIÓN Y ACTUALIZACIÓN NORMATIVA Y OPERATIVA"/>
    <x v="0"/>
    <x v="0"/>
    <s v="15 días"/>
    <s v="20203320002742  "/>
    <d v="2020-03-09T00:00:00"/>
    <s v="20202050067351"/>
    <s v="27 de mayo del 2020"/>
    <m/>
    <n v="64"/>
    <x v="1"/>
    <m/>
    <s v="27 de mayo del 2020"/>
    <s v="Pdf"/>
    <s v="Si"/>
    <m/>
    <m/>
  </r>
  <r>
    <x v="0"/>
    <s v="Servicio de mensajería"/>
    <x v="21"/>
    <s v="CUERPO DE BOMBEROS VOLUNTARIOS DE POPAYAN  "/>
    <x v="1"/>
    <x v="0"/>
    <s v="SM: SOLICITUD DE INFORMACION "/>
    <s v="Andrea Bibiana Castañeda Durán  "/>
    <s v="FORMULACIÓN Y ACTUALIZACIÓN NORMATIVA Y OPERATIVA "/>
    <x v="0"/>
    <x v="5"/>
    <s v="30 días"/>
    <s v="20203320002812  "/>
    <d v="2020-03-10T00:00:00"/>
    <m/>
    <m/>
    <m/>
    <m/>
    <x v="2"/>
    <m/>
    <m/>
    <m/>
    <m/>
    <m/>
    <m/>
  </r>
  <r>
    <x v="0"/>
    <s v="Servicio de mensajería"/>
    <x v="11"/>
    <s v="MINISTERIO DE INTERIOR  "/>
    <x v="0"/>
    <x v="0"/>
    <s v="SM PROPUESTA PARA REFORMA LEY 1575 "/>
    <s v="Ronny Estiven Romero Velandia"/>
    <s v="FORMULACIÓN Y ACTUALIZACIÓN NORMATIVA Y OPERATIVA"/>
    <x v="0"/>
    <x v="7"/>
    <s v="15 días"/>
    <s v="20203320002822  "/>
    <d v="2020-03-10T00:00:00"/>
    <s v="20202050065301"/>
    <s v="17 de Marzo del 2020"/>
    <m/>
    <n v="6"/>
    <x v="0"/>
    <m/>
    <s v="18 de Marzo del 2020"/>
    <s v="Pdf"/>
    <s v="Si"/>
    <m/>
    <m/>
  </r>
  <r>
    <x v="0"/>
    <s v="Servicio de mensajería"/>
    <x v="0"/>
    <s v="ALCALDIA MUNICIPAL DE NEIVA  "/>
    <x v="4"/>
    <x v="0"/>
    <s v="SM SOLICITUD DE CONCEPTO "/>
    <s v="Andrea Bibiana Castañeda Durán  "/>
    <s v="FORMULACIÓN Y ACTUALIZACIÓN NORMATIVA Y OPERATIVA"/>
    <x v="0"/>
    <x v="0"/>
    <s v="30 días"/>
    <s v="20203320002832  "/>
    <d v="2020-03-10T00:00:00"/>
    <s v="20202050066341"/>
    <s v="18 de mayo del 2020"/>
    <m/>
    <n v="40"/>
    <x v="1"/>
    <m/>
    <s v="20 de mayo del 2020"/>
    <s v="Pdf"/>
    <s v="Si"/>
    <m/>
    <m/>
  </r>
  <r>
    <x v="0"/>
    <s v="Servicio de mensajería"/>
    <x v="11"/>
    <s v="MINISTERIO DE INTERIOR  "/>
    <x v="0"/>
    <x v="0"/>
    <s v="SM SOLICITUD INFORMACION TIQUETES "/>
    <s v="Carlos Armando López Barrera"/>
    <s v="OFICINA ASESORA JURIDICA"/>
    <x v="2"/>
    <x v="4"/>
    <s v="5 días"/>
    <s v="20203320002852  "/>
    <d v="2020-03-10T00:00:00"/>
    <s v="20201200000043"/>
    <s v="18 de marzo del 2020"/>
    <m/>
    <n v="6"/>
    <x v="1"/>
    <m/>
    <s v="N/A"/>
    <s v="Word"/>
    <s v="N/A"/>
    <m/>
    <s v="No se especifica medio de envío de respuesta documento sin firma."/>
  </r>
  <r>
    <x v="0"/>
    <s v="Servicio de mensajería"/>
    <x v="14"/>
    <s v="LERIDA TOLIMA  "/>
    <x v="1"/>
    <x v="0"/>
    <s v="SM QUEJA "/>
    <s v="Andrea Bibiana Castañeda Durán  "/>
    <s v="FORMULACIÓN Y ACTUALIZACIÓN NORMATIVA Y OPERATIVA"/>
    <x v="0"/>
    <x v="5"/>
    <s v="15 días"/>
    <s v="20203320002862  "/>
    <d v="2020-03-10T00:00:00"/>
    <s v="20202050065941"/>
    <s v="18 de mayo del 2020"/>
    <m/>
    <n v="45"/>
    <x v="1"/>
    <m/>
    <s v="20 de mayo del 2020"/>
    <s v="Pdf"/>
    <s v="Si"/>
    <m/>
    <m/>
  </r>
  <r>
    <x v="2"/>
    <s v="Correo atención al Ciudadano"/>
    <x v="11"/>
    <s v="RED COLOMBIANA DE INSTITUCIONES DE EDUCACIÓN SUPERIOR EDURED  "/>
    <x v="3"/>
    <x v="1"/>
    <s v="CAC SOLICITUD "/>
    <s v="Marisol Mora Bustos "/>
    <s v="GESTIÓN CONTABLE"/>
    <x v="1"/>
    <x v="4"/>
    <s v="10 días"/>
    <s v="20203320002892  "/>
    <d v="2020-03-10T00:00:00"/>
    <m/>
    <s v="13 de marzo"/>
    <m/>
    <n v="45"/>
    <x v="1"/>
    <s v="Anotación ORFEO:  Una vez recibida la solicitud se emite certificado y se envía al correo contabilidad@edured.edu.co"/>
    <m/>
    <m/>
    <s v="Si"/>
    <m/>
    <s v="No se adjunta la prueba del envío del correo electrónico."/>
  </r>
  <r>
    <x v="2"/>
    <s v="Correo atención al Ciudadano"/>
    <x v="20"/>
    <s v="CUERPO DE BOMBEROS VOLUNTARIOS DE PUERTO CARREÑO - VICHADA  "/>
    <x v="1"/>
    <x v="0"/>
    <s v="CAC: CONCEPTO SOBRE CONTRATACION "/>
    <s v="ERIKA AGUIRRE LEMUS"/>
    <s v="FORMULACIÓN Y ACTUALIZACIÓN NORMATIVA Y OPERATIVA "/>
    <x v="0"/>
    <x v="0"/>
    <s v="30 días"/>
    <s v="20203320002932  "/>
    <d v="2020-03-10T00:00:00"/>
    <m/>
    <m/>
    <m/>
    <m/>
    <x v="2"/>
    <m/>
    <m/>
    <m/>
    <m/>
    <m/>
    <m/>
  </r>
  <r>
    <x v="2"/>
    <s v="Correo atención al Ciudadano"/>
    <x v="6"/>
    <s v="CUERPO DE BOMBEROS VOLUNTARIOS DE VALLEDUPAR  "/>
    <x v="1"/>
    <x v="0"/>
    <s v="CAC: SOLICITUD DE INTERVENCION "/>
    <s v="Andrea Bibiana Castañeda Durán  "/>
    <s v="FORMULACIÓN Y ACTUALIZACIÓN NORMATIVA Y OPERATIVA"/>
    <x v="0"/>
    <x v="2"/>
    <s v="30 días"/>
    <s v="20203320002962  "/>
    <d v="2020-03-10T00:00:00"/>
    <s v="20202050066011"/>
    <s v="19 de mayo del 2020"/>
    <m/>
    <n v="46"/>
    <x v="1"/>
    <m/>
    <s v="20 de mayo del 2020"/>
    <s v="Pdf"/>
    <s v="Si"/>
    <m/>
    <m/>
  </r>
  <r>
    <x v="2"/>
    <s v="Correo atención al Ciudadano"/>
    <x v="4"/>
    <s v="CUERPO DE BOMBEROS VOLUNTARIOS DE CARTAGO  "/>
    <x v="1"/>
    <x v="1"/>
    <s v="CAC SOLICITUD DE FICHA TECNICA "/>
    <s v="Luis Alberto Valencia Pulido"/>
    <s v="Área Central de Referencia Bomberil"/>
    <x v="0"/>
    <x v="4"/>
    <s v="10 días"/>
    <s v="20203320003022  "/>
    <d v="2020-03-10T00:00:00"/>
    <m/>
    <s v="19 de marzo del 2020"/>
    <m/>
    <n v="7"/>
    <x v="0"/>
    <s v="Anotación ORFEO: Se da respuesta por medio de correo electrónico._x000a_"/>
    <m/>
    <m/>
    <s v="Si"/>
    <m/>
    <s v="No se adjunta la respuesta del correo electrónico."/>
  </r>
  <r>
    <x v="2"/>
    <s v="Correo atención al Ciudadano"/>
    <x v="19"/>
    <s v="CUERPO DE BOMBEROS VOLUNTARIOS DE SITIO NUEVO - MAGDALENA  "/>
    <x v="1"/>
    <x v="1"/>
    <s v="CAC COMODATO FORESTAL "/>
    <s v="CAROLINA ESCARRAGA "/>
    <s v="GESTIÓN CONTRACTUAL  "/>
    <x v="1"/>
    <x v="4"/>
    <s v="10 días"/>
    <s v="20203320003032  "/>
    <d v="2020-03-10T00:00:00"/>
    <m/>
    <m/>
    <m/>
    <m/>
    <x v="2"/>
    <m/>
    <m/>
    <m/>
    <m/>
    <m/>
    <m/>
  </r>
  <r>
    <x v="2"/>
    <s v="Correo atención al Ciudadano"/>
    <x v="11"/>
    <s v="EDWIN ANDRES RINCON  "/>
    <x v="2"/>
    <x v="1"/>
    <s v="CAC SOLICITUD DE INFORMACIÓN "/>
    <s v="Mauricio Delgado Perdomo"/>
    <s v="SUBDIRECCIÓN ESTRATÉGICA Y DE COORDINACIÓN BOMBERIL"/>
    <x v="0"/>
    <x v="5"/>
    <s v="15 días"/>
    <s v="20203320003042  "/>
    <d v="2020-03-10T00:00:00"/>
    <s v="20202000001671"/>
    <s v="28 de mayo del 2020"/>
    <m/>
    <n v="95"/>
    <x v="1"/>
    <s v="29-05-2020 15:21 PM Archivar Mauricio Delgado Perdomo Se da respuesta con radicado DNBC No. 20202000001671"/>
    <m/>
    <s v="Word"/>
    <m/>
    <m/>
    <s v="No se especifica medio de envío de respuesta documento sin firma."/>
  </r>
  <r>
    <x v="2"/>
    <s v="Correo atención al Ciudadano"/>
    <x v="11"/>
    <s v="DIRECCIÓN DE IMPUESTOS Y ADUANAS NACIONALES DIAN  "/>
    <x v="0"/>
    <x v="1"/>
    <s v="CAC NOVEDAD CON LA DIAN "/>
    <s v="Andrea Bibiana Castañeda Durán  "/>
    <s v="FORMULACIÓN Y ACTUALIZACIÓN NORMATIVA Y OPERATIVA"/>
    <x v="0"/>
    <x v="2"/>
    <s v="15 días"/>
    <s v="20203320003092  "/>
    <d v="2020-03-11T00:00:00"/>
    <s v="20202050065611"/>
    <s v="14 de abril del 2020"/>
    <m/>
    <n v="67"/>
    <x v="1"/>
    <m/>
    <s v="14 de abril del 2020"/>
    <s v="Pdf"/>
    <s v="Si"/>
    <m/>
    <m/>
  </r>
  <r>
    <x v="2"/>
    <s v="Correo atención al Ciudadano"/>
    <x v="0"/>
    <s v="JEFERSON MANUEL MUÑOZ PEREZ "/>
    <x v="2"/>
    <x v="1"/>
    <s v="CAC PETICION DE INFORMACIÓN "/>
    <s v="Andrea Bibiana Castañeda Durán  "/>
    <s v="FORMULACIÓN Y ACTUALIZACIÓN NORMATIVA Y OPERATIVA"/>
    <x v="0"/>
    <x v="5"/>
    <s v="15 días"/>
    <s v="20203320003102  "/>
    <d v="2020-03-11T00:00:00"/>
    <m/>
    <s v="02 de abril del 2020"/>
    <m/>
    <n v="62"/>
    <x v="1"/>
    <s v="Anotación Orfeo: SE DIO TRÁMITE, EN SE ENVIÓ LA RESPUESTA EL 02/04/2020."/>
    <s v="01 de abril del 2020"/>
    <s v="Pdf"/>
    <s v="Si"/>
    <m/>
    <s v="No tiene número de radicado la respuesta (la anexaron en la parte de documentos)"/>
  </r>
  <r>
    <x v="0"/>
    <s v="Servicio de mensajería"/>
    <x v="0"/>
    <s v="ALCALDÍA MUNICIPAL DE ALTAMIRA - HUILA  "/>
    <x v="4"/>
    <x v="2"/>
    <s v="SM QUEJA "/>
    <s v="Andrea Bibiana Castañeda Durán  "/>
    <s v="FORMULACIÓN Y ACTUALIZACIÓN NORMATIVA Y OPERATIVA"/>
    <x v="0"/>
    <x v="2"/>
    <s v="15 días"/>
    <s v="20203320003112  "/>
    <d v="2020-03-11T00:00:00"/>
    <s v="20202050065791"/>
    <s v="28 de mayo del 2020"/>
    <m/>
    <n v="51"/>
    <x v="1"/>
    <s v="Anotación Orfeo: SE DIO TRÁMITE CON RADICADO 20202050065791 ENVIADO EL 28/5/2020."/>
    <m/>
    <s v="Word"/>
    <s v="Si"/>
    <m/>
    <s v="No especifican por el medio de envío."/>
  </r>
  <r>
    <x v="2"/>
    <s v="Correo atención al Ciudadano"/>
    <x v="2"/>
    <s v="CUERPO DE BOMBEROS OFICIALES DE DOSQUEBRADAS  "/>
    <x v="1"/>
    <x v="0"/>
    <s v="CAC SOLICITUD DE RESPUESTA "/>
    <s v="Andrea Bibiana Castañeda Durán  "/>
    <s v="FORMULACIÓN Y ACTUALIZACIÓN NORMATIVA Y OPERATIVA "/>
    <x v="0"/>
    <x v="0"/>
    <s v="30 días"/>
    <s v="20203320003122  "/>
    <d v="2020-03-11T00:00:00"/>
    <m/>
    <m/>
    <m/>
    <m/>
    <x v="2"/>
    <m/>
    <m/>
    <m/>
    <m/>
    <m/>
    <m/>
  </r>
  <r>
    <x v="2"/>
    <s v="Correo atención al Ciudadano"/>
    <x v="20"/>
    <s v="CUERPO DE BOMBEROS VOLUNTARIOS DE PUERTO CARREÑO - VICHADA  "/>
    <x v="1"/>
    <x v="1"/>
    <s v="CAC SOLICITUD "/>
    <s v="Andrea Bibiana Castañeda Durán  "/>
    <s v="FORMULACIÓN Y ACTUALIZACIÓN NORMATIVA Y OPERATIVA "/>
    <x v="0"/>
    <x v="2"/>
    <s v="10 días"/>
    <s v="20203320003132  "/>
    <d v="2020-03-11T00:00:00"/>
    <s v="N/A"/>
    <d v="2020-07-02T00:00:00"/>
    <n v="0"/>
    <n v="0"/>
    <x v="0"/>
    <s v="02-07-2020 11:28 AM Archivar Andrea Bibiana Castañeda Durán INFORMATIVO"/>
    <s v="N/A"/>
    <s v="N/A"/>
    <s v="N/A"/>
    <s v="N/A"/>
    <m/>
  </r>
  <r>
    <x v="2"/>
    <s v="Correo atención al Ciudadano"/>
    <x v="5"/>
    <s v="CUERPO DE BOMBEROS VOLUNTARIOS DE PUERTO COLOMBIA  "/>
    <x v="1"/>
    <x v="0"/>
    <s v="CAC : CONCEPTO JURÍDICO "/>
    <s v="Ronny Estiven Romero Velandia"/>
    <s v="FORMULACIÓN Y ACTUALIZACIÓN NORMATIVA Y OPERATIVA"/>
    <x v="0"/>
    <x v="0"/>
    <s v="30 días"/>
    <s v="20203320003172  "/>
    <d v="2020-03-11T00:00:00"/>
    <s v="20202050065151"/>
    <s v="13 de marzo del 2020"/>
    <m/>
    <n v="2"/>
    <x v="0"/>
    <m/>
    <s v="13 de marzo del 2020"/>
    <s v="Pdf"/>
    <s v="Si"/>
    <m/>
    <m/>
  </r>
  <r>
    <x v="0"/>
    <s v="Servicio de mensajería"/>
    <x v="10"/>
    <s v="ALCALDIA MUNICIPAL DE SIBATE  "/>
    <x v="4"/>
    <x v="1"/>
    <s v="SM SOLICITUD "/>
    <s v="Andrea Bibiana Castañeda Durán  "/>
    <s v="FORMULACIÓN Y ACTUALIZACIÓN NORMATIVA Y OPERATIVA"/>
    <x v="0"/>
    <x v="0"/>
    <s v="30 días"/>
    <s v="20203320003242  "/>
    <d v="2020-03-11T00:00:00"/>
    <s v="20202050065851"/>
    <s v="29 de mayo del 2020"/>
    <m/>
    <n v="52"/>
    <x v="1"/>
    <s v="Anotación Orfeo: SE DIO TRÁMITE CON RADICADO 20202050065851 ENVIADO EL 29/5/2020"/>
    <m/>
    <s v="Word"/>
    <s v="Si"/>
    <s v="No especifican por el medio de envío."/>
    <s v="No especifican por el medio de envío."/>
  </r>
  <r>
    <x v="2"/>
    <s v="Correo atención al Ciudadano"/>
    <x v="7"/>
    <s v="HERMES FRANCISCO PRADO FONSECA "/>
    <x v="2"/>
    <x v="1"/>
    <s v="CAC SOLICITUD "/>
    <s v="Andrea Bibiana Castañeda Durán  "/>
    <s v="FORMULACIÓN Y ACTUALIZACIÓN NORMATIVA Y OPERATIVA"/>
    <x v="0"/>
    <x v="4"/>
    <s v="10 días"/>
    <s v="20203320003262  "/>
    <d v="2020-03-11T00:00:00"/>
    <m/>
    <s v="31 de marzo del 2020"/>
    <m/>
    <n v="58"/>
    <x v="1"/>
    <s v="Anotación Orfeo: SE DIO RESPUESTA, ENVIADA EL 31/03/2020"/>
    <m/>
    <m/>
    <s v="Si"/>
    <m/>
    <m/>
  </r>
  <r>
    <x v="2"/>
    <s v="Correo atención al Ciudadano"/>
    <x v="16"/>
    <s v="CUERPO DE BOMBEROS VOLUNTARIOS MAGANGUE - BOLIVAR  "/>
    <x v="1"/>
    <x v="0"/>
    <s v="CAC SOLICITUD "/>
    <s v="Edgar Alexander Maya Lopez "/>
    <s v="FORMULACIÓN Y ACTUALIZACIÓN NORMATIVA Y OPERATIVA"/>
    <x v="0"/>
    <x v="0"/>
    <s v="30 días"/>
    <s v="20203320003282  "/>
    <d v="2020-03-12T00:00:00"/>
    <s v="20202050066051"/>
    <s v="19 de mayo del 2020"/>
    <m/>
    <n v="89"/>
    <x v="1"/>
    <m/>
    <s v="20 de mayo del 2020"/>
    <s v="Pdf"/>
    <s v="Si"/>
    <m/>
    <m/>
  </r>
  <r>
    <x v="2"/>
    <s v="Correo atención al Ciudadano"/>
    <x v="7"/>
    <s v="LILIANA ANDREA GUTIERREZ BERBEO  "/>
    <x v="2"/>
    <x v="0"/>
    <s v="CAC SOLICITUD "/>
    <s v="Andrea Bibiana Castañeda Durán  "/>
    <s v="FORMULACIÓN Y ACTUALIZACIÓN NORMATIVA Y OPERATIVA"/>
    <x v="0"/>
    <x v="5"/>
    <s v="15 días"/>
    <s v="20203320003292  "/>
    <d v="2020-03-12T00:00:00"/>
    <m/>
    <s v="31 de marzo del 2020"/>
    <m/>
    <n v="53"/>
    <x v="1"/>
    <s v="Anotación Orfeo: SE DIO RESPUESTA, Y SE ENVIÓ EL 31/03/2020"/>
    <m/>
    <m/>
    <s v="Si"/>
    <m/>
    <s v="No se anexa oficio de respuesta ni se dice de que manera se envió."/>
  </r>
  <r>
    <x v="2"/>
    <s v="Correo atención al Ciudadano"/>
    <x v="16"/>
    <s v="OSCAR ESPINOSA DIAZ  "/>
    <x v="2"/>
    <x v="0"/>
    <s v="CAC DENUNCIA DESCRIMINACIÓN "/>
    <s v="Andrea Bibiana Castañeda Durán  "/>
    <s v="FORMULACIÓN Y ACTUALIZACIÓN NORMATIVA Y OPERATIVA"/>
    <x v="0"/>
    <x v="5"/>
    <s v="15 días"/>
    <s v="20203320003362  "/>
    <d v="2020-03-12T00:00:00"/>
    <m/>
    <s v="02 de abril del 2020"/>
    <m/>
    <n v="62"/>
    <x v="1"/>
    <s v="Anotación Orfeo: SE DIO RESPUESTA, ENVIADA EL 2/4/2020."/>
    <m/>
    <m/>
    <s v="Si"/>
    <s v="No se anexa oficio de respuesta ni se dice de que manera se envió."/>
    <s v="No se anexa oficio de respuesta ni se dice de que manera se envió."/>
  </r>
  <r>
    <x v="2"/>
    <s v="Correo atención al Ciudadano"/>
    <x v="4"/>
    <s v="GOBERNACION DEPARTAMENTAL DEL VALLE DEL CAUCA  "/>
    <x v="4"/>
    <x v="3"/>
    <s v="CAC REMISIÓN POR COMPETENCIA "/>
    <s v="Andrea Bibiana Castañeda Durán  "/>
    <s v="FORMULACIÓN Y ACTUALIZACIÓN NORMATIVA Y OPERATIVA"/>
    <x v="0"/>
    <x v="2"/>
    <s v="15 días"/>
    <s v="20203320003372  "/>
    <d v="2020-03-12T00:00:00"/>
    <m/>
    <s v="03 de abril del 2020"/>
    <m/>
    <n v="59"/>
    <x v="1"/>
    <s v="Anotación Orfeo: SE DIO TRÁMITE Y ENVÍO DE RESPUESTA EL 03/04/2020"/>
    <m/>
    <m/>
    <s v="Si"/>
    <m/>
    <s v="No se anexa oficio de respuesta ni se dice de que manera se envió."/>
  </r>
  <r>
    <x v="2"/>
    <s v="Correo atención al Ciudadano"/>
    <x v="11"/>
    <s v="EDWIN ANDRES RODRIGUEZ RINCON "/>
    <x v="2"/>
    <x v="0"/>
    <s v="CAC REQUISITOS DE BOMBERO "/>
    <s v="Andrea Bibiana Castañeda Durán  "/>
    <s v="FORMULACIÓN Y ACTUALIZACIÓN NORMATIVA Y OPERATIVA"/>
    <x v="0"/>
    <x v="0"/>
    <s v="10 días"/>
    <s v="20203320003392  "/>
    <d v="2020-03-12T00:00:00"/>
    <m/>
    <s v="06 de abril del 2020"/>
    <m/>
    <n v="59"/>
    <x v="1"/>
    <s v="Anotación Orfeo: SE ENVIÓ RESPUESTA EL 06/04/2020."/>
    <m/>
    <m/>
    <s v="Si"/>
    <m/>
    <s v="No se anexa oficio de respuesta ni se dice de que manera se envió."/>
  </r>
  <r>
    <x v="2"/>
    <s v="Correo atención al Ciudadano"/>
    <x v="11"/>
    <s v="MINISTERIO DE INTERIOR  "/>
    <x v="0"/>
    <x v="1"/>
    <s v="CAC TRASLADO DE OFICIO "/>
    <s v="Andrea Bibiana Castañeda Durán  "/>
    <s v="FORMULACIÓN Y ACTUALIZACIÓN NORMATIVA Y OPERATIVA "/>
    <x v="0"/>
    <x v="2"/>
    <s v="10 días"/>
    <s v="20203320003412  "/>
    <d v="2020-03-12T00:00:00"/>
    <m/>
    <m/>
    <m/>
    <m/>
    <x v="2"/>
    <m/>
    <m/>
    <m/>
    <m/>
    <m/>
    <s v="Faltan documentos para ser anexados, por cuanto no deja anexarlos en el pdf que siempre unimos."/>
  </r>
  <r>
    <x v="2"/>
    <s v="Correo atención al Ciudadano"/>
    <x v="11"/>
    <s v="MINISTERIO DE INTERIOR  "/>
    <x v="0"/>
    <x v="0"/>
    <s v="CAC TRASLADO "/>
    <s v="Carlos Armando López Barrera"/>
    <s v="OFICINA ASESORA JURIDICA"/>
    <x v="2"/>
    <x v="5"/>
    <s v="15 días"/>
    <s v="20203320003422  "/>
    <d v="2020-03-12T00:00:00"/>
    <s v="20201200000053"/>
    <s v="24 de marzo del 2020"/>
    <m/>
    <n v="54"/>
    <x v="1"/>
    <s v="24-03-2020 17:58 PM Archivar Carlos Armando López Barrera Se archiva por cuanto se dio respuesta mediante radicado 20201200000053"/>
    <m/>
    <s v="Word"/>
    <m/>
    <m/>
    <s v="No se especifica medio de envío de respuesta documento sin firma."/>
  </r>
  <r>
    <x v="0"/>
    <s v="Servicio de mensajería"/>
    <x v="11"/>
    <s v="MINISTERIO DE INTERIOR  "/>
    <x v="0"/>
    <x v="1"/>
    <s v="SM SOLICITUD "/>
    <s v="Miguel Ángel Franco Torres "/>
    <s v="GESTIÓN TESORERIA "/>
    <x v="1"/>
    <x v="1"/>
    <s v="10 días"/>
    <s v="20203320003442  "/>
    <d v="2020-03-12T00:00:00"/>
    <s v="N/A"/>
    <d v="2020-06-30T00:00:00"/>
    <n v="71"/>
    <n v="71"/>
    <x v="1"/>
    <s v="30-06-2020 11:29 AM Archivar Miguel Ángel Franco Torres Se dio respuesta a la solicitud del Ministerio de Educacion, en la cual la DNBC en las Vigencias 2019 y lo corrido del 2020 no ha suscrito Contratos de Obra. como hecho generador para la Estampilla Pro Universidad nacional"/>
    <m/>
    <m/>
    <m/>
    <m/>
    <m/>
  </r>
  <r>
    <x v="0"/>
    <s v="Servicio de mensajería"/>
    <x v="15"/>
    <s v="CONTRALORIA GENERAL DE BOYACA  "/>
    <x v="0"/>
    <x v="0"/>
    <s v="SM TRASLADO POR COMPETENCIA "/>
    <s v="Andrea Bibiana Castañeda Durán  "/>
    <s v="FORMULACIÓN Y ACTUALIZACIÓN NORMATIVA Y OPERATIVA"/>
    <x v="0"/>
    <x v="2"/>
    <s v="15 días"/>
    <s v="20203320003452  "/>
    <d v="2020-03-12T00:00:00"/>
    <s v="20202050065921"/>
    <s v="18 de mayo del 2020"/>
    <m/>
    <n v="43"/>
    <x v="1"/>
    <m/>
    <s v="20 de mayo del 2020"/>
    <s v="Pdf"/>
    <s v="Si"/>
    <m/>
    <m/>
  </r>
  <r>
    <x v="2"/>
    <s v="Correo atención al Ciudadano"/>
    <x v="6"/>
    <s v="CUERPO DE BOMBEROS VOLUNTARIOS DE VALLEDUPAR  "/>
    <x v="1"/>
    <x v="1"/>
    <s v="CAC RESPUESTA OFICIO 2 "/>
    <s v="Andrea Bibiana Castañeda Durán  "/>
    <s v="FORMULACIÓN Y ACTUALIZACIÓN NORMATIVA Y OPERATIVA"/>
    <x v="0"/>
    <x v="2"/>
    <s v="30 días"/>
    <s v="20203320003472  "/>
    <d v="2020-03-12T00:00:00"/>
    <s v="20202050065331"/>
    <s v="17 de Marzo del 2020"/>
    <m/>
    <n v="50"/>
    <x v="1"/>
    <s v="19-03-2020 10:48 AM Archivar Andrea Bibiana Castañeda Durán SE DIO TRÁMITE CON RAD. 20202050065331 ENVIADO EL 17/3/2020"/>
    <s v="18 de Marzo del 2020"/>
    <s v="Pdf"/>
    <s v="Si"/>
    <m/>
    <m/>
  </r>
  <r>
    <x v="2"/>
    <s v="Correo atención al Ciudadano"/>
    <x v="16"/>
    <s v="MANUEL MENDIVIL  "/>
    <x v="2"/>
    <x v="2"/>
    <s v="CAC SOLICITUD DE APOYO "/>
    <s v="Andrea Bibiana Castañeda Durán  "/>
    <s v="FORMULACIÓN Y ACTUALIZACIÓN NORMATIVA Y OPERATIVA"/>
    <x v="0"/>
    <x v="0"/>
    <s v="30 días"/>
    <s v="20203320003512  "/>
    <d v="2020-03-12T00:00:00"/>
    <s v="20202050065911"/>
    <s v="19 de mayo del 2020"/>
    <m/>
    <n v="55"/>
    <x v="1"/>
    <m/>
    <s v="20 de mayo del 2020"/>
    <s v="Pdf"/>
    <s v="Si"/>
    <m/>
    <m/>
  </r>
  <r>
    <x v="2"/>
    <s v="Correo atención al Ciudadano"/>
    <x v="3"/>
    <s v="HERNAN DIAZ  "/>
    <x v="2"/>
    <x v="0"/>
    <s v="CAC DERECHO DE PETICION "/>
    <s v="Andrea Bibiana Castañeda Durán  "/>
    <s v="FORMULACIÓN Y ACTUALIZACIÓN NORMATIVA Y OPERATIVA "/>
    <x v="1"/>
    <x v="5"/>
    <s v="15 días"/>
    <s v="20203320003542  "/>
    <d v="2020-03-12T00:00:00"/>
    <m/>
    <m/>
    <m/>
    <m/>
    <x v="2"/>
    <m/>
    <m/>
    <m/>
    <m/>
    <m/>
    <m/>
  </r>
  <r>
    <x v="2"/>
    <s v="Correo atención al Ciudadano"/>
    <x v="3"/>
    <s v="VEEDURIA CIUDADANA VIGIAS DEL CAFE  "/>
    <x v="3"/>
    <x v="1"/>
    <s v="CAC SOLICITUD DE RESPUESTA "/>
    <s v="Andrea Bibiana Castañeda Durán  "/>
    <s v="FORMULACIÓN Y ACTUALIZACIÓN NORMATIVA Y OPERATIVA "/>
    <x v="0"/>
    <x v="5"/>
    <s v="15 días"/>
    <s v="20203320003572  "/>
    <d v="2020-03-12T00:00:00"/>
    <s v="20202050065601"/>
    <s v="14 de abril del 2020"/>
    <m/>
    <n v="68"/>
    <x v="1"/>
    <m/>
    <s v="14 de abril del 2020"/>
    <s v="Pdf"/>
    <s v="Si"/>
    <m/>
    <m/>
  </r>
  <r>
    <x v="2"/>
    <s v="Correo atención al Ciudadano"/>
    <x v="3"/>
    <s v="HERNAN DIAZ  "/>
    <x v="2"/>
    <x v="0"/>
    <s v="CAC SEGUNDO DERECHO DE PETICION "/>
    <s v="Andrea Bibiana Castañeda Durán  "/>
    <s v="FORMULACIÓN Y ACTUALIZACIÓN NORMATIVA Y OPERATIVA "/>
    <x v="0"/>
    <x v="5"/>
    <s v="15 días"/>
    <s v="20203320003582  "/>
    <d v="2020-03-12T00:00:00"/>
    <m/>
    <s v="03 de abril del 2020"/>
    <m/>
    <n v="57"/>
    <x v="1"/>
    <s v="Anotación ORFEO: SE DIO TRÁMITE, Y RESPUESTA ENVIADA EL 03/04/2020._x000a_"/>
    <m/>
    <m/>
    <m/>
    <m/>
    <s v="No se especifica medio de envío, ni se anexa el documento de respuesta."/>
  </r>
  <r>
    <x v="2"/>
    <s v="Correo atención al Ciudadano"/>
    <x v="11"/>
    <s v="MARCO ANTONIO LARGO DELGADO "/>
    <x v="2"/>
    <x v="0"/>
    <s v="CAC SOLICITUD 300 HORAS "/>
    <s v="Andrea Bibiana Castañeda Durán  "/>
    <s v="FORMULACIÓN Y ACTUALIZACIÓN NORMATIVA Y OPERATIVA "/>
    <x v="0"/>
    <x v="5"/>
    <s v="30 días"/>
    <s v="20203320003592  "/>
    <d v="2020-03-12T00:00:00"/>
    <m/>
    <m/>
    <m/>
    <m/>
    <x v="2"/>
    <m/>
    <m/>
    <m/>
    <m/>
    <m/>
    <m/>
  </r>
  <r>
    <x v="2"/>
    <s v="Correo atención al Ciudadano"/>
    <x v="10"/>
    <s v="GOBERNACIÓN DE RICAURTE - CUNDINAMARCA  "/>
    <x v="4"/>
    <x v="1"/>
    <s v="CAC SOLICITUD ANEXOS "/>
    <s v="Andrea Bibiana Castañeda Durán  "/>
    <s v="FORMULACIÓN Y ACTUALIZACIÓN NORMATIVA Y OPERATIVA "/>
    <x v="0"/>
    <x v="4"/>
    <s v="10 días"/>
    <s v="20203320003612  "/>
    <d v="2020-03-12T00:00:00"/>
    <s v="N/A"/>
    <d v="2020-04-03T00:00:00"/>
    <n v="16"/>
    <n v="16"/>
    <x v="0"/>
    <s v="30-06-2020 12:03 PM Archivar Andrea Bibiana Castañeda Durán SE DIO TRÁMITE Y FUE ENVIADO EL 03/04/2020"/>
    <m/>
    <m/>
    <m/>
    <m/>
    <m/>
  </r>
  <r>
    <x v="2"/>
    <s v="Correo atención al Ciudadano"/>
    <x v="22"/>
    <s v="JOSE ANGEL CAMACHO FERNANDEZ "/>
    <x v="2"/>
    <x v="1"/>
    <s v="CAC SOLICITUD VALIDACION ESTUDIOS "/>
    <s v="Andrea Bibiana Castañeda Durán  "/>
    <s v="FORMULACIÓN Y ACTUALIZACIÓN NORMATIVA Y OPERATIVA"/>
    <x v="0"/>
    <x v="0"/>
    <s v="30 días"/>
    <s v="20203320003632  "/>
    <d v="2020-03-12T00:00:00"/>
    <s v="20202050065621"/>
    <s v="14 de abril del 2020"/>
    <m/>
    <n v="32"/>
    <x v="1"/>
    <s v="16-04-2020 11:52 AM Archivar Andrea Bibiana Castañeda Durán SE DIO RESPUESTA CON EL RAD. 20202050065621 ENVIADO AL PETICIONARIO EL 14/4/2020 POR CORREO ELECTRÓNICO"/>
    <s v="14 de abril del 2020"/>
    <s v="Pdf"/>
    <s v="Si"/>
    <m/>
    <m/>
  </r>
  <r>
    <x v="0"/>
    <s v="Servicio de mensajería"/>
    <x v="11"/>
    <s v="UNIDAD NACIONAL PARA LA GESTION DEL RIESGO  "/>
    <x v="0"/>
    <x v="1"/>
    <s v="SM TRASLADO "/>
    <s v="Carlos Armando López Barrera "/>
    <s v="OFICINA ASESORA JURIDICA "/>
    <x v="2"/>
    <x v="4"/>
    <s v="5 días"/>
    <s v="20203320003662  "/>
    <d v="2020-03-13T00:00:00"/>
    <s v="20201200000063_x000a_"/>
    <s v="24 de Marzo del 2020"/>
    <m/>
    <n v="6"/>
    <x v="1"/>
    <m/>
    <m/>
    <s v="Word"/>
    <m/>
    <m/>
    <s v="No se especifica medio de envío de respuesta documento sin firma."/>
  </r>
  <r>
    <x v="2"/>
    <s v="Correo atención al Ciudadano"/>
    <x v="15"/>
    <s v="JOSE ANTONIO JIMENEZ GUTIÉRREZ "/>
    <x v="1"/>
    <x v="1"/>
    <s v="CAC DERECHO DE PETICION "/>
    <s v="Andrea Bibiana Castañeda Durán  "/>
    <s v="FORMULACIÓN Y ACTUALIZACIÓN NORMATIVA Y OPERATIVA "/>
    <x v="0"/>
    <x v="2"/>
    <s v="15 días"/>
    <s v="20203320003692  "/>
    <d v="2020-03-13T00:00:00"/>
    <s v="20202050065631"/>
    <s v="22 de abril del 2020"/>
    <m/>
    <n v="75"/>
    <x v="1"/>
    <m/>
    <s v="29 de abril del 2020"/>
    <s v="Pdf"/>
    <s v="Si"/>
    <m/>
    <m/>
  </r>
  <r>
    <x v="2"/>
    <s v="Correo atención al Ciudadano"/>
    <x v="4"/>
    <s v="CUERPO DE BOMBEROS VOLUNTARIOS DE ANSERMANUEVO  "/>
    <x v="1"/>
    <x v="1"/>
    <s v="CAC SOLICITUD "/>
    <s v="Julio Alejandro Chamorro Cabrera  "/>
    <s v="SUBDIRECCIÓN ESTRATÉGICA Y DE COORDINACIÓN BOMBERIL "/>
    <x v="0"/>
    <x v="2"/>
    <s v="30 días"/>
    <s v="20203320003702  "/>
    <d v="2020-03-13T00:00:00"/>
    <s v="20202000001801, 20202000002261, 20202000002271, 20202000002281, 20202000002291"/>
    <d v="2020-06-05T00:00:00"/>
    <m/>
    <m/>
    <x v="1"/>
    <m/>
    <m/>
    <m/>
    <m/>
    <m/>
    <m/>
  </r>
  <r>
    <x v="2"/>
    <s v="Correo atención al Ciudadano"/>
    <x v="0"/>
    <s v="EDUARDO ALBERTO ZARABANDA  "/>
    <x v="2"/>
    <x v="1"/>
    <s v="CAC SOLICITUD "/>
    <s v="Andrea Bibiana Castañeda Durán  "/>
    <s v="FORMULACIÓN Y ACTUALIZACIÓN NORMATIVA Y OPERATIVA "/>
    <x v="0"/>
    <x v="5"/>
    <s v="15 días"/>
    <s v="20203320003712  "/>
    <d v="2020-03-13T00:00:00"/>
    <n v="20202050065861"/>
    <d v="2020-06-01T00:00:00"/>
    <m/>
    <n v="103"/>
    <x v="1"/>
    <s v="03-06-2020 16:42 PM Archivar Andrea Bibiana Castañeda Durán SE DIO TRPAMITE CON EL RADICADO 20202050065861 ENVIADO EL 01/06/2020"/>
    <m/>
    <m/>
    <m/>
    <m/>
    <m/>
  </r>
  <r>
    <x v="2"/>
    <s v="Correo atención al Ciudadano"/>
    <x v="11"/>
    <s v="MINISTERIO DE INTERIOR  "/>
    <x v="0"/>
    <x v="1"/>
    <s v="CAC SOLICITUD INFORMACION "/>
    <s v="Carlos Armando López Barrera "/>
    <s v="OFICINA ASESORA JURIDICA "/>
    <x v="2"/>
    <x v="4"/>
    <s v="5 días"/>
    <s v="20203320003722  "/>
    <d v="2020-03-13T00:00:00"/>
    <m/>
    <s v="20 de enero del 2020"/>
    <m/>
    <n v="5"/>
    <x v="0"/>
    <s v="Anotación ORFEO: Se archiva por cuanto esta petición fue resuelta mediante correo electrónico remitido al Ministerio del Interior el día 20 de enero de 2020._x000a_"/>
    <m/>
    <m/>
    <s v="Si"/>
    <m/>
    <s v="No se anexa el correo electrónico."/>
  </r>
  <r>
    <x v="2"/>
    <s v="Correo atención al Ciudadano"/>
    <x v="23"/>
    <s v="MIGUEL ANGEL CASTIBLANCO FETECUA "/>
    <x v="2"/>
    <x v="1"/>
    <s v="CAC SOLICITUD DE INFORMACIÓN "/>
    <s v="Andrea Bibiana Castañeda Durán  "/>
    <s v="FORMULACIÓN Y ACTUALIZACIÓN NORMATIVA Y OPERATIVA "/>
    <x v="0"/>
    <x v="5"/>
    <s v="15 días"/>
    <s v="20203320003732  "/>
    <d v="2020-03-13T00:00:00"/>
    <m/>
    <s v="05 de abril del 2020"/>
    <m/>
    <n v="59"/>
    <x v="1"/>
    <s v="Anotación ORFEO: SE DIO TRÁMITE, Y SE ENVIÓ LA RESPUESTA EL DÍA 05/04/2020._x000a_"/>
    <m/>
    <m/>
    <s v="Si"/>
    <m/>
    <s v="No se especifica medio de envío de respuesta ni tampoco se anexa la respuesta."/>
  </r>
  <r>
    <x v="2"/>
    <s v="Correo atención al Ciudadano"/>
    <x v="21"/>
    <s v="ANSELMO LOZANO MORENO "/>
    <x v="1"/>
    <x v="1"/>
    <s v="CAC SOAT "/>
    <s v="CAROLINA ESCARRAGA "/>
    <s v="GESTIÓN CONTRACTUAL  "/>
    <x v="1"/>
    <x v="4"/>
    <s v="10 días"/>
    <s v="20203320003792  "/>
    <d v="2020-03-13T00:00:00"/>
    <m/>
    <s v="01 de junio del 2020"/>
    <m/>
    <n v="96"/>
    <x v="1"/>
    <s v="Anotación ORFEO: se dio respuesta al cuerpo de bomberos a través del correo de contratación."/>
    <m/>
    <m/>
    <s v="Si"/>
    <m/>
    <s v="No se anexa la copia del correo electrónico."/>
  </r>
  <r>
    <x v="2"/>
    <s v="Correo atención al Ciudadano"/>
    <x v="3"/>
    <s v="CUERPO DE BOMBEROS VOLUTARIOS CALARCA QUINDIO  "/>
    <x v="1"/>
    <x v="3"/>
    <s v="CAC APOYO JURIDICO "/>
    <s v="Andrea Bibiana Castañeda Durán  "/>
    <s v="FORMULACIÓN Y ACTUALIZACIÓN NORMATIVA Y OPERATIVA "/>
    <x v="0"/>
    <x v="2"/>
    <s v="15 días"/>
    <s v="20203320003802  "/>
    <d v="2020-03-13T00:00:00"/>
    <s v="Sin número de salida"/>
    <s v="03 de abril del 2020"/>
    <m/>
    <n v="60"/>
    <x v="1"/>
    <s v="Anotación ORFEO: SE DIO TRÁMITE, Y ENVIÓ DE RESPUESTA EL 03/04/2020."/>
    <s v="03 de abril del 2020"/>
    <s v="Pdf"/>
    <m/>
    <m/>
    <s v="El documento de respuesta no tiene radicado de salida, pero si se encuentra digitalizado (documentos), No se especifica medio de envío de respuesta"/>
  </r>
  <r>
    <x v="2"/>
    <s v="Correo atención al Ciudadano"/>
    <x v="13"/>
    <s v="CUERPO DE BOMBEROS VOLUNTARIOS DE ARAUCA  "/>
    <x v="1"/>
    <x v="0"/>
    <s v="CAC VERIFICACION DE NORMA "/>
    <s v="ERIKA AGUIRRE LEMUS"/>
    <s v="FORMULACIÓN Y ACTUALIZACIÓN NORMATIVA Y OPERATIVA "/>
    <x v="0"/>
    <x v="0"/>
    <s v="30 días"/>
    <s v="20203320003832  "/>
    <d v="2020-03-13T00:00:00"/>
    <m/>
    <m/>
    <m/>
    <m/>
    <x v="2"/>
    <m/>
    <m/>
    <m/>
    <m/>
    <m/>
    <m/>
  </r>
  <r>
    <x v="2"/>
    <s v="Correo atención al Ciudadano"/>
    <x v="11"/>
    <s v="JULY MILENA ARIAS  "/>
    <x v="2"/>
    <x v="0"/>
    <s v="CAC SOLICITUD "/>
    <s v="Andrea Bibiana Castañeda Durán  "/>
    <s v="FORMULACIÓN Y ACTUALIZACIÓN NORMATIVA Y OPERATIVA "/>
    <x v="0"/>
    <x v="5"/>
    <s v="15 días"/>
    <s v="20203320003912  "/>
    <d v="2020-03-16T00:00:00"/>
    <m/>
    <s v="31 de marzo del 2020"/>
    <m/>
    <n v="50"/>
    <x v="1"/>
    <s v="Anotación ORFEO: SE DIO TRÁMITE Y RESPUESTA, ENVIADO EL 31/03/2020"/>
    <m/>
    <m/>
    <s v="Si"/>
    <m/>
    <s v="Anexan correo electrónico donde se responde al peticionario pero no el oficio de respuesta."/>
  </r>
  <r>
    <x v="2"/>
    <s v="Correo atención al Ciudadano"/>
    <x v="11"/>
    <s v="LISET LOZADA  "/>
    <x v="2"/>
    <x v="0"/>
    <s v="CAC APLICACION RESOLUCION "/>
    <s v="Mauricio Delgado Perdomo"/>
    <s v="SUBDIRECCIÓN ESTRATÉGICA Y DE COORDINACIÓN BOMBERIL"/>
    <x v="0"/>
    <x v="0"/>
    <s v="30 días"/>
    <s v="20203320003922  "/>
    <d v="2020-03-16T00:00:00"/>
    <s v="20202000001781"/>
    <s v="29 de mayo del 2020"/>
    <m/>
    <n v="87"/>
    <x v="1"/>
    <m/>
    <m/>
    <s v="Word"/>
    <m/>
    <m/>
    <s v="No se especifica medio de envío de respuesta documento sin firma."/>
  </r>
  <r>
    <x v="2"/>
    <s v="Correo atención al Ciudadano"/>
    <x v="2"/>
    <s v="JENNY TREJOS  "/>
    <x v="2"/>
    <x v="0"/>
    <s v="CAC BONOS Y RIFAS "/>
    <s v="Andrea Bibiana Castañeda Durán  "/>
    <s v="FORMULACIÓN Y ACTUALIZACIÓN NORMATIVA Y OPERATIVA "/>
    <x v="0"/>
    <x v="5"/>
    <s v="15 días"/>
    <s v="20203320003932  "/>
    <d v="2020-03-16T00:00:00"/>
    <m/>
    <s v="05 de abril del 2020"/>
    <m/>
    <n v="51"/>
    <x v="1"/>
    <s v="Anotación ORFEO: SE DIO RESPUESTA, ENVIADA EL 05/04/2020."/>
    <m/>
    <m/>
    <s v="Si"/>
    <m/>
    <s v="Se anexa pdf del correo de envío al peticionario más no la respuesta digitalizada."/>
  </r>
  <r>
    <x v="2"/>
    <s v="Correo atención al Ciudadano"/>
    <x v="7"/>
    <s v="CUERPO DE BOMBEROS VOLUNTARIOS DE SURATA - SANTANDER  "/>
    <x v="1"/>
    <x v="1"/>
    <s v="CAC SOLICITUD CAMIONETA "/>
    <s v="Andrea Bibiana Castañeda Durán  "/>
    <s v="FORMULACIÓN Y ACTUALIZACIÓN NORMATIVA Y OPERATIVA "/>
    <x v="0"/>
    <x v="5"/>
    <s v="15 días"/>
    <s v="20203320003942  "/>
    <d v="2020-03-16T00:00:00"/>
    <s v="20202050065781 "/>
    <s v="29 de mayo del 2020"/>
    <m/>
    <n v="71"/>
    <x v="1"/>
    <m/>
    <m/>
    <s v="Word"/>
    <m/>
    <m/>
    <s v="No se especifica medio de envío de respuesta documento sin firma."/>
  </r>
  <r>
    <x v="2"/>
    <s v="Correo atención al Ciudadano"/>
    <x v="7"/>
    <s v="CUERPO DE BOMBEROS VOLUNTARIOS FLORIDABLANCA  "/>
    <x v="1"/>
    <x v="0"/>
    <s v="CAC CONSULTA "/>
    <s v="Andrea Bibiana Castañeda Durán  "/>
    <s v="FORMULACIÓN Y ACTUALIZACIÓN NORMATIVA Y OPERATIVA "/>
    <x v="0"/>
    <x v="0"/>
    <s v="30 días"/>
    <s v="20203320003952  "/>
    <d v="2020-03-16T00:00:00"/>
    <m/>
    <m/>
    <m/>
    <m/>
    <x v="2"/>
    <m/>
    <m/>
    <m/>
    <m/>
    <m/>
    <m/>
  </r>
  <r>
    <x v="2"/>
    <s v="Correo atención al Ciudadano"/>
    <x v="0"/>
    <s v="GOBERNACION DE HUILA  "/>
    <x v="4"/>
    <x v="0"/>
    <s v="CAC CONSULTA URGENTE "/>
    <s v="Ronny Estiven Romero Velandia"/>
    <s v="FORMULACIÓN Y ACTUALIZACIÓN NORMATIVA Y OPERATIVA "/>
    <x v="0"/>
    <x v="0"/>
    <s v="30 días"/>
    <s v="20203320003962  "/>
    <d v="2020-03-16T00:00:00"/>
    <s v="20202050064271"/>
    <s v="24 de enero del 2020"/>
    <m/>
    <n v="4"/>
    <x v="0"/>
    <m/>
    <s v="13 de marzo del 2020"/>
    <s v="Pdf"/>
    <s v="Si"/>
    <m/>
    <m/>
  </r>
  <r>
    <x v="2"/>
    <s v="Correo atención al Ciudadano"/>
    <x v="16"/>
    <s v="ANTONIO OCHOA  "/>
    <x v="2"/>
    <x v="2"/>
    <s v="CAC DENUNCIA "/>
    <s v="Andrea Bibiana Castañeda Durán  "/>
    <s v="FORMULACIÓN Y ACTUALIZACIÓN NORMATIVA Y OPERATIVA "/>
    <x v="0"/>
    <x v="5"/>
    <s v="30 días"/>
    <s v="20203320003992  "/>
    <d v="2020-03-16T00:00:00"/>
    <s v="20202050065871"/>
    <s v="20 de abril del 2020"/>
    <m/>
    <n v="58"/>
    <x v="1"/>
    <m/>
    <m/>
    <m/>
    <m/>
    <m/>
    <s v="No se especifica medio de envío de respuesta documento sin firma."/>
  </r>
  <r>
    <x v="2"/>
    <s v="Correo atención al Ciudadano"/>
    <x v="11"/>
    <s v="ANDRES FERNANDO RODRIGUEZ AGUDELO "/>
    <x v="2"/>
    <x v="1"/>
    <s v="CAC: DERECHO DE PETICION ART.23 "/>
    <s v="Ronny Estiven Romero Velandia "/>
    <s v="FORMULACIÓN Y ACTUALIZACIÓN NORMATIVA Y OPERATIVA "/>
    <x v="0"/>
    <x v="0"/>
    <s v="15 días"/>
    <s v="20203320004002  "/>
    <d v="2020-03-16T00:00:00"/>
    <s v="20202050065751"/>
    <s v="22 de abril del 2020"/>
    <m/>
    <n v="57"/>
    <x v="1"/>
    <m/>
    <s v="29 de abril del 2020"/>
    <s v="Pdf"/>
    <s v="Si"/>
    <m/>
    <m/>
  </r>
  <r>
    <x v="2"/>
    <s v="Correo atención al Ciudadano"/>
    <x v="16"/>
    <s v="OSCAR ESPINOSA DIAZ  "/>
    <x v="2"/>
    <x v="1"/>
    <s v="CAC DERECHO DE PETICION DE INTERES "/>
    <s v="Andrea Bibiana Castañeda Durán  "/>
    <s v="FORMULACIÓN Y ACTUALIZACIÓN NORMATIVA Y OPERATIVA "/>
    <x v="0"/>
    <x v="5"/>
    <s v="15 días"/>
    <s v="20203320004012  "/>
    <d v="2020-03-16T00:00:00"/>
    <n v="20202050067361"/>
    <d v="2020-06-01T00:00:00"/>
    <n v="51"/>
    <n v="51"/>
    <x v="1"/>
    <s v="30-06-2020 11:57 AM Archivar Andrea Bibiana Castañeda Durán SE DIO TRÁMITE CON RADICADO 20202050067361 POR MEDIO DEL CUAL SE INFORMÓ AL MINISTERIO DEL INTERIOR, DE LA RESPUESTA DADA AL PETICIONARIO CON EL RAD. 20202050065581. ENVIADO EL 01/06/2020"/>
    <m/>
    <m/>
    <m/>
    <m/>
    <m/>
  </r>
  <r>
    <x v="0"/>
    <s v="Servicio de mensajería"/>
    <x v="24"/>
    <s v="GOBERNACIÓN DEL PUTUMAYO  "/>
    <x v="4"/>
    <x v="1"/>
    <s v="REMICION COMPROMISOS CDGRD "/>
    <s v="Paula Andrea Cortéz Mojica"/>
    <s v="DIRECCION GENERAL"/>
    <x v="2"/>
    <x v="1"/>
    <s v="10 días"/>
    <s v="20203320004052  "/>
    <d v="2020-03-17T00:00:00"/>
    <s v="20201000001051"/>
    <s v="24 de Marzo del 2020"/>
    <m/>
    <n v="4"/>
    <x v="0"/>
    <s v="24-03-2020 11:02 AM Archivar Paula Andrea Cortéz Mojica ARCHIVO 20201000001051"/>
    <m/>
    <m/>
    <m/>
    <m/>
    <s v="No se especifica medio de envío de respuesta documento sin firma."/>
  </r>
  <r>
    <x v="0"/>
    <s v="Servicio de mensajería"/>
    <x v="11"/>
    <s v="GESTION DEL RIESGO  "/>
    <x v="0"/>
    <x v="0"/>
    <s v="Traslado Competencia 2020EE2088 "/>
    <s v="EDISON DELGADO "/>
    <s v="FORMULACIÓN Y ACTUALIZACIÓN NORMATIVA Y OPERATIVA "/>
    <x v="0"/>
    <x v="5"/>
    <s v="15 días"/>
    <s v="20203320004062  "/>
    <d v="2020-03-17T00:00:00"/>
    <m/>
    <m/>
    <m/>
    <m/>
    <x v="2"/>
    <m/>
    <m/>
    <m/>
    <m/>
    <m/>
    <m/>
  </r>
  <r>
    <x v="0"/>
    <s v="Servicio de mensajería"/>
    <x v="4"/>
    <s v="PERSONERIA DEL MUNICIPIO DE TULUA  "/>
    <x v="4"/>
    <x v="1"/>
    <s v="SM comunicación de remisión de queja radicado interno E-206  "/>
    <s v="Andrea Bibiana Castañeda Durán  "/>
    <s v="FORMULACIÓN Y ACTUALIZACIÓN NORMATIVA Y OPERATIVA "/>
    <x v="0"/>
    <x v="5"/>
    <s v="15 días"/>
    <s v="20203320004072  "/>
    <d v="2020-03-17T00:00:00"/>
    <s v="20202050065771"/>
    <s v="28 de mayo del 2020"/>
    <m/>
    <n v="38"/>
    <x v="1"/>
    <m/>
    <m/>
    <s v="Word"/>
    <s v="Si"/>
    <m/>
    <s v="No se especifica medio de envío de respuesta documento sin firma."/>
  </r>
  <r>
    <x v="2"/>
    <s v="Correo atención al Ciudadano"/>
    <x v="11"/>
    <s v="JORGE NUÑEZ  "/>
    <x v="2"/>
    <x v="0"/>
    <s v="CAC DERECHO DE PETICIÓN NUÑEZ "/>
    <s v="Andrea Bibiana Castañeda Durán  "/>
    <s v="FORMULACIÓN Y ACTUALIZACIÓN NORMATIVA Y OPERATIVA "/>
    <x v="0"/>
    <x v="5"/>
    <s v="15 días"/>
    <s v="20203320004122  "/>
    <d v="2020-03-18T00:00:00"/>
    <m/>
    <m/>
    <m/>
    <m/>
    <x v="2"/>
    <m/>
    <m/>
    <m/>
    <m/>
    <m/>
    <m/>
  </r>
  <r>
    <x v="2"/>
    <s v="Correo atención al Ciudadano"/>
    <x v="16"/>
    <s v="CUERPO DE BOMBEROS VOLUNTARIOS DE TURBACO - BOLÍVAR  "/>
    <x v="1"/>
    <x v="0"/>
    <s v="CAC DERECHO DE PETICION "/>
    <s v="Andrea Bibiana Castañeda Durán  "/>
    <s v="FORMULACIÓN Y ACTUALIZACIÓN NORMATIVA Y OPERATIVA "/>
    <x v="0"/>
    <x v="5"/>
    <s v="15 días"/>
    <s v="20203320004132  "/>
    <d v="2020-03-18T00:00:00"/>
    <s v="20202050065971"/>
    <s v="19 de mayo del 2020"/>
    <m/>
    <n v="77"/>
    <x v="1"/>
    <m/>
    <s v="20 de mayo del 2020"/>
    <s v="Pdf"/>
    <s v="Si"/>
    <m/>
    <m/>
  </r>
  <r>
    <x v="2"/>
    <s v="Correo atención al Ciudadano"/>
    <x v="11"/>
    <s v="JAVIER ABELARDO GUTIERREZ ALVAREZ "/>
    <x v="2"/>
    <x v="1"/>
    <s v="CAC DERECHO DE PETICION "/>
    <s v="Edgar Alexander Maya Lopez "/>
    <s v="FORMULACIÓN Y ACTUALIZACIÓN NORMATIVA Y OPERATIVA "/>
    <x v="0"/>
    <x v="5"/>
    <s v="15 días"/>
    <s v="20203320004142  "/>
    <d v="2020-03-18T00:00:00"/>
    <s v="20192050062801"/>
    <s v="04 de diciembre del 2020"/>
    <m/>
    <n v="39"/>
    <x v="1"/>
    <m/>
    <s v="05 de diciembre del 2020"/>
    <s v="Pdf"/>
    <s v="Si"/>
    <m/>
    <s v="Ya se había contestado la petición pero se reiteró el día 29 de enero del 2020."/>
  </r>
  <r>
    <x v="2"/>
    <s v="Correo atención al Ciudadano"/>
    <x v="11"/>
    <s v="ANDRES PINILLA  "/>
    <x v="2"/>
    <x v="0"/>
    <s v="CAC DERECHO DE PETICION "/>
    <s v="Mauricio Delgado Perdomo"/>
    <s v="SUBDIRECCIÓN ESTRATÉGICA Y DE COORDINACIÓN BOMBERIL "/>
    <x v="0"/>
    <x v="5"/>
    <s v="15 días"/>
    <s v="20203320004152  "/>
    <d v="2020-03-18T00:00:00"/>
    <s v="20202000002041"/>
    <s v="03 de junio del 2020"/>
    <m/>
    <n v="88"/>
    <x v="1"/>
    <m/>
    <m/>
    <s v="Word"/>
    <m/>
    <m/>
    <s v="No se especifica medio de envío de respuesta documento sin firma."/>
  </r>
  <r>
    <x v="2"/>
    <s v="Correo atención al Ciudadano"/>
    <x v="11"/>
    <s v="ANDRES PINILLA  "/>
    <x v="2"/>
    <x v="0"/>
    <s v="CAC DERECHO DE PETICIÓN "/>
    <s v="Maicol Villarreal Ospina "/>
    <s v="SUBDIRECCIÓN ESTRATÉGICA Y DE COORDINACIÓN BOMBERIL "/>
    <x v="0"/>
    <x v="5"/>
    <s v="15 días"/>
    <s v="20203320004292  "/>
    <d v="2020-03-24T00:00:00"/>
    <n v="20202000002041"/>
    <d v="2020-08-03T00:00:00"/>
    <n v="87"/>
    <n v="87"/>
    <x v="1"/>
    <s v="03-08-2020 13:11 PM Archivar Edgar Alexander Maya Lopez Se da respuesta con radicado DNBC N° 20202000002041"/>
    <m/>
    <m/>
    <m/>
    <m/>
    <m/>
  </r>
  <r>
    <x v="2"/>
    <s v="Correo atención al Ciudadano"/>
    <x v="15"/>
    <s v="JULIO CESAR RAMIREZ VALENCIA "/>
    <x v="1"/>
    <x v="0"/>
    <s v="CAC DERECHO DE PETICION "/>
    <s v="Edna Roció Mora Rojas "/>
    <s v="FORMULACIÓN Y ACTUALIZACIÓN NORMATIVA Y OPERATIVA "/>
    <x v="0"/>
    <x v="0"/>
    <s v="15 días"/>
    <s v="20203320004302  "/>
    <d v="2020-03-24T00:00:00"/>
    <m/>
    <m/>
    <m/>
    <m/>
    <x v="2"/>
    <m/>
    <m/>
    <m/>
    <m/>
    <m/>
    <m/>
  </r>
  <r>
    <x v="2"/>
    <s v="Correo atención al Ciudadano"/>
    <x v="11"/>
    <s v="HUGO ALONSO QUINTERO DAVILA "/>
    <x v="2"/>
    <x v="1"/>
    <s v="CAC SOLICITUD "/>
    <s v="Luis Alberto Valencia Pulido"/>
    <s v="Área Central de Referencia Bomberil"/>
    <x v="0"/>
    <x v="4"/>
    <s v="10 días"/>
    <s v="20203320004312  "/>
    <d v="2020-03-24T00:00:00"/>
    <s v="20202100002381"/>
    <s v="09 de junio del 2020"/>
    <m/>
    <n v="96"/>
    <x v="1"/>
    <m/>
    <m/>
    <s v="Word"/>
    <s v="Si"/>
    <m/>
    <m/>
  </r>
  <r>
    <x v="0"/>
    <s v="Servicio de mensajería"/>
    <x v="15"/>
    <s v="ALCALDÍA MUNICIPAL DE OTANCHE - BOYACA  "/>
    <x v="4"/>
    <x v="0"/>
    <s v="SM SOLICITUD DE APOYO,PARTE SEGUNDO DEL INCISO CUARTO DEL ARTICULO 3 LEY 1575 DE 2012 CONVENIO CUERPO DE BOMBERO "/>
    <s v="EDISON DELGADO "/>
    <s v="FORMULACIÓN Y ACTUALIZACIÓN NORMATIVA Y OPERATIVA "/>
    <x v="0"/>
    <x v="2"/>
    <n v="30"/>
    <s v="20203320005122  "/>
    <s v="17 de abril del 2020"/>
    <m/>
    <m/>
    <m/>
    <m/>
    <x v="2"/>
    <m/>
    <m/>
    <m/>
    <m/>
    <m/>
    <s v="Fecha del documento 4 de febrero del 2020"/>
  </r>
  <r>
    <x v="0"/>
    <s v="Servicio de mensajería"/>
    <x v="4"/>
    <s v="BENEMERITO CUERPO DE BOMBEROS VOLUNTARIOS DE CALI  "/>
    <x v="1"/>
    <x v="6"/>
    <s v="SM INTERVENCION DNBC ANTE MINISALUD Y SUPERSALUD "/>
    <s v="EDISON DELGADO "/>
    <s v="FORMULACIÓN Y ACTUALIZACIÓN NORMATIVA Y OPERATIVA "/>
    <x v="0"/>
    <x v="2"/>
    <n v="30"/>
    <s v="20203320005152  "/>
    <s v="17 de abril del 2020"/>
    <m/>
    <m/>
    <m/>
    <m/>
    <x v="2"/>
    <m/>
    <m/>
    <m/>
    <m/>
    <m/>
    <m/>
  </r>
  <r>
    <x v="0"/>
    <s v="Servicio de mensajería"/>
    <x v="15"/>
    <s v="ALCALDIA MUNICIPAL DE TUTA- BOYACA  "/>
    <x v="4"/>
    <x v="1"/>
    <s v="SM SOLICITUD CERTIFICACION "/>
    <s v="Ronny Estiven Romero Velandia"/>
    <s v="FORMULACIÓN Y ACTUALIZACIÓN NORMATIVA Y OPERATIVA "/>
    <x v="0"/>
    <x v="2"/>
    <n v="30"/>
    <s v="20203320005232  "/>
    <s v="20 de abril del 2020"/>
    <n v="20203320003001"/>
    <d v="2020-07-09T00:00:00"/>
    <n v="54"/>
    <n v="54"/>
    <x v="1"/>
    <s v="09-07-2020 22:54 PM Archivar Faubricio Sanchez Cortes Se dio respuesta con radicado No. 20203320003001 enviado el 09-07-2020"/>
    <d v="2020-07-16T00:00:00"/>
    <s v="Pdf"/>
    <s v="Si"/>
    <s v="N/A"/>
    <m/>
  </r>
  <r>
    <x v="2"/>
    <s v="Correo Institucional"/>
    <x v="4"/>
    <s v="CUERPO DE BOMBEROS VOLUNTARIOS CAICEDONIA  "/>
    <x v="1"/>
    <x v="0"/>
    <s v="Derecho de Petición "/>
    <s v="Andrea Bibiana Castañeda Durán  "/>
    <s v="FORMULACIÓN Y ACTUALIZACIÓN NORMATIVA Y OPERATIVA "/>
    <x v="0"/>
    <x v="2"/>
    <n v="30"/>
    <s v="20203800004382  "/>
    <s v="06 de abril del 2020"/>
    <s v="20202050065541"/>
    <s v="14 de abril del 2020"/>
    <n v="4"/>
    <n v="4"/>
    <x v="0"/>
    <s v="29 de abril del 2020"/>
    <s v="14 de abril del 2020"/>
    <s v="Pdf"/>
    <m/>
    <m/>
    <s v="Se envía el 14 de abril y se digitaliza el 29 de abril del 2020."/>
  </r>
  <r>
    <x v="2"/>
    <s v="Correo atención al Ciudadano"/>
    <x v="11"/>
    <s v="YEIMY TATIANA ORTIZ  "/>
    <x v="2"/>
    <x v="0"/>
    <s v="Solicitud Información Universidad "/>
    <s v="Marcelo Fernando Arellano "/>
    <s v="FORMULACIÓN Y ACTUALIZACIÓN NORMATIVA Y OPERATIVA "/>
    <x v="0"/>
    <x v="5"/>
    <n v="30"/>
    <s v="20203800004392  "/>
    <s v="06 de abril del 2020"/>
    <m/>
    <m/>
    <m/>
    <m/>
    <x v="2"/>
    <m/>
    <m/>
    <m/>
    <m/>
    <m/>
    <s v="Correo remitido el 24 de febrero, pero radicado el día 6 de abril (por Orfeo se vencería el día 29 de mayo)"/>
  </r>
  <r>
    <x v="2"/>
    <s v="Correo atención al Ciudadano"/>
    <x v="21"/>
    <s v="CUERPO DE BOMBEROS VOLUNTARIOS DE CORINTO  "/>
    <x v="1"/>
    <x v="0"/>
    <s v="CAC Solicitud Aclaración "/>
    <s v="Ronny Estiven Romero Velandia"/>
    <s v="FORMULACIÓN Y ACTUALIZACIÓN NORMATIVA Y OPERATIVA "/>
    <x v="0"/>
    <x v="2"/>
    <n v="30"/>
    <s v="20203800004412  "/>
    <s v="06 de abril del 2020"/>
    <s v="N/A"/>
    <d v="2020-04-02T00:00:00"/>
    <n v="0"/>
    <n v="0"/>
    <x v="0"/>
    <s v="06-04-2020 18:26 PM Archivar Ronny Estiven Romero Velandia SE RESPONDIÓ CON DOCUMENTO ENVIADO EL DIA Bogotá D.C. 02/04/2020"/>
    <m/>
    <m/>
    <m/>
    <m/>
    <m/>
  </r>
  <r>
    <x v="2"/>
    <s v="Correo atención al Ciudadano"/>
    <x v="11"/>
    <s v="SEGUROS BOLIVAR  "/>
    <x v="3"/>
    <x v="0"/>
    <s v="Aclaración Resolución  "/>
    <s v="Mauricio Delgado Perdomo"/>
    <s v="FORMULACIÓN Y ACTUALIZACIÓN NORMATIVA Y OPERATIVA "/>
    <x v="0"/>
    <x v="0"/>
    <n v="35"/>
    <s v="20203800004422  "/>
    <s v="06 de abril del 2020"/>
    <n v="20202000001681"/>
    <d v="2020-05-29T00:00:00"/>
    <n v="35"/>
    <n v="35"/>
    <x v="0"/>
    <s v="29-05-2020 15:22 PM Archivar Mauricio Delgado Perdomo Se responde con radicado DNBC 20202000001681"/>
    <d v="2020-06-23T00:00:00"/>
    <s v="Pdf"/>
    <s v="Si"/>
    <s v="N/A"/>
    <s v="respuesta enviada el dia 05/06/2020"/>
  </r>
  <r>
    <x v="2"/>
    <s v="Correo atención al Ciudadano"/>
    <x v="10"/>
    <s v="CUERPO DE BOMBEROS VOLUNTARIOS DE NOCAIMA  "/>
    <x v="1"/>
    <x v="0"/>
    <s v="CAC Solicitud Aclaración "/>
    <s v="Ronny Estiven Romero Velandia"/>
    <s v="FORMULACIÓN Y ACTUALIZACIÓN NORMATIVA Y OPERATIVA "/>
    <x v="0"/>
    <x v="0"/>
    <n v="35"/>
    <s v="20203800004432  "/>
    <s v="06 de abril del 2020"/>
    <s v="N/A"/>
    <d v="2020-03-27T00:00:00"/>
    <n v="0"/>
    <n v="0"/>
    <x v="0"/>
    <s v="06-04-2020 18:29 PM Archivar Ronny Estiven Romero Velandia RESPONDIDO MEDIANTE OFICIO ENVIADO EL DIA Bogotá D.C, 27-03-2020"/>
    <m/>
    <m/>
    <m/>
    <m/>
    <m/>
  </r>
  <r>
    <x v="2"/>
    <s v="Correo atención al Ciudadano"/>
    <x v="1"/>
    <s v="Cootrans Uroccidente  "/>
    <x v="3"/>
    <x v="0"/>
    <s v="Consulta Resolución  "/>
    <s v="Edgar Alexander Maya Lopez "/>
    <s v="FORMULACIÓN Y ACTUALIZACIÓN NORMATIVA Y OPERATIVA "/>
    <x v="0"/>
    <x v="0"/>
    <n v="30"/>
    <s v="20203800004572  "/>
    <s v="08 de abril del 2020"/>
    <n v="20202050067561"/>
    <d v="2020-06-02T00:00:00"/>
    <n v="65"/>
    <n v="65"/>
    <x v="1"/>
    <s v="02-06-2020 10:57 AM Archivar Edgar Alexander Maya Lopez Se da respuesta con radicado DNBC N° 20202050067561"/>
    <d v="2020-07-02T00:00:00"/>
    <s v="Pdf"/>
    <s v="Si"/>
    <s v="N/A"/>
    <s v="Correo ingresó el 27 de febrero"/>
  </r>
  <r>
    <x v="2"/>
    <s v="Correo atención al Ciudadano"/>
    <x v="1"/>
    <s v="CUERPO DE BOMBEROS VOLUNTARIOS DE GOMEZ PLATA - ANTIOQUIA  "/>
    <x v="1"/>
    <x v="0"/>
    <s v="Consulta "/>
    <s v="Ronny Estiven Romero Velandia"/>
    <s v="FORMULACIÓN Y ACTUALIZACIÓN NORMATIVA Y OPERATIVA "/>
    <x v="0"/>
    <x v="0"/>
    <n v="30"/>
    <s v="20203800004582  "/>
    <s v="08 de abril del 2020"/>
    <s v="N/A"/>
    <d v="2020-04-02T00:00:00"/>
    <n v="24"/>
    <n v="24"/>
    <x v="1"/>
    <s v="12-04-2020 13:42 PM Archivar Ronny Estiven Romero Velandia RESPONDIDO MEDIANTE OFICIO DE FECHA Bogotá D.C., 02/04/2020"/>
    <m/>
    <m/>
    <m/>
    <m/>
    <s v=" No se especifica que documento es ni el medio en que se envió. El correo electrónico llegó el día 27 de febrero del año 2020_x000a_"/>
  </r>
  <r>
    <x v="2"/>
    <s v="Correo atención al Ciudadano"/>
    <x v="15"/>
    <s v="ALCALDÍA MUNICIPAL DE OTANCHE - BOYACA  "/>
    <x v="4"/>
    <x v="0"/>
    <s v="Solicitud Acompañamiento "/>
    <s v="Edna Roció Mora Rojas "/>
    <s v="FORMULACIÓN Y ACTUALIZACIÓN NORMATIVA Y OPERATIVA "/>
    <x v="0"/>
    <x v="2"/>
    <n v="30"/>
    <s v="20203800004592  "/>
    <s v="08 de abril del 2020"/>
    <s v="20202050066091"/>
    <d v="2020-04-29T00:00:00"/>
    <n v="58"/>
    <n v="58"/>
    <x v="1"/>
    <s v="06-05-2020 10:26 AM Archivar Edna Rocio Mora Rojas Se archiva, e tanto se respondió con el Radicado 20202050066091 de fecha 29-04-2020"/>
    <m/>
    <m/>
    <m/>
    <m/>
    <s v="Correo ingresó el 4 de febrero. Respuesta no digitalizada y no se sabe que día se envió y porque medio."/>
  </r>
  <r>
    <x v="2"/>
    <s v="Correo atención al Ciudadano"/>
    <x v="11"/>
    <s v="Pedro Pablo Martínez Heleno  "/>
    <x v="2"/>
    <x v="0"/>
    <s v="Denuncia Irregularidades CB "/>
    <s v="Edna Roció Mora Rojas "/>
    <s v="FORMULACIÓN Y ACTUALIZACIÓN NORMATIVA Y OPERATIVA "/>
    <x v="0"/>
    <x v="5"/>
    <n v="15"/>
    <s v="20203800004642  "/>
    <s v="08 de abril del 2020"/>
    <m/>
    <m/>
    <m/>
    <m/>
    <x v="2"/>
    <m/>
    <m/>
    <m/>
    <m/>
    <m/>
    <s v="Correo ingresó el día 5 de febrero."/>
  </r>
  <r>
    <x v="2"/>
    <s v="Correo atención al Ciudadano"/>
    <x v="11"/>
    <s v="Armando Llamas  "/>
    <x v="2"/>
    <x v="0"/>
    <s v="Denuncia contra CB Sincelejo "/>
    <s v="Marcelo Fernando Arellano "/>
    <s v="FORMULACIÓN Y ACTUALIZACIÓN NORMATIVA Y OPERATIVA "/>
    <x v="0"/>
    <x v="5"/>
    <n v="15"/>
    <s v="20203800004652  "/>
    <s v="08 de abril del 2020"/>
    <m/>
    <m/>
    <m/>
    <m/>
    <x v="2"/>
    <m/>
    <m/>
    <m/>
    <m/>
    <m/>
    <s v="Correo ingresó el día 5 de febrero."/>
  </r>
  <r>
    <x v="2"/>
    <s v="Correo atención al Ciudadano"/>
    <x v="11"/>
    <s v="Jordán Casañas  "/>
    <x v="2"/>
    <x v="0"/>
    <s v="Denuncia CB "/>
    <s v="Edna Roció Mora Rojas "/>
    <s v="FORMULACIÓN Y ACTUALIZACIÓN NORMATIVA Y OPERATIVA "/>
    <x v="0"/>
    <x v="5"/>
    <n v="15"/>
    <s v="20203800004662  "/>
    <s v="08 de abril del 2020"/>
    <m/>
    <m/>
    <m/>
    <m/>
    <x v="2"/>
    <m/>
    <m/>
    <m/>
    <m/>
    <m/>
    <s v="Correo ingresó el día 10 de febrero."/>
  </r>
  <r>
    <x v="2"/>
    <s v="Correo atención al Ciudadano"/>
    <x v="16"/>
    <s v="CUERPO DE BOMBEROS VOLUNTARIOS DE TURBACO - BOLÍVAR  "/>
    <x v="1"/>
    <x v="0"/>
    <s v="Petición CB "/>
    <s v="Ronny Estiven Romero Velandia"/>
    <s v="FORMULACIÓN Y ACTUALIZACIÓN NORMATIVA Y OPERATIVA "/>
    <x v="0"/>
    <x v="2"/>
    <n v="30"/>
    <s v="20203800004682  "/>
    <s v="08 de abril del 2020"/>
    <m/>
    <d v="2020-02-21T00:00:00"/>
    <n v="7"/>
    <n v="7"/>
    <x v="0"/>
    <s v="12-04-2020 14:03 PM Archivar Ronny Estiven Romero Velandia RESPONDIDO CON OFICIO DE FECHA Bogotá D.C, 21-02-2020"/>
    <m/>
    <m/>
    <m/>
    <m/>
    <s v="No se especifica que documento es ni el medio en que se envió. Correo ingresó el día 12 de febrero."/>
  </r>
  <r>
    <x v="2"/>
    <s v="Correo atención al Ciudadano"/>
    <x v="7"/>
    <s v="CUERPO DE BOMBEROS CONCEPCIÓN SANTANDER  "/>
    <x v="1"/>
    <x v="0"/>
    <s v="Contrato CB "/>
    <s v="Ronny Estiven Romero Velandia"/>
    <s v="FORMULACIÓN Y ACTUALIZACIÓN NORMATIVA Y OPERATIVA "/>
    <x v="0"/>
    <x v="5"/>
    <n v="30"/>
    <s v="20203800004702  "/>
    <s v="08 de abril del 2020"/>
    <s v="20202050064811"/>
    <d v="2020-02-27T00:00:00"/>
    <n v="29"/>
    <n v="29"/>
    <x v="0"/>
    <s v="12-04-2020 14:06 PM Archivar Ronny Estiven Romero Velandia RESPONDIDO CON Radicado DNBC No. *20202050064811* **20202050064811** Bogotá D.C, 26-02-2020"/>
    <d v="2020-02-27T00:00:00"/>
    <s v="Pdf"/>
    <m/>
    <m/>
    <s v="Correo ingresó el día 27 de febrero."/>
  </r>
  <r>
    <x v="2"/>
    <s v="Correo atención al Ciudadano"/>
    <x v="3"/>
    <s v="CUERPO DE BOMBEROS LOS FUNDADORES  "/>
    <x v="1"/>
    <x v="0"/>
    <s v="Consulta "/>
    <s v="Edna Roció Mora Rojas "/>
    <s v="FORMULACIÓN Y ACTUALIZACIÓN NORMATIVA Y OPERATIVA "/>
    <x v="0"/>
    <x v="0"/>
    <n v="30"/>
    <s v="20203800004742  "/>
    <s v="08 de abril del 2020"/>
    <m/>
    <m/>
    <m/>
    <m/>
    <x v="2"/>
    <m/>
    <m/>
    <m/>
    <m/>
    <m/>
    <s v="Correo ingresó el día 12 de febrero."/>
  </r>
  <r>
    <x v="2"/>
    <s v="Correo atención al Ciudadano"/>
    <x v="16"/>
    <s v="CUERPO DE BOMBEROS VOLUNTARIOS DE TURBACO - BOLÍVAR  "/>
    <x v="1"/>
    <x v="0"/>
    <s v="Petición Turbaco "/>
    <s v="Ronny Estiven Romero Velandia"/>
    <s v="FORMULACIÓN Y ACTUALIZACIÓN NORMATIVA Y OPERATIVA "/>
    <x v="0"/>
    <x v="5"/>
    <n v="15"/>
    <s v="20203800004752  "/>
    <s v="08 de abril del 2020"/>
    <s v="20202050064721"/>
    <d v="2020-02-27T00:00:00"/>
    <n v="0"/>
    <n v="0"/>
    <x v="0"/>
    <s v="12-04-2020 14:16 PM Archivar Ronny Estiven Romero Velandia TRAMITADO CON Radicado DNBC No. *20202050064721* **20202050064721** Bogotá D.C, 21-02-2020"/>
    <d v="2020-02-21T00:00:00"/>
    <s v="Pdf"/>
    <m/>
    <m/>
    <s v="Correo ingresó el día 21 de febrero."/>
  </r>
  <r>
    <x v="2"/>
    <s v="Correo atención al Ciudadano"/>
    <x v="25"/>
    <s v="CUERPO DE BOMBEROS VOLUNTARIOS DE COVEÑAS  "/>
    <x v="1"/>
    <x v="0"/>
    <s v="CAC Invitación de la Alcaldía para convenio."/>
    <s v="Ronny Estiven Romero Velandia"/>
    <s v="FORMULACIÓN Y ACTUALIZACIÓN NORMATIVA Y OPERATIVA "/>
    <x v="0"/>
    <x v="5"/>
    <n v="30"/>
    <s v="20203800004802  "/>
    <s v="13 de abril del 2020"/>
    <s v="20202050064871"/>
    <d v="2020-03-02T00:00:00"/>
    <n v="3"/>
    <n v="3"/>
    <x v="0"/>
    <s v="14-04-2020 10:19 AM Archivar Ronny Estiven Romero Velandia RESPONDIDO CON Radicado DNBC No. *20202050064871* **20202050064871** Bogotá D.C, 02-03-2020"/>
    <d v="2020-03-04T00:00:00"/>
    <s v="Pdf"/>
    <m/>
    <m/>
    <s v="Correo ingresó el día 27 de febrero."/>
  </r>
  <r>
    <x v="2"/>
    <s v="Correo atención al Ciudadano"/>
    <x v="7"/>
    <s v="ALCALDIA DEL PEÑON  "/>
    <x v="4"/>
    <x v="0"/>
    <s v="CAC SOLICITUD INFORMACION "/>
    <s v="Edna Roció Mora Rojas "/>
    <s v="FORMULACIÓN Y ACTUALIZACIÓN NORMATIVA Y OPERATIVA "/>
    <x v="0"/>
    <x v="2"/>
    <n v="30"/>
    <s v="20203800004842  "/>
    <s v="13 de abril del 2020"/>
    <m/>
    <m/>
    <m/>
    <m/>
    <x v="2"/>
    <m/>
    <m/>
    <m/>
    <m/>
    <m/>
    <s v="Correo ingresó el día 19 de febrero."/>
  </r>
  <r>
    <x v="2"/>
    <s v="Correo atención al Ciudadano"/>
    <x v="15"/>
    <s v="ALCALDIA CIENAGA  "/>
    <x v="4"/>
    <x v="0"/>
    <s v="CAC Solicitud Alcaldía "/>
    <s v="Marcelo Fernando Arellano "/>
    <s v="FORMULACIÓN Y ACTUALIZACIÓN NORMATIVA Y OPERATIVA "/>
    <x v="0"/>
    <x v="2"/>
    <n v="30"/>
    <s v="20203800004862  "/>
    <s v="13 de abril del 2020"/>
    <m/>
    <m/>
    <m/>
    <m/>
    <x v="2"/>
    <m/>
    <m/>
    <m/>
    <m/>
    <m/>
    <s v="Correo ingresó el día 27 de febrero del 2020."/>
  </r>
  <r>
    <x v="2"/>
    <s v="Correo atención al Ciudadano"/>
    <x v="7"/>
    <s v="CUERPO DE BOMBEROS VOLUNTARIOS DE PARAMO  "/>
    <x v="1"/>
    <x v="0"/>
    <s v="CAC Solicitud revisión convenio "/>
    <s v="Ronny Estiven Romero Velandia"/>
    <s v="FORMULACIÓN Y ACTUALIZACIÓN NORMATIVA Y OPERATIVA "/>
    <x v="0"/>
    <x v="5"/>
    <n v="30"/>
    <s v="20203800004882  "/>
    <s v="14 de abril del 2020"/>
    <s v="20202050064851"/>
    <s v="02 de marzo del 2020"/>
    <n v="3"/>
    <n v="3"/>
    <x v="0"/>
    <s v="14-04-2020 10:38 AM Archivar Ronny Estiven Romero Velandia RESPONDIDO CON Radicado DNBC No. *20202050064851* **20202050064851** Bogotá D.C, 28-02-2020"/>
    <m/>
    <s v="Pdf"/>
    <m/>
    <m/>
    <s v="El correo es del día 27 de febrero del 2020."/>
  </r>
  <r>
    <x v="2"/>
    <s v="Correo atención al Ciudadano"/>
    <x v="19"/>
    <s v="CUERPO DE BOMBEROS VOLUNTARIOS DE NUEVA GRANADA - MAGDALENA  "/>
    <x v="1"/>
    <x v="0"/>
    <s v="CAC Solicitud de apoyo y acompañamiento al Cuerpo de Bomberos Voluntarios de Nueva Granada - Magdalena. "/>
    <s v="Marcelo Fernando Arellano "/>
    <s v="FORMULACIÓN Y ACTUALIZACIÓN NORMATIVA Y OPERATIVA "/>
    <x v="0"/>
    <x v="2"/>
    <n v="30"/>
    <s v="20203800004952  "/>
    <s v="14 de abril del 2020"/>
    <m/>
    <m/>
    <m/>
    <m/>
    <x v="2"/>
    <m/>
    <m/>
    <m/>
    <m/>
    <m/>
    <s v="El correo es del día 13 de febrero del 2020."/>
  </r>
  <r>
    <x v="2"/>
    <s v="Correo atención al Ciudadano"/>
    <x v="14"/>
    <s v="CUERPO DE BOMBEROS VOLUNTARIOS DE SAN ANTONIO - TOLIMA  "/>
    <x v="1"/>
    <x v="0"/>
    <s v="CAC Solicitud de apoyo jurídico "/>
    <s v="Marcelo Fernando Arellano "/>
    <s v="FORMULACIÓN Y ACTUALIZACIÓN NORMATIVA Y OPERATIVA "/>
    <x v="0"/>
    <x v="5"/>
    <n v="30"/>
    <s v="20203800004972  "/>
    <s v="14 de abril del 2020"/>
    <m/>
    <m/>
    <m/>
    <m/>
    <x v="2"/>
    <m/>
    <m/>
    <m/>
    <m/>
    <m/>
    <s v="El correo es del día 24 de febrero del 2020."/>
  </r>
  <r>
    <x v="2"/>
    <s v="Correo atención al Ciudadano"/>
    <x v="1"/>
    <s v="CUERPO DE BOMBEROS VOLUNTARIOS DE VALDIVIA  "/>
    <x v="1"/>
    <x v="0"/>
    <s v="CAC Solicitud requerimiento "/>
    <s v="Marcelo Fernando Arellano "/>
    <s v="FORMULACIÓN Y ACTUALIZACIÓN NORMATIVA Y OPERATIVA "/>
    <x v="0"/>
    <x v="5"/>
    <n v="30"/>
    <s v="20203800005062  "/>
    <s v="16 de abril del 2020"/>
    <m/>
    <m/>
    <m/>
    <m/>
    <x v="2"/>
    <m/>
    <m/>
    <m/>
    <m/>
    <m/>
    <s v="Correo ingresó el 21 de febrero del 2020"/>
  </r>
  <r>
    <x v="2"/>
    <s v="Correo atención al Ciudadano"/>
    <x v="8"/>
    <s v="JULIO CESAR ESPINOSA SERRANO  "/>
    <x v="1"/>
    <x v="0"/>
    <s v="CAC Solicitud convenio "/>
    <s v="Ronny Estiven Romero Velandia"/>
    <s v="FORMULACIÓN Y ACTUALIZACIÓN NORMATIVA Y OPERATIVA "/>
    <x v="0"/>
    <x v="5"/>
    <n v="30"/>
    <s v="20203800005082  "/>
    <s v="16 de abril del 2020"/>
    <s v="20202050064491"/>
    <s v="17 de febrero del 2020"/>
    <n v="4"/>
    <n v="4"/>
    <x v="0"/>
    <s v="17-04-2020 09:30 AM Archivar Ronny Estiven Romero Velandia RESPONDIDO CON Radicado DNBC No. *20202050064491* **20202050064491** Bogotá D.C, 17-02-2020"/>
    <s v="21 de febrero del 2020"/>
    <s v="Pdf"/>
    <m/>
    <m/>
    <s v="Correo ingresó el 17 de febrero del 2020"/>
  </r>
  <r>
    <x v="2"/>
    <s v="Correo atención al Ciudadano"/>
    <x v="14"/>
    <s v="CUERPO DE BOMBEROS VOLUNTARIOS DE LERIDA - TOLIMA  "/>
    <x v="1"/>
    <x v="0"/>
    <s v="CAC Concepto real "/>
    <s v="Ronny Estiven Romero Velandia"/>
    <s v="FORMULACIÓN Y ACTUALIZACIÓN NORMATIVA Y OPERATIVA "/>
    <x v="0"/>
    <x v="0"/>
    <n v="35"/>
    <s v="20203800005212  "/>
    <s v="20 de abril del 2020"/>
    <s v="20202050064361"/>
    <s v="05 de febrero del 2020"/>
    <n v="1"/>
    <n v="1"/>
    <x v="0"/>
    <s v="20-04-2020 09:58 AM Archivar Ronny Estiven Romero Velandia respondido con Radicado DNBC No. *20202050064361* **20202050064361** Bogotá D.C, 04-02-2020"/>
    <s v="04 de marzo del 2020"/>
    <s v="Pdf"/>
    <m/>
    <m/>
    <s v="El correo electrónico llegó el 4 de febrero del 2020"/>
  </r>
  <r>
    <x v="0"/>
    <s v="Servicio de mensajería"/>
    <x v="4"/>
    <s v="BOMBEROS BOLIVAR VALLE "/>
    <x v="1"/>
    <x v="0"/>
    <s v="RESPUESTA OFICIO REMITIDO POR COORDINADOR EJECUTIVO DE BOMBEROS "/>
    <s v="Andrea Bibiana Castañeda Durán  "/>
    <s v="FORMULACIÓN Y ACTUALIZACIÓN NORMATIVA Y OPERATIVA "/>
    <x v="0"/>
    <x v="2"/>
    <n v="30"/>
    <s v="20203320005242  "/>
    <s v="20 de abril del 2020"/>
    <n v="202033200006232"/>
    <d v="2020-06-30T00:00:00"/>
    <n v="46"/>
    <n v="46"/>
    <x v="1"/>
    <s v="30-06-2020 11:22 AM Archivar Andrea Bibiana Castañeda Durán SE DIO TRÁMITE CONJUNTO CON EL RAD. 202033200006232"/>
    <m/>
    <m/>
    <m/>
    <m/>
    <m/>
  </r>
  <r>
    <x v="2"/>
    <s v="Correo atención al Ciudadano"/>
    <x v="21"/>
    <s v="CRISTOBAL LASSO  "/>
    <x v="1"/>
    <x v="0"/>
    <s v="CAC SOLICITUD CONTRATO C.V.B.M "/>
    <s v="EDISON DELGADO "/>
    <s v="FORMULACIÓN Y ACTUALIZACIÓN NORMATIVA Y OPERATIVA "/>
    <x v="0"/>
    <x v="2"/>
    <n v="30"/>
    <s v="20203800005282  "/>
    <s v="20 de abril del 2020"/>
    <m/>
    <m/>
    <m/>
    <m/>
    <x v="2"/>
    <m/>
    <m/>
    <m/>
    <m/>
    <m/>
    <s v="El correo electrónico llegó el 27 de febrero del 2020"/>
  </r>
  <r>
    <x v="2"/>
    <s v="Correo atención al Ciudadano"/>
    <x v="19"/>
    <s v="GRACE A MORALES URUETA "/>
    <x v="3"/>
    <x v="1"/>
    <s v="CAC INFORMACIÓN CUERPO DE BOMBEROS "/>
    <s v="Faubricio Sanchez Cortes "/>
    <s v="FORMULACIÓN Y ACTUALIZACIÓN NORMATIVA Y OPERATIVA "/>
    <x v="0"/>
    <x v="5"/>
    <n v="30"/>
    <s v="20203800005302  "/>
    <s v="20 de abril del 2020"/>
    <s v="20202050065901"/>
    <s v="19 de mayo del 2020_x000a_"/>
    <n v="52"/>
    <n v="52"/>
    <x v="1"/>
    <s v="20-05-2020 11:54 AM Archivar Faubricio Sanchez Cortes Se dio respuesta con radicado No. 20202050065901 enviado el 19-05-2020"/>
    <s v="20 de mayo del 2020"/>
    <s v="Pdf"/>
    <m/>
    <m/>
    <s v="El correo electrónico llegó el 2 de marzo del 2020"/>
  </r>
  <r>
    <x v="2"/>
    <s v="Correo atención al Ciudadano"/>
    <x v="11"/>
    <s v="JUAN MADRIGAL  "/>
    <x v="2"/>
    <x v="0"/>
    <s v="CAC INFORMACIÓN SISTEMA CONTRAINCENDIOS "/>
    <s v="Edgar Alexander Maya Lopez "/>
    <s v="FORMULACIÓN Y ACTUALIZACIÓN NORMATIVA Y OPERATIVA "/>
    <x v="0"/>
    <x v="5"/>
    <n v="30"/>
    <s v="20203800005312  "/>
    <s v="20 de abril del 2020"/>
    <n v="20202000002631"/>
    <d v="2020-06-17T00:00:00"/>
    <n v="71"/>
    <n v="71"/>
    <x v="1"/>
    <s v="17-06-2020 19:47 PM Archivar Mauricio Delgado Perdomo Se responde mediante radicado DNBC 20202000002631"/>
    <m/>
    <m/>
    <m/>
    <m/>
    <s v="El correo electrónico llegó el 29 de febrero del 2020"/>
  </r>
  <r>
    <x v="2"/>
    <s v="Correo atención al Ciudadano"/>
    <x v="7"/>
    <s v="CUERPO DE BOMBEROS VOLUNTARIOS FLORIDABLANCA  "/>
    <x v="1"/>
    <x v="0"/>
    <s v="CAC INQUIETUD MODULO LEGISLATIVO "/>
    <s v="Edgar Alexander Maya Lopez "/>
    <s v="FORMULACIÓN Y ACTUALIZACIÓN NORMATIVA Y OPERATIVA "/>
    <x v="0"/>
    <x v="2"/>
    <n v="30"/>
    <s v="20203800005332  "/>
    <s v="20 de abril del 2020"/>
    <n v="20202000002561"/>
    <d v="2020-06-11T00:00:00"/>
    <n v="110"/>
    <n v="109"/>
    <x v="1"/>
    <s v="11-06-2020 17:41 PM Archivar Lina Maria Rojas Gallego Se da respuesta con radicado DNBC 20202000002561"/>
    <m/>
    <m/>
    <m/>
    <m/>
    <s v="El correo electrónico llegó el 2 de enero del 2020"/>
  </r>
  <r>
    <x v="2"/>
    <s v="Correo atención al Ciudadano"/>
    <x v="1"/>
    <s v="CUERPO DE BOMBEROS VOLUNTARIOS DE ANORI  "/>
    <x v="1"/>
    <x v="1"/>
    <s v="CAC INFORMACION "/>
    <s v="Faubricio Sanchez Cortes "/>
    <s v="FORMULACIÓN Y ACTUALIZACIÓN NORMATIVA Y OPERATIVA "/>
    <x v="0"/>
    <x v="2"/>
    <n v="30"/>
    <s v="20203800005372  "/>
    <s v="20 de abril del 2020"/>
    <s v="20203320001101"/>
    <s v="19 de mayo del 2020"/>
    <n v="67"/>
    <n v="67"/>
    <x v="1"/>
    <s v="20-05-2020 11:57 AM Archivar Faubricio Sanchez Cortes Se dio respuesta con radicado No. 20203320001101 enviado el 19-05-2020"/>
    <s v="20 de mayo del 2020"/>
    <s v="Pdf"/>
    <m/>
    <m/>
    <s v="El correo electrónico llegó el 10 de febrero del 2020, no se especifica por que medio se envió."/>
  </r>
  <r>
    <x v="2"/>
    <s v="Correo atención al Ciudadano"/>
    <x v="14"/>
    <s v="CUERPO DE BOMBEROS NATAGAIMA  "/>
    <x v="1"/>
    <x v="1"/>
    <s v="CAC SOLICITUD RUE "/>
    <s v="Luis Alberto Valencia Pulido"/>
    <s v="Área Central de Referencia Bomberil"/>
    <x v="0"/>
    <x v="5"/>
    <n v="30"/>
    <s v="20203800005382  "/>
    <s v="20 de abril del 2020"/>
    <s v="N/A"/>
    <d v="2020-03-14T00:00:00"/>
    <n v="30"/>
    <n v="30"/>
    <x v="1"/>
    <s v="18-05-2020 14:57 PM Archivar Luis Alberto Valencia Pulido Se le dio respuesta mediante correo electrónico el día 14 de Marzo 2020"/>
    <m/>
    <m/>
    <m/>
    <m/>
    <s v="El correo electrónico llegó el 04 de febrero del 2020, no adjuntan el correo de envió."/>
  </r>
  <r>
    <x v="2"/>
    <s v="Correo atención al Ciudadano"/>
    <x v="11"/>
    <s v="CARLOS LEONARDO VILLAMARIN  "/>
    <x v="2"/>
    <x v="0"/>
    <s v="CAC SOLICITUD RESOLUCIÓN "/>
    <s v="Edgar Alexander Maya Lopez "/>
    <s v="FORMULACIÓN Y ACTUALIZACIÓN NORMATIVA Y OPERATIVA "/>
    <x v="0"/>
    <x v="5"/>
    <n v="30"/>
    <s v="20203800005392  "/>
    <s v="20 de abril del 2020"/>
    <n v="20202000001681"/>
    <d v="2020-06-05T00:00:00"/>
    <n v="64"/>
    <n v="64"/>
    <x v="1"/>
    <s v="10-06-2020 20:05 PM Archivar Mauricio Delgado Perdomo Se respondió mediante radicado DNBC de entrada 20203800004422 y salida DNBC 20202000001681"/>
    <d v="2020-06-23T00:00:00"/>
    <s v="Pdf"/>
    <s v="Si"/>
    <s v="N/A"/>
    <s v="El correo electrónico llegó el 02 de marzo del 2020."/>
  </r>
  <r>
    <x v="2"/>
    <s v="Correo atención al Ciudadano"/>
    <x v="11"/>
    <s v="DIANA SANDOVAL  "/>
    <x v="2"/>
    <x v="1"/>
    <s v="CAC SOLICITUD CUERPOS DE BOMBEROS "/>
    <s v="Edgar Alexander Maya Lopez "/>
    <s v="FORMULACIÓN Y ACTUALIZACIÓN NORMATIVA Y OPERATIVA "/>
    <x v="0"/>
    <x v="5"/>
    <n v="30"/>
    <s v="20203800005402  "/>
    <s v="20 de abril del 2020"/>
    <s v="N/A"/>
    <d v="2020-03-14T00:00:00"/>
    <n v="25"/>
    <n v="25"/>
    <x v="0"/>
    <m/>
    <m/>
    <s v="Pdf"/>
    <m/>
    <m/>
    <s v="El correo electrónico llegó el 10 de febrero del 2020. Se encuentra digitalizado el correo electrónico que se envió."/>
  </r>
  <r>
    <x v="2"/>
    <s v="Correo atención al Ciudadano"/>
    <x v="11"/>
    <s v="YUDI ANGELICA CIRO DIAZ "/>
    <x v="2"/>
    <x v="0"/>
    <s v="CAC SOLICITUD DE INFORMACION "/>
    <s v="EDISON DELGADO "/>
    <s v="FORMULACIÓN Y ACTUALIZACIÓN NORMATIVA Y OPERATIVA "/>
    <x v="0"/>
    <x v="5"/>
    <n v="30"/>
    <s v="20203800005412  "/>
    <s v="20 de abril del 2020"/>
    <m/>
    <m/>
    <m/>
    <m/>
    <x v="2"/>
    <m/>
    <m/>
    <m/>
    <m/>
    <m/>
    <s v="El correo electrónico llegó el 17 de febrero del 2020"/>
  </r>
  <r>
    <x v="2"/>
    <s v="Correo atención al Ciudadano"/>
    <x v="16"/>
    <s v="CUERPO DE BOMBEROS VOLUNTARIOS MAGANGUE - BOLIVAR  "/>
    <x v="1"/>
    <x v="0"/>
    <s v="CAC SOLICITUD CB "/>
    <s v="Andrea Bibiana Castañeda Durán  "/>
    <s v="FORMULACIÓN Y ACTUALIZACIÓN NORMATIVA Y OPERATIVA "/>
    <x v="0"/>
    <x v="2"/>
    <n v="30"/>
    <s v="20203800005442  "/>
    <s v="20 de abril del 2020"/>
    <s v="20202050066061"/>
    <s v="19 de mayo del 2020"/>
    <n v="61"/>
    <n v="61"/>
    <x v="1"/>
    <s v="20-05-2020 18:03 PM Archivar Andrea Bibiana Castañeda Durán SE DIO TRÁMITE CON RAD. 20202050066061 ENVIADO EL 20/5/2020 POR CORREO ELECTRÓNICO"/>
    <s v="20 de mayo del 2020"/>
    <s v="Pdf"/>
    <m/>
    <m/>
    <s v="El correo electrónico llegó el 18 de febrero del 2020"/>
  </r>
  <r>
    <x v="2"/>
    <s v="Correo atención al Ciudadano"/>
    <x v="1"/>
    <s v="CUERPO DE BOMBEROS VOLUNTARIOS DE BRICEÑO  "/>
    <x v="1"/>
    <x v="0"/>
    <s v="CAC PETICION "/>
    <s v="Andrea Bibiana Castañeda Durán  "/>
    <s v="FORMULACIÓN Y ACTUALIZACIÓN NORMATIVA Y OPERATIVA "/>
    <x v="0"/>
    <x v="2"/>
    <n v="30"/>
    <s v="20203800005452  "/>
    <s v="21 de abril del 2020"/>
    <s v="20202050066041"/>
    <s v="19 de mayo del 2020"/>
    <n v="59"/>
    <n v="59"/>
    <x v="1"/>
    <s v="20-05-2020 17:57 PM Archivar Andrea Bibiana Castañeda Durán SE DIO TRÁMITE CON RAD. 20202050066041 ENVIADO EL 19/5/2020 POR CORREO ELECTRÓNICO"/>
    <s v="19 de mayo del 2020"/>
    <s v="Pdf"/>
    <m/>
    <m/>
    <s v="Oficio recibido el 20 de febrero del 2020"/>
  </r>
  <r>
    <x v="2"/>
    <s v="Correo atención al Ciudadano"/>
    <x v="7"/>
    <s v="CAMARA DE COMERCIO DE BUCARAMANGA SALA DE ARBITRAMENTO  "/>
    <x v="4"/>
    <x v="0"/>
    <s v="CAC SOLICITO APOYO PARA PRUEBA PERICIAL "/>
    <s v="Marcelo Fernando Arellano "/>
    <s v="FORMULACIÓN Y ACTUALIZACIÓN NORMATIVA Y OPERATIVA "/>
    <x v="0"/>
    <x v="2"/>
    <n v="30"/>
    <s v="20203800005462  "/>
    <s v="21 de abril del 2020"/>
    <m/>
    <m/>
    <m/>
    <m/>
    <x v="2"/>
    <m/>
    <m/>
    <m/>
    <m/>
    <m/>
    <s v="Oficio recibido el 18 de febrero del 2020"/>
  </r>
  <r>
    <x v="2"/>
    <s v="Correo atención al Ciudadano"/>
    <x v="15"/>
    <s v="VEEDURIA CIUDADANA VIGIAS DEL CAFE  "/>
    <x v="3"/>
    <x v="0"/>
    <s v="CAC SOLICITUD DE PRONUNCIAMIENTO "/>
    <s v="Andrea Bibiana Castañeda Durán  "/>
    <s v="FORMULACIÓN Y ACTUALIZACIÓN NORMATIVA Y OPERATIVA "/>
    <x v="0"/>
    <x v="4"/>
    <n v="10"/>
    <s v="20203800005482  "/>
    <s v="21 de abril del 2020"/>
    <m/>
    <m/>
    <m/>
    <m/>
    <x v="2"/>
    <m/>
    <m/>
    <m/>
    <m/>
    <m/>
    <s v="Oficio recibido el 2 de marzo del 2020"/>
  </r>
  <r>
    <x v="2"/>
    <s v="Correo atención al Ciudadano"/>
    <x v="11"/>
    <s v="DIANA MARCELA SUAREZ JIME "/>
    <x v="2"/>
    <x v="1"/>
    <s v="CAC SOLICITUD "/>
    <s v="Faubricio Sanchez Cortes "/>
    <s v="FORMULACIÓN Y ACTUALIZACIÓN NORMATIVA Y OPERATIVA "/>
    <x v="0"/>
    <x v="5"/>
    <n v="30"/>
    <s v="20203800005492  "/>
    <s v="21 de abril del 2020"/>
    <s v="20203320001111"/>
    <s v="19 de mayo del 2020"/>
    <n v="53"/>
    <n v="53"/>
    <x v="1"/>
    <m/>
    <s v="20 de mayo del 2020"/>
    <s v="Pdf"/>
    <m/>
    <m/>
    <s v="Oficio recibido el 28 de febrero del 2020"/>
  </r>
  <r>
    <x v="2"/>
    <s v="Correo atención al Ciudadano"/>
    <x v="11"/>
    <s v="AURA MARIA ROBAYO PAEZ "/>
    <x v="2"/>
    <x v="1"/>
    <s v="CAC PREGUNTA "/>
    <s v="Juan Carlos Puerto Prieto "/>
    <s v="CENTRAL DE INFORMACIÓN Y TELECOMUNICACIONES"/>
    <x v="0"/>
    <x v="5"/>
    <n v="30"/>
    <s v="20203800005502  "/>
    <s v="21 de abril del 2020"/>
    <s v="N/A"/>
    <d v="2020-06-10T00:00:00"/>
    <n v="52"/>
    <n v="52"/>
    <x v="1"/>
    <s v="10-06-2020 12:36 PM Archivar Juan Carlos Puerto Prieto Apreciada Señorita Aura Maria Robayo Damos respuesta por medio de este correo electrónico, según la solicitud de información por usted dada, en cuanto a los procedimientos establecidos en la atención de incendios forestales en el Departamento de Cundinamarca, enviada al correo de atención al ciudadano con número de radicado 20203800005502, en la plataforma ORFEO. 10/06/2020 12:32"/>
    <m/>
    <m/>
    <m/>
    <m/>
    <s v="Oficio recibido el 22 de marzo del 2020"/>
  </r>
  <r>
    <x v="2"/>
    <s v="Correo atención al Ciudadano"/>
    <x v="1"/>
    <s v="DANIEL ALEJANDRO CATAÑO OCHOA "/>
    <x v="2"/>
    <x v="1"/>
    <s v="CAC PREGUNTA SOBRE CONTROL DE INCENDIOS "/>
    <s v="Juan Carlos Puerto Prieto "/>
    <s v="CENTRAL DE INFORMACIÓN Y TELECOMUNICACIONES"/>
    <x v="0"/>
    <x v="5"/>
    <n v="30"/>
    <s v="20203800005512  "/>
    <s v="21 de abril del 2020"/>
    <m/>
    <m/>
    <m/>
    <m/>
    <x v="2"/>
    <m/>
    <m/>
    <m/>
    <m/>
    <m/>
    <s v="Oficio recibido el 26 de febrero del 2020"/>
  </r>
  <r>
    <x v="2"/>
    <s v="Correo atención al Ciudadano"/>
    <x v="0"/>
    <s v="BENJAMIN POLANIA RODRIGUEZ "/>
    <x v="2"/>
    <x v="0"/>
    <s v="CAC QUEJA CUERPO DE BOMBEROS CAMPOALEGRE "/>
    <s v="EDISON DELGADO "/>
    <s v="FORMULACIÓN Y ACTUALIZACIÓN NORMATIVA Y OPERATIVA "/>
    <x v="0"/>
    <x v="5"/>
    <n v="30"/>
    <s v="20203800005532  "/>
    <s v="21 de abril del 2020"/>
    <m/>
    <m/>
    <m/>
    <m/>
    <x v="2"/>
    <m/>
    <m/>
    <m/>
    <m/>
    <m/>
    <s v="Oficio recibido el 20 de febrero del 2020"/>
  </r>
  <r>
    <x v="2"/>
    <s v="Correo atención al Ciudadano"/>
    <x v="11"/>
    <s v="COLJUEGOS  "/>
    <x v="0"/>
    <x v="0"/>
    <s v="CAC r20201200071141 Traslado por competencia Radicado 2020520023982 de 23 de enero de 2020 sobre presuntas irregularidades Cuerpo de Bomberos de Urrao "/>
    <s v="EDISON DELGADO "/>
    <s v="FORMULACIÓN Y ACTUALIZACIÓN NORMATIVA Y OPERATIVA "/>
    <x v="0"/>
    <x v="5"/>
    <n v="30"/>
    <s v="20203800005542  "/>
    <s v="21 de abril del 2020"/>
    <m/>
    <m/>
    <m/>
    <m/>
    <x v="2"/>
    <m/>
    <m/>
    <m/>
    <m/>
    <m/>
    <s v="Oficio recibido el 11 de febrero del 2020"/>
  </r>
  <r>
    <x v="2"/>
    <s v="Correo atención al Ciudadano"/>
    <x v="11"/>
    <s v="COLJUEGOS  "/>
    <x v="0"/>
    <x v="0"/>
    <s v="CAC r20201200092101 Traslado por competencia Radicado 20204300028182 del 28 de enero de 2020 Sobre presuntas irregularidades Cuerpo de Bomberos de Turbaco Bolívar "/>
    <s v="EDISON DELGADO "/>
    <s v="FORMULACIÓN Y ACTUALIZACIÓN NORMATIVA Y OPERATIVA "/>
    <x v="0"/>
    <x v="5"/>
    <n v="30"/>
    <s v="20203800005552  "/>
    <s v="21 de abril del 2020"/>
    <m/>
    <m/>
    <m/>
    <m/>
    <x v="2"/>
    <m/>
    <m/>
    <m/>
    <m/>
    <m/>
    <s v="Oficio recibido el 2 de marzo del 2020"/>
  </r>
  <r>
    <x v="2"/>
    <s v="Correo atención al Ciudadano"/>
    <x v="7"/>
    <s v="ORLANDO MURILLO LOPEZ "/>
    <x v="2"/>
    <x v="0"/>
    <s v="CAC Solicitud respetuosa enmarcada en la ley 1755 "/>
    <s v="Carlos Armando López Barrera"/>
    <s v="DIRECCION GENERAL "/>
    <x v="2"/>
    <x v="4"/>
    <n v="10"/>
    <s v="20203800005602  "/>
    <s v="21 de abril del 2020"/>
    <s v="20201200000083"/>
    <d v="2020-05-04T00:00:00"/>
    <n v="35"/>
    <n v="35"/>
    <x v="1"/>
    <s v="El oficio es del 04 de mayo del 20204-05-2020 14:55 PM Archivar Carlos Armando López Barrera se archiva con radicado 20201200000083"/>
    <m/>
    <m/>
    <m/>
    <m/>
    <s v="Oficio recibido el 10 de marzo del 2020. No está digitalizada la respuesta y no se sabe porque medio se envió."/>
  </r>
  <r>
    <x v="2"/>
    <s v="Correo atención al Ciudadano"/>
    <x v="11"/>
    <s v="ORLANDO MURILLO LOPEZ "/>
    <x v="2"/>
    <x v="0"/>
    <s v="CAC Derecho de petición "/>
    <s v="Carolina Pulido Moyeton "/>
    <s v="GESTIÓN CONTRACTUAL  "/>
    <x v="1"/>
    <x v="5"/>
    <n v="30"/>
    <s v="20203800005612  "/>
    <s v="21 de abril del 2020"/>
    <s v="N/A"/>
    <d v="2020-06-24T00:00:00"/>
    <n v="62"/>
    <n v="62"/>
    <x v="1"/>
    <s v="24-06-2020 16:09 PM Archivar Carolina Pulido Moyeton respuesta enviada al peticionario y enviada por E-mail."/>
    <m/>
    <m/>
    <m/>
    <m/>
    <s v="Oficio recibido el 19 de abril del 2020"/>
  </r>
  <r>
    <x v="2"/>
    <s v="Correo Institucional"/>
    <x v="5"/>
    <s v="CUERPO DE BOMBEROS VOLUNTARIOS DE BARANOA - ATLANTICO  "/>
    <x v="1"/>
    <x v="0"/>
    <s v="CAC CARTA SOLICITUD "/>
    <s v="Ronny Estiven Romero Velandia"/>
    <s v="FORMULACIÓN Y ACTUALIZACIÓN NORMATIVA Y OPERATIVA "/>
    <x v="0"/>
    <x v="2"/>
    <n v="30"/>
    <s v="20203800005762  "/>
    <s v="22 de abril del 2020"/>
    <s v="20202050066031"/>
    <s v="18 de mayo del 2020"/>
    <n v="17"/>
    <n v="17"/>
    <x v="0"/>
    <s v="20-05-2020 17:47 PM Archivar Andrea Bibiana Castañeda Durán SE DIO TRÁMITE CON EL RADICADO 20202050066031 ENVIADO POR CORREO ELECTRÓNICO EL 18/05/2020"/>
    <s v="20 de mayo del 2020"/>
    <s v="Pdf"/>
    <m/>
    <m/>
    <s v="Oficio llegó el 22 de abril."/>
  </r>
  <r>
    <x v="2"/>
    <s v="Correo atención al Ciudadano"/>
    <x v="10"/>
    <s v="ALCALDÍA DE AGUA DE DIOS - CUNDINAMARCA  "/>
    <x v="4"/>
    <x v="0"/>
    <s v="CAC Remisión de solicitud Alcaldía Municipal del Municipio de Agua de Dios - Ministerio del Interior "/>
    <s v="EDISON DELGADO "/>
    <s v="FORMULACIÓN Y ACTUALIZACIÓN NORMATIVA Y OPERATIVA "/>
    <x v="0"/>
    <x v="2"/>
    <n v="30"/>
    <s v="20203800005792  "/>
    <s v="22 de abril del 2020"/>
    <m/>
    <m/>
    <m/>
    <m/>
    <x v="2"/>
    <m/>
    <m/>
    <m/>
    <m/>
    <m/>
    <s v="Correo llegó desde el 6 de febrero"/>
  </r>
  <r>
    <x v="2"/>
    <s v="Correo atención al Ciudadano"/>
    <x v="11"/>
    <s v="JORGE EDUARDO LONDOÑO  "/>
    <x v="0"/>
    <x v="0"/>
    <s v="CAC REMISIÓN DERECHO DE PETICIÓN CON CÓDIGO INTERNO DPJL19026 "/>
    <s v="Carlos Armando López Barrera"/>
    <s v="DIRECCION GENERAL "/>
    <x v="2"/>
    <x v="2"/>
    <n v="15"/>
    <s v="20203800005802  "/>
    <s v="22 de abril del 2020"/>
    <s v="N/A"/>
    <d v="2020-05-05T00:00:00"/>
    <n v="69"/>
    <n v="69"/>
    <x v="1"/>
    <s v="05-05-2020 14:06 PM Archivar Carlos Armando López Barrera Se archiva por cuanto se dio respuesta al Comandante mediante correo electrónico de fecha marzo 19 de 2020."/>
    <m/>
    <s v="Pdf"/>
    <m/>
    <m/>
    <s v="Oficio llegó el 07 de febrero, no anexan correo electrónico."/>
  </r>
  <r>
    <x v="2"/>
    <s v="Correo atención al Ciudadano"/>
    <x v="4"/>
    <s v="GOBERNACION DEPARTAMENTAL DEL VALLE DEL CAUCA  "/>
    <x v="4"/>
    <x v="0"/>
    <s v="CAC REMISION POR COMPETENCIA BOMBEROS VOLUNTARIO LA CUMBRE "/>
    <s v="Marcelo Fernando Arellano "/>
    <s v="FORMULACIÓN Y ACTUALIZACIÓN NORMATIVA Y OPERATIVA "/>
    <x v="0"/>
    <x v="2"/>
    <n v="30"/>
    <s v="20203800005822  "/>
    <s v="22 de abril del 2020"/>
    <m/>
    <m/>
    <m/>
    <m/>
    <x v="2"/>
    <m/>
    <m/>
    <m/>
    <m/>
    <m/>
    <s v="Correo llegó el 24 de febrero del 2020"/>
  </r>
  <r>
    <x v="2"/>
    <s v="Correo atención al Ciudadano"/>
    <x v="1"/>
    <s v="ALCALDIA DE ARGELIA DE María  "/>
    <x v="4"/>
    <x v="0"/>
    <s v="CAC REQUISITOS CUERPO DE BOMBEROS "/>
    <s v="EDISON DELGADO "/>
    <s v="FORMULACIÓN Y ACTUALIZACIÓN NORMATIVA Y OPERATIVA "/>
    <x v="0"/>
    <x v="2"/>
    <n v="30"/>
    <s v="20203800005842  "/>
    <s v="22 de abril del 2020"/>
    <m/>
    <m/>
    <m/>
    <m/>
    <x v="2"/>
    <m/>
    <m/>
    <m/>
    <m/>
    <m/>
    <s v="Correo llegó el 20 de febrero del 2020"/>
  </r>
  <r>
    <x v="2"/>
    <s v="Correo atención al Ciudadano"/>
    <x v="7"/>
    <s v="FISCALIA GENERAL DE LA NACION  "/>
    <x v="0"/>
    <x v="0"/>
    <s v="CAC SOLICITUD DE INFORMACIÓN FISCALÍA "/>
    <s v="Ronny Estiven Romero Velandia"/>
    <s v="FORMULACIÓN Y ACTUALIZACIÓN NORMATIVA Y OPERATIVA "/>
    <x v="0"/>
    <x v="1"/>
    <n v="10"/>
    <s v="20203800005852  "/>
    <s v="22 de abril del 2020"/>
    <s v="20202050065991"/>
    <d v="2020-04-23T00:00:00"/>
    <n v="1"/>
    <n v="1"/>
    <x v="0"/>
    <s v="23-04-2020 09:53 AM Archivar Ronny Estiven Romero Velandia RESPONDIDO Radicado DNBC No. *20202050065991* **20202050065991**"/>
    <m/>
    <m/>
    <m/>
    <m/>
    <s v="Oficio llegó el 22 de abril. No se especifica el día que se envió y no está radicado el oficio."/>
  </r>
  <r>
    <x v="2"/>
    <s v="Correo atención al Ciudadano"/>
    <x v="21"/>
    <s v="ANSELMO LOZANO MORENO "/>
    <x v="1"/>
    <x v="0"/>
    <s v="CAC ACLARACIÓN DE RESPUESTA ENVIADA A BOMBEROS TUNIA CAUCA  "/>
    <s v="Edgar Alexander Maya Lopez "/>
    <s v="FORMULACIÓN Y ACTUALIZACIÓN NORMATIVA Y OPERATIVA "/>
    <x v="0"/>
    <x v="2"/>
    <n v="30"/>
    <s v="20203800005862  "/>
    <s v="22 de abril del 2020"/>
    <n v="20202050067921"/>
    <d v="2020-06-09T00:00:00"/>
    <n v="32"/>
    <n v="32"/>
    <x v="1"/>
    <s v="09-06-2020 12:39 PM Archivar Edgar Alexander Maya Lopez Se da respuesta con radicado DNBC N° 20202050067921"/>
    <s v="N/A"/>
    <s v="N/A"/>
    <s v="N/A"/>
    <s v="N/A"/>
    <s v="Oficio llegó el 22 de abril. "/>
  </r>
  <r>
    <x v="2"/>
    <s v="Correo atención al Ciudadano"/>
    <x v="4"/>
    <s v="CUERPOS DE BOMBEROS DE BOLIVAR - VALLE  "/>
    <x v="1"/>
    <x v="3"/>
    <s v="CAC Solicitud de apoyo "/>
    <s v="Ronny Estiven Romero Velandia"/>
    <s v="FORMULACIÓN Y ACTUALIZACIÓN NORMATIVA Y OPERATIVA "/>
    <x v="0"/>
    <x v="5"/>
    <n v="30"/>
    <s v="20203800005882  "/>
    <s v="22 de abril del 2020"/>
    <s v="N/A"/>
    <s v="17 de abril del 2020"/>
    <n v="1"/>
    <n v="1"/>
    <x v="0"/>
    <s v="LA SOLICITUD SE TRAMITO POR CORREO ELECTRONICO DE FECHA vie., 17 abr. 2020 a las 10:22, a través de la contratista Luz Marina Serna."/>
    <m/>
    <s v="Pdf"/>
    <m/>
    <m/>
    <s v="Correo electrónico del 16 de abril. NO se adjunta prueba de envió."/>
  </r>
  <r>
    <x v="2"/>
    <s v="Correo atención al Ciudadano"/>
    <x v="7"/>
    <s v="CUERPO DE BOMBEROS VOLUNTARIOS DE EL PLAYON - SANTANDER  "/>
    <x v="1"/>
    <x v="0"/>
    <s v="CAC Respuesta a requerimiento alcaldía el palyon "/>
    <s v="Ronny Estiven Romero Velandia"/>
    <s v="FORMULACIÓN Y ACTUALIZACIÓN NORMATIVA Y OPERATIVA "/>
    <x v="0"/>
    <x v="2"/>
    <n v="30"/>
    <s v="20203800005892  "/>
    <s v="22 de abril del 2020"/>
    <s v="N/A"/>
    <s v="22 de abril del 2020"/>
    <n v="4"/>
    <n v="4"/>
    <x v="0"/>
    <s v="SE BRINDA ASESORÍA JURÍDICA, Y SE REVISA EL CONTRATO PARA PRESTACIÓN DEL SERVICIO, DE MANERA CONJUNTA CON EL COMANDANTE DE LA INSTITICION EL DÍA 22 DE ABRIL VÍA TELEFÓNICA"/>
    <m/>
    <m/>
    <m/>
    <m/>
    <s v="Correo electrónico del 16 de abril. "/>
  </r>
  <r>
    <x v="2"/>
    <s v="Correo atención al Ciudadano"/>
    <x v="26"/>
    <s v="CUERPO DE BOMBEROS VOLUNTARIOS DE MIRAFLORES - GUAVIARE  "/>
    <x v="1"/>
    <x v="1"/>
    <s v="CAC Solicitud información "/>
    <s v="Cristhian Matiz"/>
    <s v="FORMULACIÓN Y ACTUALIZACIÓN NORMATIVA Y OPERATIVA "/>
    <x v="0"/>
    <x v="2"/>
    <n v="30"/>
    <s v="20203800005982  "/>
    <s v="23 de abril del 2020"/>
    <m/>
    <m/>
    <m/>
    <m/>
    <x v="2"/>
    <m/>
    <m/>
    <m/>
    <m/>
    <m/>
    <s v="El correo ingresó el día 22 de abril."/>
  </r>
  <r>
    <x v="2"/>
    <s v="Correo atención al Ciudadano"/>
    <x v="7"/>
    <s v="FONADE FONDO FINANCIERO DE PROYECTOS  "/>
    <x v="3"/>
    <x v="1"/>
    <s v="CAC Estructuración de la Estación de Bomberos - Municipio de Coveñas, Sucre "/>
    <s v="Cristhian Matiz"/>
    <s v="FORMULACIÓN Y ACTUALIZACIÓN NORMATIVA Y OPERATIVA "/>
    <x v="0"/>
    <x v="5"/>
    <n v="30"/>
    <s v="20203800006012  "/>
    <s v="23 de abril del 2020"/>
    <m/>
    <m/>
    <m/>
    <m/>
    <x v="2"/>
    <m/>
    <m/>
    <m/>
    <m/>
    <m/>
    <s v="El correo ingresó el día 22 de abril."/>
  </r>
  <r>
    <x v="2"/>
    <s v="Correo atención al Ciudadano"/>
    <x v="11"/>
    <s v="ARMORI Diego Felipe Ariza R  "/>
    <x v="3"/>
    <x v="1"/>
    <s v="CAC Solicitud información "/>
    <s v="Faubricio Sanchez Cortes "/>
    <s v="FORMULACIÓN Y ACTUALIZACIÓN NORMATIVA Y OPERATIVA "/>
    <x v="0"/>
    <x v="5"/>
    <n v="30"/>
    <s v="20203800006052  "/>
    <s v="23 de abril del 2020"/>
    <n v="20203320001121"/>
    <d v="2020-06-02T00:00:00"/>
    <n v="26"/>
    <n v="26"/>
    <x v="0"/>
    <s v="08-06-2020 11:00 AM Archivar Faubricio Sanchez Cortes Se realizo respuesta con Radicado 20203320001121 enviado el 2 de junio"/>
    <d v="2020-06-02T00:00:00"/>
    <s v="Pdf"/>
    <s v="Si"/>
    <s v="N/A"/>
    <s v="El correo ingresó el día 22 de abril."/>
  </r>
  <r>
    <x v="2"/>
    <s v="Correo atención al Ciudadano"/>
    <x v="11"/>
    <s v="MINISTERIO DE INTERIOR  "/>
    <x v="0"/>
    <x v="1"/>
    <s v="CAC EXT_S20-00010280-PQRSD-010220-PQR "/>
    <s v="Andrea Bibiana Castañeda Durán  "/>
    <s v="FORMULACIÓN Y ACTUALIZACIÓN NORMATIVA Y OPERATIVA "/>
    <x v="0"/>
    <x v="2"/>
    <n v="30"/>
    <s v="20203800006122  "/>
    <s v="23 de abril del 2020"/>
    <s v="20202050066231"/>
    <s v="05 de mayo del 2020"/>
    <n v="1"/>
    <n v="1"/>
    <x v="0"/>
    <s v="08-05-2020 12:23 PM Archivar Andrea Bibiana Castañeda Durán SE DIO TRÁMITE CON RADICADO 20202050066231 ENVIADO EL 05/05/2020"/>
    <s v="20 de mayo del 2020"/>
    <s v="Pdf"/>
    <m/>
    <m/>
    <s v="El correo ingresó el día 22 de abril."/>
  </r>
  <r>
    <x v="2"/>
    <s v="Correo atención al Ciudadano"/>
    <x v="27"/>
    <s v="CUERPO DE BOMBEROS DE CORDOBA - NARIÑO  "/>
    <x v="1"/>
    <x v="0"/>
    <s v="CAC SOLICITUD CONCEPTO "/>
    <s v="Andrea Bibiana Castañeda Durán  "/>
    <s v="FORMULACIÓN Y ACTUALIZACIÓN NORMATIVA Y OPERATIVA "/>
    <x v="0"/>
    <x v="0"/>
    <n v="35"/>
    <s v="20203800006142  "/>
    <s v="23 de abril del 2020"/>
    <s v="20202050066211"/>
    <s v="05 de mayo del 2020"/>
    <n v="13"/>
    <n v="13"/>
    <x v="0"/>
    <s v="08-05-2020 12:10 PM Archivar Andrea Bibiana Castañeda Durán SE DIO TRÁMITE CON EL RAD. 20202050066211 ENVIADO POR CORREO ELECTRÓNICO EL 05/05/2020"/>
    <s v="20 de mayo del 2020"/>
    <s v="Pdf"/>
    <m/>
    <m/>
    <s v="El correo ingresó el día 15 de abril."/>
  </r>
  <r>
    <x v="2"/>
    <s v="Correo atención al Ciudadano"/>
    <x v="7"/>
    <s v="PERSONERO MUNICIPAL ENCISO SANTANDER  "/>
    <x v="4"/>
    <x v="6"/>
    <s v="CAC SOLICITUD APOYO "/>
    <s v="Marcelo Fernando Arellano "/>
    <s v="FORMULACIÓN Y ACTUALIZACIÓN NORMATIVA Y OPERATIVA "/>
    <x v="0"/>
    <x v="2"/>
    <n v="30"/>
    <s v="20203800006202  "/>
    <s v="23 de abril del 2020"/>
    <m/>
    <m/>
    <m/>
    <m/>
    <x v="2"/>
    <m/>
    <m/>
    <m/>
    <m/>
    <m/>
    <s v="El correo ingresó el día 22 de abril."/>
  </r>
  <r>
    <x v="2"/>
    <s v="Correo Institucional"/>
    <x v="11"/>
    <s v="GUSTAVO ALBERTO CALLEJAS AGUDELO "/>
    <x v="1"/>
    <x v="0"/>
    <s v="CAC Respuesta a los Comunicados Aclaratorios para la NO Firma de Convenio "/>
    <s v="Ronny Estiven Romero Velandia"/>
    <s v="FORMULACIÓN Y ACTUALIZACIÓN NORMATIVA Y OPERATIVA "/>
    <x v="0"/>
    <x v="5"/>
    <n v="30"/>
    <s v="20203800006212  "/>
    <s v="23 de abril del 2020"/>
    <s v="20202050065521"/>
    <s v="06 de abril del 2020"/>
    <n v="0"/>
    <n v="0"/>
    <x v="0"/>
    <s v="25-04-2020 13:57 PM Archivar Ronny Estiven Romero Velandia SE TRAMITO CON Radicado DNBC No. *20202050065521* **20202050065521** Bogotá D.C, 03-04-2020"/>
    <s v="29 de abril del 2020"/>
    <s v="Pdf"/>
    <m/>
    <m/>
    <s v="El correo ingresó el día 21 de abril."/>
  </r>
  <r>
    <x v="2"/>
    <s v="Correo Institucional"/>
    <x v="11"/>
    <s v="OSCAR ANTONIO ESPINOSA DIAZ "/>
    <x v="3"/>
    <x v="1"/>
    <s v="CAC Derecho de petición Director nacional de bomberos "/>
    <s v="Andrea Bibiana Castañeda Durán  "/>
    <s v="FORMULACIÓN Y ACTUALIZACIÓN NORMATIVA Y OPERATIVA "/>
    <x v="0"/>
    <x v="5"/>
    <n v="30"/>
    <s v="20203800006242  "/>
    <s v="23 de abril del 2020"/>
    <n v="20202050067331"/>
    <d v="2020-06-01T00:00:00"/>
    <n v="27"/>
    <n v="27"/>
    <x v="0"/>
    <s v="03-06-2020 16:52 PM Archivar Andrea Bibiana Castañeda Durán SE DIO TRÁMITE CON RAD. 20202050067331 ENVIADO EL 01/6/2020"/>
    <m/>
    <m/>
    <m/>
    <m/>
    <s v="El correo ingresó el día 21 de abril."/>
  </r>
  <r>
    <x v="2"/>
    <s v="Correo Institucional"/>
    <x v="2"/>
    <s v="CUERPO DE BOMBEROS VOLUNTARIOS DE LA VIRGINIA - RISARALDA  "/>
    <x v="1"/>
    <x v="6"/>
    <s v="CAC Copia Oficio Ministerio del Interior "/>
    <s v="Marcelo Fernando Arellano "/>
    <s v="FORMULACIÓN Y ACTUALIZACIÓN NORMATIVA Y OPERATIVA "/>
    <x v="0"/>
    <x v="2"/>
    <n v="30"/>
    <s v="20203800006262  "/>
    <s v="23 de abril del 2020"/>
    <m/>
    <m/>
    <m/>
    <m/>
    <x v="2"/>
    <m/>
    <m/>
    <m/>
    <m/>
    <m/>
    <s v="El correo ingresó el día 23 de abril."/>
  </r>
  <r>
    <x v="2"/>
    <s v="Correo Institucional"/>
    <x v="11"/>
    <s v="MINISTERIO DE INTERIOR PQRSD  "/>
    <x v="0"/>
    <x v="6"/>
    <s v="CAC EXT_S20-00008280-PQRSD-008220-PQR "/>
    <s v="Marcelo Fernando Arellano "/>
    <s v="FORMULACIÓN Y ACTUALIZACIÓN NORMATIVA Y OPERATIVA "/>
    <x v="0"/>
    <x v="5"/>
    <n v="30"/>
    <s v="20203800006302  "/>
    <s v="23 de abril del 2020"/>
    <m/>
    <m/>
    <m/>
    <m/>
    <x v="2"/>
    <m/>
    <m/>
    <m/>
    <m/>
    <m/>
    <s v="El correo ingresó el día 23 de abril."/>
  </r>
  <r>
    <x v="2"/>
    <s v="Correo Institucional"/>
    <x v="11"/>
    <s v="MINISTERIO DE INTERIOR PQRSD  "/>
    <x v="0"/>
    <x v="6"/>
    <s v="CAC EXT_S20-00011144-PQRSD-011084-PQR "/>
    <s v="Carlos Cartagena Cano "/>
    <s v="DIRECCION GENERAL "/>
    <x v="2"/>
    <x v="5"/>
    <n v="30"/>
    <s v="20203800006312  "/>
    <s v="23 de abril del 2020"/>
    <n v="20202050066941"/>
    <d v="2020-05-14T00:00:00"/>
    <n v="34"/>
    <n v="34"/>
    <x v="1"/>
    <s v="Se da respuesta por correo electrónico rad 20202050066941"/>
    <s v="N/A"/>
    <s v="Pdf"/>
    <s v="Si"/>
    <s v="N/A"/>
    <s v="El correo ingresó el día 23 de abril."/>
  </r>
  <r>
    <x v="2"/>
    <s v="Correo atención al Ciudadano"/>
    <x v="2"/>
    <s v="CUERPO DE BOMBEROS VOLUNTARIOS DE QUINCHIA - RISARALDA  "/>
    <x v="1"/>
    <x v="1"/>
    <s v="CAC CONSULTA CUERPO DE BOMBEROS "/>
    <s v="CAROLINA ESCARRAGA "/>
    <s v="GESTIÓN CONTRACTUAL  "/>
    <x v="1"/>
    <x v="4"/>
    <n v="20"/>
    <s v="20203800006362  "/>
    <s v="24 de abril del 2020"/>
    <m/>
    <m/>
    <m/>
    <m/>
    <x v="2"/>
    <m/>
    <m/>
    <m/>
    <m/>
    <m/>
    <s v="El correo ingresó el día 16 de marzo."/>
  </r>
  <r>
    <x v="2"/>
    <s v="Correo atención al Ciudadano"/>
    <x v="4"/>
    <s v="CUERPO DE BOMBEROS VOLUNTARIOS DE CANDELARIA  "/>
    <x v="1"/>
    <x v="0"/>
    <s v="CAC CONSULTA JURIDICA "/>
    <s v="Marcelo Fernando Arellano "/>
    <s v="FORMULACIÓN Y ACTUALIZACIÓN NORMATIVA Y OPERATIVA "/>
    <x v="0"/>
    <x v="0"/>
    <n v="35"/>
    <s v="20203800006372  "/>
    <s v="24 de abril del 2020"/>
    <m/>
    <m/>
    <m/>
    <m/>
    <x v="2"/>
    <m/>
    <m/>
    <m/>
    <m/>
    <m/>
    <s v="El correo ingresó el día 10 de marzo."/>
  </r>
  <r>
    <x v="2"/>
    <s v="Correo atención al Ciudadano"/>
    <x v="4"/>
    <s v="BENEMERITO CUERPO DE BOMBEROS VOLUNTARIOS DE CALI  "/>
    <x v="1"/>
    <x v="0"/>
    <s v="CAC DEPARTAMENTO JURIDICO "/>
    <s v="Marcelo Fernando Arellano "/>
    <s v="FORMULACIÓN Y ACTUALIZACIÓN NORMATIVA Y OPERATIVA "/>
    <x v="0"/>
    <x v="2"/>
    <n v="30"/>
    <s v="20203800006382  "/>
    <s v="24 de abril del 2020"/>
    <m/>
    <m/>
    <m/>
    <m/>
    <x v="2"/>
    <m/>
    <m/>
    <m/>
    <m/>
    <m/>
    <s v="El correo ingresó el día 12 de marzo."/>
  </r>
  <r>
    <x v="2"/>
    <s v="Correo atención al Ciudadano"/>
    <x v="11"/>
    <s v="PRESIDENCIA DE LA REPUBLICA  "/>
    <x v="0"/>
    <x v="1"/>
    <s v="CAC INFRAESTRUCTURA "/>
    <s v="Jorge Edwin Amarillo Alvarado"/>
    <s v="SUBDIRECCIÓN ADMINISTRATIVA Y FINANCIERA"/>
    <x v="1"/>
    <x v="1"/>
    <n v="5"/>
    <s v="20203800006402  "/>
    <s v="24 de abril del 2020"/>
    <m/>
    <s v="14 de mayo del 2020"/>
    <n v="33"/>
    <n v="33"/>
    <x v="1"/>
    <s v="14-05-2020 13:57 PM Archivar Jorge Edwin Amarillo Alvarado se le dio respuesta por medio de correo electrónico hoy 14 de mayo 1:50 pm"/>
    <m/>
    <m/>
    <m/>
    <m/>
    <s v="El correo ingresó el día 25 de marzo."/>
  </r>
  <r>
    <x v="2"/>
    <s v="Correo atención al Ciudadano"/>
    <x v="27"/>
    <s v="CUERPO DE BOMBEROS DE CORDOBA - NARIÑO  "/>
    <x v="1"/>
    <x v="0"/>
    <s v="CAC SOLICITUD CONCEPTO JURIDICO "/>
    <s v="Andrea Bibiana Castañeda Durán  "/>
    <s v="FORMULACIÓN Y ACTUALIZACIÓN NORMATIVA Y OPERATIVA "/>
    <x v="0"/>
    <x v="0"/>
    <n v="30"/>
    <s v="20203800006442  "/>
    <s v="24 de abril del 2020"/>
    <m/>
    <d v="2020-04-03T00:00:00"/>
    <n v="6"/>
    <n v="6"/>
    <x v="0"/>
    <s v="SE DIO RESPUESTA, Y SE ENVIÓ EL 03/04/2020"/>
    <m/>
    <s v="Pdf"/>
    <m/>
    <m/>
    <s v="El correo ingresó el día 13 de marzo. NO se especifica el oficio de salida ni tampoco el medio por el que se envió."/>
  </r>
  <r>
    <x v="2"/>
    <s v="Correo atención al Ciudadano"/>
    <x v="11"/>
    <s v="Paola Guerra Avendaño "/>
    <x v="2"/>
    <x v="0"/>
    <s v="CAC CONFIRMACIÓN DE ESTADO DE CUERPO DE BOMBEROS "/>
    <s v="EDISON DELGADO "/>
    <s v="FORMULACIÓN Y ACTUALIZACIÓN NORMATIVA Y OPERATIVA "/>
    <x v="0"/>
    <x v="5"/>
    <n v="30"/>
    <s v="20203800006452  "/>
    <s v="24 de abril del 2020"/>
    <m/>
    <m/>
    <m/>
    <m/>
    <x v="2"/>
    <m/>
    <m/>
    <m/>
    <m/>
    <m/>
    <s v="El correo ingresó el día 9 de marzo."/>
  </r>
  <r>
    <x v="2"/>
    <s v="Correo atención al Ciudadano"/>
    <x v="28"/>
    <s v="CUERPO DE BOMBEROS VOLUNTARIOS DE LEJANIAS  "/>
    <x v="1"/>
    <x v="0"/>
    <s v="CAC COPIA CONCEPTO JURIDICO "/>
    <s v="Ronny Estiven Romero Velandia"/>
    <s v="FORMULACIÓN Y ACTUALIZACIÓN NORMATIVA Y OPERATIVA "/>
    <x v="0"/>
    <x v="2"/>
    <n v="30"/>
    <s v="20203800006482  "/>
    <s v="24 de abril del 2020"/>
    <s v="20202050065111"/>
    <s v="12 de marzo del 2020"/>
    <n v="0"/>
    <n v="0"/>
    <x v="0"/>
    <s v="25-04-2020 14:58 PM Archivar Ronny Estiven Romero Velandia RESPONDIDO CON Radicado DNBC No. *20202050065111* **20202050065111** Bogotá D.C, 10-03-2020"/>
    <s v="13 de marzo del 2020"/>
    <s v="Pdf"/>
    <m/>
    <m/>
    <s v="El correo ingresó el día 10 de marzo."/>
  </r>
  <r>
    <x v="2"/>
    <s v="Correo atención al Ciudadano"/>
    <x v="0"/>
    <s v="ALCALDÍA MUNICIPAL DE ALTAMIRA - HUILA  "/>
    <x v="4"/>
    <x v="0"/>
    <s v="CAC QUEJA BOMBEROS VOLUNTARIOS ALTAMIRA "/>
    <s v="EDISON DELGADO "/>
    <s v="FORMULACIÓN Y ACTUALIZACIÓN NORMATIVA Y OPERATIVA "/>
    <x v="0"/>
    <x v="2"/>
    <n v="30"/>
    <s v="20203800006502  "/>
    <s v="24 de abril del 2020"/>
    <m/>
    <m/>
    <m/>
    <m/>
    <x v="2"/>
    <m/>
    <m/>
    <m/>
    <m/>
    <m/>
    <s v="El correo ingresó el día 12 de marzo."/>
  </r>
  <r>
    <x v="2"/>
    <s v="Correo atención al Ciudadano"/>
    <x v="11"/>
    <s v="Nestor Eduardo García Bello "/>
    <x v="2"/>
    <x v="1"/>
    <s v="CAC INFORMACION DE INCENDIOS  "/>
    <s v="Luis Alberto Valencia Pulido"/>
    <s v="Área Central de Referencia Bomberil"/>
    <x v="0"/>
    <x v="5"/>
    <n v="30"/>
    <s v="20203800006532  "/>
    <s v="24 de abril del 2020"/>
    <s v="N/A"/>
    <d v="2020-06-12T00:00:00"/>
    <n v="97"/>
    <n v="97"/>
    <x v="1"/>
    <s v="12-06-2020 17:54 PM Archivar Luis Alberto Valencia Pulido Se da respuesta mediante correo electrónico el día 12 de Junio del 2020"/>
    <m/>
    <m/>
    <m/>
    <m/>
    <s v="El correo ingresó el día 22 de enero. EL usuario no es anónimo es del ingeniero Nestor Eduardo García Bello."/>
  </r>
  <r>
    <x v="2"/>
    <s v="Correo atención al Ciudadano"/>
    <x v="16"/>
    <s v="CUERPO DE BOMBEROS VOLUNTARIOS DE VILLANUEVA - BOLIVAR  "/>
    <x v="1"/>
    <x v="0"/>
    <s v="CAC ACLARACION DE PREGUNTAS "/>
    <s v="Marcelo Fernando Arellano "/>
    <s v="FORMULACIÓN Y ACTUALIZACIÓN NORMATIVA Y OPERATIVA "/>
    <x v="0"/>
    <x v="2"/>
    <n v="30"/>
    <s v="20203800006572  "/>
    <s v="24 de abril del 2020"/>
    <m/>
    <m/>
    <m/>
    <m/>
    <x v="2"/>
    <m/>
    <m/>
    <m/>
    <m/>
    <m/>
    <s v="El correo ingresó el día 28 de diciembre del 2019."/>
  </r>
  <r>
    <x v="2"/>
    <s v="Correo atención al Ciudadano"/>
    <x v="14"/>
    <s v="DIEGO ARMANDO AGUDELO MELO "/>
    <x v="2"/>
    <x v="0"/>
    <s v="CAC QUEJA A BOMBEROS ARMERO GUYAB "/>
    <s v="EDISON DELGADO "/>
    <s v="FORMULACIÓN Y ACTUALIZACIÓN NORMATIVA Y OPERATIVA "/>
    <x v="0"/>
    <x v="5"/>
    <n v="30"/>
    <s v="20203800006602  "/>
    <s v="24 de abril del 2020"/>
    <m/>
    <m/>
    <m/>
    <m/>
    <x v="2"/>
    <m/>
    <m/>
    <m/>
    <m/>
    <m/>
    <s v="El correo ingresó el día 16 de marzo."/>
  </r>
  <r>
    <x v="2"/>
    <s v="Correo atención al Ciudadano"/>
    <x v="11"/>
    <s v="PEDRO PABLO MARTINEZ HELENO "/>
    <x v="2"/>
    <x v="0"/>
    <s v="CAC RECIBIDO D ERADICADO  "/>
    <s v="Andrea Bibiana Castañeda Durán  "/>
    <s v="FORMULACIÓN Y ACTUALIZACIÓN NORMATIVA Y OPERATIVA "/>
    <x v="0"/>
    <x v="5"/>
    <n v="30"/>
    <s v="20203800006612  "/>
    <s v="24 de abril del 2020"/>
    <s v="20202050066811"/>
    <d v="2020-05-27T00:00:00"/>
    <n v="43"/>
    <n v="43"/>
    <x v="1"/>
    <s v="29-05-2020 11:51 AM Archivar Andrea Bibiana Castañeda Durán SE DIO TRÁMITE CON RADICADO 20202050066811 ENVIADO EL 27/5/2020"/>
    <m/>
    <m/>
    <m/>
    <m/>
    <s v="El correo ingresó el día 20 de marzo. No se aclara porque medio se envió y no está digitalizado la respuesta."/>
  </r>
  <r>
    <x v="2"/>
    <s v="Correo atención al Ciudadano"/>
    <x v="26"/>
    <s v="CUERPO DE BOMBEROS VOLUNTARIOS DE SAN JOSE DEL GUAVIARE  "/>
    <x v="1"/>
    <x v="0"/>
    <s v="CAC QUEJA "/>
    <s v="Paula Andrea Cortéz Mojica"/>
    <s v="FORMULACIÓN Y ACTUALIZACIÓN NORMATIVA Y OPERATIVA "/>
    <x v="0"/>
    <x v="5"/>
    <n v="30"/>
    <s v="20203800006682  "/>
    <s v="24 de abril del 2020"/>
    <s v="20201000001191_x000a_"/>
    <d v="2020-05-07T00:00:00"/>
    <n v="8"/>
    <n v="8"/>
    <x v="0"/>
    <s v="La fecha del documento es 07 de Mayo del 2020"/>
    <m/>
    <s v="Pdf"/>
    <m/>
    <m/>
    <s v="El correo ingresó el día 24 de abril. Oficio de respuesta sin digitalizar y no se sabe porque medio se envió ni la forma."/>
  </r>
  <r>
    <x v="2"/>
    <s v="Correo atención al Ciudadano"/>
    <x v="4"/>
    <s v="CHRISTIAN RAMIREZ ARISTIZABAL "/>
    <x v="2"/>
    <x v="0"/>
    <s v="CAC QUEJA RADICADA, ASUNTO: COMANDANTE QUEREMAL, DAGUA - VALLE DEL CAUCA "/>
    <s v="Marcelo Fernando Arellano "/>
    <s v="FORMULACIÓN Y ACTUALIZACIÓN NORMATIVA Y OPERATIVA "/>
    <x v="0"/>
    <x v="5"/>
    <n v="30"/>
    <s v="20203800006692  "/>
    <s v="24 de abril del 2020"/>
    <m/>
    <m/>
    <m/>
    <m/>
    <x v="3"/>
    <m/>
    <m/>
    <m/>
    <m/>
    <m/>
    <s v="El correo ingresó el día 24 de abril. "/>
  </r>
  <r>
    <x v="2"/>
    <s v="Correo atención al Ciudadano"/>
    <x v="15"/>
    <s v="PESCA AUDITORIA RS  "/>
    <x v="3"/>
    <x v="1"/>
    <s v="CAC Población de Listados Censales "/>
    <s v="Faubricio Sanchez Cortes "/>
    <s v="FORMULACIÓN Y ACTUALIZACIÓN NORMATIVA Y OPERATIVA "/>
    <x v="0"/>
    <x v="4"/>
    <n v="20"/>
    <s v="20203800006702  "/>
    <s v="24 de abril del 2020"/>
    <n v="20203320002981"/>
    <d v="2020-07-09T00:00:00"/>
    <n v="50"/>
    <n v="50"/>
    <x v="1"/>
    <s v="09-07-2020 22:55 PM Archivar Faubricio Sanchez Cortes Se dio respuesta con radicado No. 20203320002981 enviado el 09-07-2020"/>
    <m/>
    <m/>
    <m/>
    <m/>
    <m/>
  </r>
  <r>
    <x v="2"/>
    <s v="Correo atención al Ciudadano"/>
    <x v="1"/>
    <s v="DELIO DE JESUS ACEVEDO MARTINEZ  "/>
    <x v="2"/>
    <x v="0"/>
    <s v="CAC Solicitud información "/>
    <s v="Marcelo Fernando Arellano "/>
    <s v="FORMULACIÓN Y ACTUALIZACIÓN NORMATIVA Y OPERATIVA "/>
    <x v="0"/>
    <x v="5"/>
    <n v="30"/>
    <s v="20203800006712  "/>
    <s v="24 de abril del 2020"/>
    <m/>
    <m/>
    <m/>
    <m/>
    <x v="2"/>
    <m/>
    <m/>
    <m/>
    <m/>
    <m/>
    <s v="El correo ingresó el día 15 de abril. "/>
  </r>
  <r>
    <x v="2"/>
    <s v="Correo atención al Ciudadano"/>
    <x v="27"/>
    <s v="AFRANIO ALVAREZ ROMO "/>
    <x v="2"/>
    <x v="0"/>
    <s v="CAC FORMATO CONVENIO "/>
    <s v="Ronny Estiven Romero Velandia"/>
    <s v="FORMULACIÓN Y ACTUALIZACIÓN NORMATIVA Y OPERATIVA "/>
    <x v="0"/>
    <x v="5"/>
    <n v="30"/>
    <s v="20203800006722  "/>
    <s v="24 de abril del 2020"/>
    <s v="N/A"/>
    <d v="2020-05-04T00:00:00"/>
    <n v="5"/>
    <n v="5"/>
    <x v="0"/>
    <s v=" SE DIO RESPUESTA MEDIANTE ASESORÍA TELEFÓNICA, 04 de mayo."/>
    <m/>
    <m/>
    <m/>
    <m/>
    <s v="No se lleno formato PQRSD para peticiones por llamadas"/>
  </r>
  <r>
    <x v="2"/>
    <s v="Correo atención al Ciudadano"/>
    <x v="8"/>
    <s v="CUERPO DE BOMBEROS VOLUNTARIOS DE CHINACOTA  "/>
    <x v="1"/>
    <x v="1"/>
    <s v="CAC SOLICITUD DE COMODATO "/>
    <s v="CAROLINA ESCARRAGA "/>
    <s v="GESTIÓN CONTRACTUAL  "/>
    <x v="1"/>
    <x v="4"/>
    <n v="10"/>
    <s v="20203800006752  "/>
    <s v="24 de abril del 2020"/>
    <m/>
    <m/>
    <m/>
    <m/>
    <x v="2"/>
    <m/>
    <m/>
    <m/>
    <m/>
    <m/>
    <s v="El correo ingresó el día 17 de marzo."/>
  </r>
  <r>
    <x v="2"/>
    <s v="Correo atención al Ciudadano"/>
    <x v="10"/>
    <s v="GERMN BARRERO TORRES "/>
    <x v="1"/>
    <x v="0"/>
    <s v="CAC RECONOCIMIENTO CUERPO DE BOMBEROS "/>
    <s v="Marcelo Fernando Arellano "/>
    <s v="FORMULACIÓN Y ACTUALIZACIÓN NORMATIVA Y OPERATIVA "/>
    <x v="0"/>
    <x v="2"/>
    <n v="30"/>
    <s v="20203800006772  "/>
    <s v="24 de abril del 2020"/>
    <m/>
    <m/>
    <m/>
    <m/>
    <x v="2"/>
    <m/>
    <m/>
    <m/>
    <m/>
    <m/>
    <s v="El correo ingresó el día 23 de marzo, imagen modificada por radicación"/>
  </r>
  <r>
    <x v="2"/>
    <s v="Correo atención al Ciudadano"/>
    <x v="11"/>
    <s v="RODOLFO BARBOSA  "/>
    <x v="2"/>
    <x v="0"/>
    <s v="CAC SOLICITUD "/>
    <s v="EDISON DELGADO "/>
    <s v="FORMULACIÓN Y ACTUALIZACIÓN NORMATIVA Y OPERATIVA "/>
    <x v="0"/>
    <x v="5"/>
    <n v="30"/>
    <s v="20203800006792  "/>
    <s v="24 de abril del 2020"/>
    <m/>
    <m/>
    <m/>
    <m/>
    <x v="2"/>
    <m/>
    <m/>
    <m/>
    <m/>
    <m/>
    <s v="El correo ingresó el día 12 de marzo."/>
  </r>
  <r>
    <x v="2"/>
    <s v="Correo atención al Ciudadano"/>
    <x v="27"/>
    <s v="CUERPO BOMBEROS VOLUNTARIOS LOS ANDES NARIÑO  "/>
    <x v="1"/>
    <x v="1"/>
    <s v="CAC SOLICITUD COPIA COMODATO "/>
    <s v="CAROLINA ESCARRAGA "/>
    <s v="GESTIÓN CONTRACTUAL  "/>
    <x v="1"/>
    <x v="4"/>
    <n v="10"/>
    <s v="20203800006822  "/>
    <s v="24 de abril del 2020"/>
    <m/>
    <m/>
    <m/>
    <m/>
    <x v="2"/>
    <m/>
    <m/>
    <m/>
    <m/>
    <m/>
    <s v="El correo ingresó el día 9 de marzo."/>
  </r>
  <r>
    <x v="2"/>
    <s v="Correo atención al Ciudadano"/>
    <x v="14"/>
    <s v="SERGIO GONZALEZ  "/>
    <x v="4"/>
    <x v="1"/>
    <s v="CAC SOLICITUD DE FORMATO "/>
    <s v="Faubricio Sanchez Cortes "/>
    <s v="FORMULACIÓN Y ACTUALIZACIÓN NORMATIVA Y OPERATIVA "/>
    <x v="0"/>
    <x v="4"/>
    <n v="10"/>
    <s v="20203800006832  "/>
    <s v="24 de abril del 2020"/>
    <n v="20203320001151"/>
    <d v="2020-06-02T00:00:00"/>
    <n v="51"/>
    <n v="51"/>
    <x v="1"/>
    <s v="08-06-2020 10:51 AM Archivar Faubricio Sanchez Cortes Se realizo respuesta con Radicado 20203320001151 enviado el 2 de junio"/>
    <m/>
    <m/>
    <m/>
    <m/>
    <s v="El correo ingresó el día 17 de marzo."/>
  </r>
  <r>
    <x v="2"/>
    <s v="Correo atención al Ciudadano"/>
    <x v="5"/>
    <s v="CUERPO DE BOMBEROS VOLUNTARIOS SOLEDAD ATLANTICO  "/>
    <x v="1"/>
    <x v="1"/>
    <s v="CAC SOLICITUD DE CERTIFICACION DE IDONEIDAD "/>
    <s v="Andrea Bibiana Castañeda Durán  "/>
    <s v="FORMULACIÓN Y ACTUALIZACIÓN NORMATIVA Y OPERATIVA "/>
    <x v="0"/>
    <x v="2"/>
    <n v="15"/>
    <s v="20203800006872  "/>
    <s v="24 de abril del 2020"/>
    <n v="20202050066951"/>
    <d v="2020-05-26T00:00:00"/>
    <n v="45"/>
    <n v="45"/>
    <x v="1"/>
    <s v="29-05-2020 11:45 AM Archivar Andrea Bibiana Castañeda Durán SE DIO TRÁMITE CON RADICADO 20202050066951 ENVIADO EL 26/5/2020"/>
    <m/>
    <m/>
    <m/>
    <m/>
    <s v="El correo ingresó el día 18 de marzo."/>
  </r>
  <r>
    <x v="2"/>
    <s v="Correo atención al Ciudadano"/>
    <x v="27"/>
    <s v="DARWIN ALEXANDER NICHOY GUANCHA "/>
    <x v="2"/>
    <x v="1"/>
    <s v="CAC Solicitud de información "/>
    <s v="Faubricio Sanchez Cortes "/>
    <s v="FORMULACIÓN Y ACTUALIZACIÓN NORMATIVA Y OPERATIVA "/>
    <x v="0"/>
    <x v="5"/>
    <n v="30"/>
    <s v="20203800006912  "/>
    <s v="24 de abril del 2020"/>
    <s v="20203320001161"/>
    <d v="2020-05-27T00:00:00"/>
    <n v="21"/>
    <n v="12"/>
    <x v="0"/>
    <s v="30-05-2020 14:48 PM Archivar Faubricio Sanchez Cortes Se dio respuesta con radicado No. 20203320001161 enviado el 27-05-2020"/>
    <m/>
    <m/>
    <m/>
    <m/>
    <s v="El correo ingresó el día 24 de abril. No se sabe porque medio se envió y no se encuentra digitalizado el documento."/>
  </r>
  <r>
    <x v="2"/>
    <s v="Correo atención al Ciudadano"/>
    <x v="16"/>
    <s v="Oscar Antonio Espinosa Díaz "/>
    <x v="2"/>
    <x v="4"/>
    <s v="CAC EXT_S20-00002260-PQRSD-002229-PQR "/>
    <s v="Andrea Bibiana Castañeda Durán  "/>
    <s v="FORMULACIÓN Y ACTUALIZACIÓN NORMATIVA Y OPERATIVA "/>
    <x v="0"/>
    <x v="5"/>
    <n v="15"/>
    <s v="20203800006942  "/>
    <s v="25 de abril del 2020"/>
    <m/>
    <m/>
    <m/>
    <m/>
    <x v="2"/>
    <m/>
    <m/>
    <m/>
    <m/>
    <m/>
    <s v="El correo ingresó el día 18 de febrero."/>
  </r>
  <r>
    <x v="2"/>
    <s v="Correo atención al Ciudadano"/>
    <x v="11"/>
    <s v="Gedduar Alexander González Mayorga "/>
    <x v="2"/>
    <x v="0"/>
    <s v="CAC EXT_S20-00001717-PQRSD-001691-PQR "/>
    <s v="Edgar Alexander Maya Lopez "/>
    <s v="FORMULACIÓN Y ACTUALIZACIÓN NORMATIVA Y OPERATIVA "/>
    <x v="0"/>
    <x v="5"/>
    <n v="15"/>
    <s v="20203800006952  "/>
    <s v="25 de abril del 2020"/>
    <n v="20202000002501"/>
    <d v="2020-06-10T00:00:00"/>
    <n v="56"/>
    <n v="56"/>
    <x v="1"/>
    <s v="10-06-2020 17:26 PM Archivar Lina Maria Rojas Gallego Se da respuesta con radicado DNBC 20202000002501"/>
    <m/>
    <m/>
    <m/>
    <m/>
    <s v="El correo ingresó el día 18 de febrero."/>
  </r>
  <r>
    <x v="2"/>
    <s v="Correo atención al Ciudadano"/>
    <x v="11"/>
    <s v="Ligia Mesa Mesa "/>
    <x v="2"/>
    <x v="0"/>
    <s v="CAC EXT_S20-00000768-PQRSD-000756-PQR "/>
    <s v="Edgar Alexander Maya Lopez "/>
    <s v="FORMULACIÓN Y ACTUALIZACIÓN NORMATIVA Y OPERATIVA "/>
    <x v="0"/>
    <x v="0"/>
    <n v="30"/>
    <s v="20203800006962  "/>
    <s v="25 de abril del 2020"/>
    <n v="20202050067981"/>
    <d v="2020-06-10T00:00:00"/>
    <n v="56"/>
    <n v="56"/>
    <x v="1"/>
    <s v="10-06-2020 11:52 AM Archivar Edgar Alexander Maya Lopez Se da respuesta con radicado DNBC N° 20202050067981"/>
    <m/>
    <m/>
    <m/>
    <m/>
    <s v="El correo ingresó el día 18 de febrero."/>
  </r>
  <r>
    <x v="2"/>
    <s v="Correo atención al Ciudadano"/>
    <x v="15"/>
    <s v="GOBERNACIÓN DE BOYACA PARTICIPACION Y ADMINISTRACION LOCAL  "/>
    <x v="4"/>
    <x v="0"/>
    <s v="CAC EXT_S20-00003551-PQRSD-003495-PQR "/>
    <s v="Cristhian Matiz"/>
    <s v="FORMULACIÓN Y ACTUALIZACIÓN NORMATIVA Y OPERATIVA "/>
    <x v="0"/>
    <x v="2"/>
    <n v="30"/>
    <s v="20203800006972  "/>
    <s v="25 de abril del 2020"/>
    <m/>
    <m/>
    <m/>
    <m/>
    <x v="2"/>
    <m/>
    <m/>
    <m/>
    <m/>
    <m/>
    <s v="El correo ingresó el día 26 de febrero, No se sigue procedimiento para cambio de TRD"/>
  </r>
  <r>
    <x v="2"/>
    <s v="Correo atención al Ciudadano"/>
    <x v="11"/>
    <s v="JULIO CESAR RODRIGUEZ  "/>
    <x v="2"/>
    <x v="1"/>
    <s v="CAC SOLICITUD DE INFORMACION "/>
    <s v="Edgar Alexander Maya Lopez "/>
    <s v="FORMULACIÓN Y ACTUALIZACIÓN NORMATIVA Y OPERATIVA "/>
    <x v="0"/>
    <x v="5"/>
    <n v="15"/>
    <s v="20203800006982  "/>
    <s v="25 de abril del 2020"/>
    <s v="N/A"/>
    <d v="2020-05-05T00:00:00"/>
    <n v="12"/>
    <n v="12"/>
    <x v="0"/>
    <s v="Se da respuesta por correo electrónico se deja soporte en digital, el día 05 de mayo del 2020."/>
    <m/>
    <m/>
    <m/>
    <m/>
    <s v="El correo ingresó el día 16 de marzo."/>
  </r>
  <r>
    <x v="2"/>
    <s v="Correo atención al Ciudadano"/>
    <x v="11"/>
    <s v="CUERPO DE BOMBEROS VOLUNTARIOS DE JAMBALO  "/>
    <x v="1"/>
    <x v="0"/>
    <s v="CAC Respuesta "/>
    <s v="EDISON DELGADO "/>
    <s v="FORMULACIÓN Y ACTUALIZACIÓN NORMATIVA Y OPERATIVA "/>
    <x v="0"/>
    <x v="2"/>
    <n v="30"/>
    <s v="20203800006992  "/>
    <s v="25 de abril del 2020"/>
    <m/>
    <m/>
    <m/>
    <m/>
    <x v="2"/>
    <m/>
    <m/>
    <m/>
    <m/>
    <m/>
    <s v="El correo ingresó el día 14 de febrero."/>
  </r>
  <r>
    <x v="2"/>
    <s v="Correo atención al Ciudadano"/>
    <x v="1"/>
    <s v="VICTOR PAREDES MORALES "/>
    <x v="2"/>
    <x v="6"/>
    <s v="CAC INFORMACION "/>
    <s v="Luis Alberto Valencia Pulido"/>
    <s v="FORMULACIÓN Y ACTUALIZACIÓN NORMATIVA Y OPERATIVA "/>
    <x v="0"/>
    <x v="5"/>
    <n v="30"/>
    <s v="20203800007002  "/>
    <s v="25 de abril del 2020"/>
    <s v="N/A"/>
    <d v="2020-04-16T00:00:00"/>
    <n v="0"/>
    <n v="0"/>
    <x v="0"/>
    <s v=" se dio respuesta mediante correo electrónico el día 16 de Abril del 2020."/>
    <m/>
    <m/>
    <m/>
    <m/>
    <s v="El correo ingresó el día 16 de abril. No se evidencia prueba del envío."/>
  </r>
  <r>
    <x v="2"/>
    <s v="Correo atención al Ciudadano"/>
    <x v="11"/>
    <s v="ELKIN BELTRAN  "/>
    <x v="2"/>
    <x v="1"/>
    <s v="CAC SOLICITUD INFORMACION CERTIFICADA "/>
    <s v="Edgar Alexander Maya Lopez "/>
    <s v="FORMULACIÓN Y ACTUALIZACIÓN NORMATIVA Y OPERATIVA "/>
    <x v="0"/>
    <x v="5"/>
    <n v="30"/>
    <s v="20203800007062  "/>
    <s v="25 de abril del 2020"/>
    <n v="20202000002511"/>
    <d v="2020-06-10T00:00:00"/>
    <n v="56"/>
    <n v="56"/>
    <x v="1"/>
    <s v="10-06-2020 20:35 PM Archivar Mauricio Delgado Perdomo Se resuelve con radicado DNBC 20202000002511"/>
    <m/>
    <m/>
    <m/>
    <m/>
    <s v="El correo ingresó el día 18 de marzo."/>
  </r>
  <r>
    <x v="2"/>
    <s v="Correo atención al Ciudadano"/>
    <x v="11"/>
    <s v="JUAN PABLO LOPEZ DIAZ "/>
    <x v="2"/>
    <x v="1"/>
    <s v="CAC SOLICITUD DE INFORMACION "/>
    <s v="Luis Alberto Valencia Pulido"/>
    <s v="FORMULACIÓN Y ACTUALIZACIÓN NORMATIVA Y OPERATIVA "/>
    <x v="0"/>
    <x v="5"/>
    <n v="30"/>
    <s v="20203800007072  "/>
    <s v="25 de abril del 2020"/>
    <s v="N/A"/>
    <d v="2020-04-16T00:00:00"/>
    <n v="0"/>
    <n v="0"/>
    <x v="0"/>
    <s v="se dio respuesta mediante correo electrónico el día 16 de abril del 2020."/>
    <m/>
    <m/>
    <m/>
    <m/>
    <s v="El correo ingresó el día 13 de marzo. No se evidencia prueba del envío."/>
  </r>
  <r>
    <x v="2"/>
    <s v="Correo atención al Ciudadano"/>
    <x v="7"/>
    <s v="ALCALDIA MUNICIPAL SAN ANDRES SANTANDER  "/>
    <x v="4"/>
    <x v="5"/>
    <s v="CAC SOLICITUD "/>
    <s v="Cristhian Matiz"/>
    <s v="FORMULACIÓN Y ACTUALIZACIÓN NORMATIVA Y OPERATIVA "/>
    <x v="0"/>
    <x v="2"/>
    <n v="30"/>
    <s v="20203800007112  "/>
    <s v="25 de abril del 2020"/>
    <m/>
    <m/>
    <m/>
    <m/>
    <x v="2"/>
    <m/>
    <m/>
    <m/>
    <m/>
    <m/>
    <s v="El correo ingresó el día 10 de marzo."/>
  </r>
  <r>
    <x v="2"/>
    <s v="Correo atención al Ciudadano"/>
    <x v="7"/>
    <s v="ORLANDO MURILLO LOPEZ "/>
    <x v="2"/>
    <x v="1"/>
    <s v="CAC SOLICITUD "/>
    <s v=" Carlos Armando López Barrera"/>
    <s v="DIRECCION GENERAL "/>
    <x v="2"/>
    <x v="4"/>
    <n v="20"/>
    <s v="20203800007122  "/>
    <s v="25 de abril del 2020"/>
    <s v="20201200000083"/>
    <d v="2020-05-04T00:00:00"/>
    <n v="35"/>
    <n v="35"/>
    <x v="1"/>
    <s v="Fecha del oficio de salida 04 de mayo del 2020."/>
    <m/>
    <m/>
    <m/>
    <m/>
    <s v="El correo ingresó el día 10 de marzo. No se sabe porque medio se remitió y el documento no está digitalizado."/>
  </r>
  <r>
    <x v="2"/>
    <s v="Correo atención al Ciudadano"/>
    <x v="11"/>
    <s v="LUIS ANIBAL PEREZ GARCIA "/>
    <x v="2"/>
    <x v="0"/>
    <s v="CAC Solicitud, Bombero Luis A. Pérez "/>
    <s v="Andrea Bibiana Castañeda Durán  "/>
    <s v="FORMULACIÓN Y ACTUALIZACIÓN NORMATIVA Y OPERATIVA "/>
    <x v="0"/>
    <x v="5"/>
    <n v="30"/>
    <s v="20203800007142  "/>
    <s v="28 de abril del 2020"/>
    <s v="20202050066691"/>
    <d v="2020-05-27T00:00:00"/>
    <n v="40"/>
    <n v="40"/>
    <x v="1"/>
    <s v="29-05-2020 11:57 AM Archivar Andrea Bibiana Castañeda Durán SE DIO TRÁMITE CON RADICADO 20202050066691 ENVIADO EL 27/5/2020"/>
    <m/>
    <m/>
    <m/>
    <m/>
    <s v="El correo ingresó el día 27 de abril. No se especifica la respuesta ni el medio, no está digitalizada la respuesta."/>
  </r>
  <r>
    <x v="2"/>
    <s v="Correo atención al Ciudadano"/>
    <x v="11"/>
    <s v="COLOMBIA COMPRA EFICIENTE - AGENCIA NACIONAL DE CONTRATACIÓN PUBLICA ANC COLOMBIA  "/>
    <x v="0"/>
    <x v="1"/>
    <s v="CAC Solicitud de actualización de datos en SECOP "/>
    <s v="Carolina Pulido Moyeton "/>
    <s v="GESTIÓN CONTRACTUAL  "/>
    <x v="1"/>
    <x v="4"/>
    <n v="20"/>
    <s v="20203800007172  "/>
    <s v="28 de abril del 2020"/>
    <m/>
    <m/>
    <m/>
    <m/>
    <x v="2"/>
    <m/>
    <m/>
    <m/>
    <m/>
    <m/>
    <s v="El correo ingresó el día 28 de abril."/>
  </r>
  <r>
    <x v="2"/>
    <s v="Correo atención al Ciudadano"/>
    <x v="11"/>
    <s v="CARLOS AGUALIMPIA  "/>
    <x v="2"/>
    <x v="1"/>
    <s v="CAC SOLICITUD "/>
    <s v="Carolina Pulido Moyeton "/>
    <s v="GESTIÓN CONTRACTUAL  "/>
    <x v="1"/>
    <x v="4"/>
    <n v="20"/>
    <s v="20203800007212  "/>
    <s v="28 de abril del 2020"/>
    <n v="20203500002781"/>
    <d v="2020-06-25T00:00:00"/>
    <n v="40"/>
    <n v="40"/>
    <x v="1"/>
    <m/>
    <m/>
    <m/>
    <m/>
    <m/>
    <s v="El correo ingresó el día 27 de abril."/>
  </r>
  <r>
    <x v="2"/>
    <s v="Correo atención al Ciudadano"/>
    <x v="16"/>
    <s v="CUERPO DE BOMBEROS VOLUNTARIOS DE CALAMAR BOLIVAR  "/>
    <x v="1"/>
    <x v="0"/>
    <s v="CAC COMUNICADO PARA EL CAPITAN ; BUENOS DIAS BENDICIONES "/>
    <s v="Marcelo Fernando Arellano "/>
    <s v="FORMULACIÓN Y ACTUALIZACIÓN NORMATIVA Y OPERATIVA "/>
    <x v="0"/>
    <x v="2"/>
    <n v="30"/>
    <s v="20203800007262  "/>
    <s v="28 de abril del 2020"/>
    <m/>
    <m/>
    <m/>
    <m/>
    <x v="2"/>
    <m/>
    <m/>
    <m/>
    <m/>
    <m/>
    <s v="El correo ingresó el día 27 de abril."/>
  </r>
  <r>
    <x v="2"/>
    <s v="Correo atención al Ciudadano"/>
    <x v="2"/>
    <s v="Álvaro William López Ossa  "/>
    <x v="2"/>
    <x v="0"/>
    <s v="CAC DERECHO DE PETICIÓN "/>
    <s v="Marcelo Fernando Arellano "/>
    <s v="FORMULACIÓN Y ACTUALIZACIÓN NORMATIVA Y OPERATIVA "/>
    <x v="0"/>
    <x v="5"/>
    <n v="30"/>
    <s v="20203800007272  "/>
    <s v="28 de abril del 2020"/>
    <m/>
    <m/>
    <m/>
    <m/>
    <x v="2"/>
    <m/>
    <m/>
    <m/>
    <m/>
    <m/>
    <s v="El correo ingresó el día 27 de abril."/>
  </r>
  <r>
    <x v="2"/>
    <s v="Correo atención al Ciudadano"/>
    <x v="24"/>
    <s v="CUERPO DE BOMBEROS VOLUNTARIO SANTIAGO PUTUMAYO  "/>
    <x v="1"/>
    <x v="1"/>
    <s v="CAC DERECHO DE PETICIÓN "/>
    <s v="Andrea Bibiana Castañeda Durán  "/>
    <s v="FORMULACIÓN Y ACTUALIZACIÓN NORMATIVA Y OPERATIVA "/>
    <x v="0"/>
    <x v="2"/>
    <n v="30"/>
    <s v="20203800007292  "/>
    <s v="28 de abril del 2020"/>
    <s v="20202050066921"/>
    <d v="2020-05-13T00:00:00"/>
    <n v="6"/>
    <n v="6"/>
    <x v="0"/>
    <s v="El oficio de salida tiene fecha del 13 de mayo."/>
    <m/>
    <m/>
    <m/>
    <m/>
    <s v="El correo ingresó el día 20 de abril del 2020. No está digitalizada la respuesta y la forma de envío no se aclara. Es la misma respuesta del 20203800007762."/>
  </r>
  <r>
    <x v="2"/>
    <s v="Correo atención al Ciudadano"/>
    <x v="0"/>
    <s v="ASDEBER NEIVA  "/>
    <x v="3"/>
    <x v="0"/>
    <s v="CAC Revocatoria Directa Articulo 93 Ley 1437 de 2011 "/>
    <s v=" Carlos Armando López Barrera"/>
    <s v="OFICINA ASESORA JURIDICA "/>
    <x v="2"/>
    <x v="0"/>
    <n v="35"/>
    <s v="20203800007352  "/>
    <s v="28 de abril del 2020"/>
    <n v="20201200000213"/>
    <d v="2020-06-11T00:00:00"/>
    <n v="31"/>
    <n v="31"/>
    <x v="0"/>
    <s v="11-06-2020 17:19 PM Archivar Carlos Armando López Barrera ARCHIVO RADICADO 20201200000213"/>
    <s v="N/A"/>
    <s v="N/A"/>
    <s v="N/A"/>
    <s v="N/A"/>
    <s v="El correo ingresó el día 27 de abril."/>
  </r>
  <r>
    <x v="2"/>
    <s v="Correo atención al Ciudadano"/>
    <x v="11"/>
    <s v="VÍCTOR MANUEL ORTIZ JOYA, Representante a la Cámara."/>
    <x v="0"/>
    <x v="6"/>
    <s v="CAC Remisión para respuesta por competencia "/>
    <s v="Carlos Armando López Barrera"/>
    <s v="DIRECCION GENERAL "/>
    <x v="2"/>
    <x v="4"/>
    <n v="20"/>
    <s v="20203800007392  "/>
    <s v="27 de abril del 2020"/>
    <s v="20201200000123"/>
    <d v="2020-05-13T00:00:00"/>
    <n v="12"/>
    <n v="12"/>
    <x v="0"/>
    <s v="13-05-2020 15:47 PM Archivar Carlos Armando López Barrera archivo radicado 20201200000123"/>
    <m/>
    <m/>
    <m/>
    <m/>
    <s v="El correo ingresó el día 27 de abril.  No se aclara el medio de envió y no se digitaliza el documento."/>
  </r>
  <r>
    <x v="2"/>
    <s v="Correo atención al Ciudadano"/>
    <x v="15"/>
    <s v="Cesar Augusto Lucas O  "/>
    <x v="2"/>
    <x v="0"/>
    <s v="CAC EXT_S20-00011379-PQRSD-011318-PQR "/>
    <s v="Andrea Bibiana Castañeda Durán  "/>
    <s v="FORMULACIÓN Y ACTUALIZACIÓN NORMATIVA Y OPERATIVA "/>
    <x v="0"/>
    <x v="5"/>
    <n v="30"/>
    <s v="20203800007402  "/>
    <s v="29 de abril del 2020"/>
    <n v="20202050066901"/>
    <d v="2020-05-26T00:00:00"/>
    <n v="20"/>
    <n v="20"/>
    <x v="0"/>
    <s v="29-05-2020 11:47 AM Archivar Andrea Bibiana Castañeda Durán SE DIO TRÁMITE CON RADICADO 20202050066901 ENVIADO EL 26/5/2020"/>
    <d v="2020-05-26T00:00:00"/>
    <s v="Pdf"/>
    <s v="Si"/>
    <s v="N/A"/>
    <s v="El correo ingresó el día 24 de abril."/>
  </r>
  <r>
    <x v="2"/>
    <s v="Correo atención al Ciudadano"/>
    <x v="10"/>
    <s v="VEEDURIA CIUDADANA BOMBERIL DE COLOMBIA - VEEDUBOMB  "/>
    <x v="3"/>
    <x v="0"/>
    <s v="CAC EXT_S20-00011292-PQRSD-011231-PQR "/>
    <s v="Luis Alberto Valencia Pulido"/>
    <s v="Área Central de Referencia Bomberil"/>
    <x v="0"/>
    <x v="0"/>
    <n v="35"/>
    <s v="20203800007412  "/>
    <s v="29 de abril del 2020"/>
    <n v="2020210002451"/>
    <d v="2020-06-11T00:00:00"/>
    <n v="32"/>
    <n v="32"/>
    <x v="0"/>
    <s v="11-06-2020 16:38 PM Archivar Luis Alberto Valencia Pulido Se respuesta mediante Oficio No 2020210002451"/>
    <m/>
    <m/>
    <m/>
    <m/>
    <s v="El correo ingresó el día 24 de abril."/>
  </r>
  <r>
    <x v="2"/>
    <s v="Correo atención al Ciudadano"/>
    <x v="10"/>
    <s v="SECRETARIA DE PACHO  "/>
    <x v="4"/>
    <x v="0"/>
    <s v="CAC Solicitud de información "/>
    <s v="Marcelo Fernando Arellano "/>
    <s v="FORMULACIÓN Y ACTUALIZACIÓN NORMATIVA Y OPERATIVA "/>
    <x v="0"/>
    <x v="2"/>
    <n v="30"/>
    <s v="20203800007422  "/>
    <s v="29 de abril del 2020"/>
    <m/>
    <m/>
    <m/>
    <m/>
    <x v="3"/>
    <m/>
    <m/>
    <m/>
    <m/>
    <m/>
    <s v="El correo ingresó el día 28 de abril."/>
  </r>
  <r>
    <x v="2"/>
    <s v="Correo atención al Ciudadano"/>
    <x v="11"/>
    <s v="FONOS Erik Stiven Serrano Ortega  "/>
    <x v="2"/>
    <x v="0"/>
    <s v="CAC SOLICITUD AMPLIACIÓN RESOLUCIÓN 0256 DE 2014 "/>
    <s v="Edgar Alexander Maya Lopez "/>
    <s v="FORMULACIÓN Y ACTUALIZACIÓN NORMATIVA Y OPERATIVA "/>
    <x v="0"/>
    <x v="0"/>
    <n v="30"/>
    <s v="20203800007502  "/>
    <s v="29 de abril del 2020"/>
    <n v="20202000002521"/>
    <d v="2020-06-10T00:00:00"/>
    <n v="67"/>
    <n v="67"/>
    <x v="1"/>
    <s v="10-06-2020 21:07 PM Archivar Mauricio Delgado Perdomo Se responde mediante radicado DNBC 20202000002521"/>
    <m/>
    <m/>
    <m/>
    <m/>
    <s v="El correo ingresó el día 2 de marzo."/>
  </r>
  <r>
    <x v="2"/>
    <s v="Correo atención al Ciudadano"/>
    <x v="10"/>
    <s v="CUERPO DE BOMBEROS VOLUNTARIOS DE FUNZA  "/>
    <x v="1"/>
    <x v="0"/>
    <s v="CAC Solicitud Apoyo "/>
    <s v="Marcelo Fernando Arellano "/>
    <s v="FORMULACIÓN Y ACTUALIZACIÓN NORMATIVA Y OPERATIVA "/>
    <x v="0"/>
    <x v="2"/>
    <n v="30"/>
    <s v="20203800007512  "/>
    <s v="29 de abril del 2020"/>
    <m/>
    <m/>
    <m/>
    <m/>
    <x v="2"/>
    <m/>
    <m/>
    <m/>
    <m/>
    <m/>
    <s v="El correo ingresó el día 27 de febrero."/>
  </r>
  <r>
    <x v="2"/>
    <s v="Correo atención al Ciudadano"/>
    <x v="20"/>
    <s v="ALCALDIA SANTA - ROSALIA  "/>
    <x v="4"/>
    <x v="3"/>
    <s v="CAC SOLICITUD ASESORÍA Y ACOMPAÑAMIENTO "/>
    <s v="EDISON DELGADO "/>
    <s v="FORMULACIÓN Y ACTUALIZACIÓN NORMATIVA Y OPERATIVA "/>
    <x v="0"/>
    <x v="2"/>
    <n v="30"/>
    <s v="20203800007582  "/>
    <s v="29 de abril del 2020"/>
    <m/>
    <m/>
    <m/>
    <m/>
    <x v="2"/>
    <m/>
    <m/>
    <m/>
    <m/>
    <m/>
    <s v="El correo ingresó el día 17 de febrero."/>
  </r>
  <r>
    <x v="2"/>
    <s v="Correo atención al Ciudadano"/>
    <x v="11"/>
    <s v="JOHN JAIRO BELTRAN MAHECHA  "/>
    <x v="2"/>
    <x v="1"/>
    <s v="CAC Solicitud Certificación Contrato "/>
    <s v="Carolina Pulido Moyeton "/>
    <s v="GESTIÓN CONTRACTUAL  "/>
    <x v="1"/>
    <x v="5"/>
    <n v="30"/>
    <s v="20203800007672  "/>
    <s v="29 de abril del 2020"/>
    <s v="N/A"/>
    <d v="2020-07-24T00:00:00"/>
    <n v="92"/>
    <n v="92"/>
    <x v="1"/>
    <s v="24-07-2020 09:32 AM Archivar Carolina Pulido Moyeton Se dio respuesta a la solicitud enviando el certificado correspondiente mediante correo electrónico."/>
    <m/>
    <m/>
    <m/>
    <m/>
    <s v="El correo ingresó el día 05 de marzo."/>
  </r>
  <r>
    <x v="2"/>
    <s v="Correo atención al Ciudadano"/>
    <x v="0"/>
    <s v="CUERPO DE BOMBEROS VOLUNTARIOS DE GUADALUPE  "/>
    <x v="1"/>
    <x v="0"/>
    <s v="CAC SOLICITUD CIRCULAR 20192050000424 "/>
    <s v="Faubricio Sanchez Cortes "/>
    <s v="FORMULACIÓN Y ACTUALIZACIÓN NORMATIVA Y OPERATIVA "/>
    <x v="0"/>
    <x v="4"/>
    <n v="10"/>
    <s v="20203800007682  "/>
    <s v="29 de abril del 2020"/>
    <s v="N/A"/>
    <d v="2020-05-08T00:00:00"/>
    <n v="44"/>
    <n v="44"/>
    <x v="1"/>
    <s v="08-05-2020 09:54 AM Archivar Faubricio Sanchez Cortes Se da respuesta vía correo electrónico, enviando la circular solicitada."/>
    <m/>
    <s v="Pdf"/>
    <m/>
    <m/>
    <s v="El correo ingresó el día 3 de marzo."/>
  </r>
  <r>
    <x v="2"/>
    <s v="Correo atención al Ciudadano"/>
    <x v="21"/>
    <s v="HELDA MARIA SAAVEDRA CARRASQUILLA "/>
    <x v="1"/>
    <x v="1"/>
    <s v="CAC SOLICITUD CONCEPTO SEGURO ASPIRANTES "/>
    <s v="Paula Andrea Cortéz Mojica"/>
    <s v="FORMULACIÓN Y ACTUALIZACIÓN NORMATIVA Y OPERATIVA "/>
    <x v="0"/>
    <x v="0"/>
    <n v="35"/>
    <s v="20203800007692  "/>
    <s v="29 de abril del 2020"/>
    <s v="20201000001271"/>
    <d v="2020-05-14T00:00:00"/>
    <n v="64"/>
    <n v="64"/>
    <x v="1"/>
    <s v="Anotación Orfeo: El oficio de respuesta es del 14 de mayo del 2020."/>
    <m/>
    <m/>
    <m/>
    <m/>
    <s v="El correo ingresó el día 13 de febrero. No se especifica el medio de envío y no está digitalizada la respuesta."/>
  </r>
  <r>
    <x v="2"/>
    <s v="Correo atención al Ciudadano"/>
    <x v="4"/>
    <s v="Paola Trejos  "/>
    <x v="2"/>
    <x v="1"/>
    <s v="CAC Solicitud Ct Charles Benavides Castillo Director Nacional de Bomberos "/>
    <s v="Andrea Bibiana Castañeda Durán  "/>
    <s v="FORMULACIÓN Y ACTUALIZACIÓN NORMATIVA Y OPERATIVA "/>
    <x v="0"/>
    <x v="2"/>
    <n v="15"/>
    <s v="20203800007702  "/>
    <s v="29 de abril del 2020"/>
    <n v="20202050067511"/>
    <d v="2020-07-27T00:00:00"/>
    <n v="114"/>
    <n v="114"/>
    <x v="1"/>
    <s v="31-07-2020 14:49 PM Archivar Andrea Bibiana Castañeda Durán SE DIO TRÁMITE CON EL RAD. 20202050067511 ENVIADO EL 27/7/2020"/>
    <m/>
    <m/>
    <m/>
    <m/>
    <s v="El correo ingresó el día 05 de febrero."/>
  </r>
  <r>
    <x v="2"/>
    <s v="Correo atención al Ciudadano"/>
    <x v="10"/>
    <s v="EDINSON CORTES  "/>
    <x v="1"/>
    <x v="0"/>
    <s v="CAC Solicitud de Concepto "/>
    <s v="Ronny Estiven Romero Velandia"/>
    <s v="FORMULACIÓN Y ACTUALIZACIÓN NORMATIVA Y OPERATIVA "/>
    <x v="0"/>
    <x v="0"/>
    <n v="30"/>
    <s v="20203800007742  "/>
    <s v="29 de abril del 2020"/>
    <s v="20202050064601"/>
    <s v="19 de febrero del 2020"/>
    <n v="6"/>
    <n v="6"/>
    <x v="0"/>
    <s v="07-05-2020 09:32 AM Archivar Ronny Estiven Romero Velandia respondido con Radicado DNBC No. *20202050064601* **20202050064601** Bogotá D.C, 19-02-2020"/>
    <s v="27 de febrero del 2020"/>
    <s v="Pdf"/>
    <m/>
    <m/>
    <s v="El correo ingresó el día 11 de febrero."/>
  </r>
  <r>
    <x v="2"/>
    <s v="Correo atención al Ciudadano"/>
    <x v="10"/>
    <s v="CARLOS JULIO RINCON AYALA "/>
    <x v="2"/>
    <x v="1"/>
    <s v="CAC RTA MJD - OFI20 - 0012401 "/>
    <s v="Marcelo Fernando Arellano "/>
    <s v="FORMULACIÓN Y ACTUALIZACIÓN NORMATIVA Y OPERATIVA "/>
    <x v="0"/>
    <x v="5"/>
    <n v="30"/>
    <s v="20203800007752  "/>
    <s v="29 de abril del 2020"/>
    <m/>
    <m/>
    <m/>
    <m/>
    <x v="2"/>
    <m/>
    <m/>
    <m/>
    <m/>
    <m/>
    <s v="El correo ingresó el día 29 de abril."/>
  </r>
  <r>
    <x v="2"/>
    <s v="Correo atención al Ciudadano"/>
    <x v="24"/>
    <s v="CUERPO DE BOMBEROS VOLUNTARIO SANTIAGO PUTUMAYO  "/>
    <x v="1"/>
    <x v="1"/>
    <s v="CAC DERECHO DE PETICIÓN Nº. 002 "/>
    <s v="Andrea Bibiana Castañeda Durán  "/>
    <s v="FORMULACIÓN Y ACTUALIZACIÓN NORMATIVA Y OPERATIVA "/>
    <x v="0"/>
    <x v="2"/>
    <n v="30"/>
    <s v="20203800007762  "/>
    <s v="29 de abril del 2020"/>
    <s v="20202050066921"/>
    <d v="2020-05-26T00:00:00"/>
    <n v="19"/>
    <n v="19"/>
    <x v="0"/>
    <s v="29-05-2020 11:42 AM Archivar Andrea Bibiana Castañeda Durán SE DIO TRÁMITE CON EL RAD. 20202050066921 ENVIADO POR CORREO ELECTRÓNICO EL 26/5/2020"/>
    <d v="2020-05-26T00:00:00"/>
    <s v="Word"/>
    <s v="N/A"/>
    <m/>
    <s v="El correo ingresó el día 29 de abril del 2020. No está digitalizada la respuesta y la forma de envío no se aclara. Es la misma respuesta del 20203800007292."/>
  </r>
  <r>
    <x v="2"/>
    <s v="Correo atención al Ciudadano"/>
    <x v="25"/>
    <s v="Andrés Paternina Paternina "/>
    <x v="2"/>
    <x v="1"/>
    <s v="CAC DERECHO DE PETICIÓN "/>
    <s v="Edgar Alexander Maya Lopez "/>
    <s v="FORMULACIÓN Y ACTUALIZACIÓN NORMATIVA Y OPERATIVA "/>
    <x v="0"/>
    <x v="5"/>
    <n v="30"/>
    <s v="20203800007782  "/>
    <s v="29 de abril del 2020"/>
    <m/>
    <m/>
    <m/>
    <m/>
    <x v="2"/>
    <m/>
    <m/>
    <m/>
    <m/>
    <m/>
    <s v="El correo ingresó el día 29 de abril."/>
  </r>
  <r>
    <x v="2"/>
    <s v="Correo atención al Ciudadano"/>
    <x v="1"/>
    <s v="Personería venecia-antioquia  "/>
    <x v="4"/>
    <x v="2"/>
    <s v="CAC REMISIÓN DE QUEJA, PERSONERÍA MUNICIPAL VENECIA ANTIOQUIA "/>
    <s v="Marcelo Fernando Arellano "/>
    <s v="FORMULACIÓN Y ACTUALIZACIÓN NORMATIVA Y OPERATIVA "/>
    <x v="0"/>
    <x v="5"/>
    <n v="30"/>
    <s v="20203800007792  "/>
    <s v="29 de abril del 2020"/>
    <m/>
    <m/>
    <m/>
    <m/>
    <x v="2"/>
    <m/>
    <m/>
    <m/>
    <m/>
    <m/>
    <s v="El correo ingresó el día 29 de abril."/>
  </r>
  <r>
    <x v="2"/>
    <s v="Correo atención al Ciudadano"/>
    <x v="4"/>
    <s v="BENEMERITO CUERPO DE BOMBEROS VOLUNTARIOS TULUA - DEPARTAMENTO DE EDUCACIÓN  "/>
    <x v="1"/>
    <x v="0"/>
    <s v="CAC solicitud de información "/>
    <s v="Edgar Alexander Maya Lopez "/>
    <s v="FORMULACIÓN Y ACTUALIZACIÓN NORMATIVA Y OPERATIVA "/>
    <x v="0"/>
    <x v="0"/>
    <n v="30"/>
    <s v="20203800007822  "/>
    <s v="29 de abril del 2020"/>
    <n v="20202000002491"/>
    <d v="2020-06-10T00:00:00"/>
    <n v="76"/>
    <n v="76"/>
    <x v="1"/>
    <s v="10-06-2020 16:18 PM Archivar Lina Maria Rojas Gallego Se da respuesta con Radicado DNBC 20202000002491"/>
    <m/>
    <m/>
    <m/>
    <m/>
    <s v="El correo ingresó el día 18 de febrero."/>
  </r>
  <r>
    <x v="2"/>
    <s v="Correo atención al Ciudadano"/>
    <x v="1"/>
    <s v="CUERPO DE BOMBEROS SAN PEDRO DE URABA  "/>
    <x v="1"/>
    <x v="1"/>
    <s v="CAC Solicitud de ingreso PLATAFORMA RUE "/>
    <s v="Luis Alberto Valencia Pulido"/>
    <s v="FORMULACIÓN Y ACTUALIZACIÓN NORMATIVA Y OPERATIVA "/>
    <x v="0"/>
    <x v="5"/>
    <n v="15"/>
    <s v="20203800007852  "/>
    <s v="29 de abril del 2020"/>
    <m/>
    <d v="2020-03-17T00:00:00"/>
    <n v="31"/>
    <n v="31"/>
    <x v="1"/>
    <s v="Anotación ORFEO: Se da respuesta mediante correo electrónico el día 17 de Marzo del 2020."/>
    <m/>
    <m/>
    <m/>
    <m/>
    <s v="El correo ingresó el día 17 de febrero. No se encuentra constancia del envió del correo electrónico."/>
  </r>
  <r>
    <x v="0"/>
    <s v="Radicación Directa"/>
    <x v="15"/>
    <s v="SOATA  "/>
    <x v="4"/>
    <x v="1"/>
    <s v="SM SOLICITUD CERTIFICACION "/>
    <s v="Ronny Estiven Romero Velandia"/>
    <s v="FORMULACIÓN Y ACTUALIZACIÓN NORMATIVA Y OPERATIVA "/>
    <x v="0"/>
    <x v="5"/>
    <n v="30"/>
    <s v="20203800007922  "/>
    <s v="30 de abril del 2020"/>
    <n v="20203320003041"/>
    <d v="2020-07-09T00:00:00"/>
    <n v="45"/>
    <n v="45"/>
    <x v="1"/>
    <s v="09-07-2020 22:59 PM Archivar Faubricio Sanchez Cortes Se dio respuesta con radicado No. 20203320003041 enviado el 09-07-2020"/>
    <m/>
    <m/>
    <m/>
    <m/>
    <s v="El correo ingresó el día 30 de abril."/>
  </r>
  <r>
    <x v="2"/>
    <s v="Correo atención al Ciudadano"/>
    <x v="1"/>
    <s v="MARIA NOHELIA TABARES CORREA "/>
    <x v="2"/>
    <x v="1"/>
    <s v="CAC INFORMACION "/>
    <s v="Edgar Alexander Maya Lopez "/>
    <s v="FORMULACIÓN Y ACTUALIZACIÓN NORMATIVA Y OPERATIVA "/>
    <x v="0"/>
    <x v="5"/>
    <n v="30"/>
    <s v="20203800007992  "/>
    <s v="30 de abril del 2020"/>
    <s v="N/A"/>
    <d v="2020-06-04T00:00:00"/>
    <n v="16"/>
    <n v="16"/>
    <x v="0"/>
    <s v="Archivar Edgar Alexander Maya López Se da respuesta por correo electrónico se deja evidencia en digital"/>
    <s v="N/A"/>
    <s v="Pdf"/>
    <s v="N/A"/>
    <m/>
    <s v="El correo ingresó el día 14 de abril."/>
  </r>
  <r>
    <x v="2"/>
    <s v="Correo atención al Ciudadano"/>
    <x v="11"/>
    <s v="JESUS ALEXIS ROBLES LOPEZ "/>
    <x v="2"/>
    <x v="1"/>
    <s v="CAC CREACION CUERPO DE BOMBERO "/>
    <s v="EDISON DELGADO "/>
    <s v="FORMULACIÓN Y ACTUALIZACIÓN NORMATIVA Y OPERATIVA "/>
    <x v="0"/>
    <x v="5"/>
    <n v="30"/>
    <s v="20203800008002  "/>
    <s v="30 de abril del 2020"/>
    <m/>
    <m/>
    <m/>
    <m/>
    <x v="2"/>
    <m/>
    <m/>
    <m/>
    <m/>
    <m/>
    <s v="El correo ingresó el día 1 de abril."/>
  </r>
  <r>
    <x v="2"/>
    <s v="Correo atención al Ciudadano"/>
    <x v="5"/>
    <s v="CUERPO DE BOMBEROS VOLUNTARIOS SOLEDAD ATLANTICO  "/>
    <x v="1"/>
    <x v="0"/>
    <s v="CAC CONSULTA "/>
    <s v="EDISON DELGADO "/>
    <s v="FORMULACIÓN Y ACTUALIZACIÓN NORMATIVA Y OPERATIVA "/>
    <x v="0"/>
    <x v="0"/>
    <n v="35"/>
    <s v="20203800008012  "/>
    <s v="30 de abril del 2020"/>
    <m/>
    <m/>
    <m/>
    <m/>
    <x v="2"/>
    <m/>
    <m/>
    <m/>
    <m/>
    <m/>
    <s v="El correo ingresó el día 7 de abril."/>
  </r>
  <r>
    <x v="2"/>
    <s v="Correo atención al Ciudadano"/>
    <x v="28"/>
    <s v="ALCALDÍA DE PUERTO GAITAN  "/>
    <x v="4"/>
    <x v="0"/>
    <s v="CAC TRASLADO POR COMPETENCIA "/>
    <s v="Marcelo Fernando Arellano "/>
    <s v="FORMULACIÓN Y ACTUALIZACIÓN NORMATIVA Y OPERATIVA "/>
    <x v="0"/>
    <x v="2"/>
    <n v="30"/>
    <s v="20203800008032  "/>
    <s v="30 de abril del 2020"/>
    <m/>
    <m/>
    <m/>
    <m/>
    <x v="2"/>
    <m/>
    <m/>
    <m/>
    <m/>
    <m/>
    <s v="El correo ingresó el día 8 de abril."/>
  </r>
  <r>
    <x v="2"/>
    <s v="Correo atención al Ciudadano"/>
    <x v="2"/>
    <s v="AUDIFARMA SA  "/>
    <x v="3"/>
    <x v="0"/>
    <s v="CAC Derecho de Petición - AUDIFARMA SA "/>
    <s v="Andrea Bibiana Castañeda Durán  "/>
    <s v="FORMULACIÓN Y ACTUALIZACIÓN NORMATIVA Y OPERATIVA "/>
    <x v="0"/>
    <x v="5"/>
    <n v="30"/>
    <s v="20203800008062  "/>
    <s v="30 de abril del 2020"/>
    <s v="20202050066771_x000a_"/>
    <d v="2020-05-27T00:00:00"/>
    <n v="78"/>
    <n v="78"/>
    <x v="1"/>
    <s v="29-05-2020 11:55 AM Archivar Andrea Bibiana Castañeda Durán SE DIO TRÁMITE CON RADICADO 20202050066771 ENVIADO EL 27/5/2020"/>
    <m/>
    <m/>
    <m/>
    <m/>
    <s v="El correo ingresó el día 31 de enero. No está digitalizado el documento ni se explica como se envió la respuesta."/>
  </r>
  <r>
    <x v="2"/>
    <s v="Chat institucional"/>
    <x v="1"/>
    <s v="Carlos Holmes Quevedo chaparro  "/>
    <x v="2"/>
    <x v="0"/>
    <s v="CHT Mensaje fuera de línea desde chquevedo@hotmail.com "/>
    <s v="Ronny Estiven Romero Velandia"/>
    <s v="FORMULACIÓN Y ACTUALIZACIÓN NORMATIVA Y OPERATIVA "/>
    <x v="0"/>
    <x v="5"/>
    <n v="30"/>
    <s v="20203800008152  "/>
    <s v="30 de abril del 2020"/>
    <n v="20202050068291"/>
    <s v=" 25/06/2020"/>
    <n v="50"/>
    <n v="50"/>
    <x v="1"/>
    <s v="30-06-2020 09:25 AM Archivar Andrea Bibiana Castañeda Durán SE DIO TRÁMITE CON RADICADO 20202050068291 ENVIADO EL 25/06/2020"/>
    <d v="2020-07-24T00:00:00"/>
    <s v="Pdf"/>
    <s v="Si"/>
    <s v="N/A"/>
    <s v="El correo ingresó el día 9 de abril."/>
  </r>
  <r>
    <x v="2"/>
    <s v="Correo atención al Ciudadano"/>
    <x v="10"/>
    <s v="CUERPO DE BOMBEROS VOLUNTARIOS DE UNE - CUNDINAMARCA  "/>
    <x v="1"/>
    <x v="3"/>
    <s v="CAC DESALOJO "/>
    <s v="Ronny Estiven Romero Velandia"/>
    <s v="FORMULACIÓN Y ACTUALIZACIÓN NORMATIVA Y OPERATIVA "/>
    <x v="0"/>
    <x v="2"/>
    <n v="30"/>
    <s v="20203800008222  "/>
    <s v="30 de abril del 2020"/>
    <s v="20202050066361"/>
    <d v="2020-04-30T00:00:00"/>
    <n v="0"/>
    <n v="0"/>
    <x v="0"/>
    <s v="07-05-2020 11:19 AM Archivar Ronny Estiven Romero Velandia RESPONDIDO CON Al contestar cite este número: Radicado DNBC No. *20202050066361* **20202050066361** Bogotá D.C, 30-04-2020"/>
    <m/>
    <m/>
    <m/>
    <m/>
    <s v="El correo ingresó el día 30 de abril. No se encuentra digitalizada la respuesta y no se especifica el medio de envió."/>
  </r>
  <r>
    <x v="2"/>
    <s v="Correo atención al Ciudadano"/>
    <x v="16"/>
    <s v="ALCALDIA MUNICIPAL DE TIQUISIO  "/>
    <x v="4"/>
    <x v="5"/>
    <s v="CAC CARRO BOMBEROS "/>
    <s v="Cristhian Matiz"/>
    <s v="FORMULACIÓN Y ACTUALIZACIÓN NORMATIVA Y OPERATIVA "/>
    <x v="0"/>
    <x v="5"/>
    <n v="30"/>
    <s v="20203800008242  "/>
    <s v="30 de abril del 2020"/>
    <m/>
    <m/>
    <m/>
    <m/>
    <x v="2"/>
    <m/>
    <m/>
    <m/>
    <m/>
    <m/>
    <s v="El correo ingresó el día 30 de abril."/>
  </r>
  <r>
    <x v="0"/>
    <s v="Servicio de mensajería"/>
    <x v="14"/>
    <s v="ALCALDIA MUNICIPAL FLANDES PENDIENTE "/>
    <x v="4"/>
    <x v="1"/>
    <s v="SM SOLICITUD LISTADO CENSAL "/>
    <s v="Faubricio Sanchez Cortes "/>
    <s v="GESTIÓN DOCUMENTAL "/>
    <x v="0"/>
    <x v="2"/>
    <n v="30"/>
    <s v="20203800008282  "/>
    <d v="2020-05-04T00:00:00"/>
    <n v="20203320003051"/>
    <d v="2020-07-08T00:00:00"/>
    <n v="63"/>
    <n v="63"/>
    <x v="1"/>
    <s v="09-07-2020 23:00 PM Archivar Faubricio Sanchez Cortes Se dio respuesta con radicado No. 20203320003051 enviado el 08-07-2020"/>
    <m/>
    <m/>
    <m/>
    <m/>
    <m/>
  </r>
  <r>
    <x v="2"/>
    <s v="Correo atención al Ciudadano"/>
    <x v="11"/>
    <s v="CONTRALORIA DE BOGOTÁ  "/>
    <x v="0"/>
    <x v="1"/>
    <s v="CAC Requerimiento Información - Reiterando documentación. Contrato de Compraventa No. 151-2020. "/>
    <s v="Alvaro Perez "/>
    <s v="Gestion Contractual"/>
    <x v="1"/>
    <x v="4"/>
    <n v="20"/>
    <s v="20203800008322  "/>
    <d v="2020-05-05T00:00:00"/>
    <s v="N/A"/>
    <m/>
    <n v="20"/>
    <n v="20"/>
    <x v="0"/>
    <s v="no se ha cerrado Orfeo, respuesta por medio fisico"/>
    <s v="N/A"/>
    <s v="Fisico"/>
    <s v="N/A"/>
    <d v="2020-06-09T00:00:00"/>
    <s v="Se necesita cerrar Orfeo con sus respectivas evidencias."/>
  </r>
  <r>
    <x v="2"/>
    <s v="Correo atención al Ciudadano"/>
    <x v="11"/>
    <s v="CONTRALORIA  "/>
    <x v="0"/>
    <x v="1"/>
    <s v="CAC 2020EE0045747 - Requerimiento Contrato de Suministro No. 154-2020. "/>
    <s v="Alvaro Perez "/>
    <s v="Gestion Contractual"/>
    <x v="1"/>
    <x v="4"/>
    <n v="20"/>
    <s v="20203800008332  "/>
    <d v="2020-05-05T00:00:00"/>
    <s v="N/A"/>
    <m/>
    <n v="20"/>
    <n v="20"/>
    <x v="0"/>
    <s v="no se ha cerrado Orfeo, respuesta por medio fisico"/>
    <s v="N/A"/>
    <s v="Fisico"/>
    <s v="N/A"/>
    <d v="2020-06-09T00:00:00"/>
    <s v="Se necesita cerrar Orfeo con sus respectivas evidencias."/>
  </r>
  <r>
    <x v="2"/>
    <s v="Correo atención al Ciudadano"/>
    <x v="28"/>
    <s v="Alexander Satizabal  "/>
    <x v="2"/>
    <x v="1"/>
    <s v="CAC Solicitud "/>
    <s v="Faubricio Sanchez Cortes "/>
    <s v="FORMULACIÓN Y ACTUALIZACIÓN NORMATIVA Y OPERATIVA "/>
    <x v="0"/>
    <x v="5"/>
    <n v="30"/>
    <s v="20203800008392  "/>
    <d v="2020-05-06T00:00:00"/>
    <n v="20203320001251"/>
    <d v="2020-05-26T00:00:00"/>
    <n v="14"/>
    <n v="14"/>
    <x v="0"/>
    <s v="30-05-2020 14:46 PM Archivar Faubricio Sanchez Cortes Se dio respuesta con radicado No. 20203320001251 enviado el 26-05-2020"/>
    <s v="N/A"/>
    <s v="Word"/>
    <s v="N/A"/>
    <s v="N/A"/>
    <s v="Documento sin firma, sin digitalizar"/>
  </r>
  <r>
    <x v="2"/>
    <s v="Correo atención al Ciudadano"/>
    <x v="28"/>
    <s v="CUERPO DE BOMBEROS VOLUNTARIOS DE MESETAS META  "/>
    <x v="1"/>
    <x v="1"/>
    <s v="CAC Solicitud documentación cursos CUERPO DE BOMBEROS VOLUNTARIOS DE MESETAS META "/>
    <s v="Edgar Alexander Maya Lopez "/>
    <s v="FORMULACIÓN Y ACTUALIZACIÓN NORMATIVA Y OPERATIVA "/>
    <x v="0"/>
    <x v="2"/>
    <n v="30"/>
    <s v="20203800008402  "/>
    <d v="2020-05-06T00:00:00"/>
    <s v="N/A"/>
    <d v="2020-08-04T00:00:00"/>
    <n v="59"/>
    <n v="59"/>
    <x v="1"/>
    <s v="04-08-2020 12:43 PM Archivar Edgar Alexander Maya Lopez Se da respuesta por correo electrónico se deja evidencia en digital"/>
    <m/>
    <m/>
    <m/>
    <m/>
    <m/>
  </r>
  <r>
    <x v="2"/>
    <s v="Correo atención al Ciudadano"/>
    <x v="10"/>
    <s v="CUERPO DE BOMBEROS VOLUNTARIOS DE FUNZA  "/>
    <x v="1"/>
    <x v="0"/>
    <s v="CAC SOLICITUD "/>
    <s v="Edgar Alexander Maya Lopez "/>
    <s v="FORMULACIÓN Y ACTUALIZACIÓN NORMATIVA Y OPERATIVA "/>
    <x v="0"/>
    <x v="5"/>
    <n v="30"/>
    <s v="20203800008412  "/>
    <d v="2020-05-06T00:00:00"/>
    <s v="N/A"/>
    <d v="2020-05-18T00:00:00"/>
    <n v="8"/>
    <n v="8"/>
    <x v="0"/>
    <s v="18-05-2020 13:43 PM Archivar Edgar Alexander Maya Lopez Se da respuesta por correo electrónico se deja evidencia en digital"/>
    <s v="N/A"/>
    <s v="Pdf"/>
    <s v="Si"/>
    <s v="N/A"/>
    <s v="No se genero radicado de salida"/>
  </r>
  <r>
    <x v="2"/>
    <s v="Correo atención al Ciudadano"/>
    <x v="28"/>
    <s v="CUERPO DE BOMBEROS VOLUNTARIOS DE GUAMAL  "/>
    <x v="1"/>
    <x v="0"/>
    <s v="CAC Solicitud información de proyecto radicado con el número 2018-332-002478-2 "/>
    <s v="Cristhian Matiz"/>
    <s v="SUBDIRECCIÓN ESTRATÉGICA Y DE COORDINACIÓN BOMBERIL "/>
    <x v="0"/>
    <x v="5"/>
    <n v="30"/>
    <s v="20203800008422  "/>
    <d v="2020-05-06T00:00:00"/>
    <m/>
    <m/>
    <m/>
    <m/>
    <x v="2"/>
    <s v="09/06/2020 ----24/30 dias"/>
    <m/>
    <m/>
    <m/>
    <m/>
    <m/>
  </r>
  <r>
    <x v="2"/>
    <s v="Correo atención al Ciudadano"/>
    <x v="15"/>
    <s v="ALCALDÍA MUNICIPAL DE PAIPA  "/>
    <x v="4"/>
    <x v="1"/>
    <s v="CAC Solicitud Paipa información Listado Censal "/>
    <s v="Faubricio Sanchez Cortes "/>
    <s v="FORMULACIÓN Y ACTUALIZACIÓN NORMATIVA Y OPERATIVA "/>
    <x v="0"/>
    <x v="2"/>
    <n v="30"/>
    <s v="20203800008452  "/>
    <d v="2020-05-06T00:00:00"/>
    <n v="20203320003061"/>
    <s v=" 08-07-2020"/>
    <n v="41"/>
    <n v="41"/>
    <x v="1"/>
    <s v="09-07-2020 23:01 PM Archivar Faubricio Sanchez Cortes Se dio respuesta con radicado No. 20203320003061 enviado el 08-07-2020"/>
    <m/>
    <m/>
    <m/>
    <m/>
    <m/>
  </r>
  <r>
    <x v="2"/>
    <s v="Correo atención al Ciudadano"/>
    <x v="11"/>
    <s v="Ivan Puerta Henao "/>
    <x v="2"/>
    <x v="0"/>
    <s v="CAC Respuesta "/>
    <s v="EDISON DELGADO "/>
    <s v="FORMULACIÓN Y ACTUALIZACIÓN NORMATIVA Y OPERATIVA "/>
    <x v="0"/>
    <x v="0"/>
    <n v="35"/>
    <s v="20203800008462  "/>
    <d v="2020-05-06T00:00:00"/>
    <m/>
    <m/>
    <m/>
    <m/>
    <x v="2"/>
    <s v="09/06/2020 ----24/35 dias"/>
    <m/>
    <m/>
    <m/>
    <m/>
    <m/>
  </r>
  <r>
    <x v="2"/>
    <s v="Correo atención al Ciudadano"/>
    <x v="25"/>
    <s v="ARMANDO LLAMAS  "/>
    <x v="2"/>
    <x v="2"/>
    <s v="CAC: DENUNCIA La corrupción al Interior del Cuerpo de Bomberos de Sincelejo. "/>
    <s v="Marcelo Fernando Arellano "/>
    <s v="FORMULACIÓN Y ACTUALIZACIÓN NORMATIVA Y OPERATIVA "/>
    <x v="0"/>
    <x v="5"/>
    <n v="30"/>
    <s v="20202000008512  "/>
    <d v="2020-05-06T00:00:00"/>
    <n v="20202050066961"/>
    <d v="2020-05-15T00:00:00"/>
    <n v="7"/>
    <n v="7"/>
    <x v="0"/>
    <s v="No Archivado"/>
    <s v="N/A"/>
    <s v="Word"/>
    <s v="N/A"/>
    <s v="N/A"/>
    <s v="No se especifica medio de envio de respuesta, documento sin firma, Orfeo sin cerrar."/>
  </r>
  <r>
    <x v="2"/>
    <s v="Correo atención al Ciudadano"/>
    <x v="28"/>
    <s v="ZULMA ENCISO  "/>
    <x v="2"/>
    <x v="0"/>
    <s v="Derecho de Petición Solicitud Informe Técnico Vereda Kioscos. "/>
    <s v="Marcelo Fernando Arellano "/>
    <s v="FORMULACIÓN Y ACTUALIZACIÓN NORMATIVA Y OPERATIVA "/>
    <x v="0"/>
    <x v="5"/>
    <n v="30"/>
    <s v="20202000008572  "/>
    <d v="2020-05-06T00:00:00"/>
    <n v="20202050066981"/>
    <d v="2020-05-15T00:00:00"/>
    <n v="7"/>
    <n v="7"/>
    <x v="0"/>
    <s v="No Archivado"/>
    <s v="N/A"/>
    <s v="Word"/>
    <s v="N/A"/>
    <s v="N/A"/>
    <s v="No se especifica medio de envio de respuesta, documento sin firma, Orfeo sin cerrar."/>
  </r>
  <r>
    <x v="2"/>
    <s v="Correo atención al Ciudadano"/>
    <x v="10"/>
    <s v="JOSE GUILLERMO AVILA BELTRAN "/>
    <x v="2"/>
    <x v="1"/>
    <s v="CAC: Fwd_ Derecho de Petición "/>
    <s v="Andrea Bibiana Castañeda Durán  "/>
    <s v="FORMULACIÓN Y ACTUALIZACIÓN NORMATIVA Y OPERATIVA "/>
    <x v="0"/>
    <x v="5"/>
    <n v="30"/>
    <s v="20202000008632  "/>
    <d v="2020-05-06T00:00:00"/>
    <n v="20202050066851"/>
    <d v="2020-05-27T00:00:00"/>
    <n v="15"/>
    <n v="15"/>
    <x v="0"/>
    <s v="29-05-2020 11:49 AM Archivar Andrea Bibiana Castañeda Durán SE DIO TRÁMITE CON RAD. 20202050066851 ENVIADO EL 27/5/2020"/>
    <s v="N/A"/>
    <s v="Word"/>
    <s v="N/A"/>
    <s v="N/A"/>
    <s v="No se especifica medio de envio de respuesta, documento sin firma, Orfeo sin cerrar."/>
  </r>
  <r>
    <x v="2"/>
    <s v="Correo atención al Ciudadano"/>
    <x v="10"/>
    <s v="LUIS IVAN DIAZ ORTIZ "/>
    <x v="1"/>
    <x v="4"/>
    <s v="CAC: Fwd_ SOLICITUD DELEGACIÓN DEPARTAMENTAL CESAR "/>
    <s v="Carlos Armando López Barrera"/>
    <s v="OFICINA ASESORA JURIDICA"/>
    <x v="2"/>
    <x v="7"/>
    <n v="30"/>
    <s v="20202000008662  "/>
    <d v="2020-05-06T00:00:00"/>
    <s v="N/A"/>
    <d v="2020-05-20T00:00:00"/>
    <n v="10"/>
    <n v="10"/>
    <x v="0"/>
    <s v="20-05-2020 17:27 PM Archivar Carlos Armando López Barrera Se archiva por cuanto la entrega de los kits de bioseguridad se realizó en el municipio de LA PAL - CESAR"/>
    <s v="N/A"/>
    <s v="N/A"/>
    <s v="N/A"/>
    <s v="N/A"/>
    <s v="No se tiene evidencia de respuesta."/>
  </r>
  <r>
    <x v="2"/>
    <s v="Correo atención al Ciudadano"/>
    <x v="6"/>
    <s v="SADID DE JESUS MARCHENA DE LA ROSA  "/>
    <x v="2"/>
    <x v="1"/>
    <s v="CAC: REINTEGRO BONO SOLIDARIO. "/>
    <s v="Luis Alberto Valencia Pulido"/>
    <s v="Área Cenrtral de Referencia Bomberil "/>
    <x v="0"/>
    <x v="5"/>
    <n v="30"/>
    <s v="20202000008692  "/>
    <d v="2020-05-06T00:00:00"/>
    <n v="20202100001991"/>
    <d v="2020-06-02T00:00:00"/>
    <n v="19"/>
    <n v="19"/>
    <x v="0"/>
    <s v="02-06-2020 16:35 PM Archivar Luis Alberto Valencia Pulido Se da respuesta mediante oficio No 20202100001991"/>
    <s v="N/A"/>
    <s v="Word"/>
    <s v="N/A"/>
    <s v="N/A"/>
    <s v="No se especifica medio de envio de respuesta, documento sin firma."/>
  </r>
  <r>
    <x v="2"/>
    <s v="Correo atención al Ciudadano"/>
    <x v="6"/>
    <s v="CUERPO DE BOMBEROS VOLUNTARIOS DE BOSCONIA  "/>
    <x v="1"/>
    <x v="4"/>
    <s v="CAC: REINTEGRO DE BONO SOLIDARIO (1) (BOSCONIA). "/>
    <s v="Luis Alberto Valencia Pulido"/>
    <s v="Área Cenrtral de Referencia Bomberil "/>
    <x v="0"/>
    <x v="2"/>
    <n v="30"/>
    <s v="20202000008702  "/>
    <d v="2020-05-06T00:00:00"/>
    <n v="20202100001971"/>
    <d v="2020-06-02T00:00:00"/>
    <n v="19"/>
    <n v="19"/>
    <x v="0"/>
    <s v="02-06-2020 16:10 PM Archivar Luis Alberto Valencia Pulido Se da respuesta mediante oficio No 20202100001971"/>
    <s v="N/A"/>
    <s v="Word"/>
    <s v="N/A"/>
    <s v="N/A"/>
    <s v="No se especifica medio de envio de respuesta, documento sin firma."/>
  </r>
  <r>
    <x v="2"/>
    <s v="Correo atención al Ciudadano"/>
    <x v="10"/>
    <s v="CUERPO DE BOMBEROS VOLUNTARIOS DE FACATATIVA  "/>
    <x v="1"/>
    <x v="1"/>
    <s v="CAC: Solicitud. "/>
    <s v="Andrea Bibiana Castañeda Durán  "/>
    <s v="FORMULACIÓN Y ACTUALIZACIÓN NORMATIVA Y OPERATIVA "/>
    <x v="0"/>
    <x v="4"/>
    <n v="20"/>
    <s v="20202000008712  "/>
    <d v="2020-05-06T00:00:00"/>
    <m/>
    <d v="2020-07-07T00:00:00"/>
    <n v="41"/>
    <n v="41"/>
    <x v="1"/>
    <s v="09-07-2020 19:32 PM Archivar Andrea Bibiana Castañeda Durán SE DIO TRÁMITE CON EL RADICADO 20202050068361 ENVIADO EL 7/7/2020"/>
    <m/>
    <m/>
    <m/>
    <m/>
    <m/>
  </r>
  <r>
    <x v="2"/>
    <s v="Correo atención al Ciudadano"/>
    <x v="9"/>
    <s v="ALCALDIA TIQUISIO BOLIVAR "/>
    <x v="4"/>
    <x v="1"/>
    <s v="CAC CARRO DE BOMBERO "/>
    <s v="Cristhian Matiz"/>
    <s v="SUBDIRECCIÓN ESTRATÉGICA Y DE COORDINACIÓN BOMBERIL "/>
    <x v="0"/>
    <x v="5"/>
    <n v="30"/>
    <s v="20203800008752  "/>
    <d v="2020-05-07T00:00:00"/>
    <m/>
    <m/>
    <m/>
    <m/>
    <x v="2"/>
    <s v="09/06/2020 ----23/30 dias"/>
    <m/>
    <m/>
    <m/>
    <m/>
    <m/>
  </r>
  <r>
    <x v="2"/>
    <s v="Correo atención al Ciudadano"/>
    <x v="4"/>
    <s v="CUERPO DE BOMBEROS VOLUNTARIOS DE LA CUMBRE VALLE DEL CAUCA  "/>
    <x v="1"/>
    <x v="1"/>
    <s v="CAC SOLICITUD "/>
    <s v="Marcelo Fernando Arellano "/>
    <s v="FORMULACIÓN Y ACTUALIZACIÓN NORMATIVA Y OPERATIVA "/>
    <x v="0"/>
    <x v="2"/>
    <n v="30"/>
    <s v="20203800008772  "/>
    <d v="2020-05-07T00:00:00"/>
    <n v="20202050067011"/>
    <d v="2020-05-15T00:00:00"/>
    <n v="45"/>
    <n v="45"/>
    <x v="1"/>
    <s v="N/A"/>
    <m/>
    <m/>
    <m/>
    <m/>
    <s v="No se ha dado respuesta a CB, se tiene evidencia de requerimiento a Gobernacion"/>
  </r>
  <r>
    <x v="2"/>
    <s v="Correo atención al Ciudadano"/>
    <x v="9"/>
    <s v="CUERPO DE BOMBEROS VOLUNTARIOS DE TURBACO - BOLÍVAR  "/>
    <x v="1"/>
    <x v="2"/>
    <s v="CAC DENUNCIA "/>
    <s v="Andrea Bibiana Castañeda Durán  "/>
    <s v="FORMULACIÓN Y ACTUALIZACIÓN NORMATIVA Y OPERATIVA "/>
    <x v="0"/>
    <x v="5"/>
    <n v="30"/>
    <s v="20203800008782  "/>
    <d v="2020-05-07T00:00:00"/>
    <n v="20202050067341"/>
    <d v="2020-06-01T00:00:00"/>
    <n v="17"/>
    <n v="17"/>
    <x v="0"/>
    <s v="03-06-2020 16:46 PM Archivar Andrea Bibiana Castañeda Durán SE DIO TRÁMITE CON RADICADO 20202050067341 ENVIADO EL 01/06/2020"/>
    <s v="N/A"/>
    <s v="Word"/>
    <s v="N/A"/>
    <s v="N/A"/>
    <s v="No se especifica medio de envio de respuesta, documento sin firma."/>
  </r>
  <r>
    <x v="2"/>
    <s v="Correo atención al Ciudadano"/>
    <x v="15"/>
    <s v="EDGAR DANIEL SAENZ MUNEVAR "/>
    <x v="2"/>
    <x v="1"/>
    <s v="CAC EXPULSION COMO BOMBERO "/>
    <s v="EDISON DELGADO "/>
    <s v="FORMULACIÓN Y ACTUALIZACIÓN NORMATIVA Y OPERATIVA "/>
    <x v="0"/>
    <x v="5"/>
    <n v="30"/>
    <s v="20203800008812  "/>
    <d v="2020-05-07T00:00:00"/>
    <n v="20202050067111"/>
    <d v="2020-05-18T00:00:00"/>
    <n v="7"/>
    <n v="7"/>
    <x v="0"/>
    <s v="No Archivado"/>
    <s v="N/A"/>
    <s v="Word"/>
    <s v="N/A"/>
    <s v="N/A"/>
    <s v="No se especifica medio de envio de respuesta, documento sin firma, Orfeo sin cerrar."/>
  </r>
  <r>
    <x v="2"/>
    <s v="Correo atención al Ciudadano"/>
    <x v="3"/>
    <s v="JAVIER VELEZ GOMEZ "/>
    <x v="4"/>
    <x v="6"/>
    <s v="CAC SOLICITUD COVOD -19 "/>
    <s v="EDWIN GONZALEZ MALAGON"/>
    <s v="DIRECCION GENERAL"/>
    <x v="2"/>
    <x v="2"/>
    <n v="30"/>
    <s v="20203800008822  "/>
    <d v="2020-05-07T00:00:00"/>
    <s v="N/A"/>
    <d v="2020-06-01T00:00:00"/>
    <n v="17"/>
    <n v="17"/>
    <x v="0"/>
    <s v="01-06-2020 10:00 AM Archivar EDWIN GONZALEZ MALAGON se dio respuesta positiva entregando dos kits adicionales a armenia"/>
    <s v="N/A"/>
    <s v="N/A"/>
    <s v="N/A"/>
    <s v="N/A"/>
    <s v="Falta anexar evidencia de kits recibidos"/>
  </r>
  <r>
    <x v="2"/>
    <s v="Correo atención al Ciudadano"/>
    <x v="11"/>
    <s v="MIGUEL ANGEL BARRIOS QUANT "/>
    <x v="2"/>
    <x v="0"/>
    <s v="CAC: Utilización de gabinetes en una edificación educativa. "/>
    <s v="Edgar Alexander Maya Lopez "/>
    <s v="FORMULACIÓN Y ACTUALIZACIÓN NORMATIVA Y OPERATIVA "/>
    <x v="0"/>
    <x v="0"/>
    <n v="35"/>
    <s v="20202000008842  "/>
    <d v="2020-05-07T00:00:00"/>
    <n v="20202050068901"/>
    <d v="2020-07-17T00:00:00"/>
    <n v="47"/>
    <n v="47"/>
    <x v="1"/>
    <s v="17-07-2020 09:22 AM Archivar Edgar Alexander Maya Lopez Se da respuesta con radicado DNBC N° 20202050068901"/>
    <m/>
    <m/>
    <m/>
    <m/>
    <m/>
  </r>
  <r>
    <x v="2"/>
    <s v="Correo atención al Ciudadano"/>
    <x v="11"/>
    <s v="JOSE ANDRES CORREDOR MARTINEZ "/>
    <x v="2"/>
    <x v="1"/>
    <s v="CAC SOLICITUD CERTIFICACION LABORAL "/>
    <s v="CAROLINA ESCARRAGA "/>
    <s v="GESTIÓN CONTRACTUAL  "/>
    <x v="1"/>
    <x v="5"/>
    <n v="30"/>
    <s v="20203800008862  "/>
    <d v="2020-05-07T00:00:00"/>
    <m/>
    <m/>
    <m/>
    <m/>
    <x v="2"/>
    <s v="09/06/2020 ----23/30 dias"/>
    <m/>
    <m/>
    <m/>
    <m/>
    <m/>
  </r>
  <r>
    <x v="2"/>
    <s v="Correo atención al Ciudadano"/>
    <x v="11"/>
    <s v="ORLANDO MURILLO LOPEZ "/>
    <x v="2"/>
    <x v="4"/>
    <s v="CAC OBSERVACION HOJA DE VIDA  "/>
    <s v="MARYOLY DIAZ"/>
    <s v="GESTIÓN TALENTO HUMANO"/>
    <x v="1"/>
    <x v="7"/>
    <n v="30"/>
    <s v="20203800008872  "/>
    <d v="2020-05-07T00:00:00"/>
    <n v="20203100001471"/>
    <d v="2020-05-21T00:00:00"/>
    <n v="10"/>
    <n v="10"/>
    <x v="0"/>
    <s v="21-05-2020 17:27 PM Archivar MARYOLY DIAZ se realiza tramite mediante radicado 20203100001471"/>
    <d v="2020-05-21T00:00:00"/>
    <s v="N/A"/>
    <s v="Si"/>
    <s v="N/A"/>
    <s v="N/A"/>
  </r>
  <r>
    <x v="2"/>
    <s v="Correo atención al Ciudadano"/>
    <x v="14"/>
    <s v="ALCALDIA SUAREZ-TOLIMA  "/>
    <x v="4"/>
    <x v="1"/>
    <s v="CAC SOLICITUD  "/>
    <s v="Paula Andrea Cortéz Mojica"/>
    <s v="SUBDIRECCIÓN ESTRATÉGICA Y DE COORDINACIÓN BOMBERIL "/>
    <x v="0"/>
    <x v="5"/>
    <n v="30"/>
    <s v="20203800008882  "/>
    <d v="2020-05-07T00:00:00"/>
    <n v="20201000001411"/>
    <d v="2020-05-18T00:00:00"/>
    <n v="7"/>
    <n v="7"/>
    <x v="0"/>
    <s v="18-05-2020 15:15 PM Archivar Paula Andrea Cortéz Mojica archivo 20201000001411"/>
    <s v="N/A"/>
    <s v="Word"/>
    <s v="N/A"/>
    <s v="N/A"/>
    <s v="No se especifica medio de envio de respuesta, documento sin firma"/>
  </r>
  <r>
    <x v="2"/>
    <s v="Correo atención al Ciudadano"/>
    <x v="1"/>
    <s v="CUERPO DE BOMBEROS VOLUNTARIOS DE TAMESIS -ANTIOQUIA  "/>
    <x v="1"/>
    <x v="6"/>
    <s v="CAC SOLICITUD  "/>
    <s v="Andrea Bibiana Castañeda Durán  "/>
    <s v="FORMULACIÓN Y ACTUALIZACIÓN NORMATIVA Y OPERATIVA "/>
    <x v="0"/>
    <x v="2"/>
    <n v="30"/>
    <s v="20203800008892  "/>
    <d v="2020-05-07T00:00:00"/>
    <n v="20202050068371"/>
    <d v="2020-07-07T00:00:00"/>
    <n v="39"/>
    <n v="39"/>
    <x v="1"/>
    <s v="09-07-2020 19:25 PM Archivar Andrea Bibiana Castañeda Durán SE DIO TRÁMITE CON RAD. 20202050068371 ENVIADO POR CORREO ELECTRÓNICO EL DÍA 7/7/2020"/>
    <m/>
    <m/>
    <m/>
    <m/>
    <m/>
  </r>
  <r>
    <x v="2"/>
    <s v="Correo atención al Ciudadano"/>
    <x v="0"/>
    <s v="ARMANDO VARGAS GUTIERREZ "/>
    <x v="1"/>
    <x v="1"/>
    <s v="Fwd_Bomberos Oporapa Huila "/>
    <s v="Luis Alberto Valencia Pulido"/>
    <s v="Área Cenrtral de Referencia Bomberil "/>
    <x v="0"/>
    <x v="2"/>
    <n v="30"/>
    <s v="20202000008902  "/>
    <d v="2020-05-07T00:00:00"/>
    <s v="N/A"/>
    <d v="2020-05-21T00:00:00"/>
    <n v="10"/>
    <n v="10"/>
    <x v="0"/>
    <s v="21-05-2020 16:58 PM Archivar Luis Alberto Valencia Pulido Se dio respuesta mediante correo electrónico el día 21 de Mayo del 2020"/>
    <s v="N/A"/>
    <s v="N/A"/>
    <s v="N/A"/>
    <s v="N/A"/>
    <s v="No se tiene evidencia de respuesta."/>
  </r>
  <r>
    <x v="2"/>
    <s v="Correo atención al Ciudadano"/>
    <x v="10"/>
    <s v="ALCALDIA MUNICIPAL DE SOACHA  "/>
    <x v="4"/>
    <x v="1"/>
    <s v="DAS 428-2020 SOLICITUD BASE DE DATOS DIRECCIÓN NACIONAL DE BOMBEROS "/>
    <s v="Faubricio Sanchez Cortes "/>
    <s v="GESTIÓN DOCUMENTAL "/>
    <x v="0"/>
    <x v="2"/>
    <n v="30"/>
    <s v="20202000008912  "/>
    <d v="2020-05-07T00:00:00"/>
    <m/>
    <m/>
    <m/>
    <m/>
    <x v="2"/>
    <s v="09/06/2020 ----23/30 dias"/>
    <m/>
    <m/>
    <m/>
    <m/>
    <m/>
  </r>
  <r>
    <x v="2"/>
    <s v="Correo atención al Ciudadano"/>
    <x v="29"/>
    <s v="PATRICIO ISAIAS SANHUEZA "/>
    <x v="3"/>
    <x v="1"/>
    <s v="CAC: IMPORTANTE_ Contacto con CONAF-Chile "/>
    <s v="Andrés Fernando Muñoz Cabrera"/>
    <s v="Área Cenrtral de Referencia Bomberil "/>
    <x v="0"/>
    <x v="5"/>
    <n v="30"/>
    <s v="20202000008932  "/>
    <d v="2020-05-07T00:00:00"/>
    <m/>
    <m/>
    <m/>
    <m/>
    <x v="2"/>
    <s v="10/09/2020----24/30 dias"/>
    <m/>
    <m/>
    <m/>
    <m/>
    <m/>
  </r>
  <r>
    <x v="2"/>
    <s v="Correo atención al Ciudadano"/>
    <x v="10"/>
    <s v="LISSETH ALEJANDRA SANCHEZ ORJUELA "/>
    <x v="1"/>
    <x v="1"/>
    <s v="CAC: SOLICITUD INFORMACIÓN. "/>
    <s v="Faubricio Sanchez Cortes "/>
    <s v="FORMULACIÓN Y ACTUALIZACIÓN NORMATIVA Y OPERATIVA "/>
    <x v="0"/>
    <x v="5"/>
    <n v="30"/>
    <s v="20202000008992  "/>
    <d v="2020-05-07T00:00:00"/>
    <n v="20203320001301"/>
    <d v="2020-05-26T00:00:00"/>
    <n v="13"/>
    <n v="13"/>
    <x v="0"/>
    <s v="30-05-2020 14:37 PM Archivar Faubricio Sanchez Cortes Se dio respuesta con radicado No. 20203320001301 enviado el 26-05-2020"/>
    <s v="N/A"/>
    <s v="Word"/>
    <s v="N/A"/>
    <s v="N/A"/>
    <s v="No se especifica medio de envio de respuesta, documento sin firma"/>
  </r>
  <r>
    <x v="2"/>
    <s v="Correo atención al Ciudadano"/>
    <x v="11"/>
    <s v="CONTRALORIA GENERAL"/>
    <x v="0"/>
    <x v="1"/>
    <s v="CAC: 2020EE0047099 - Requerimiento documentación contrato C001.PCCNTR.1493848 suscrito con INVERSIONES JECL S.A.S. por valor de $110.000.000. "/>
    <s v="Jorge Edwin Amarillo Alvarado"/>
    <s v="SUBDIRECCIÓN ADMINISTRATIVA Y FINANCIERA"/>
    <x v="1"/>
    <x v="4"/>
    <n v="10"/>
    <s v="20202000009012  "/>
    <d v="2020-05-07T00:00:00"/>
    <s v="N/A"/>
    <d v="2020-05-12T00:00:00"/>
    <n v="3"/>
    <n v="3"/>
    <x v="0"/>
    <s v="12-05-2020 08:27 AM Archivar Jorge Edwin Amarillo Alvarado EL DÍA DE AYER SE LE DIO RESPUESTA AL REQUERIMIENTO POR MEDIO DE CORREO ELECTRÓNICO (jorge.amarillo@dnbc.gov.co) a las 3:00 pm."/>
    <s v="N/A"/>
    <s v="N/A"/>
    <s v="N/A"/>
    <s v="N/A"/>
    <s v="No se genero radicado de salida, no se tiene evidencia de respuesta."/>
  </r>
  <r>
    <x v="2"/>
    <s v="Correo atención al Ciudadano"/>
    <x v="21"/>
    <s v="JUAN CARLOS NARVAEZ RUIZ  "/>
    <x v="2"/>
    <x v="1"/>
    <s v="CAC: Solicitud. "/>
    <s v="Andrea Bibiana Castañeda Durán  "/>
    <s v="FORMULACIÓN Y ACTUALIZACIÓN NORMATIVA Y OPERATIVA "/>
    <x v="0"/>
    <x v="5"/>
    <n v="30"/>
    <s v="20202000009022  "/>
    <d v="2020-05-07T00:00:00"/>
    <n v="20202050066991"/>
    <d v="2020-06-02T00:00:00"/>
    <n v="18"/>
    <n v="18"/>
    <x v="0"/>
    <s v="03-06-2020 16:57 PM Archivar Andrea Bibiana Castañeda Durán SE DIO TRÁMITE CON RAD. 20202050066991 ENVIADO EL 2/6/2020"/>
    <s v="N/A"/>
    <s v="Word"/>
    <s v="N/A"/>
    <s v="N/A"/>
    <s v="No se especifica medio de envio de respuesta, documento sin firma"/>
  </r>
  <r>
    <x v="2"/>
    <s v="Correo atención al Ciudadano"/>
    <x v="11"/>
    <s v="FERNANDO QUINTERO VARGAS "/>
    <x v="2"/>
    <x v="0"/>
    <s v="ULTIMA REITERACIÓN (PETICIÓN DE INFORMACIÓN Y DOCUMENTACIÓN No. 20203320002742) Certificación de seguridad, Concepto Técnico para establecimientos comerciales abiertos al público. "/>
    <s v="Edgar Alexander Maya Lopez "/>
    <s v="FORMULACIÓN Y ACTUALIZACIÓN NORMATIVA Y OPERATIVA "/>
    <x v="0"/>
    <x v="0"/>
    <n v="35"/>
    <s v="20202000009032  "/>
    <d v="2020-05-07T00:00:00"/>
    <n v="20202050067351"/>
    <d v="2020-05-26T00:00:00"/>
    <n v="13"/>
    <n v="13"/>
    <x v="0"/>
    <s v="26-05-2020 10:28 AM Archivar Edgar Alexander Maya Lopez Se da respuesta con radicado DNBC N° 20202050067351"/>
    <d v="2020-05-27T00:00:00"/>
    <s v="Pdf"/>
    <s v="Si"/>
    <s v="N/A"/>
    <s v="N/A"/>
  </r>
  <r>
    <x v="2"/>
    <s v="Correo atención al Ciudadano"/>
    <x v="28"/>
    <s v="JEFFERSON MARLINTON BACCA LOPEZ "/>
    <x v="1"/>
    <x v="0"/>
    <s v="CAC; Solicitud concepto jurídico. "/>
    <s v="Marcelo Fernando Arellano "/>
    <s v="FORMULACIÓN Y ACTUALIZACIÓN NORMATIVA Y OPERATIVA "/>
    <x v="0"/>
    <x v="0"/>
    <n v="35"/>
    <s v="20202000009042  "/>
    <d v="2020-05-07T00:00:00"/>
    <m/>
    <m/>
    <m/>
    <m/>
    <x v="2"/>
    <s v="10/09/2020----24/35"/>
    <m/>
    <m/>
    <m/>
    <m/>
    <m/>
  </r>
  <r>
    <x v="2"/>
    <s v="Correo atención al Ciudadano"/>
    <x v="28"/>
    <s v="LUIS HORACIO VASCO "/>
    <x v="4"/>
    <x v="1"/>
    <s v="CAC: Solicitud suministro copia de proyecto de acuerdo "/>
    <s v="Faubricio Sanchez Cortes "/>
    <s v="FORMULACIÓN Y ACTUALIZACIÓN NORMATIVA Y OPERATIVA "/>
    <x v="0"/>
    <x v="2"/>
    <n v="30"/>
    <s v="20202000009062  "/>
    <d v="2020-05-07T00:00:00"/>
    <n v="20203320001311"/>
    <d v="2020-05-26T00:00:00"/>
    <n v="13"/>
    <n v="13"/>
    <x v="0"/>
    <s v="30-05-2020 14:44 PM Archivar Faubricio Sanchez Cortes Se dio respuesta con radicado No. 20203320001311 enviado el 26-05-2020"/>
    <s v="N/A"/>
    <s v="Word"/>
    <s v="N/A"/>
    <s v="N/A"/>
    <s v="No se especifica medio de envio de respuesta, documento sin firma"/>
  </r>
  <r>
    <x v="2"/>
    <s v="Correo atención al Ciudadano"/>
    <x v="4"/>
    <s v="LUIS ENRIQUE AGUDELO GONGORA "/>
    <x v="4"/>
    <x v="2"/>
    <s v="CAC: Traslado por competencia SADE 1339842 "/>
    <s v="Marcelo Fernando Arellano "/>
    <s v="FORMULACIÓN Y ACTUALIZACIÓN NORMATIVA Y OPERATIVA "/>
    <x v="0"/>
    <x v="2"/>
    <n v="30"/>
    <s v="20202000009072  "/>
    <d v="2020-05-07T00:00:00"/>
    <s v="20202050067171 y 20202050067181"/>
    <d v="2020-05-19T00:00:00"/>
    <n v="8"/>
    <n v="8"/>
    <x v="0"/>
    <s v="Orfeo sin cerrar"/>
    <s v="N/A"/>
    <s v="Word"/>
    <s v="N/A"/>
    <s v="N/A"/>
    <s v="No se especifica medio de envio de respuesta, documento sin firma, Orfeo sin cerrar."/>
  </r>
  <r>
    <x v="2"/>
    <s v="Correo atención al Ciudadano"/>
    <x v="10"/>
    <s v="ALCALDÍA MUNICIPAL DE UNE- CUNDINAMARCA  "/>
    <x v="4"/>
    <x v="3"/>
    <s v="SOLICITUD VISITA VERIFICACIÓN "/>
    <s v="Marcelo Fernando Arellano "/>
    <s v="FORMULACIÓN Y ACTUALIZACIÓN NORMATIVA Y OPERATIVA "/>
    <x v="0"/>
    <x v="2"/>
    <n v="30"/>
    <s v="20202000009082  "/>
    <d v="2020-05-07T00:00:00"/>
    <n v="20202050067221"/>
    <d v="2020-05-19T00:00:00"/>
    <n v="8"/>
    <n v="8"/>
    <x v="0"/>
    <s v="Orfeo sin cerrar"/>
    <s v="N/A"/>
    <s v="Word"/>
    <s v="N/A"/>
    <s v="N/A"/>
    <s v="No se especifica medio de envio de respuesta, documento sin firma, Orfeo sin cerrar."/>
  </r>
  <r>
    <x v="2"/>
    <s v="Correo atención al Ciudadano"/>
    <x v="11"/>
    <s v="KAROLINE JULIETH TAMAYO BASTIDAS "/>
    <x v="2"/>
    <x v="1"/>
    <s v="CAC: VERIFICACIÓN SOPORTES DE ESTUDIO. "/>
    <s v="Edgar Alexander Maya Lopez "/>
    <s v="FORMULACIÓN Y ACTUALIZACIÓN NORMATIVA Y OPERATIVA "/>
    <x v="0"/>
    <x v="5"/>
    <n v="30"/>
    <s v="20202000009092  "/>
    <d v="2020-05-07T00:00:00"/>
    <s v="N/A"/>
    <d v="2020-06-18T00:00:00"/>
    <n v="28"/>
    <n v="28"/>
    <x v="0"/>
    <s v="18-06-2020 11:00 AM Archivar Edgar Alexander Maya Lopez Se da respuesta por correo electrónico se deja evidencia en digital"/>
    <m/>
    <m/>
    <m/>
    <m/>
    <m/>
  </r>
  <r>
    <x v="2"/>
    <s v="Correo atención al Ciudadano"/>
    <x v="14"/>
    <s v="SAN ANTONIO TOLIMA  "/>
    <x v="1"/>
    <x v="3"/>
    <s v="CAC: Solicitud.  "/>
    <s v="Ronny Estiven Romero Velandia"/>
    <s v="FORMULACIÓN Y ACTUALIZACIÓN NORMATIVA Y OPERATIVA "/>
    <x v="0"/>
    <x v="5"/>
    <n v="30"/>
    <s v="20202000009102  "/>
    <d v="2020-05-07T00:00:00"/>
    <n v="20202050065961"/>
    <d v="2020-05-19T00:00:00"/>
    <n v="8"/>
    <n v="8"/>
    <x v="0"/>
    <s v="14-05-2020 16:31 PM Archivar Ronny Estiven Romero Velandia RESPONDIDO CON Radicado DNBC No. *20202050065961* **20202050065961** Bogotá D.C, 22-04-2020"/>
    <d v="2020-05-20T00:00:00"/>
    <s v="Pdf"/>
    <s v="Si"/>
    <s v="N/A"/>
    <s v="N/A"/>
  </r>
  <r>
    <x v="2"/>
    <s v="Correo atención al Ciudadano"/>
    <x v="4"/>
    <s v="LUIS ENRIQUE AGUDELO GONGORA "/>
    <x v="4"/>
    <x v="2"/>
    <s v="CAC: TRANSLADO DE QUEJA PRESENTADA CONTRA EL CUERPO BOMBEROS VOLUNTARIOS DSE ANSERMANUEVO  "/>
    <s v="Andrea Bibiana Castañeda Durán  "/>
    <s v="FORMULACIÓN Y ACTUALIZACIÓN NORMATIVA Y OPERATIVA "/>
    <x v="0"/>
    <x v="5"/>
    <n v="30"/>
    <s v="20202000009112  "/>
    <d v="2020-05-07T00:00:00"/>
    <n v="20202050067621"/>
    <d v="2020-06-12T00:00:00"/>
    <n v="25"/>
    <n v="25"/>
    <x v="0"/>
    <s v="12-06-2020 12:16 PM Archivar Andrea Bibiana Castañeda Durán SE DIO TRÁMITE CON EL RAD. 20202050067621"/>
    <m/>
    <m/>
    <m/>
    <m/>
    <m/>
  </r>
  <r>
    <x v="2"/>
    <s v="Correo atención al Ciudadano"/>
    <x v="0"/>
    <s v="ASDEBER NEIVA  "/>
    <x v="3"/>
    <x v="1"/>
    <s v="CAC: Certificado. "/>
    <s v="Andrea Bibiana Castañeda Durán  "/>
    <s v="FORMULACIÓN Y ACTUALIZACIÓN NORMATIVA Y OPERATIVA "/>
    <x v="0"/>
    <x v="5"/>
    <n v="30"/>
    <s v="20202000009122  "/>
    <d v="2020-05-08T00:00:00"/>
    <n v="20202050067471"/>
    <d v="2020-06-09T00:00:00"/>
    <n v="21"/>
    <n v="21"/>
    <x v="0"/>
    <s v="16-06-2020 15:28 PM Archivar Andrea Bibiana Castañeda Durán SE DIO RESPUESTA CON RAD. 20202050067471 ENVIADO EL 09/06/2020"/>
    <m/>
    <m/>
    <m/>
    <m/>
    <m/>
  </r>
  <r>
    <x v="2"/>
    <s v="Correo atención al Ciudadano"/>
    <x v="11"/>
    <s v="CONGRESO DE LA REPUBLICA DE COLOMBIA  "/>
    <x v="0"/>
    <x v="1"/>
    <s v="CAC DERECHO DE PETICIÓN DEL REPRESENTANTE JUAN CARLOS REINALES AGUDELO "/>
    <s v="Carlos Armando López Barrera"/>
    <s v="OFICINA ASESORA JURIDICA"/>
    <x v="2"/>
    <x v="6"/>
    <n v="5"/>
    <s v="20203800009132  "/>
    <d v="2020-05-08T00:00:00"/>
    <n v="20201200000113"/>
    <d v="2020-05-11T00:00:00"/>
    <n v="1"/>
    <n v="1"/>
    <x v="0"/>
    <s v="11-05-2020 16:05 PM Archivar Carlos Armando López Barrera ARCHIVO 20201200000113"/>
    <s v="N/A"/>
    <s v="Word"/>
    <s v="Si"/>
    <s v="N/A"/>
    <s v="Error de Orfeo solo genera radicados con salida (3)"/>
  </r>
  <r>
    <x v="2"/>
    <s v="Correo atención al Ciudadano"/>
    <x v="0"/>
    <s v="EASTMAN NEIVA  "/>
    <x v="2"/>
    <x v="1"/>
    <s v="CAC: Derecho de petición - Aspirantes a bomberos La Plata - Huila. "/>
    <s v="Marcelo Fernando Arellano "/>
    <s v="FORMULACIÓN Y ACTUALIZACIÓN NORMATIVA Y OPERATIVA "/>
    <x v="0"/>
    <x v="5"/>
    <n v="30"/>
    <s v="20202000009162  "/>
    <d v="2020-05-08T00:00:00"/>
    <s v=" 20202050067201 y 20202050067211"/>
    <d v="2020-05-19T00:00:00"/>
    <n v="7"/>
    <n v="7"/>
    <x v="0"/>
    <s v="Orfeo sin cerrar"/>
    <s v="N/A"/>
    <s v="Word"/>
    <s v="N/A"/>
    <s v="N/A"/>
    <s v="No se especifica medio de envio de respuesta, documento sin firma, Orfeo sin cerrar."/>
  </r>
  <r>
    <x v="2"/>
    <s v="Correo atención al Ciudadano"/>
    <x v="11"/>
    <s v="PRESIDENCIA DE LA REPUBLICA  "/>
    <x v="0"/>
    <x v="4"/>
    <s v="CAC: RV_ Derecho de Petición hoja de vida del Señor Jairo Soto Gil. "/>
    <s v="MARYOLY DIAZ"/>
    <s v="GESTIÓN TALENTO HUMANO"/>
    <x v="1"/>
    <x v="7"/>
    <n v="30"/>
    <s v="20202000009192  "/>
    <d v="2020-05-08T00:00:00"/>
    <n v="20203100001481"/>
    <d v="2020-05-21T00:00:00"/>
    <n v="9"/>
    <n v="9"/>
    <x v="0"/>
    <s v="21-05-2020 17:42 PM Archivar MARYOLY DIAZ se realiza trámite mediante radicado 20203100001481"/>
    <s v="N/A"/>
    <s v="Word"/>
    <s v="N/A"/>
    <s v="N/A"/>
    <s v="No se especifica medio de envio de respuesta, documento sin firma"/>
  </r>
  <r>
    <x v="2"/>
    <s v="Correo atención al Ciudadano"/>
    <x v="30"/>
    <s v="MARIO DE JESUS ALVAREZ CARRILLO "/>
    <x v="4"/>
    <x v="5"/>
    <s v="CAC: SOLICITUD APOYO CUERPO DE BOMBEROS VOLUNTARIOS DE DIBULLA A DIRECCIÓN NACIONAL DE BOMBEROS. "/>
    <s v="Cristhian Matiz"/>
    <s v="SUBDIRECCIÓN ESTRATÉGICA Y DE COORDINACIÓN BOMBERIL "/>
    <x v="1"/>
    <x v="2"/>
    <n v="30"/>
    <s v="20202000009202  "/>
    <d v="2020-05-08T00:00:00"/>
    <m/>
    <m/>
    <m/>
    <m/>
    <x v="2"/>
    <s v="42 dias vencida"/>
    <m/>
    <m/>
    <m/>
    <m/>
    <s v="Fecha real de recepcion 13 de Abril"/>
  </r>
  <r>
    <x v="2"/>
    <s v="Correo atención al Ciudadano"/>
    <x v="4"/>
    <s v="Henry Cabrera Vargas -4 CUERPO DE BOMBEROS VOLUNTARIOS DE VILLAGORGONA "/>
    <x v="1"/>
    <x v="2"/>
    <s v="CAC: RV_ ACLARACIÓN SOBRE UNA SITUACIÓN. "/>
    <s v="Marcelo Fernando Arellano "/>
    <s v="FORMULACIÓN Y ACTUALIZACIÓN NORMATIVA Y OPERATIVA "/>
    <x v="0"/>
    <x v="5"/>
    <n v="30"/>
    <s v="20202000009222  "/>
    <d v="2020-05-08T00:00:00"/>
    <s v="20202050067291 y  20202050067401"/>
    <d v="2020-05-27T00:00:00"/>
    <n v="13"/>
    <n v="13"/>
    <x v="0"/>
    <s v="Orfeo sin cerrar"/>
    <s v="N/A"/>
    <s v="Word"/>
    <s v="N/A"/>
    <s v="N/A"/>
    <s v="No se especifica medio de envio de respuesta, documento sin firma, Orfeo sin cerrar."/>
  </r>
  <r>
    <x v="2"/>
    <s v="Correo atención al Ciudadano"/>
    <x v="15"/>
    <s v="FABIO VERDUGO SISA "/>
    <x v="4"/>
    <x v="1"/>
    <s v="Solicitud certificación población en condición listado censal Municipio Tutaza - Boyacà. "/>
    <s v="Marcelo Fernando Arellano "/>
    <s v="FORMULACIÓN Y ACTUALIZACIÓN NORMATIVA Y OPERATIVA "/>
    <x v="0"/>
    <x v="2"/>
    <n v="30"/>
    <s v="20202000009232  "/>
    <d v="2020-05-08T00:00:00"/>
    <n v="20203320003071"/>
    <d v="2020-07-08T00:00:00"/>
    <n v="39"/>
    <n v="39"/>
    <x v="1"/>
    <s v="09-07-2020 23:03 PM Archivar Faubricio Sanchez Cortes Se dio respuesta con radicado No. 20203320003071 enviado el 08-07-2020"/>
    <m/>
    <m/>
    <m/>
    <m/>
    <s v="·Fecha real de recepcion 03 de abril"/>
  </r>
  <r>
    <x v="2"/>
    <s v="Correo atención al Ciudadano"/>
    <x v="11"/>
    <s v="MINISTERIO DE INTERIOR PQRSD  "/>
    <x v="0"/>
    <x v="6"/>
    <s v="CAC: Respuesta Oficial. "/>
    <s v=" JAIRO SOTO GIL"/>
    <s v="FORMULACIÓN Y ACTUALIZACIÓN NORMATIVA Y OPERATIVA "/>
    <x v="0"/>
    <x v="5"/>
    <n v="30"/>
    <s v="20202000009242  "/>
    <d v="2020-05-08T00:00:00"/>
    <n v="20202000001281"/>
    <d v="2020-05-19T00:00:00"/>
    <n v="34"/>
    <n v="34"/>
    <x v="1"/>
    <s v="19-05-2020 10:06 AM Archivar JAIRO SOTO GIL archivo radicado 20202000001281"/>
    <m/>
    <m/>
    <m/>
    <m/>
    <s v="·Fecha real de recepcion 01 de abril"/>
  </r>
  <r>
    <x v="2"/>
    <s v="Correo atención al Ciudadano"/>
    <x v="2"/>
    <s v="CUERPO DE BOMBEROS VOLUNTARIOS DE PEREIRA  "/>
    <x v="1"/>
    <x v="0"/>
    <s v="CAC: Solicitud Concepto de Reintegro. "/>
    <s v="Andrea Bibiana Castañeda Durán  "/>
    <s v="FORMULACIÓN Y ACTUALIZACIÓN NORMATIVA Y OPERATIVA "/>
    <x v="0"/>
    <x v="0"/>
    <n v="35"/>
    <s v="20202000009252  "/>
    <d v="2020-05-08T00:00:00"/>
    <n v="20202050067271"/>
    <d v="2020-06-01T00:00:00"/>
    <n v="42"/>
    <n v="42"/>
    <x v="1"/>
    <s v="03-06-2020 16:45 PM Archivar Andrea Bibiana Castañeda Durán SE DIO TRÁMITE CON RAD. 20202050067271 ENVIADO EL 01/06/2020"/>
    <m/>
    <m/>
    <m/>
    <m/>
    <s v="·Fecha real de recepcion 02 de abril"/>
  </r>
  <r>
    <x v="2"/>
    <s v="Correo atención al Ciudadano"/>
    <x v="4"/>
    <s v="WALTER CAMILO MURCIA LOZANO "/>
    <x v="4"/>
    <x v="3"/>
    <s v="CAC: RV Solicitud de Intervención Administrativa y Jurídica para Elección de Comandante del Cuerpo de Bomberos Voluntarios de la Cumbre Valle "/>
    <s v="Andrea Bibiana Castañeda Durán  "/>
    <s v="FORMULACIÓN Y ACTUALIZACIÓN NORMATIVA Y OPERATIVA "/>
    <x v="0"/>
    <x v="2"/>
    <n v="30"/>
    <s v="20202000009282  "/>
    <d v="2020-05-08T00:00:00"/>
    <n v="20202050067701"/>
    <d v="2020-06-11T00:00:00"/>
    <n v="23"/>
    <n v="23"/>
    <x v="0"/>
    <s v="12-06-2020 12:18 PM Archivar Andrea Bibiana Castañeda Durán SE DIO TRÁMITE CON RAD. 20202050067701 ENVIADO EL 11/6/2020"/>
    <m/>
    <m/>
    <m/>
    <m/>
    <s v="·Fecha real de recepcion 03 de abril"/>
  </r>
  <r>
    <x v="2"/>
    <s v="Correo atención al Ciudadano"/>
    <x v="1"/>
    <s v="JULIO CESAR YEPES RESTREPO "/>
    <x v="1"/>
    <x v="6"/>
    <s v="CAC: Derecho de petición. "/>
    <s v="Marcelo Fernando Arellano "/>
    <s v="FORMULACIÓN Y ACTUALIZACIÓN NORMATIVA Y OPERATIVA "/>
    <x v="0"/>
    <x v="5"/>
    <n v="30"/>
    <s v="20202000009292  "/>
    <d v="2020-05-08T00:00:00"/>
    <n v="20202050067281"/>
    <d v="2020-05-21T00:00:00"/>
    <n v="33"/>
    <n v="33"/>
    <x v="1"/>
    <s v="Orfeo sin cerrar"/>
    <s v="N/A"/>
    <s v="Word"/>
    <s v="N/A"/>
    <s v="N/A"/>
    <s v="·Fecha real de recepcion 06 de abril"/>
  </r>
  <r>
    <x v="2"/>
    <s v="Correo atención al Ciudadano"/>
    <x v="28"/>
    <s v="RUBEN DARIO QUINTERO GUERRERO "/>
    <x v="2"/>
    <x v="6"/>
    <s v="CAC: Información con respecto a ayudas alas J.AC.del municipio de San Martín delos llanos, meta "/>
    <s v="Luis Alberto Valencia Pulido"/>
    <s v="Área Cenrtral de Referencia Bomberil "/>
    <x v="0"/>
    <x v="2"/>
    <n v="30"/>
    <s v="20202000009302  "/>
    <d v="2020-05-08T00:00:00"/>
    <n v="20202100001981"/>
    <d v="2020-06-02T00:00:00"/>
    <n v="17"/>
    <n v="17"/>
    <x v="0"/>
    <s v="02-06-2020 16:22 PM Archivar Luis Alberto Valencia Pulido Se da respuesta mediante oficion No 120202000009302_00001"/>
    <s v="N/A"/>
    <s v="Word"/>
    <s v="N/A"/>
    <s v="N/A"/>
    <s v="No se especifica medio de envio de respuesta, documento sin firma."/>
  </r>
  <r>
    <x v="2"/>
    <s v="Correo atención al Ciudadano"/>
    <x v="4"/>
    <s v="NELSON ELIED GOMEZ HERNANDEZ "/>
    <x v="2"/>
    <x v="0"/>
    <s v="CAC; Fw: REQUISITOS REGISTROS CURSOS. "/>
    <s v="Edgar Alexander Maya Lopez "/>
    <s v="FORMULACIÓN Y ACTUALIZACIÓN NORMATIVA Y OPERATIVA "/>
    <x v="0"/>
    <x v="5"/>
    <n v="30"/>
    <s v="20202000009382  "/>
    <d v="2020-05-11T00:00:00"/>
    <n v="20202050066721"/>
    <d v="2020-07-11T00:00:00"/>
    <n v="41"/>
    <n v="41"/>
    <x v="1"/>
    <s v="11-07-2020 17:52 PM Archivar Edgar Alexander Maya Lopez Se da respuesta con radicado DNBC N° 20202050066721"/>
    <m/>
    <m/>
    <m/>
    <m/>
    <m/>
  </r>
  <r>
    <x v="2"/>
    <s v="Correo Institucional"/>
    <x v="10"/>
    <s v="CUERPO DE BOMBEROS VOLUNTARIOS DE ZIPAQUIRA  "/>
    <x v="1"/>
    <x v="3"/>
    <s v="CI: Fwd: ASESORIA JURIDICA "/>
    <s v="EDISON DELGADO "/>
    <s v="FORMULACIÓN Y ACTUALIZACIÓN NORMATIVA Y OPERATIVA "/>
    <x v="0"/>
    <x v="5"/>
    <n v="30"/>
    <s v="20202000009392  "/>
    <d v="2020-05-11T00:00:00"/>
    <n v="20202050067391"/>
    <d v="2020-05-27T00:00:00"/>
    <n v="12"/>
    <n v="12"/>
    <x v="0"/>
    <s v="Orfeo sin cerrar"/>
    <s v="N/A"/>
    <s v="Word"/>
    <s v="N/A"/>
    <s v="N/A"/>
    <s v="No se especifica medio de envio de respuesta, documento sin firma, Orfeo sin cerrar."/>
  </r>
  <r>
    <x v="2"/>
    <s v="Correo Institucional"/>
    <x v="15"/>
    <s v="CUERPO DE BOMBEROS VOLUNTARIOS COMBITA  "/>
    <x v="1"/>
    <x v="3"/>
    <s v="CI: Terminación bilateral Combita. "/>
    <s v="EDISON DELGADO "/>
    <s v="FORMULACIÓN Y ACTUALIZACIÓN NORMATIVA Y OPERATIVA "/>
    <x v="0"/>
    <x v="5"/>
    <n v="30"/>
    <s v="20202000009412  "/>
    <d v="2020-05-11T00:00:00"/>
    <n v="20202050066841"/>
    <d v="2020-05-13T00:00:00"/>
    <n v="2"/>
    <n v="2"/>
    <x v="0"/>
    <s v="Orfeo sin cerrar"/>
    <d v="2020-05-20T00:00:00"/>
    <s v="Pdf"/>
    <s v="Si"/>
    <s v="N/A"/>
    <s v="Orfeo sin cerrar."/>
  </r>
  <r>
    <x v="2"/>
    <s v="Correo atención al Ciudadano"/>
    <x v="11"/>
    <s v="FRANCISCO JAVIER GAMBOA PEDRAZA "/>
    <x v="2"/>
    <x v="0"/>
    <s v="CAC: Oficio capacitación bomberil. "/>
    <s v="Edgar Alexander Maya Lopez "/>
    <s v="FORMULACIÓN Y ACTUALIZACIÓN NORMATIVA Y OPERATIVA "/>
    <x v="0"/>
    <x v="5"/>
    <n v="30"/>
    <s v="20202000009442  "/>
    <d v="2020-05-11T00:00:00"/>
    <n v="20202050068691"/>
    <d v="2020-07-09T00:00:00"/>
    <n v="39"/>
    <n v="39"/>
    <x v="1"/>
    <s v="09-07-2020 16:47 PM Archivar Edgar Alexander Maya Lopez Se da respuesta con radicado DNBC N° 20202050068691"/>
    <m/>
    <m/>
    <m/>
    <m/>
    <s v="Fecha real de recepcion 20 de Abril"/>
  </r>
  <r>
    <x v="2"/>
    <s v="Correo atención al Ciudadano"/>
    <x v="11"/>
    <s v="Procuraduría Delegada para la Defensa de los Derechos de la Infancia, la Familia y las Mujeres.  "/>
    <x v="0"/>
    <x v="1"/>
    <s v="CAC: Radicado de salida S-2020-013394. "/>
    <s v="MARYOLY DIAZ"/>
    <s v="GESTIÓN TALENTO HUMANO "/>
    <x v="1"/>
    <x v="4"/>
    <n v="20"/>
    <s v="20202000009472  "/>
    <d v="2020-05-11T00:00:00"/>
    <n v="20203100001851"/>
    <d v="2020-06-02T00:00:00"/>
    <n v="16"/>
    <n v="16"/>
    <x v="0"/>
    <s v="02-06-2020 15:23 PM Archivar MARYOLY DIAZ SE REALIZA TRAMITE MEDIANTE RADICADO 20203100001851"/>
    <d v="2020-06-02T00:00:00"/>
    <s v="Pdf"/>
    <s v="Si"/>
    <s v="N/A"/>
    <s v="N/A"/>
  </r>
  <r>
    <x v="2"/>
    <s v="Correo atención al Ciudadano"/>
    <x v="1"/>
    <s v="CUERPO DE BOMBEROS VOLUNTARIOS DE PUERTO NARE - ANTIOQUIA  "/>
    <x v="1"/>
    <x v="1"/>
    <s v="CAC; Solicitud aclaración. "/>
    <s v="Luis Alberto Valencia Pulido"/>
    <s v="Área Cenrtral de Referencia Bomberil "/>
    <x v="0"/>
    <x v="2"/>
    <n v="30"/>
    <s v="20202000009522  "/>
    <d v="2020-05-11T00:00:00"/>
    <n v="20202100002141"/>
    <d v="2020-06-04T00:00:00"/>
    <n v="36"/>
    <n v="36"/>
    <x v="1"/>
    <s v="04-06-2020 12:44 PM Archivar Luis Alberto Valencia Pulido Se da respuesta mediante el Oficio No. 2020210000214"/>
    <s v="N/A"/>
    <s v="Word"/>
    <s v="N/A"/>
    <s v="N/A"/>
    <s v="Fecha real de recepcion 15 de Abril"/>
  </r>
  <r>
    <x v="2"/>
    <s v="Correo atención al Ciudadano"/>
    <x v="12"/>
    <s v="NELSON ENRIQUE GONZALEZ RAMIREZ "/>
    <x v="1"/>
    <x v="3"/>
    <s v="SOLICITUD CONCEPTO URGENTE "/>
    <s v="EDISON DELGADO "/>
    <s v="FORMULACIÓN Y ACTUALIZACIÓN NORMATIVA Y OPERATIVA "/>
    <x v="0"/>
    <x v="0"/>
    <n v="35"/>
    <s v="20202000009532  "/>
    <d v="2020-05-11T00:00:00"/>
    <n v="20202050067411"/>
    <d v="2020-05-27T00:00:00"/>
    <n v="12"/>
    <n v="12"/>
    <x v="0"/>
    <s v="Orfeo sin cerrar"/>
    <s v="N/A"/>
    <s v="Word"/>
    <s v="N/A"/>
    <s v="N/A"/>
    <s v="No se especifica medio de envio de respuesta, documento sin firma, Orfeo sin cerrar."/>
  </r>
  <r>
    <x v="2"/>
    <s v="Correo atención al Ciudadano"/>
    <x v="11"/>
    <s v="ORLANDO MURILLO LOPEZ "/>
    <x v="2"/>
    <x v="1"/>
    <s v="CAC Derecho de peticion "/>
    <s v="Jorge Edwin Amarillo Alvarado"/>
    <s v="SUBDIRECCIÓN ADMINISTRATIVA Y FINANCIERA "/>
    <x v="1"/>
    <x v="5"/>
    <n v="30"/>
    <s v="20203800009552  "/>
    <d v="2020-05-12T00:00:00"/>
    <s v="N/A"/>
    <d v="2020-05-27T00:00:00"/>
    <n v="25"/>
    <n v="25"/>
    <x v="0"/>
    <s v="27-05-2020 14:44 PM Archivar Jorge Edwin Amarillo Alvarado BUENAS TARDES SE DIO RESPUESTA AL DERECHO DE PETICIÓN POR MEDIO MAGNÉTICO AL CORREO orlandomurillo83@hotmail.com"/>
    <s v="N/A"/>
    <s v="N/A"/>
    <s v="N/A"/>
    <s v="N/A"/>
    <s v="Fecha real de recepcion 22 de Abril"/>
  </r>
  <r>
    <x v="2"/>
    <s v="Correo atención al Ciudadano"/>
    <x v="27"/>
    <s v="RESGUARDO QUILLASINGA REFUGIO DEL SOL EL ENCANO "/>
    <x v="3"/>
    <x v="6"/>
    <s v="CAC: SOLICITUD RESGUARDO QUILLASINGA REFUGIO DEL SOL. "/>
    <s v="Cristhian Matiz"/>
    <s v="SUBDIRECCIÓN ESTRATÉGICA Y DE COORDINACIÓN BOMBERIL "/>
    <x v="0"/>
    <x v="5"/>
    <n v="30"/>
    <s v="20202000009562  "/>
    <d v="2020-05-12T00:00:00"/>
    <n v="20202000002351"/>
    <d v="2020-06-08T00:00:00"/>
    <n v="19"/>
    <n v="19"/>
    <x v="0"/>
    <s v="Orfeo sin cerrar"/>
    <s v="N/A"/>
    <s v="Word"/>
    <s v="N/A"/>
    <s v="N/A"/>
    <s v="No se especifica medio de envio de respuesta, documento sin firma, Orfeo sin cerrar."/>
  </r>
  <r>
    <x v="2"/>
    <s v="Correo atención al Ciudadano"/>
    <x v="10"/>
    <s v="CUERPO DE BOMBEROS VOLUNTARIOS DE RICAURTE - CUNDINAMARCA  "/>
    <x v="1"/>
    <x v="6"/>
    <s v="CAC: QUEJA POR INCONSISTENCIAS EN LA ENTREGA DE LOS KITS DE BIOSEGURIDAD DONADOS. "/>
    <s v="JAIRO SOTO GIL"/>
    <s v="SUBDIRECCIÓN ESTRATÉGICA Y DE COORDINACIÓN BOMBERIL "/>
    <x v="0"/>
    <x v="2"/>
    <n v="30"/>
    <s v="20202000009632  "/>
    <d v="2020-05-12T00:00:00"/>
    <n v="20202000001461"/>
    <d v="2020-05-21T00:00:00"/>
    <n v="23"/>
    <n v="23"/>
    <x v="0"/>
    <s v="21-05-2020 17:37 PM Archivar JAIRO SOTO GIL 20202000001461 archivo"/>
    <s v="N/A"/>
    <s v="Word"/>
    <s v="N/A"/>
    <s v="N/A"/>
    <s v="Fecha real de recepcion 20 de Abril"/>
  </r>
  <r>
    <x v="2"/>
    <s v="Correo atención al Ciudadano"/>
    <x v="11"/>
    <s v="PRESIDENCIA DE LA REPUBLICA  "/>
    <x v="0"/>
    <x v="2"/>
    <s v="CAC: OFI20-00086528 / IDM: Solicita intervención por presuntas irregularidades.  "/>
    <s v="JAIRO SOTO GIL"/>
    <s v="SUBDIRECCIÓN ESTRATÉGICA Y DE COORDINACIÓN BOMBERIL "/>
    <x v="0"/>
    <x v="5"/>
    <n v="30"/>
    <s v="20202000009742  "/>
    <d v="2020-05-12T00:00:00"/>
    <n v="20202000001461"/>
    <d v="2020-05-21T00:00:00"/>
    <n v="7"/>
    <n v="7"/>
    <x v="0"/>
    <s v="21-05-2020 17:36 PM Archivar JAIRO SOTO GIL archivo 20202000001461"/>
    <s v="N/A"/>
    <s v="Word"/>
    <s v="N/A"/>
    <s v="N/A"/>
    <s v="No se especifica medio de envio de respuesta, documento sin firma"/>
  </r>
  <r>
    <x v="2"/>
    <s v="Correo atención al Ciudadano"/>
    <x v="18"/>
    <s v="JOSE ANGEL CAMACHO FERNANDEZ "/>
    <x v="2"/>
    <x v="0"/>
    <s v="CAC: RADICADO DNBC N° 20202050065621 - Soportes Solicitados para Homologación de Cursos. "/>
    <s v="Edgar Alexander Maya Lopez "/>
    <s v="FORMULACIÓN Y ACTUALIZACIÓN NORMATIVA Y OPERATIVA "/>
    <x v="0"/>
    <x v="0"/>
    <n v="35"/>
    <s v="20202000009752  "/>
    <d v="2020-05-12T00:00:00"/>
    <n v="20202000002581"/>
    <d v="2020-06-12T00:00:00"/>
    <n v="22"/>
    <n v="22"/>
    <x v="0"/>
    <s v="12-06-2020 08:11 AM Archivar Mauricio Delgado Perdomo Se resuelve mediante radicado DNBC 20202000002581"/>
    <m/>
    <m/>
    <m/>
    <m/>
    <s v="Fecha real de recepcion 15 de Abril"/>
  </r>
  <r>
    <x v="2"/>
    <s v="Correo atención al Ciudadano"/>
    <x v="12"/>
    <s v="JOSE DANIEL ALVAREZ  "/>
    <x v="1"/>
    <x v="3"/>
    <s v="CAC: Reiteración “Solicitud transferencia de Recursos Convenio de Cooperación No. 301.18.3-001_2020”. "/>
    <s v="EDISON DELGADO "/>
    <s v="FORMULACIÓN Y ACTUALIZACIÓN NORMATIVA Y OPERATIVA "/>
    <x v="0"/>
    <x v="5"/>
    <n v="30"/>
    <s v="20202000009802  "/>
    <d v="2020-05-12T00:00:00"/>
    <n v="20202050067431"/>
    <d v="2020-05-27T00:00:00"/>
    <n v="11"/>
    <n v="11"/>
    <x v="0"/>
    <s v="Orfeo sin cerrar"/>
    <s v="N/A"/>
    <s v="Word"/>
    <s v="N/A"/>
    <s v="N/A"/>
    <s v="No se especifica medio de envio de respuesta, documento sin firma, Orfeo sin cerrar."/>
  </r>
  <r>
    <x v="2"/>
    <s v="Correo atención al Ciudadano"/>
    <x v="11"/>
    <s v="MINISTERIO DE INTERIOR PQRSD  "/>
    <x v="0"/>
    <x v="1"/>
    <s v="CAC: Respuesta Oficial. EXT_20-00013179-PQRSD-013118-PQR, Código de Consulta 018120124050042 del 03/05/2020. "/>
    <s v="Ronny Estiven Romero Velandia "/>
    <s v="FORMULACIÓN Y ACTUALIZACIÓN NORMATIVA Y OPERATIVA "/>
    <x v="0"/>
    <x v="0"/>
    <n v="35"/>
    <s v="20202000009822  "/>
    <d v="2020-05-12T00:00:00"/>
    <n v="20203800007422"/>
    <d v="2020-04-29T00:00:00"/>
    <n v="13"/>
    <n v="13"/>
    <x v="0"/>
    <s v="27-05-2020 11:23 AM Archivar Ronny Estiven Romero Velandia RESPONDIDO CON RADICADO DNBC 20203800007422 del 29-04-2020"/>
    <s v="N/A"/>
    <s v="N/A"/>
    <s v="N/A"/>
    <s v="N/A"/>
    <s v="No se tiene evidencia de respuesta."/>
  </r>
  <r>
    <x v="2"/>
    <s v="Correo atención al Ciudadano"/>
    <x v="4"/>
    <s v="JIMENA VARGAS  "/>
    <x v="2"/>
    <x v="1"/>
    <s v="CAC; Solicitud de informacion Maria Jimena Vargas . "/>
    <s v="Faubricio Sanchez Cortes "/>
    <s v="FORMULACIÓN Y ACTUALIZACIÓN NORMATIVA Y OPERATIVA "/>
    <x v="0"/>
    <x v="5"/>
    <n v="30"/>
    <s v="20202000009842  "/>
    <d v="2020-05-12T00:00:00"/>
    <m/>
    <m/>
    <m/>
    <m/>
    <x v="2"/>
    <s v="10/06/2020  21/30 dias"/>
    <m/>
    <m/>
    <m/>
    <m/>
    <m/>
  </r>
  <r>
    <x v="2"/>
    <s v="Correo atención al Ciudadano"/>
    <x v="15"/>
    <s v="CUERPO DE BOMBEROS VOLUNTARIOS COMBITA "/>
    <x v="1"/>
    <x v="3"/>
    <s v="CAC:terminación contrato Cómbita. "/>
    <s v="Ronny Estiven Romero Velandia "/>
    <s v="FORMULACIÓN Y ACTUALIZACIÓN NORMATIVA Y OPERATIVA "/>
    <x v="0"/>
    <x v="5"/>
    <n v="30"/>
    <s v="20202000009852  "/>
    <d v="2020-05-12T00:00:00"/>
    <n v="20202050066841"/>
    <d v="2020-05-12T00:00:00"/>
    <n v="0"/>
    <n v="0"/>
    <x v="0"/>
    <s v="15-05-2020 10:44 AM Archivar Ronny Estiven Romero Velandia RESPONDIDO CON Radicado DNBC No. *20202050066841* **20202050066841** Bogotá D.C, 12-05-2020"/>
    <d v="2020-05-20T00:00:00"/>
    <s v="Pdf"/>
    <s v="Si"/>
    <s v="N/A"/>
    <s v="N/A"/>
  </r>
  <r>
    <x v="2"/>
    <s v="Correo atención al Ciudadano"/>
    <x v="11"/>
    <s v="COMUNICACION PRESIDENCIA DE LA REPUBLICA  "/>
    <x v="0"/>
    <x v="2"/>
    <s v="CAC: Solicitud de intervención ante entidad pública.  "/>
    <s v="Marcelo Fernando Arellano "/>
    <s v="FORMULACIÓN Y ACTUALIZACIÓN NORMATIVA Y OPERATIVA "/>
    <x v="0"/>
    <x v="2"/>
    <n v="30"/>
    <s v="20202000010062  "/>
    <d v="2020-05-13T00:00:00"/>
    <m/>
    <m/>
    <m/>
    <m/>
    <x v="2"/>
    <s v="10/06/2020  20/30 dias"/>
    <m/>
    <m/>
    <m/>
    <m/>
    <m/>
  </r>
  <r>
    <x v="2"/>
    <s v="Correo atención al Ciudadano"/>
    <x v="10"/>
    <s v="JULIO CESAR GARCIA TRIANA  "/>
    <x v="4"/>
    <x v="1"/>
    <s v="CAC: Derecho de petición. "/>
    <s v="Julio Alejandro Chamorro Cabrera  "/>
    <s v="SUBDIRECCIÓN ESTRATÉGICA Y DE COORDINACIÓN BOMBERIL "/>
    <x v="0"/>
    <x v="2"/>
    <n v="30"/>
    <s v="20202000010082  "/>
    <d v="2020-05-13T00:00:00"/>
    <n v="20202000002251"/>
    <d v="2020-06-18T00:00:00"/>
    <n v="24"/>
    <n v="24"/>
    <x v="0"/>
    <s v="18-06-2020 20:20 PM Archivar Julio Alejandro Chamorro Cabrera Se da respuesta con correo de radicado No 20202000002251"/>
    <m/>
    <m/>
    <m/>
    <m/>
    <m/>
  </r>
  <r>
    <x v="2"/>
    <s v="Correo Institucional"/>
    <x v="7"/>
    <s v="ARGENIS RAMON QUEVEDO ORTEGANO "/>
    <x v="2"/>
    <x v="1"/>
    <s v="CI: Derecho de petición. "/>
    <s v="Mauricio Delgado Perdomo"/>
    <s v="SUBDIRECCIÓN ESTRATÉGICA Y DE COORDINACIÓN BOMBERIL "/>
    <x v="0"/>
    <x v="0"/>
    <n v="35"/>
    <s v="20202000010092  "/>
    <d v="2020-05-13T00:00:00"/>
    <n v="20202000001531"/>
    <d v="2020-05-24T00:00:00"/>
    <n v="8"/>
    <n v="8"/>
    <x v="0"/>
    <s v="24-05-2020 17:17 PM Archivar Mauricio Delgado Perdomo Se da respuesta con Rd. DNBC 20202000001531."/>
    <s v="N/A"/>
    <s v="Word"/>
    <s v="N/A"/>
    <s v="N/A"/>
    <s v="No se especifica medio de envio de respuesta, documento sin firma."/>
  </r>
  <r>
    <x v="2"/>
    <s v="Chat institucional"/>
    <x v="1"/>
    <s v="OSCAR JIMENEZ  "/>
    <x v="2"/>
    <x v="1"/>
    <s v="Mensaje fuera de línea desde passmo2015@yahoo.es. "/>
    <s v="Marcelo Fernando Arellano "/>
    <s v="FORMULACIÓN Y ACTUALIZACIÓN NORMATIVA Y OPERATIVA "/>
    <x v="0"/>
    <x v="0"/>
    <n v="35"/>
    <s v="20202000010112  "/>
    <d v="2020-05-13T00:00:00"/>
    <n v="20202050067541"/>
    <d v="2020-06-01T00:00:00"/>
    <n v="13"/>
    <n v="13"/>
    <x v="0"/>
    <s v="Orfeo sin cerrar"/>
    <s v="N/A"/>
    <s v="Word"/>
    <s v="N/A"/>
    <s v="N/A"/>
    <s v="No se especifica medio de envio de respuesta, documento sin firma, Orfeo sin cerrar."/>
  </r>
  <r>
    <x v="2"/>
    <s v="Correo atención al Ciudadano"/>
    <x v="15"/>
    <s v="JULIO CESAR RAMIREZ VALENCIA "/>
    <x v="2"/>
    <x v="1"/>
    <s v="CAC: Solicitud información. "/>
    <s v="Edgar Alexander Maya Lopez "/>
    <s v="FORMULACIÓN Y ACTUALIZACIÓN NORMATIVA Y OPERATIVA "/>
    <x v="0"/>
    <x v="4"/>
    <n v="20"/>
    <s v="20202000010152  "/>
    <d v="2020-05-13T00:00:00"/>
    <m/>
    <m/>
    <m/>
    <m/>
    <x v="2"/>
    <m/>
    <m/>
    <m/>
    <m/>
    <m/>
    <m/>
  </r>
  <r>
    <x v="2"/>
    <s v="Correo atención al Ciudadano"/>
    <x v="11"/>
    <s v="UNGRD Juan José Neira Santacruz "/>
    <x v="0"/>
    <x v="5"/>
    <s v="CAC: Traslado de Petición Apoyo al Cuerpo de Bomberos Voluntarios de Enciso (2020ER03732. "/>
    <s v="Cristhian Matiz"/>
    <s v="SUBDIRECCIÓN ESTRATÉGICA Y DE COORDINACIÓN BOMBERIL "/>
    <x v="0"/>
    <x v="2"/>
    <n v="30"/>
    <s v="20202000010162  "/>
    <d v="2020-05-13T00:00:00"/>
    <m/>
    <m/>
    <m/>
    <m/>
    <x v="2"/>
    <s v="10/06/2020  20/30 dias"/>
    <m/>
    <m/>
    <m/>
    <m/>
    <m/>
  </r>
  <r>
    <x v="2"/>
    <s v="Correo atención al Ciudadano"/>
    <x v="1"/>
    <s v="CARLOS ANDRéS CARVAJAL ECHEVERRI "/>
    <x v="2"/>
    <x v="2"/>
    <s v="CAC: Queja formal por falta de respeto a los ciudadanos del municipio de Envigado por parte del coordinador de Bomberos de Antioquia. "/>
    <s v="Marcelo Fernando Arellano "/>
    <s v="FORMULACIÓN Y ACTUALIZACIÓN NORMATIVA Y OPERATIVA "/>
    <x v="0"/>
    <x v="5"/>
    <n v="30"/>
    <s v="20202000010332  "/>
    <d v="2020-05-14T00:00:00"/>
    <n v="20202050067371"/>
    <d v="2020-05-27T00:00:00"/>
    <n v="9"/>
    <n v="9"/>
    <x v="0"/>
    <s v="Orfeo sin cerrar"/>
    <s v="N/A"/>
    <s v="Word"/>
    <s v="N/A"/>
    <s v="N/A"/>
    <s v="No se especifica medio de envio de respuesta, documento sin firma, Orfeo sin cerrar."/>
  </r>
  <r>
    <x v="2"/>
    <s v="Correo atención al Ciudadano"/>
    <x v="11"/>
    <s v="NICOLáS ANDRéS LASTRE  "/>
    <x v="2"/>
    <x v="1"/>
    <s v="CAC: Consulta Resolución 349 del 2017. "/>
    <s v="Faubricio Sanchez Cortes "/>
    <s v="FORMULACIÓN Y ACTUALIZACIÓN NORMATIVA Y OPERATIVA "/>
    <x v="0"/>
    <x v="5"/>
    <n v="30"/>
    <s v="20202000010362  "/>
    <d v="2020-05-14T00:00:00"/>
    <s v="N/A"/>
    <d v="2020-05-21T00:00:00"/>
    <n v="5"/>
    <n v="5"/>
    <x v="0"/>
    <s v="21-05-2020 17:03 PM Archivar Faubricio Sanchez Cortes se da respuesta por correo electrónico el día 21-05-2020"/>
    <s v="N/A"/>
    <s v="Word"/>
    <s v="Si"/>
    <s v="N/A"/>
    <s v="se hace entrega de la resolucion sin generar radicado de salida"/>
  </r>
  <r>
    <x v="2"/>
    <s v="Correo atención al Ciudadano"/>
    <x v="1"/>
    <s v="CARLOS ANDRéS CARVAJAL ECHEVERRI "/>
    <x v="4"/>
    <x v="2"/>
    <s v="CAC: Queja formal por falta de respeto a los ciudadanos del municipio de Envigado parte del coordinador de Bomberos de Antioquia. "/>
    <s v="Ronny Estiven Romero Velandia "/>
    <s v="FORMULACIÓN Y ACTUALIZACIÓN NORMATIVA Y OPERATIVA "/>
    <x v="0"/>
    <x v="5"/>
    <n v="30"/>
    <s v="20202000010372  "/>
    <d v="2020-05-14T00:00:00"/>
    <n v="20202050067371"/>
    <d v="2020-05-27T00:00:00"/>
    <n v="9"/>
    <n v="9"/>
    <x v="0"/>
    <s v="27-05-2020 11:30 AM Archivar Ronny Estiven Romero Velandia respondido con Radicado DNBC No. *20202050067371* **20202050067371"/>
    <s v="N/A"/>
    <s v="Word"/>
    <s v="N/A"/>
    <s v="N/A"/>
    <s v="No se especifica medio de envio de respuesta, documento sin firma."/>
  </r>
  <r>
    <x v="2"/>
    <s v="Correo atención al Ciudadano"/>
    <x v="10"/>
    <s v="ALCALDIA MUNICIPAL DE SIBATE Cesar Ernesto Forero Vásquez "/>
    <x v="4"/>
    <x v="1"/>
    <s v="CAC: ACLARACIÓN Y SOLICITUD DE INFORMACIÓN. "/>
    <s v="Andrea Bibiana Castañeda Durán  "/>
    <s v="FORMULACIÓN Y ACTUALIZACIÓN NORMATIVA Y OPERATIVA "/>
    <x v="0"/>
    <x v="2"/>
    <n v="30"/>
    <s v="20202000010402  "/>
    <d v="2020-05-14T00:00:00"/>
    <n v="20202050067321"/>
    <d v="2020-06-01T00:00:00"/>
    <n v="12"/>
    <n v="12"/>
    <x v="0"/>
    <s v="03-06-2020 16:47 PM Archivar Andrea Bibiana Castañeda Durán SE DIO TRÁMITE CON RAD. 20202050067321 ENVIADO EL 01/6/2020"/>
    <s v="N/A"/>
    <s v="Word"/>
    <s v="N/A"/>
    <s v="N/A"/>
    <s v="No se especifica medio de envio de respuesta, documento sin firma."/>
  </r>
  <r>
    <x v="2"/>
    <s v="Correo atención al Ciudadano"/>
    <x v="11"/>
    <s v="JOHANA VANESA ALVAREZ RODRÍGUEZ "/>
    <x v="2"/>
    <x v="1"/>
    <s v="CAC: Solicitud Certificado Laboral. "/>
    <s v="Carolina Pulido Moyeton "/>
    <s v="GESTIÓN CONTRACTUAL  "/>
    <x v="1"/>
    <x v="4"/>
    <n v="20"/>
    <s v="20202000010412  "/>
    <d v="2020-05-14T00:00:00"/>
    <s v="N/A"/>
    <d v="2020-07-24T00:00:00"/>
    <n v="45"/>
    <n v="45"/>
    <x v="1"/>
    <s v="24-07-2020 10:32 AM Archivar Carolina Pulido Moyeton SE ENVIÓ LA RESPUESTA DE LA SOLICITUD AL CORREO ELECTRÓNICO"/>
    <m/>
    <m/>
    <m/>
    <m/>
    <m/>
  </r>
  <r>
    <x v="2"/>
    <s v="Correo atención al Ciudadano"/>
    <x v="11"/>
    <s v="FRANCISCO JAVIER GOMEZ RAMOS "/>
    <x v="2"/>
    <x v="1"/>
    <s v="CAC: [Formulario de Contacto] Solicitud de información "/>
    <s v="Luis Alberto Valencia Pulido"/>
    <s v="Área Cenrtral de Referencia Bomberil "/>
    <x v="0"/>
    <x v="0"/>
    <n v="35"/>
    <s v="20202000010422  "/>
    <d v="2020-05-14T00:00:00"/>
    <n v="20202100001861"/>
    <d v="2020-07-13T00:00:00"/>
    <n v="38"/>
    <n v="38"/>
    <x v="1"/>
    <s v="13-07-2020 22:38 PM Archivar Luis Alberto Valencia Pulido Se da respuesta mediante correo electronico el dia 13/07/2020"/>
    <m/>
    <m/>
    <m/>
    <m/>
    <m/>
  </r>
  <r>
    <x v="2"/>
    <s v="Correo atención al Ciudadano"/>
    <x v="11"/>
    <s v="MIGUEL EDUARDO CARDOZO ORTIZ "/>
    <x v="0"/>
    <x v="5"/>
    <s v="CAC: TRASLADO POR COMPETENCIA, &amp;amp;quot;solicitud apoyo al Cuerpo de Bomberos del Municipio de Enciso - Santander,.&amp;amp;quot; "/>
    <s v="Cristhian Matiz"/>
    <s v="SUBDIRECCIÓN ESTRATÉGICA Y DE COORDINACIÓN BOMBERIL "/>
    <x v="0"/>
    <x v="2"/>
    <n v="30"/>
    <s v="20202000010432  "/>
    <d v="2020-05-15T00:00:00"/>
    <m/>
    <m/>
    <m/>
    <m/>
    <x v="2"/>
    <s v="10/06/2020  19/30 dias"/>
    <m/>
    <m/>
    <m/>
    <m/>
    <m/>
  </r>
  <r>
    <x v="2"/>
    <s v="Correo atención al Ciudadano"/>
    <x v="11"/>
    <s v="JOHN JAIRO LOPEZ SANCHEZ  "/>
    <x v="2"/>
    <x v="4"/>
    <s v="CAC: Para Proyecto de Educación_Alexander Maya, Video formación virtual. "/>
    <s v="Lina Maria Rojas Gallego"/>
    <s v="SUBDIRECCIÓN ESTRATÉGICA Y DE COORDINACIÓN BOMBERIL "/>
    <x v="0"/>
    <x v="7"/>
    <n v="30"/>
    <s v="20202000010442  "/>
    <d v="2020-05-15T00:00:00"/>
    <n v="20202000001771"/>
    <d v="2020-05-29T00:00:00"/>
    <n v="10"/>
    <n v="10"/>
    <x v="0"/>
    <s v="29-05-2020 15:21 PM Archivar Lina Maria Rojas Gallego Se da respuesta DNBC con radicado Nº 20202000001771"/>
    <s v="N/A"/>
    <s v="Word"/>
    <s v="N/A"/>
    <s v="N/A"/>
    <s v="No se especifica medio de envio de respuesta, documento sin firma."/>
  </r>
  <r>
    <x v="2"/>
    <s v="Correo atención al Ciudadano"/>
    <x v="7"/>
    <s v="DROGUERIA MUNDIAL DE RIONEGRO "/>
    <x v="3"/>
    <x v="1"/>
    <s v="CAC: DERECHO DE PETICION ACURS RIONEGRO SANTANDER. "/>
    <s v="Marcelo Fernando Arellano "/>
    <s v="FORMULACIÓN Y ACTUALIZACIÓN NORMATIVA Y OPERATIVA "/>
    <x v="0"/>
    <x v="5"/>
    <n v="30"/>
    <s v="20202000010452  "/>
    <d v="2020-05-15T00:00:00"/>
    <n v="20202050067641"/>
    <d v="2020-06-03T00:00:00"/>
    <n v="13"/>
    <n v="13"/>
    <x v="0"/>
    <s v="Orfeo sin cerrar"/>
    <s v="N/A"/>
    <s v="Word"/>
    <s v="N/A"/>
    <s v="N/A"/>
    <s v="No se especifica medio de envio de respuesta, documento sin firma, Orfeo sin cerrar."/>
  </r>
  <r>
    <x v="2"/>
    <s v="Correo atención al Ciudadano"/>
    <x v="10"/>
    <s v="EDINSON CORTES  "/>
    <x v="1"/>
    <x v="4"/>
    <s v="CAC: Solicitud suspención temporal acceso RUE Cuerpo de Bomberos Voluntarios de Ricaurte. "/>
    <s v="Luis Alberto Valencia Pulido"/>
    <s v="Área Cenrtral de Referencia Bomberil "/>
    <x v="0"/>
    <x v="2"/>
    <n v="30"/>
    <s v="20202000010482  "/>
    <d v="2020-05-15T00:00:00"/>
    <s v="N/A"/>
    <d v="2020-05-18T00:00:00"/>
    <n v="1"/>
    <n v="1"/>
    <x v="0"/>
    <s v="01-06-2020 11:20 AM Archivar Luis Alberto Valencia Pulido Se da respuesta el dia 18 de Mayo del 2020"/>
    <s v="N/A"/>
    <s v="N/A"/>
    <s v="N/A"/>
    <s v="N/A"/>
    <s v="No se tiene evidencia de respuesta."/>
  </r>
  <r>
    <x v="2"/>
    <s v="Correo atención al Ciudadano"/>
    <x v="1"/>
    <s v="LINA MARCELA ZAPATA DEGARDA "/>
    <x v="2"/>
    <x v="0"/>
    <s v="CAC: Solicitud concepto técnico bomberos.  "/>
    <s v="Marcelo Fernando Arellano "/>
    <s v="FORMULACIÓN Y ACTUALIZACIÓN NORMATIVA Y OPERATIVA "/>
    <x v="0"/>
    <x v="5"/>
    <n v="30"/>
    <s v="20202000010492  "/>
    <d v="2020-05-15T00:00:00"/>
    <s v="20202050067571 y  20202050067581"/>
    <d v="2020-06-02T00:00:00"/>
    <n v="12"/>
    <n v="12"/>
    <x v="0"/>
    <s v="Orfeo sin cerrar"/>
    <s v="N/A"/>
    <s v="Word"/>
    <s v="N/A"/>
    <s v="N/A"/>
    <s v="No se especifica medio de envio de respuesta, documento sin firma, Orfeo sin cerrar."/>
  </r>
  <r>
    <x v="2"/>
    <s v="Correo atención al Ciudadano"/>
    <x v="13"/>
    <s v="DIEGO MESA YEPES "/>
    <x v="1"/>
    <x v="3"/>
    <s v="CAC: Fwd_ caso bomberos saravena 2020. "/>
    <s v="Ronny Estiven Romero Velandia"/>
    <s v="FORMULACIÓN Y ACTUALIZACIÓN NORMATIVA Y OPERATIVA "/>
    <x v="0"/>
    <x v="2"/>
    <n v="30"/>
    <s v="20202000010552  "/>
    <d v="2020-05-15T00:00:00"/>
    <n v="20202050067001"/>
    <d v="2020-05-15T00:00:00"/>
    <n v="0"/>
    <n v="0"/>
    <x v="0"/>
    <s v="27-05-2020 11:45 AM Archivar Ronny Estiven Romero Velandia TRAMITADO CON Radicado DNBC No. *20202050067001* **20202050067001** Bogotá D.C, 15-05-2020"/>
    <s v="N/A"/>
    <s v="Word"/>
    <s v="N/A"/>
    <s v="N/A"/>
    <s v="No se especifica medio de envio de respuesta, documento sin firma."/>
  </r>
  <r>
    <x v="2"/>
    <s v="Correo atención al Ciudadano"/>
    <x v="1"/>
    <s v="CUERPO DE BOMBEROS VOLUNTARIOS DE ANDES - ANTIOQUIA LUIS GONZALO CORREA RESTREPO "/>
    <x v="1"/>
    <x v="1"/>
    <s v="CAC: SOLICITUD SOAT OKJ-047. "/>
    <s v="Jeison Andrés López Ruiz "/>
    <s v="GESTIÓN ADMINISTRATIVA "/>
    <x v="1"/>
    <x v="4"/>
    <n v="20"/>
    <s v="20202000010562  "/>
    <d v="2020-05-15T00:00:00"/>
    <s v="N/A"/>
    <d v="2020-05-15T00:00:00"/>
    <n v="0"/>
    <n v="0"/>
    <x v="0"/>
    <s v="Respuesta correo electronico con copia atencion ciudadano"/>
    <m/>
    <m/>
    <m/>
    <m/>
    <m/>
  </r>
  <r>
    <x v="2"/>
    <s v="Correo atención al Ciudadano"/>
    <x v="15"/>
    <s v="ADRIAN HERNáN CAMARGO ÁVILA "/>
    <x v="2"/>
    <x v="1"/>
    <s v="CAC: (sin asunto), Derecho de petición. "/>
    <s v="Andrea Bibiana Castañeda Durán  "/>
    <s v="FORMULACIÓN Y ACTUALIZACIÓN NORMATIVA Y OPERATIVA "/>
    <x v="0"/>
    <x v="5"/>
    <n v="30"/>
    <s v="20202000010602  "/>
    <d v="2020-05-18T00:00:00"/>
    <s v="N/A"/>
    <d v="2020-05-18T00:00:00"/>
    <n v="0"/>
    <n v="0"/>
    <x v="0"/>
    <s v="17-06-2020 11:11 AM Archivar Andrea Bibiana Castañeda Durán INFORMATIVO"/>
    <m/>
    <m/>
    <m/>
    <m/>
    <m/>
  </r>
  <r>
    <x v="2"/>
    <s v="Correo atención al Ciudadano"/>
    <x v="11"/>
    <s v="URIEL RODRIGUEZ FONSECA "/>
    <x v="2"/>
    <x v="1"/>
    <s v="CAC: SOLICITUD INFORMACIÓN TÉCNICA INFRAESTRUCTURA ESTACIONES. "/>
    <s v="Cristhian Matiz"/>
    <s v="SUBDIRECCIÓN ESTRATÉGICA Y DE COORDINACIÓN BOMBERIL "/>
    <x v="0"/>
    <x v="5"/>
    <n v="30"/>
    <s v="20202000010612  "/>
    <d v="2020-05-18T00:00:00"/>
    <m/>
    <m/>
    <m/>
    <m/>
    <x v="2"/>
    <s v="10/06/2020  18/30 dias"/>
    <m/>
    <m/>
    <m/>
    <m/>
    <m/>
  </r>
  <r>
    <x v="2"/>
    <s v="Correo atención al Ciudadano"/>
    <x v="12"/>
    <s v="CUERPO DE BOMBEROS VOLUNTARIOS DE TAMARA  "/>
    <x v="1"/>
    <x v="1"/>
    <s v="CAC: OFICIOS ENVIADOS ALCALDÍA DE TAMARA "/>
    <s v="Ronny Estiven Romero Velandia"/>
    <s v="FORMULACIÓN Y ACTUALIZACIÓN NORMATIVA Y OPERATIVA "/>
    <x v="0"/>
    <x v="2"/>
    <n v="30"/>
    <s v="20202000010642  "/>
    <d v="2020-05-18T00:00:00"/>
    <n v="20202050067411"/>
    <d v="2020-05-27T00:00:00"/>
    <n v="7"/>
    <n v="7"/>
    <x v="0"/>
    <s v="27-05-2020 11:57 AM Archivar Ronny Estiven Romero Velandia TRAMITADO CON Radicado DNBC No. *20202050067411* **20202050067411** Bogotá D.C, 27-05-2020"/>
    <s v="N/A"/>
    <s v="Word"/>
    <s v="N/A"/>
    <s v="N/A"/>
    <s v="No se especifica medio de envio de respuesta, documento sin firma."/>
  </r>
  <r>
    <x v="2"/>
    <s v="Correo atención al Ciudadano"/>
    <x v="11"/>
    <s v="ROCIO DOMINGUEZ  "/>
    <x v="3"/>
    <x v="1"/>
    <s v="CAC: DERECHO DE PETICION Solicitud de copia de todas las cotizaciones presentadas del evento adelantado que generó la orden de compra No. 46058  "/>
    <s v="CAROLINA ESCARRAGA "/>
    <s v="GESTIÓN CONTRACTUAL  "/>
    <x v="1"/>
    <x v="4"/>
    <n v="20"/>
    <s v="20202000010652  "/>
    <d v="2020-05-18T00:00:00"/>
    <m/>
    <m/>
    <m/>
    <m/>
    <x v="3"/>
    <s v="11/06/2020  18/20 dias"/>
    <m/>
    <m/>
    <m/>
    <m/>
    <m/>
  </r>
  <r>
    <x v="2"/>
    <s v="Correo atención al Ciudadano"/>
    <x v="10"/>
    <s v="ALCALDIA PULI CUNDINAMARCA Jose William Herreño Lozano "/>
    <x v="4"/>
    <x v="3"/>
    <s v="CAC: PETICIÓN Y SOLICITUD. "/>
    <s v="Andrea Bibiana Castañeda Durán  "/>
    <s v="FORMULACIÓN Y ACTUALIZACIÓN NORMATIVA Y OPERATIVA "/>
    <x v="0"/>
    <x v="2"/>
    <n v="30"/>
    <s v="20202000010672  "/>
    <d v="2020-05-18T00:00:00"/>
    <n v="20202050067661"/>
    <d v="2020-06-12T00:00:00"/>
    <n v="18"/>
    <n v="18"/>
    <x v="0"/>
    <s v="12-06-2020 12:07 PM Archivar Andrea Bibiana Castañeda Durán SE DIO RESPUESTA A LA ALCALDÍA CON RAD. 20202050067661 SE REQUIRIÓ AL COMANDANTE DEL CBV SOBRE LA INSCRIPCIÓN DIGNATARIOS CON EL RADICADO 20202050067651, ENVIADOS EL 12/6/2020"/>
    <m/>
    <m/>
    <m/>
    <m/>
    <m/>
  </r>
  <r>
    <x v="2"/>
    <s v="Correo atención al Ciudadano"/>
    <x v="11"/>
    <s v="VEEDURIA CIUDADANA VIGIAS DEL CAFE  "/>
    <x v="3"/>
    <x v="1"/>
    <s v="CAC: solicitud información. "/>
    <s v=" Carlos Armando López Barrera"/>
    <s v="OFICINA ASESORA JURIDICA "/>
    <x v="2"/>
    <x v="5"/>
    <n v="30"/>
    <s v="20202000010702  "/>
    <d v="2020-05-18T00:00:00"/>
    <n v="20201200000143"/>
    <d v="2020-06-01T00:00:00"/>
    <n v="10"/>
    <n v="10"/>
    <x v="0"/>
    <s v="01-06-2020 17:02 PM Archivar Carlos Armando López Barrera ARCHIVO 20201200000143"/>
    <s v="N/A"/>
    <s v="Word"/>
    <s v="N/A"/>
    <s v="N/A"/>
    <s v="No se especifica medio de envio de respuesta, documento sin firma."/>
  </r>
  <r>
    <x v="2"/>
    <s v="Correo atención al Ciudadano"/>
    <x v="11"/>
    <s v="EDWARD ORLANDO SUAREZ GARCIA "/>
    <x v="3"/>
    <x v="1"/>
    <s v="CAC: Fwd_ COBRO APORTES DE LEY 14 DE 1991. "/>
    <s v="Miguel Ángel Franco Torres "/>
    <s v="GESTIÓN TESORERIA "/>
    <x v="1"/>
    <x v="4"/>
    <n v="20"/>
    <s v="20202000010732  "/>
    <d v="2020-05-18T00:00:00"/>
    <s v="N/A"/>
    <d v="2020-06-30T00:00:00"/>
    <n v="27"/>
    <n v="27"/>
    <x v="1"/>
    <s v="30-06-2020 13:18 PM Archivar Miguel Ángel Franco Torres Se dio respuesta a la solicitud del Canal Regional TRO, en la cual la DNBC en las Vigencias 2019 y lo corrido del 2020 no ha suscrito Contratos de Publicidad y Propaganda. como hecho generador para el aporte a la Ley 14 de 1991."/>
    <m/>
    <m/>
    <m/>
    <m/>
    <m/>
  </r>
  <r>
    <x v="2"/>
    <s v="Correo atención al Ciudadano"/>
    <x v="10"/>
    <s v="CUERPO DE BOMBEROS VOLUNTARIOS DE TOCAIMA - CUNDINAMARCA LUiS GABRIEL SALDARRIAGA Z. "/>
    <x v="1"/>
    <x v="1"/>
    <s v="CAC: SOLICITUD COMODATO EPP. "/>
    <s v="Carolina Pulido Moyeton "/>
    <s v="GESTIÓN CONTRACTUAL  "/>
    <x v="1"/>
    <x v="4"/>
    <n v="20"/>
    <s v="20202000010742  "/>
    <d v="2020-05-18T00:00:00"/>
    <n v="20203500003391"/>
    <d v="2020-07-16T00:00:00"/>
    <n v="39"/>
    <n v="39"/>
    <x v="1"/>
    <s v="11/06/2020  18/20 dias"/>
    <m/>
    <m/>
    <m/>
    <m/>
    <m/>
  </r>
  <r>
    <x v="2"/>
    <s v="Correo atención al Ciudadano"/>
    <x v="1"/>
    <s v="LIRIA ROSA MORALES SANCHEZ "/>
    <x v="1"/>
    <x v="3"/>
    <s v="CAC: Fwd_ Revisión de Convenio Cuerpo de Bomberos Voluntarios Santa Fe de Antioquia. "/>
    <s v="Andrea Bibiana Castañeda Durán  "/>
    <s v="FORMULACIÓN Y ACTUALIZACIÓN NORMATIVA Y OPERATIVA "/>
    <x v="0"/>
    <x v="2"/>
    <n v="30"/>
    <s v="20202000010752  "/>
    <d v="2020-05-18T00:00:00"/>
    <n v="202020500671"/>
    <d v="2020-05-26T00:00:00"/>
    <n v="6"/>
    <n v="6"/>
    <x v="0"/>
    <s v="29-05-2020 11:44 AM Archivar Andrea Bibiana Castañeda Durán SE DIO TRÁMITE CON RADICADO 20202050067161 ENVIADO EL 26/5/2020"/>
    <s v="N/A"/>
    <s v="Word"/>
    <s v="N/A"/>
    <s v="N/A"/>
    <s v="No se especifica medio de envio de respuesta, documento sin firma."/>
  </r>
  <r>
    <x v="2"/>
    <s v="Correo atención al Ciudadano"/>
    <x v="3"/>
    <s v="ALCALDIA MUNICIPAL DE LA TEBAIDA - QUINDIO SIRLENY ACEVEDO CARVAJAL "/>
    <x v="4"/>
    <x v="1"/>
    <s v="CAC: SOLICITUD DE INFORMACIÓN. "/>
    <s v="Andrea Bibiana Castañeda Durán  "/>
    <s v="FORMULACIÓN Y ACTUALIZACIÓN NORMATIVA Y OPERATIVA "/>
    <x v="0"/>
    <x v="2"/>
    <n v="30"/>
    <s v="20202000011022  "/>
    <d v="2020-05-19T00:00:00"/>
    <m/>
    <m/>
    <m/>
    <m/>
    <x v="2"/>
    <s v="11/06/2020  18/30 dias"/>
    <m/>
    <m/>
    <m/>
    <m/>
    <m/>
  </r>
  <r>
    <x v="2"/>
    <s v="Correo atención al Ciudadano"/>
    <x v="10"/>
    <s v="CUERPO DE BOMBEROS VOLUNTARIOS DE UNE - CUNDINAMARCA  "/>
    <x v="1"/>
    <x v="4"/>
    <s v="CAC: Fwd: Documento de Estación Bomberos B44 Une. . "/>
    <s v="Ronny Estiven Romero Velandia"/>
    <s v="FORMULACIÓN Y ACTUALIZACIÓN NORMATIVA Y OPERATIVA "/>
    <x v="0"/>
    <x v="2"/>
    <n v="30"/>
    <s v="20202000011062  "/>
    <d v="2020-05-19T00:00:00"/>
    <s v="N/A"/>
    <d v="2020-05-27T00:00:00"/>
    <n v="3"/>
    <n v="3"/>
    <x v="0"/>
    <s v="27-05-2020 16:32 PM Archivar Ronny Estiven Romero Velandia SE PROGRAMO VISITA PARA EL DIA VIERNES 22 DE MAYO EN CABEZA DEL SUBDIRECTOR MISIONAL."/>
    <s v="N/A"/>
    <s v="N/A"/>
    <s v="N/A"/>
    <s v="N/A"/>
    <s v="No se tiene evidencia de visita o correo de respuesta"/>
  </r>
  <r>
    <x v="2"/>
    <s v="Correo atención al Ciudadano"/>
    <x v="4"/>
    <s v="CUERPO DE BOMBEROS VOLUNTARIOS DE FLORIDA - VALLE  "/>
    <x v="1"/>
    <x v="4"/>
    <s v="CAC: Fwd: PARO DE ACTIVIDADES.  "/>
    <s v="Ronny Estiven Romero Velandia"/>
    <s v="FORMULACIÓN Y ACTUALIZACIÓN NORMATIVA Y OPERATIVA "/>
    <x v="0"/>
    <x v="2"/>
    <n v="30"/>
    <s v="20202000011082  "/>
    <d v="2020-05-19T00:00:00"/>
    <n v="20202050067261"/>
    <d v="2020-05-20T00:00:00"/>
    <n v="1"/>
    <n v="1"/>
    <x v="0"/>
    <s v="27-05-2020 16:34 PM Archivar Ronny Estiven Romero Velandia TRAMITADO CON Radicado DNBC No. *20202050067261* **20202050067261** Bogotá D.C, 20-05-2020"/>
    <s v="N/A"/>
    <s v="Word"/>
    <s v="N/A"/>
    <s v="N/A"/>
    <s v="No se especifica medio de envio de respuesta, documento sin firma."/>
  </r>
  <r>
    <x v="2"/>
    <s v="Correo atención al Ciudadano"/>
    <x v="19"/>
    <s v="CARLOS CESAR CABRERA RODRíGUEZ "/>
    <x v="1"/>
    <x v="1"/>
    <s v="CAC: SOAT. "/>
    <s v="Jeison Andrés López Ruiz "/>
    <s v="GESTIÓN ADMINISTRATIVA "/>
    <x v="1"/>
    <x v="4"/>
    <n v="20"/>
    <s v="20202000011092  "/>
    <d v="2020-05-19T00:00:00"/>
    <s v="N/A"/>
    <d v="2020-06-11T00:00:00"/>
    <n v="17"/>
    <n v="17"/>
    <x v="0"/>
    <s v="Orfeo sin cerrar"/>
    <s v="N/A"/>
    <s v="N/A"/>
    <s v="N/A"/>
    <s v="N/A"/>
    <s v="Se copio respuesta al correo atencionciudadano@dnbc.gov.co"/>
  </r>
  <r>
    <x v="2"/>
    <s v="Correo atención al Ciudadano"/>
    <x v="28"/>
    <s v="CUERPO DE BOMBEROS VOLUNTARIOS DE SAN MARTIN DE LOS LLANOS  "/>
    <x v="1"/>
    <x v="1"/>
    <s v="CAC: SOLICITUD COPIA SOAT. "/>
    <s v="Wilson Enrique Sánchez Laguado  "/>
    <s v="GESTIÓN ADMINISTRATIVA "/>
    <x v="1"/>
    <x v="4"/>
    <n v="20"/>
    <s v="20202000011102  "/>
    <d v="2020-05-19T00:00:00"/>
    <s v="N/A"/>
    <d v="2020-06-11T00:00:00"/>
    <n v="17"/>
    <n v="17"/>
    <x v="0"/>
    <s v="Orfeo sin cerrar"/>
    <s v="N/A"/>
    <s v="N/A"/>
    <s v="N/A"/>
    <s v="N/A"/>
    <s v="Se copio respuesta al correo atencionciudadano@dnbc.gov.co"/>
  </r>
  <r>
    <x v="2"/>
    <s v="Correo atención al Ciudadano"/>
    <x v="10"/>
    <s v="LILIANA MARIA VELEZ PEREZ "/>
    <x v="2"/>
    <x v="1"/>
    <s v="CAC: Derecho de petición. "/>
    <s v="Faubricio Sanchez Cortes "/>
    <s v="GESTIÓN DOCUMENTAL "/>
    <x v="0"/>
    <x v="5"/>
    <n v="30"/>
    <s v="20202000011112  "/>
    <d v="2020-05-19T00:00:00"/>
    <n v="20203320002591"/>
    <d v="2020-07-02T00:00:00"/>
    <n v="28"/>
    <n v="28"/>
    <x v="0"/>
    <s v="02-07-2020 16:20 PM Archivar Faubricio Sanchez Cortes se archiva ya que se dio respuesta mediante radicado No. **20203320002591**"/>
    <m/>
    <m/>
    <m/>
    <m/>
    <m/>
  </r>
  <r>
    <x v="2"/>
    <s v="Correo atención al Ciudadano"/>
    <x v="10"/>
    <s v="RONALD E. FULA M.  "/>
    <x v="2"/>
    <x v="1"/>
    <s v="CAC: Re_ Solicitud de información existencia como miembro activo. "/>
    <s v="Luis Alberto Valencia Pulido"/>
    <s v="Área Cenrtral de Referencia Bomberil "/>
    <x v="0"/>
    <x v="5"/>
    <n v="30"/>
    <s v="20202000011132  "/>
    <d v="2020-05-19T00:00:00"/>
    <n v="20202100001841"/>
    <d v="2020-06-01T00:00:00"/>
    <n v="9"/>
    <n v="9"/>
    <x v="0"/>
    <s v="01-06-2020 11:53 AM Archivar Luis Alberto Valencia Pulido Se da respuesta mediante el oficio No 20202100001841"/>
    <s v="N/A"/>
    <s v="Word"/>
    <s v="N/A"/>
    <s v="N/A"/>
    <s v="No se especifica medio de envio de respuesta, documento sin firma."/>
  </r>
  <r>
    <x v="2"/>
    <s v="Correo atención al Ciudadano"/>
    <x v="9"/>
    <s v="MARCO ANTONIO GARCIA LARA "/>
    <x v="2"/>
    <x v="0"/>
    <s v="CAC: DERECHO DE PETICION MARCOS GARCIA LARA "/>
    <s v="Andrea Bibiana Castañeda Durán  "/>
    <s v="FORMULACIÓN Y ACTUALIZACIÓN NORMATIVA Y OPERATIVA "/>
    <x v="0"/>
    <x v="0"/>
    <n v="35"/>
    <s v="20202000011142  "/>
    <d v="2020-05-19T00:00:00"/>
    <n v="20202050067831"/>
    <d v="2020-07-02T00:00:00"/>
    <n v="28"/>
    <n v="28"/>
    <x v="0"/>
    <s v="09-07-2020 19:11 PM Archivar Andrea Bibiana Castañeda Durán SE DIO TRÁMITE CON RADICADO 20202050067831 ENVIADO POR CORREO ELECTRÓNICO EL 2/7/2020"/>
    <m/>
    <m/>
    <m/>
    <m/>
    <m/>
  </r>
  <r>
    <x v="2"/>
    <s v="Correo atención al Ciudadano"/>
    <x v="1"/>
    <s v="GOBERNACION DE ANTIOQUIA SECRETARIA DE GOBIERNO DEPARTAMENTAL IDALIA AMPARO GONZALEZ GIRALDO "/>
    <x v="4"/>
    <x v="2"/>
    <s v="CAC: TRASLADO POR COMPETENCIA DE QUEJA Y SOLICITUD DE VISITA AL CUERPO DE BOMBEROS DE GIRARDOTA- ANTIOQUIA. "/>
    <s v="Javier Alberto Coral Meneses "/>
    <s v="SUBDIRECCIÓN ESTRATÉGICA Y DE COORDINACIÓN BOMBERIL "/>
    <x v="0"/>
    <x v="5"/>
    <n v="30"/>
    <s v="20202000011152  "/>
    <d v="2020-05-19T00:00:00"/>
    <s v="20202000002471 y  20202000002461"/>
    <d v="2020-06-09T00:00:00"/>
    <n v="15"/>
    <n v="15"/>
    <x v="0"/>
    <s v="Orfeo sin cerrar"/>
    <s v="N/A"/>
    <s v="Word"/>
    <s v="N/A"/>
    <s v="N/A"/>
    <s v="No se especifica medio de envio de respuesta, documento sin firma."/>
  </r>
  <r>
    <x v="2"/>
    <s v="Correo atención al Ciudadano"/>
    <x v="13"/>
    <s v="CUERPO DE BOMBEROS OFICIAL DE ARAUCA - ARAUCA TANIA ARGUELLO  "/>
    <x v="1"/>
    <x v="1"/>
    <s v="CAC: SOLICITUD COPIA DEL SOAT. "/>
    <s v="Jeison Andrés López Ruiz "/>
    <s v="GESTIÓN ADMINISTRATIVA "/>
    <x v="1"/>
    <x v="4"/>
    <n v="20"/>
    <s v="20202000011162  "/>
    <d v="2020-05-19T00:00:00"/>
    <s v="N/A"/>
    <d v="2020-06-11T00:00:00"/>
    <n v="17"/>
    <n v="17"/>
    <x v="0"/>
    <s v="Orfeo sin cerrar"/>
    <s v="N/A"/>
    <s v="N/A"/>
    <s v="N/A"/>
    <s v="N/A"/>
    <s v="Se copio respuesta al correo atencionciudadano@dnbc.gov.co"/>
  </r>
  <r>
    <x v="2"/>
    <s v="Correo atención al Ciudadano"/>
    <x v="15"/>
    <s v="CUERPO DE BOMBEROS VOLUNTARIOS DE LABRANZAGRANDE  "/>
    <x v="1"/>
    <x v="1"/>
    <s v="CAC: Información Comodato. "/>
    <s v="Carolina Pulido Moyeton "/>
    <s v="GESTIÓN CONTRACTUAL  "/>
    <x v="1"/>
    <x v="4"/>
    <n v="20"/>
    <s v="20202000011172  "/>
    <d v="2020-05-19T00:00:00"/>
    <n v="20203500002861"/>
    <d v="2020-07-16T00:00:00"/>
    <n v="38"/>
    <n v="38"/>
    <x v="1"/>
    <s v="16-07-2020 10:18 AM Archivar Carolina Pulido Moyeton LA RESPUESTA FUE ENVIADA MEDIANTE CORREO ELECTRONICO"/>
    <m/>
    <m/>
    <m/>
    <m/>
    <m/>
  </r>
  <r>
    <x v="2"/>
    <s v="Correo atención al Ciudadano"/>
    <x v="15"/>
    <s v="SISBEN YANIN EMILSE RODRIGUEZ RINCON "/>
    <x v="4"/>
    <x v="1"/>
    <s v="URGENTE SOLICITUD CERTIFICACIÓN. "/>
    <s v="Faubricio Sanchez Cortes "/>
    <s v="FORMULACIÓN Y ACTUALIZACIÓN NORMATIVA Y OPERATIVA "/>
    <x v="0"/>
    <x v="5"/>
    <n v="30"/>
    <s v="20202000011182  "/>
    <d v="2020-05-19T00:00:00"/>
    <n v="20203320003021"/>
    <d v="2020-07-09T00:00:00"/>
    <n v="33"/>
    <n v="33"/>
    <x v="1"/>
    <s v="14-07-2020 22:09 PM Archivar Faubricio Sanchez Cortes Se dio respuesta con radicado No. 20203320003021 enviado el 09-07-2020"/>
    <m/>
    <m/>
    <m/>
    <m/>
    <m/>
  </r>
  <r>
    <x v="2"/>
    <s v="Correo atención al Ciudadano"/>
    <x v="14"/>
    <s v="CUERPO DE BOMBEROS VOLUNTARIOS DE PLANADAS - TOLIMA  "/>
    <x v="1"/>
    <x v="3"/>
    <s v="CAC: (sin asunto) Solicitud de apoyo y acompañamiento al Cuerpo de Bomberos de Planadas en las diferentes solicitudes. "/>
    <s v="Andrea Bibiana Castañeda Durán  "/>
    <s v="FORMULACIÓN Y ACTUALIZACIÓN NORMATIVA Y OPERATIVA "/>
    <x v="0"/>
    <x v="2"/>
    <n v="30"/>
    <s v="20202000011202  "/>
    <d v="2020-05-20T00:00:00"/>
    <n v="2020205006797"/>
    <d v="2020-07-02T00:00:00"/>
    <n v="27"/>
    <n v="27"/>
    <x v="0"/>
    <s v="09-07-2020 19:13 PM Archivar Andrea Bibiana Castañeda Durán SE DIO TRÁMITE CON RADICADO 20202050067971 ENVIADO EL 2/7/2020 POR CORREO ELECTRÓNICO"/>
    <m/>
    <m/>
    <m/>
    <m/>
    <m/>
  </r>
  <r>
    <x v="0"/>
    <s v="Radicación Directa"/>
    <x v="11"/>
    <s v="ASPRESEG  "/>
    <x v="3"/>
    <x v="1"/>
    <s v="RD SOLICITUD COPIA LISTADO DE PROYECTOS DE INVERSIÓN APROBADOS "/>
    <s v=" Carlos Armando López Barrera"/>
    <s v="OFICINA ASESORA JURIDICA "/>
    <x v="2"/>
    <x v="4"/>
    <n v="20"/>
    <s v="20203800011232  "/>
    <d v="2020-05-20T00:00:00"/>
    <n v="20201200000173"/>
    <d v="2020-06-04T00:00:00"/>
    <n v="11"/>
    <n v="11"/>
    <x v="0"/>
    <s v="04-06-2020 09:13 AM Archivar Carlos Armando López Barrera ARCHIVO 20201200000173"/>
    <s v="N/A"/>
    <s v="Word"/>
    <s v="N/A"/>
    <s v="N/A"/>
    <s v="Error de Orfeo solo genera radicados con salida (3)"/>
  </r>
  <r>
    <x v="2"/>
    <s v="Correo atención al Ciudadano"/>
    <x v="7"/>
    <s v="CUERPO DE BOMBEROS VOLUNTARIOS DE RIONEGRO  "/>
    <x v="1"/>
    <x v="1"/>
    <s v="CAC: COPIA COMODATOS. "/>
    <s v="Carolina Pulido Moyeton "/>
    <s v="GESTIÓN CONTRACTUAL  "/>
    <x v="1"/>
    <x v="4"/>
    <n v="20"/>
    <s v="20202000011262  "/>
    <d v="2020-05-20T00:00:00"/>
    <n v="20203500003501"/>
    <d v="2020-07-17T00:00:00"/>
    <n v="38"/>
    <n v="38"/>
    <x v="1"/>
    <s v="17-07-2020 10:13 AM Archivar Carolina Pulido Moyeton LA RESPUESTA FUE REDACTADA Y ENVIADA MEDIANTE CORROE ELECTRÓNICO JUNTO CON ANEXOS."/>
    <m/>
    <m/>
    <m/>
    <m/>
    <m/>
  </r>
  <r>
    <x v="2"/>
    <s v="Correo atención al Ciudadano"/>
    <x v="11"/>
    <s v="JOSE AUGUSTO GIL GONZALEZ "/>
    <x v="2"/>
    <x v="1"/>
    <s v="CAC: Solicitud Información Evento 05.10.2019 Lagos de Suba.  "/>
    <s v="Marcelo Fernando Arellano "/>
    <s v="FORMULACIÓN Y ACTUALIZACIÓN NORMATIVA Y OPERATIVA "/>
    <x v="0"/>
    <x v="5"/>
    <n v="30"/>
    <s v="20202000011302  "/>
    <d v="2020-05-20T00:00:00"/>
    <n v="20202050067591"/>
    <d v="2020-06-02T00:00:00"/>
    <n v="9"/>
    <n v="9"/>
    <x v="0"/>
    <s v="Orfeo sin cerrar"/>
    <s v="N/A"/>
    <s v="Word"/>
    <s v="N/A"/>
    <s v="N/A"/>
    <s v="No se especifica medio de envio de respuesta, documento sin firma, Orfeo sin cerrar."/>
  </r>
  <r>
    <x v="2"/>
    <s v="Correo atención al Ciudadano"/>
    <x v="11"/>
    <s v="IVAN CEPEDA CASTRO "/>
    <x v="0"/>
    <x v="1"/>
    <s v="CAC: Traslado petición DPS2-873-20. Peticionario_ Héctor Fabio Vidal. "/>
    <s v=" Carlos Armando López Barrera"/>
    <s v="OFICINA ASESORA JURIDICA "/>
    <x v="2"/>
    <x v="5"/>
    <n v="30"/>
    <s v="20202000011372  "/>
    <d v="2020-05-21T00:00:00"/>
    <n v="20201200000163"/>
    <d v="2020-06-04T00:00:00"/>
    <n v="10"/>
    <n v="10"/>
    <x v="0"/>
    <s v="04-06-2020 09:09 AM Archivar Carlos Armando López Barrera ARCHIVO 20201200000163"/>
    <s v="N/A"/>
    <s v="Word"/>
    <s v="N/A"/>
    <s v="N/A"/>
    <s v="Error de Orfeo solo genera radicados con salida (3)"/>
  </r>
  <r>
    <x v="2"/>
    <s v="Correo atención al Ciudadano"/>
    <x v="1"/>
    <s v="FABRIZIO ANGELORO AQUARIUS DIVING CLUB  "/>
    <x v="3"/>
    <x v="4"/>
    <s v="CAC:Cursos de buceo recreativo y profesional PADI. "/>
    <s v="Cristhian Matiz"/>
    <s v="SUBDIRECCIÓN ESTRATÉGICA Y DE COORDINACIÓN BOMBERIL "/>
    <x v="0"/>
    <x v="7"/>
    <n v="30"/>
    <s v="20202000011382  "/>
    <d v="2020-05-21T00:00:00"/>
    <s v="N/A"/>
    <d v="2020-07-07T00:00:00"/>
    <n v="29"/>
    <n v="29"/>
    <x v="0"/>
    <s v="07-07-2020 10:57 AM Archivar Edgar Alexander Maya Lopez Se archiva por ser de carácter informativo"/>
    <m/>
    <m/>
    <m/>
    <m/>
    <m/>
  </r>
  <r>
    <x v="2"/>
    <s v="Correo atención al Ciudadano"/>
    <x v="11"/>
    <s v="COLOMBIA COMPRA EFICIENTE - AGENCIA NACIONAL DE CONTRATACIÓN PUBLICA ANC COLOMBIA  "/>
    <x v="0"/>
    <x v="1"/>
    <s v="CAC: RESPUESTA PQRS N° 4202013000003937. "/>
    <s v="Carolina Pulido Moyeton "/>
    <s v="GESTIÓN CONTRACTUAL  "/>
    <x v="1"/>
    <x v="4"/>
    <n v="20"/>
    <s v="20202000011402  "/>
    <d v="2020-05-21T00:00:00"/>
    <m/>
    <m/>
    <m/>
    <m/>
    <x v="2"/>
    <m/>
    <m/>
    <m/>
    <m/>
    <m/>
    <m/>
  </r>
  <r>
    <x v="2"/>
    <s v="Correo atención al Ciudadano"/>
    <x v="1"/>
    <s v="JOHN DARIO QUIROZ ERAZO "/>
    <x v="2"/>
    <x v="1"/>
    <s v="CAC: Inventario bomberil en los municipios de Colombia. "/>
    <s v="Faubricio Sanchez Cortes "/>
    <s v="GESTIÓN DOCUMENTAL "/>
    <x v="0"/>
    <x v="5"/>
    <n v="30"/>
    <s v="20202000011412  "/>
    <d v="2020-05-21T00:00:00"/>
    <s v="N/A"/>
    <d v="2020-08-02T00:00:00"/>
    <n v="47"/>
    <n v="47"/>
    <x v="1"/>
    <s v="02-08-2020 20:37 PM Archivar Faubricio Sanchez Cortes ya se dio respuesta"/>
    <m/>
    <m/>
    <m/>
    <m/>
    <m/>
  </r>
  <r>
    <x v="2"/>
    <s v="Correo Institucional"/>
    <x v="11"/>
    <s v="MINISTERIO DE HACIENDA CLAUDIA MARCELA NUMA PÁEZ "/>
    <x v="0"/>
    <x v="1"/>
    <s v="CI: Re: Radicado de salida 2-2020-020231 &amp;amp;quot;Asunto: Proyecto 2021&amp;amp;quot; "/>
    <s v="Miguel Ángel Franco Torres "/>
    <s v="GESTIÓN TESORERIA "/>
    <x v="1"/>
    <x v="4"/>
    <n v="20"/>
    <s v="20202000011442  "/>
    <d v="2020-05-21T00:00:00"/>
    <s v="N/A"/>
    <d v="2020-06-30T00:00:00"/>
    <n v="24"/>
    <n v="24"/>
    <x v="1"/>
    <s v="30-06-2020 13:28 PM Archivar Miguel Ángel Franco Torres Se dio respuesta a la Dra. Claudia Marcela Numa (Directora General de Presupuesto Publico Nacional) del Ministerio de Hacienda y Crédito Publico, sobre la Proyección de Ingresos y gastos para las vigencias 2021 a 2024 respectivamente. ."/>
    <m/>
    <m/>
    <m/>
    <m/>
    <m/>
  </r>
  <r>
    <x v="2"/>
    <s v="Correo atención al Ciudadano"/>
    <x v="14"/>
    <s v="LAURA MERCEDES CUBILLOS CUERPO DE BOMBEROS VOLUNTARIOS DE IBAGUE "/>
    <x v="1"/>
    <x v="3"/>
    <s v="CAC: S.O.S. BOMBEROS TOLIMA. "/>
    <s v="Ronny Estiven Romero Velandia"/>
    <s v="FORMULACIÓN Y ACTUALIZACIÓN NORMATIVA Y OPERATIVA "/>
    <x v="0"/>
    <x v="2"/>
    <n v="30"/>
    <s v="20202000011492  "/>
    <d v="2020-05-21T00:00:00"/>
    <m/>
    <m/>
    <m/>
    <m/>
    <x v="2"/>
    <s v="11/06/2020  15/30 dias"/>
    <m/>
    <m/>
    <m/>
    <m/>
    <m/>
  </r>
  <r>
    <x v="2"/>
    <s v="Correo atención al Ciudadano"/>
    <x v="11"/>
    <s v="PROCURADURIA SEGUNDA DELEGADA CONTRATACION ESTATAL WILLIAM ANDRES LINARES ROMERO "/>
    <x v="0"/>
    <x v="1"/>
    <s v="CAC: SOLICITUD INFORMACIÓN EXPEDIENTE Covid-19- IUS- E – 2020 -236741 / IUC – D 2020 – 1517595. "/>
    <s v="Jorge Edwin Amarillo Alvarado"/>
    <s v="SUBDIRECCIÓN ADMINISTRATIVA Y FINANCIERA "/>
    <x v="1"/>
    <x v="4"/>
    <n v="20"/>
    <s v="20202000011572  "/>
    <d v="2020-05-21T00:00:00"/>
    <s v="N/A"/>
    <d v="2020-06-08T00:00:00"/>
    <n v="12"/>
    <n v="12"/>
    <x v="0"/>
    <s v="09-06-2020 10:35 AM Archivar Jorge Edwin Amarillo Alvarado se dio respuesta mediante correo electronico el dia 08 de junio del presente año mediante el mail charles.benavides@dnbc.gov.co"/>
    <s v="N/A"/>
    <s v="N/A"/>
    <s v="Si"/>
    <s v="N/A"/>
    <s v="No se tiene evidencia en Orfeo de respuesta"/>
  </r>
  <r>
    <x v="2"/>
    <s v="Correo atención al Ciudadano"/>
    <x v="10"/>
    <s v="EDINSON CORTES  "/>
    <x v="1"/>
    <x v="4"/>
    <s v="CAC: RV_ inconsistencias megáfono. "/>
    <s v="JAIRO SOTO GIL"/>
    <s v="SUBDIRECCIÓN ESTRATÉGICA Y DE COORDINACIÓN BOMBERIL "/>
    <x v="0"/>
    <x v="7"/>
    <n v="30"/>
    <s v="20202000011632  "/>
    <d v="2020-05-21T00:00:00"/>
    <n v="20202000001511"/>
    <d v="2020-05-21T00:00:00"/>
    <n v="0"/>
    <n v="0"/>
    <x v="0"/>
    <s v="21-05-2020 17:41 PM Archivar JAIRO SOTO GIL archivo 20202000001511"/>
    <s v="N/A"/>
    <s v="Word"/>
    <s v="Si"/>
    <s v="N/A"/>
    <m/>
  </r>
  <r>
    <x v="2"/>
    <s v="Correo atención al Ciudadano"/>
    <x v="11"/>
    <s v="PROCURADURIA GENERAL DE LA NACION  "/>
    <x v="0"/>
    <x v="4"/>
    <s v="CAC SOLICITUD RECURSOS HUMANOS "/>
    <s v="MARYOLY DIAZ"/>
    <s v="GESTIÓN TALENTO HUMANO "/>
    <x v="1"/>
    <x v="4"/>
    <n v="20"/>
    <s v="20203800011702  "/>
    <d v="2020-05-22T00:00:00"/>
    <n v="20203100002051"/>
    <d v="2020-06-03T00:00:00"/>
    <n v="8"/>
    <n v="8"/>
    <x v="0"/>
    <s v="03-06-2020 16:30 PM Archivar MARYOLY DIAZ SE REALIZA TRAMITE MEDIANTE RADICADO 20203100002051 SE DA RESPUESTA POR CORREO ELECTRÓNICO EL 3 DE JUNIO DE 2020"/>
    <d v="2020-06-03T00:00:00"/>
    <s v="Pdf"/>
    <s v="Si"/>
    <s v="N/A"/>
    <s v="N/A"/>
  </r>
  <r>
    <x v="2"/>
    <s v="Correo atención al Ciudadano"/>
    <x v="15"/>
    <s v="ALCALDIA GUAYATA SECRETARIA DE PLANEACIóN  "/>
    <x v="4"/>
    <x v="3"/>
    <s v="CAC: Fwd: SOLICITUD APOYO CREACIÓN CUERPO DE BOMBEROS GUAYATÁ BOYACÁ. "/>
    <s v="EDISON DELGADO "/>
    <s v="FORMULACIÓN Y ACTUALIZACIÓN NORMATIVA Y OPERATIVA "/>
    <x v="0"/>
    <x v="2"/>
    <n v="30"/>
    <s v="20202000011862  "/>
    <d v="2020-05-26T00:00:00"/>
    <n v="20202050067881"/>
    <d v="2020-06-09T00:00:00"/>
    <n v="10"/>
    <n v="10"/>
    <x v="0"/>
    <s v="Orfeo sin cerrar"/>
    <s v="N/A"/>
    <s v="Word"/>
    <s v="N/A"/>
    <s v="N/A"/>
    <s v="No se especifica medio de envio de respuesta, documento sin firma, Orfeo sin cerrar."/>
  </r>
  <r>
    <x v="2"/>
    <s v="Correo atención al Ciudadano"/>
    <x v="19"/>
    <s v="CUERPO DE BOMBEROS VOLUNTARIOS DE NUEVA GRANADA - MAGDALENA  "/>
    <x v="1"/>
    <x v="1"/>
    <s v="CAC: Para contratación. "/>
    <s v="Carolina Pulido Moyeton "/>
    <s v="GESTIÓN CONTRACTUAL  "/>
    <x v="1"/>
    <x v="4"/>
    <n v="20"/>
    <s v="20202000011892  "/>
    <d v="2020-05-26T00:00:00"/>
    <m/>
    <m/>
    <m/>
    <m/>
    <x v="2"/>
    <s v="12/06/2020  13/20 dias "/>
    <m/>
    <m/>
    <m/>
    <m/>
    <m/>
  </r>
  <r>
    <x v="2"/>
    <s v="Correo atención al Ciudadano"/>
    <x v="14"/>
    <s v="DINO ALDAN TOVAR  "/>
    <x v="2"/>
    <x v="0"/>
    <s v="CAC: SOLICITUD AL FONDO NACIONAL DE BOMBEROS. "/>
    <s v="Andrea Bibiana Castañeda Durán  "/>
    <s v="FORMULACIÓN Y ACTUALIZACIÓN NORMATIVA Y OPERATIVA "/>
    <x v="0"/>
    <x v="5"/>
    <n v="30"/>
    <s v="20202000011902  "/>
    <d v="2020-05-26T00:00:00"/>
    <n v="20202050068011"/>
    <d v="2020-06-25T00:00:00"/>
    <n v="20"/>
    <n v="20"/>
    <x v="0"/>
    <s v="30-06-2020 09:18 AM Archivar Andrea Bibiana Castañeda Durán SE DIO TRÁMITE CON RAD. 20202050068011 ENVIADO EL 25/6/2020"/>
    <m/>
    <m/>
    <m/>
    <m/>
    <m/>
  </r>
  <r>
    <x v="2"/>
    <s v="Correo atención al Ciudadano"/>
    <x v="1"/>
    <s v="EVELYN LINEYRA ORTIZ GARCíA "/>
    <x v="2"/>
    <x v="0"/>
    <s v="CAC: Dudas acerca de inspecciones y seguridad humana. "/>
    <s v="Edgar Alexander Maya Lopez "/>
    <s v="FORMULACIÓN Y ACTUALIZACIÓN NORMATIVA Y OPERATIVA "/>
    <x v="0"/>
    <x v="5"/>
    <n v="30"/>
    <s v="20202000011912  "/>
    <d v="2020-05-26T00:00:00"/>
    <m/>
    <m/>
    <m/>
    <m/>
    <x v="3"/>
    <s v="12/06/2020  13/30 dias "/>
    <m/>
    <m/>
    <m/>
    <m/>
    <m/>
  </r>
  <r>
    <x v="2"/>
    <s v="Correo atención al Ciudadano"/>
    <x v="3"/>
    <s v="CUERPO DE BOMBEROS VOLUNTARIOS DE PIJAO YONEY GUTIERREZ GUZMAN  "/>
    <x v="1"/>
    <x v="5"/>
    <s v="CAC: OFICIO VEHICULO PIJAO. "/>
    <s v="JAIRO SOTO GIL"/>
    <s v="SUBDIRECCIÓN ESTRATÉGICA Y DE COORDINACIÓN BOMBERIL "/>
    <x v="0"/>
    <x v="2"/>
    <n v="30"/>
    <s v="20202000011922  "/>
    <d v="2020-05-26T00:00:00"/>
    <n v="20202000001621"/>
    <d v="2020-05-27T00:00:00"/>
    <n v="1"/>
    <n v="1"/>
    <x v="0"/>
    <s v="27-05-2020 10:14 AM Archivar JAIRO SOTO GIL Se dio respuesta correo electronico rad 20202000001621 el día 27/05/20"/>
    <s v="N/A"/>
    <s v="Word"/>
    <s v="Si"/>
    <s v="N/A"/>
    <s v="N/A"/>
  </r>
  <r>
    <x v="2"/>
    <s v="Correo atención al Ciudadano"/>
    <x v="1"/>
    <s v="CUERPO DE BOMBEROS VOLUNTARIOS DE VALPARAISO - ANTIOQUIA  "/>
    <x v="1"/>
    <x v="1"/>
    <s v="CAC: SOLICITUD DEL LISTADO DE REGISTRO DE UNIDADES BOMBERILES. . "/>
    <s v="Luis Alberto Valencia Pulido"/>
    <s v="Área Cenrtral de Referencia Bomberil "/>
    <x v="0"/>
    <x v="4"/>
    <n v="20"/>
    <s v="20202000011932  "/>
    <d v="2020-05-26T00:00:00"/>
    <n v="20202000011932"/>
    <d v="2020-06-01T00:00:00"/>
    <n v="4"/>
    <n v="4"/>
    <x v="0"/>
    <s v="01-06-2020 14:38 PM Archivar Luis Alberto Valencia Pulido Se da respuesta mediante radicado Radicado DNBC No. 20202000011932"/>
    <s v="N/A"/>
    <s v="Word"/>
    <s v="N/A"/>
    <s v="N/A"/>
    <s v="No se adjunta evidencia de respuesta"/>
  </r>
  <r>
    <x v="2"/>
    <s v="Correo atención al Ciudadano"/>
    <x v="10"/>
    <s v="ALCALDIA MUNICIPAL DE PANDI  "/>
    <x v="4"/>
    <x v="3"/>
    <s v="CAC: SOLICITUD ESPECIAL MUNICIPIO DE PANDI, CUNDINAMARCA. "/>
    <s v="EDISON DELGADO "/>
    <s v="FORMULACIÓN Y ACTUALIZACIÓN NORMATIVA Y OPERATIVA "/>
    <x v="0"/>
    <x v="2"/>
    <n v="30"/>
    <s v="20202000011952  "/>
    <d v="2020-05-26T00:00:00"/>
    <m/>
    <m/>
    <m/>
    <m/>
    <x v="2"/>
    <s v="12/06/2020  13/30 dias "/>
    <m/>
    <m/>
    <m/>
    <m/>
    <m/>
  </r>
  <r>
    <x v="0"/>
    <s v="Servicio de mensajería"/>
    <x v="11"/>
    <s v="JAIME POPO ASTUDILLO "/>
    <x v="2"/>
    <x v="0"/>
    <s v="SM ACUARTELAMIENTO OBLIGATORIO "/>
    <s v="EDISON DELGADO "/>
    <s v="FORMULACIÓN Y ACTUALIZACIÓN NORMATIVA Y OPERATIVA "/>
    <x v="0"/>
    <x v="0"/>
    <n v="35"/>
    <s v="20203800011962  "/>
    <d v="2020-05-26T00:00:00"/>
    <n v="20202050068511"/>
    <d v="2020-07-07T00:00:00"/>
    <n v="27"/>
    <n v="27"/>
    <x v="0"/>
    <s v="12/06/2020  13/30 dias "/>
    <m/>
    <m/>
    <m/>
    <m/>
    <s v="Orfeo sin cerrar."/>
  </r>
  <r>
    <x v="2"/>
    <s v="Correo atención al Ciudadano"/>
    <x v="15"/>
    <s v="UNGRD  "/>
    <x v="4"/>
    <x v="1"/>
    <s v="CAC: OFICIO 2020EE03847. &amp;amp;quot;Traslado por competencia situación integral del riesgo contra incendios Municipio Ciénaga - Boyacá de fecha 18 de febrero de 2020&amp;amp;quot;.  "/>
    <s v="Ronny Estiven Romero Velandia"/>
    <s v="FORMULACIÓN Y ACTUALIZACIÓN NORMATIVA Y OPERATIVA "/>
    <x v="0"/>
    <x v="2"/>
    <n v="30"/>
    <s v="20202000011992  "/>
    <d v="2020-05-26T00:00:00"/>
    <n v="20202050065931"/>
    <d v="2020-04-21T00:00:00"/>
    <n v="0"/>
    <n v="0"/>
    <x v="0"/>
    <s v="29-05-2020 10:04 AM Archivar Ronny Estiven Romero Velandia RESPONDIDO CON RADICADO DNBC No. Al contestar cite este número: Radicado DNBC No. *20202050065931* **20202050065931** Bogotá D.C, 21-04-2020"/>
    <s v="N/A"/>
    <s v="Word"/>
    <s v="Si"/>
    <s v="N/A"/>
    <s v="Salida sin firma"/>
  </r>
  <r>
    <x v="2"/>
    <s v="Correo atención al Ciudadano"/>
    <x v="11"/>
    <s v="KEVIN RODRIGUEZ TORRES "/>
    <x v="2"/>
    <x v="1"/>
    <s v="CAC: SOLICITUD DE PROCEDIMIENTO. "/>
    <s v="Edgar Alexander Maya Lopez "/>
    <s v="FORMULACIÓN Y ACTUALIZACIÓN NORMATIVA Y OPERATIVA "/>
    <x v="0"/>
    <x v="5"/>
    <n v="30"/>
    <s v="20202000012002  "/>
    <d v="2020-05-26T00:00:00"/>
    <s v="N/A"/>
    <d v="2020-05-27T00:00:00"/>
    <n v="1"/>
    <n v="1"/>
    <x v="0"/>
    <s v="27-05-2020 10:36 AM Archivar Edgar Alexander Maya Lopez Se da respuesta por correo electrónico se deja soporte en digital"/>
    <s v="N/A"/>
    <s v="N/A"/>
    <s v="Si"/>
    <s v="N/A"/>
    <s v="N/A"/>
  </r>
  <r>
    <x v="2"/>
    <s v="Correo atención al Ciudadano"/>
    <x v="3"/>
    <s v="ASOCIACION SINDICAL DE BOMBEROS ARMENIA Y EJE CAFETERO ASBEYEC  "/>
    <x v="3"/>
    <x v="0"/>
    <s v="CAC: DERECHO DE PETICIÓN PARA RETIRO DE ARTÍCULO 24 PROYECTO DE ACUERDO PLAN DE DESARROLLO 2020-2023 ARMENIA, QUINDÍO. "/>
    <s v="EDISON DELGADO "/>
    <s v="FORMULACIÓN Y ACTUALIZACIÓN NORMATIVA Y OPERATIVA "/>
    <x v="0"/>
    <x v="5"/>
    <n v="30"/>
    <s v="20202000012022  "/>
    <d v="2020-05-26T00:00:00"/>
    <s v="20202050067991  y   20202050068001"/>
    <d v="2020-06-10T00:00:00"/>
    <n v="12"/>
    <n v="12"/>
    <x v="0"/>
    <s v="Orfeo sin cerrar"/>
    <s v="N/A"/>
    <s v="Word"/>
    <s v="N/A"/>
    <s v="N/A"/>
    <s v="No se especifica medio de envio de respuesta, documento sin firma, Orfeo sin cerrar."/>
  </r>
  <r>
    <x v="2"/>
    <s v="Correo atención al Ciudadano"/>
    <x v="1"/>
    <s v="JAMES ALEXIS RIVERA ALZATE "/>
    <x v="2"/>
    <x v="1"/>
    <s v="CAC: Derecho de petición de información. "/>
    <s v="Faubricio Sanchez Cortes "/>
    <s v="FORMULACIÓN Y ACTUALIZACIÓN NORMATIVA Y OPERATIVA "/>
    <x v="0"/>
    <x v="4"/>
    <n v="20"/>
    <s v="20202000012092  "/>
    <d v="2020-05-26T00:00:00"/>
    <n v="20203320002571"/>
    <d v="2020-08-02T00:00:00"/>
    <n v="45"/>
    <n v="45"/>
    <x v="1"/>
    <s v="02-08-2020 20:44 PM Archivar Faubricio Sanchez Cortes ya se dio respuesta con el radicado No. 20203320002571"/>
    <m/>
    <m/>
    <m/>
    <m/>
    <m/>
  </r>
  <r>
    <x v="2"/>
    <s v="Correo atención al Ciudadano"/>
    <x v="1"/>
    <s v="CUERPO DE BOMBEROS VOLUNTARIOS DE ANDES - ANTIOQUIA  "/>
    <x v="1"/>
    <x v="1"/>
    <s v="CAC: SOLICITUD. "/>
    <s v="Paula Andrea Cortéz Mojica"/>
    <s v="SUBDIRECCIÓN ESTRATÉGICA Y DE COORDINACIÓN BOMBERIL "/>
    <x v="0"/>
    <x v="5"/>
    <n v="30"/>
    <s v="20202000012102  "/>
    <d v="2020-05-26T00:00:00"/>
    <n v="20201000001761"/>
    <d v="2020-05-29T00:00:00"/>
    <n v="1"/>
    <n v="1"/>
    <x v="0"/>
    <s v="29-05-2020 12:44 PM Archivar Paula Andrea Cortéz Mojica se archiva por cuanto se contesto con radicado 20201000001761"/>
    <s v="N/A"/>
    <s v="Word"/>
    <s v="N/A"/>
    <s v="N/A"/>
    <s v="No se especifica medio de envio de respuesta, documento sin firma."/>
  </r>
  <r>
    <x v="2"/>
    <s v="Correo atención al Ciudadano"/>
    <x v="4"/>
    <s v="CUERPO DE BOMBEROS VOLUNTARIOS DE FLORIDA - VALLE  "/>
    <x v="1"/>
    <x v="3"/>
    <s v="CAC: INFORME DE CESE DE ACTIVIDADES. "/>
    <s v="Ronny Estiven Romero Velandia"/>
    <s v="FORMULACIÓN Y ACTUALIZACIÓN NORMATIVA Y OPERATIVA "/>
    <x v="0"/>
    <x v="2"/>
    <n v="30"/>
    <s v="20202000012142  "/>
    <d v="2020-05-26T00:00:00"/>
    <n v="20202050067261"/>
    <d v="2020-05-20T00:00:00"/>
    <n v="0"/>
    <n v="0"/>
    <x v="0"/>
    <s v="29-05-2020 10:16 AM Archivar Ronny Estiven Romero Velandia TRAMITADO CON Al contestar cite este número: Radicado DNBC No. *20202050067261* **20202050067261** Bogotá D.C, 20-05-2020"/>
    <s v="N/A"/>
    <s v="Word"/>
    <s v="N/A"/>
    <s v="N/A"/>
    <s v="No se especifica medio de envio de respuesta, documento sin firma."/>
  </r>
  <r>
    <x v="2"/>
    <s v="Correo atención al Ciudadano"/>
    <x v="1"/>
    <s v="ÁREA METROPOLITANA VALLE DE ABURRA  "/>
    <x v="4"/>
    <x v="2"/>
    <s v="CAC: Traslado de la comunicación con radicado número 012642 de mayo 15 de 2020. "/>
    <s v="Ronny Estiven Romero Velandia"/>
    <s v="FORMULACIÓN Y ACTUALIZACIÓN NORMATIVA Y OPERATIVA "/>
    <x v="0"/>
    <x v="2"/>
    <n v="30"/>
    <s v="20202000012162  "/>
    <d v="2020-05-26T00:00:00"/>
    <n v="20202050067371"/>
    <d v="2020-05-27T00:00:00"/>
    <n v="1"/>
    <n v="1"/>
    <x v="0"/>
    <s v="29-05-2020 10:25 AM Archivar Ronny Estiven Romero Velandia TRAMITADO CON Al contestar cite este número: Radicado DNBC No. *20202050067371* **20202050067371** Bogotá D.C, 27-05-2020"/>
    <s v="N/A"/>
    <s v="Word"/>
    <s v="N/A"/>
    <s v="N/A"/>
    <s v="No se especifica medio de envio de respuesta, documento sin firma."/>
  </r>
  <r>
    <x v="2"/>
    <s v="Correo atención al Ciudadano"/>
    <x v="10"/>
    <s v="JULIO CESAR GARCIA TRIANA "/>
    <x v="2"/>
    <x v="0"/>
    <s v="CAC: RV: SOLICITUD DE APOYO PANDI CUNDINAMARCA- CONSULTA. "/>
    <s v="EDISON DELGADO "/>
    <s v="FORMULACIÓN Y ACTUALIZACIÓN NORMATIVA Y OPERATIVA "/>
    <x v="0"/>
    <x v="5"/>
    <n v="30"/>
    <s v="20202000012172  "/>
    <d v="2020-05-26T00:00:00"/>
    <n v="20202050068301"/>
    <d v="2020-06-26T00:00:00"/>
    <n v="0"/>
    <n v="0"/>
    <x v="0"/>
    <s v="N/A"/>
    <m/>
    <m/>
    <m/>
    <m/>
    <s v="Orfeo sin cerrar."/>
  </r>
  <r>
    <x v="2"/>
    <s v="Correo atención al Ciudadano"/>
    <x v="18"/>
    <s v="GUSTAVO A CIRO ABOECAL "/>
    <x v="3"/>
    <x v="4"/>
    <s v="CAC: ABOECAL  "/>
    <s v="Andrea Bibiana Castañeda Durán  "/>
    <s v="FORMULACIÓN Y ACTUALIZACIÓN NORMATIVA Y OPERATIVA "/>
    <x v="0"/>
    <x v="5"/>
    <n v="30"/>
    <s v="20202000012182  "/>
    <d v="2020-05-26T00:00:00"/>
    <m/>
    <m/>
    <m/>
    <m/>
    <x v="2"/>
    <s v="12/06/2020  13/30 dias "/>
    <m/>
    <m/>
    <m/>
    <m/>
    <m/>
  </r>
  <r>
    <x v="2"/>
    <s v="Correo atención al Ciudadano"/>
    <x v="5"/>
    <s v="CUERPO DE BOMBEROS VOLUNTARIOS DE POLONUEVO - ATLANTICO  "/>
    <x v="1"/>
    <x v="1"/>
    <s v="CAC: Solicitud copia contrato de comodato Kit hidráulico de incendio forestal del CBV Polonuevo - Atlantico "/>
    <s v="Carolina Pulido Moyeton "/>
    <s v="GESTIÓN CONTRACTUAL  "/>
    <x v="1"/>
    <x v="4"/>
    <n v="20"/>
    <s v="20202000012192  "/>
    <d v="2020-05-26T00:00:00"/>
    <s v="N/A"/>
    <d v="2020-07-09T00:00:00"/>
    <n v="29"/>
    <n v="29"/>
    <x v="1"/>
    <s v="16-07-2020 09:52 AM Archivar Carolina Pulido Moyeton se dio respuesta a la solicitud mediante correo electrónico"/>
    <m/>
    <m/>
    <m/>
    <m/>
    <m/>
  </r>
  <r>
    <x v="2"/>
    <s v="Correo atención al Ciudadano"/>
    <x v="10"/>
    <s v="EDWARD ANDRÉS HERNÁNDEZ HERNÁNDEZ SECRETARIA DE PLANEACIóN MUNICIPAL "/>
    <x v="4"/>
    <x v="4"/>
    <s v="CAC: Autorización de movilización del carro de Bomberos. "/>
    <s v="EDISON DELGADO "/>
    <s v="FORMULACIÓN Y ACTUALIZACIÓN NORMATIVA Y OPERATIVA "/>
    <x v="0"/>
    <x v="2"/>
    <n v="30"/>
    <s v="20202000012202  "/>
    <d v="2020-05-26T00:00:00"/>
    <n v="20202050068281"/>
    <d v="2020-06-24T00:00:00"/>
    <n v="19"/>
    <n v="19"/>
    <x v="0"/>
    <s v="N/A"/>
    <m/>
    <m/>
    <m/>
    <m/>
    <s v="Orfeo sin cerrar."/>
  </r>
  <r>
    <x v="2"/>
    <s v="Correo atención al Ciudadano"/>
    <x v="18"/>
    <s v="CAMILO MENDOZA  "/>
    <x v="2"/>
    <x v="1"/>
    <s v="CAC: Información. "/>
    <s v="Luis Alberto Valencia Pulido"/>
    <s v="Área Cenrtral de Referencia Bomberil "/>
    <x v="0"/>
    <x v="4"/>
    <n v="20"/>
    <s v="20202000012212  "/>
    <d v="2020-05-26T00:00:00"/>
    <n v="20202100001871"/>
    <d v="2020-06-01T00:00:00"/>
    <n v="4"/>
    <n v="4"/>
    <x v="0"/>
    <s v="01-06-2020 14:59 PM Archivar Luis Alberto Valencia Pulido Se da respuesta mediante oficio No 120202000012212_00001"/>
    <s v="N/A"/>
    <s v="Word"/>
    <s v="N/A"/>
    <s v="N/A"/>
    <s v="No se especifica medio de envio de respuesta, documento sin firma."/>
  </r>
  <r>
    <x v="2"/>
    <s v="Correo atención al Ciudadano"/>
    <x v="4"/>
    <s v="YESENIA VALDERRAMA ACEVEDO "/>
    <x v="2"/>
    <x v="2"/>
    <s v="CAC: Petición de investigacion.pdf &amp;amp;quot;Salonica&amp;amp;quot; "/>
    <s v="EDISON DELGADO "/>
    <s v="FORMULACIÓN Y ACTUALIZACIÓN NORMATIVA Y OPERATIVA "/>
    <x v="0"/>
    <x v="5"/>
    <n v="30"/>
    <s v="20202000012222  "/>
    <d v="2020-05-26T00:00:00"/>
    <n v="20202050068581"/>
    <d v="2020-07-08T00:00:00"/>
    <n v="28"/>
    <n v="28"/>
    <x v="0"/>
    <s v="N/A"/>
    <m/>
    <m/>
    <m/>
    <m/>
    <s v="Orfeo sin cerrar."/>
  </r>
  <r>
    <x v="2"/>
    <s v="Chat institucional"/>
    <x v="24"/>
    <s v="BAIRON BUILES DESARROLLO COMUNITARIO GOBERNACION DE PUTUMAYO "/>
    <x v="4"/>
    <x v="3"/>
    <s v="CAC: Mensaje fuera de línea desde bairon.builes@putumayo.gov.co. "/>
    <s v="Edgar Alexander Maya Lopez "/>
    <s v="FORMULACIÓN Y ACTUALIZACIÓN NORMATIVA Y OPERATIVA "/>
    <x v="0"/>
    <x v="5"/>
    <n v="30"/>
    <s v="20202000012242  "/>
    <d v="2020-05-26T00:00:00"/>
    <n v="20202000002361"/>
    <d v="2020-06-12T00:00:00"/>
    <n v="13"/>
    <n v="13"/>
    <x v="0"/>
    <s v="12-06-2020 10:01 AM Archivar Edgar Alexander Maya Lopez Se da respuesta con radicado DNBC N° 20202000002361"/>
    <s v="N/A"/>
    <s v="Word"/>
    <s v="N/A"/>
    <s v="N/A"/>
    <s v="No se especifica medio de envio de respuesta, documento sin firma."/>
  </r>
  <r>
    <x v="2"/>
    <s v="Correo atención al Ciudadano"/>
    <x v="24"/>
    <s v="CUERPO DE BOMBEROS VOLUNTARIOS VILLAGARZON PUTUMAYO "/>
    <x v="1"/>
    <x v="1"/>
    <s v="CAC: Fwd: Solicitud. "/>
    <s v="Ronny Estiven Romero Velandia"/>
    <s v="FORMULACIÓN Y ACTUALIZACIÓN NORMATIVA Y OPERATIVA "/>
    <x v="0"/>
    <x v="5"/>
    <n v="30"/>
    <s v="20202000012272  "/>
    <d v="2020-05-26T00:00:00"/>
    <n v="20202050067911"/>
    <d v="2020-06-09T00:00:00"/>
    <n v="10"/>
    <n v="10"/>
    <x v="0"/>
    <s v="Orfeo sin cerrar"/>
    <s v="N/A"/>
    <s v="Word"/>
    <s v="N/A"/>
    <s v="N/A"/>
    <s v="No se especifica medio de envio de respuesta, documento sin firma, Orfeo sin cerrar."/>
  </r>
  <r>
    <x v="2"/>
    <s v="Correo atención al Ciudadano"/>
    <x v="10"/>
    <s v="CUERPO DE BOMBEROS VOLUNTARIOS UTICA  "/>
    <x v="1"/>
    <x v="1"/>
    <s v="CAC: Credenciales No Validas. "/>
    <s v="Luis Alberto Valencia Pulido"/>
    <s v="Área Cenrtral de Referencia Bomberil"/>
    <x v="0"/>
    <x v="5"/>
    <n v="30"/>
    <s v="20202000012282  "/>
    <d v="2020-05-26T00:00:00"/>
    <s v="N/A"/>
    <d v="2020-06-01T00:00:00"/>
    <n v="4"/>
    <n v="4"/>
    <x v="0"/>
    <s v="01-06-2020 11:18 AM Archivar Luis Alberto Valencia Pulido sE DA RESPUESTA MEDIANTE CORREO ELECTONICO EL DIA 1 DE JUNIO DEL 2020"/>
    <s v="N/A"/>
    <s v="N/A"/>
    <s v="N/A"/>
    <s v="N/A"/>
    <s v="No se tiene evidencia de respuesta."/>
  </r>
  <r>
    <x v="2"/>
    <s v="Correo Institucional"/>
    <x v="21"/>
    <s v="HELDA MARIA SAAVEDRA CARRASQUILLA "/>
    <x v="2"/>
    <x v="0"/>
    <s v="CI: Fwd: SOLICITUD CONCEPTO. "/>
    <s v="Ronny Estiven Romero Velandia"/>
    <s v="FORMULACIÓN Y ACTUALIZACIÓN NORMATIVA Y OPERATIVA "/>
    <x v="0"/>
    <x v="0"/>
    <n v="35"/>
    <s v="20202000012292  "/>
    <d v="2020-05-27T00:00:00"/>
    <n v="20202050067931"/>
    <d v="2020-06-09T00:00:00"/>
    <n v="9"/>
    <n v="9"/>
    <x v="0"/>
    <s v="Orfeo sin cerrar"/>
    <s v="N/A"/>
    <s v="Word"/>
    <s v="N/A"/>
    <s v="N/A"/>
    <s v="No se especifica medio de envio de respuesta, documento sin firma, Orfeo sin cerrar."/>
  </r>
  <r>
    <x v="2"/>
    <s v="Correo Institucional"/>
    <x v="25"/>
    <s v="ALDEMAR DEL CRISTO BETTIN MARTINEZ "/>
    <x v="1"/>
    <x v="3"/>
    <s v="CI: Fwd: Asesoria tema contratos de prestación de servicio. "/>
    <s v="EDISON DELGADO "/>
    <s v="FORMULACIÓN Y ACTUALIZACIÓN NORMATIVA Y OPERATIVA "/>
    <x v="0"/>
    <x v="5"/>
    <n v="30"/>
    <s v="20202000012302  "/>
    <d v="2020-05-27T00:00:00"/>
    <m/>
    <m/>
    <m/>
    <m/>
    <x v="2"/>
    <s v="12/06/2020  12/30 dias "/>
    <m/>
    <m/>
    <m/>
    <m/>
    <m/>
  </r>
  <r>
    <x v="2"/>
    <s v="Correo atención al Ciudadano"/>
    <x v="3"/>
    <s v="CUERPO DE BOMBEROS VOLUNTARIOS DE SALENTO  "/>
    <x v="1"/>
    <x v="1"/>
    <s v="CAC: SOLICITUD.  "/>
    <s v="Carolina Pulido Moyeton "/>
    <s v="GESTIÓN CONTRACTUAL  "/>
    <x v="1"/>
    <x v="4"/>
    <n v="20"/>
    <s v="20202000012312  "/>
    <d v="2020-05-27T00:00:00"/>
    <m/>
    <m/>
    <m/>
    <m/>
    <x v="2"/>
    <s v="12/06/2020  12/20 dias "/>
    <m/>
    <m/>
    <m/>
    <m/>
    <m/>
  </r>
  <r>
    <x v="0"/>
    <s v="Radicación Directa"/>
    <x v="11"/>
    <s v="CUERPO DE BOMBEROS VOLUNTARIOS DE BOGOTA  "/>
    <x v="1"/>
    <x v="4"/>
    <s v="RD PROPUESTA FORTALECIMIENTO CAPACIDADES CONSTRUYENDO UN LENGUAJE COMUN "/>
    <s v="Mauricio Delgado Perdomo"/>
    <s v="SUBDIRECCIÓN ESTRATÉGICA Y DE COORDINACIÓN BOMBERIL "/>
    <x v="0"/>
    <x v="5"/>
    <n v="30"/>
    <s v="20203800012362  "/>
    <d v="2020-05-27T00:00:00"/>
    <n v="20202000001881"/>
    <d v="2020-06-10T00:00:00"/>
    <n v="10"/>
    <n v="10"/>
    <x v="0"/>
    <s v="10-06-2020 21:09 PM Cambio Vinculacion Documento Mauricio Delgado Perdomo *Se incluyo Vinculacion Documento* (20202000001881) Tipo (Asociado de)"/>
    <s v="N/A"/>
    <s v="Word"/>
    <s v="N/A"/>
    <s v="N/A"/>
    <s v="No se especifica medio de envio de respuesta, documento sin firma."/>
  </r>
  <r>
    <x v="2"/>
    <s v="Correo atención al Ciudadano"/>
    <x v="15"/>
    <s v="EDGAR DANIEL SAENZ MUNEVAR "/>
    <x v="2"/>
    <x v="6"/>
    <s v="CAC: Información. "/>
    <s v="EDISON DELGADO "/>
    <s v="FORMULACIÓN Y ACTUALIZACIÓN NORMATIVA Y OPERATIVA "/>
    <x v="0"/>
    <x v="5"/>
    <n v="30"/>
    <s v="20202000012372  "/>
    <d v="2020-05-27T00:00:00"/>
    <n v="20202050068711"/>
    <d v="2020-07-10T00:00:00"/>
    <n v="29"/>
    <n v="29"/>
    <x v="0"/>
    <s v="12/06/2020  12/30 dias "/>
    <m/>
    <m/>
    <m/>
    <m/>
    <m/>
  </r>
  <r>
    <x v="2"/>
    <s v="Correo atención al Ciudadano"/>
    <x v="11"/>
    <s v="OSCAR ANTONIO ESPINOSA DIAZ "/>
    <x v="2"/>
    <x v="1"/>
    <s v="CAC: reiteración de derecho de petición Director nacional de bomberos  "/>
    <s v="Andrea Bibiana Castañeda Durán  "/>
    <s v="FORMULACIÓN Y ACTUALIZACIÓN NORMATIVA Y OPERATIVA "/>
    <x v="0"/>
    <x v="5"/>
    <n v="30"/>
    <s v="20202000012382  "/>
    <d v="2020-05-27T00:00:00"/>
    <n v="20202050067331"/>
    <d v="2020-06-01T00:00:00"/>
    <n v="3"/>
    <n v="3"/>
    <x v="0"/>
    <s v="16-06-2020 15:10 PM Archivar Andrea Bibiana Castañeda Durán SE DIO RESPUESTA A LA PRIMERA SOLICITUD CON EL RAD. 20202050067331, ENVIADO EL 01/06/2020"/>
    <m/>
    <m/>
    <m/>
    <m/>
    <m/>
  </r>
  <r>
    <x v="2"/>
    <s v="Correo atención al Ciudadano"/>
    <x v="0"/>
    <s v="ASDEBER NEIVA  "/>
    <x v="3"/>
    <x v="1"/>
    <s v="CAC: RV: certificado. "/>
    <s v="Andrea Bibiana Castañeda Durán  "/>
    <s v="FORMULACIÓN Y ACTUALIZACIÓN NORMATIVA Y OPERATIVA "/>
    <x v="0"/>
    <x v="5"/>
    <n v="30"/>
    <s v="20202000012392  "/>
    <d v="2020-05-27T00:00:00"/>
    <n v="20202050067471"/>
    <d v="2020-06-09T00:00:00"/>
    <n v="9"/>
    <n v="9"/>
    <x v="0"/>
    <s v="16-06-2020 15:15 PM Archivar Andrea Bibiana Castañeda Durán SE DIO RESPUESTA CON RAD. 20202050067471 A LA PETICIÓN INICIAL, ENVIADA EL 9/06/2020"/>
    <m/>
    <m/>
    <m/>
    <m/>
    <m/>
  </r>
  <r>
    <x v="2"/>
    <s v="Correo atención al Ciudadano"/>
    <x v="27"/>
    <s v="CUERPO DE BOMBEROS VOLUNTARIOS DE YACUANQUER  "/>
    <x v="1"/>
    <x v="3"/>
    <s v="CAC: asesoria. "/>
    <s v="Andrea Bibiana Castañeda Durán  "/>
    <s v="FORMULACIÓN Y ACTUALIZACIÓN NORMATIVA Y OPERATIVA "/>
    <x v="0"/>
    <x v="2"/>
    <n v="30"/>
    <s v="20202000012402  "/>
    <d v="2020-05-28T00:00:00"/>
    <n v="20202050068031"/>
    <d v="2020-06-25T00:00:00"/>
    <n v="18"/>
    <n v="18"/>
    <x v="0"/>
    <s v="30-06-2020 09:20 AM Archivar Andrea Bibiana Castañeda Durán SE DIO TRÁMITE CON RADICADO 20202050068031 ENVIADO EL 25/6/2020"/>
    <m/>
    <m/>
    <m/>
    <m/>
    <m/>
  </r>
  <r>
    <x v="2"/>
    <s v="Correo atención al Ciudadano"/>
    <x v="11"/>
    <s v="VEEDURIA FUNCION PUBLICA  "/>
    <x v="0"/>
    <x v="1"/>
    <s v="CAC: DERECHO DE PETICIÓN - INFORMACIÓN Y COPIAS CASO DE CONTRATACIÓN. "/>
    <s v=" Carlos Armando López Barrera"/>
    <s v="OFICINA ASESORA JURIDICA "/>
    <x v="0"/>
    <x v="4"/>
    <n v="20"/>
    <s v="20202000012422  "/>
    <d v="2020-05-28T00:00:00"/>
    <n v="20201200000223"/>
    <d v="2020-06-11T00:00:00"/>
    <n v="10"/>
    <n v="10"/>
    <x v="0"/>
    <s v="11-06-2020 17:24 PM Archivar Carlos Armando López Barrera ARCHIVO 20201200000223"/>
    <s v="N/A"/>
    <s v="Word"/>
    <s v="N/A"/>
    <s v="N/A"/>
    <s v="Error de Orfeo solo genera radicados con salida (3)"/>
  </r>
  <r>
    <x v="0"/>
    <s v="Servicio de mensajería"/>
    <x v="7"/>
    <s v="TELEVISIÓN REGIONAL DEL ORIENTE LTDA CANAL TRO  "/>
    <x v="3"/>
    <x v="1"/>
    <s v="SM COBRO APORTES DE LEY 14 1991 "/>
    <s v="Miguel Ángel Franco Torres "/>
    <s v="GESTIÓN TESORERIA "/>
    <x v="1"/>
    <x v="5"/>
    <n v="30"/>
    <s v="20203800012442  "/>
    <d v="2020-05-28T00:00:00"/>
    <s v="N/A"/>
    <d v="2020-06-30T00:00:00"/>
    <n v="20"/>
    <n v="20"/>
    <x v="0"/>
    <s v="30-06-2020 13:39 PM Archivar Miguel Ángel Franco Torres Se dio respuesta a la solicitud del Canal Regional TRO, en la cual la DNBC en las Vigencias 2019 y lo corrido del 2020 no ha suscrito Contratos de Publicidad y Propaganda. como hecho generador para el aporte a la Ley 14 de 1991."/>
    <m/>
    <m/>
    <m/>
    <m/>
    <m/>
  </r>
  <r>
    <x v="2"/>
    <s v="Correo atención al Ciudadano"/>
    <x v="11"/>
    <s v="NOTIFICACIONES JUDICIALES BOMBEROS BOGOTÁ  "/>
    <x v="1"/>
    <x v="1"/>
    <s v="CAC: Fwd: SOLICITUD LISTADOS CENSALES  "/>
    <s v="Faubricio Sanchez Cortes "/>
    <s v="GESTIÓN DOCUMENTAL "/>
    <x v="0"/>
    <x v="5"/>
    <n v="30"/>
    <s v="20202000012462  "/>
    <d v="2020-05-28T00:00:00"/>
    <n v="20203320002911"/>
    <d v="2020-07-09T00:00:00"/>
    <n v="27"/>
    <n v="27"/>
    <x v="0"/>
    <s v="09-07-2020 23:07 PM Archivar Faubricio Sanchez Cortes Se dio respuesta con radicado No. 20203320002911 enviado el 09-07-2020"/>
    <m/>
    <m/>
    <m/>
    <m/>
    <m/>
  </r>
  <r>
    <x v="2"/>
    <s v="Correo atención al Ciudadano"/>
    <x v="11"/>
    <s v="FISCALIA GENERAL DE LA NACION  "/>
    <x v="0"/>
    <x v="1"/>
    <s v="CAC: Fwd: solicitud Policia Judicial CTI - Tunja. . "/>
    <s v=" Carlos Armando López Barrera"/>
    <s v="OFICINA ASESORA JURIDICA "/>
    <x v="2"/>
    <x v="1"/>
    <n v="10"/>
    <s v="20202000012522  "/>
    <d v="2020-05-28T00:00:00"/>
    <n v="20201200000233"/>
    <d v="2020-06-11T00:00:00"/>
    <n v="10"/>
    <n v="10"/>
    <x v="0"/>
    <s v="11-06-2020 17:27 PM Archivar Carlos Armando López Barrera ARCHIVO RADICADO 20201200000233"/>
    <s v="N/A"/>
    <s v="Word"/>
    <s v="N/A"/>
    <s v="N/A"/>
    <s v="Error de Orfeo solo genera radicados con salida (3)"/>
  </r>
  <r>
    <x v="2"/>
    <s v="Chat institucional"/>
    <x v="15"/>
    <s v="CUERPO DE BOMBEROS VOLUNTARIOS DE PAZ DE RIO  "/>
    <x v="1"/>
    <x v="1"/>
    <s v="CAC: Mensaje fuera de línea desde bomberospazderio@hotmail.com  "/>
    <s v="Carlos Osorio"/>
    <s v="FORMULACIÓN Y ACTUALIZACIÓN NORMATIVA Y OPERATIVA "/>
    <x v="0"/>
    <x v="5"/>
    <n v="30"/>
    <s v="20202000012552  "/>
    <d v="2020-05-28T00:00:00"/>
    <m/>
    <m/>
    <m/>
    <m/>
    <x v="2"/>
    <s v="12/06/2020  11/30 dias "/>
    <m/>
    <m/>
    <m/>
    <m/>
    <m/>
  </r>
  <r>
    <x v="2"/>
    <s v="Correo atención al Ciudadano"/>
    <x v="15"/>
    <s v="CUERPO DE BOMBEROS VOLUNTARIOS DE GUATEQUE - BOYACA  "/>
    <x v="1"/>
    <x v="0"/>
    <s v="CAC: REFERENCIA: Solitud, Oficio alcalde Municipal de Guateque y gremio de comerciantes circular Inspecciones de Seguridad Humana y protección contra incendio.  "/>
    <s v=" Victoria Jattin"/>
    <s v="FORMULACIÓN Y ACTUALIZACIÓN NORMATIVA Y OPERATIVA "/>
    <x v="0"/>
    <x v="2"/>
    <n v="30"/>
    <s v="20202000012562  "/>
    <d v="2020-05-28T00:00:00"/>
    <n v="20202050068041"/>
    <d v="2020-06-11T00:00:00"/>
    <n v="10"/>
    <n v="10"/>
    <x v="0"/>
    <s v="12/06/2020  11/30 dias "/>
    <m/>
    <m/>
    <m/>
    <m/>
    <m/>
  </r>
  <r>
    <x v="2"/>
    <s v="Correo atención al Ciudadano"/>
    <x v="10"/>
    <s v="CUERPO DE BOMBEROS VOLUNTARIOS DE FUNZA  "/>
    <x v="1"/>
    <x v="1"/>
    <s v="CAC: Bomberos Funza. "/>
    <s v="CAROLINA ESCARRAGA "/>
    <s v="GESTIÓN CONTRACTUAL "/>
    <x v="1"/>
    <x v="4"/>
    <n v="20"/>
    <s v="20202000012612  "/>
    <d v="2020-05-28T00:00:00"/>
    <s v="N/A"/>
    <d v="2020-06-01T00:00:00"/>
    <n v="2"/>
    <n v="2"/>
    <x v="0"/>
    <s v="01-06-2020 11:37 AM Archivar CAROLINA ESCARRAGA con el fin de dar respuesta se solicito información al cuerpo de bomberos a través del correo de contratación"/>
    <s v="N/A"/>
    <s v="N/A"/>
    <s v="Si"/>
    <s v="N/A"/>
    <s v="No se tiene evidencia de respuesta."/>
  </r>
  <r>
    <x v="2"/>
    <s v="Correo atención al Ciudadano"/>
    <x v="7"/>
    <s v="ALEXANDER DUARTE FLETCHER "/>
    <x v="1"/>
    <x v="3"/>
    <s v="CAC: Apoyo de la DNBC a la problemática de Bomberos de Bucaramanga. "/>
    <s v=" Carlos Armando López Barrera"/>
    <s v="OFICINA ASESORA JURIDICA "/>
    <x v="2"/>
    <x v="2"/>
    <n v="30"/>
    <s v="20202000012642  "/>
    <d v="2020-05-28T00:00:00"/>
    <n v="20201200000183"/>
    <d v="2020-06-09T00:00:00"/>
    <n v="8"/>
    <n v="8"/>
    <x v="0"/>
    <s v="09-06-2020 10:43 AM Archivar Carlos Armando López Barrera ARCHIVO CON RADICADO 20201200000183"/>
    <s v="N/A"/>
    <s v="Word"/>
    <s v="N/A"/>
    <s v="N/A"/>
    <s v="Error de Orfeo solo genera radicados con salida (3)"/>
  </r>
  <r>
    <x v="2"/>
    <s v="Correo atención al Ciudadano"/>
    <x v="8"/>
    <s v="CUERPO DE BOMBEROS VOLUNTARIOS DE VILLA DEL ROSARIO  "/>
    <x v="1"/>
    <x v="0"/>
    <s v="CAC: Solicitud de concepto tecnico . "/>
    <s v=" Victoria Jattin"/>
    <s v="FORMULACIÓN Y ACTUALIZACIÓN NORMATIVA Y OPERATIVA "/>
    <x v="0"/>
    <x v="0"/>
    <n v="35"/>
    <s v="20202000012652  "/>
    <d v="2020-05-29T00:00:00"/>
    <m/>
    <m/>
    <m/>
    <m/>
    <x v="2"/>
    <s v="12/06/2020  10/35 dias "/>
    <m/>
    <m/>
    <m/>
    <m/>
    <m/>
  </r>
  <r>
    <x v="2"/>
    <s v="Correo Institucional"/>
    <x v="10"/>
    <s v="SANDRA BIBIANA RODRIGUEZ HUERFANO "/>
    <x v="4"/>
    <x v="3"/>
    <s v="CI: Fwd: CONTRATO BOMBEROS VOLUNTARIOS UNE. "/>
    <s v="Andrea Bibiana Castañeda Durán  "/>
    <s v="FORMULACIÓN Y ACTUALIZACIÓN NORMATIVA Y OPERATIVA "/>
    <x v="0"/>
    <x v="5"/>
    <n v="30"/>
    <s v="20202000012682  "/>
    <d v="2020-05-29T00:00:00"/>
    <s v="N/A"/>
    <d v="2020-06-01T00:00:00"/>
    <n v="1"/>
    <n v="1"/>
    <x v="0"/>
    <s v="2-06-2020 10:27 AM Archivar Ronny Estiven Romero Velandia TRAMITADO POR CORREO ELECTORNICO EL DIA 1 DE JUNIO DE 2020, POR LA CONTRATISTA ANDREA CASTAÑEDA"/>
    <m/>
    <m/>
    <m/>
    <m/>
    <m/>
  </r>
  <r>
    <x v="2"/>
    <s v="Chat institucional"/>
    <x v="9"/>
    <s v="AURORA PEREZ FIGUEROA "/>
    <x v="2"/>
    <x v="1"/>
    <s v="CAC: Mensaje fuera de línea desde calamar.bol@hotmail.com. "/>
    <s v="Edgar Alexander Maya Lopez "/>
    <s v="FORMULACIÓN Y ACTUALIZACIÓN NORMATIVA Y OPERATIVA "/>
    <x v="0"/>
    <x v="5"/>
    <n v="30"/>
    <s v="20202000012692  "/>
    <d v="2020-05-29T00:00:00"/>
    <s v="N/A"/>
    <d v="2020-06-17T00:00:00"/>
    <n v="12"/>
    <n v="12"/>
    <x v="0"/>
    <s v="17-06-2020 11:27 AM Archivar Edgar Alexander Maya Lopez Se da respuesta por correo electrónico se deja evidencia en digital"/>
    <m/>
    <m/>
    <m/>
    <m/>
    <m/>
  </r>
  <r>
    <x v="2"/>
    <s v="Correo atención al Ciudadano"/>
    <x v="9"/>
    <s v="NANCY PEREZ BELLO ALCALDíA TIQUISIO SUR DE BOLíVAR "/>
    <x v="4"/>
    <x v="5"/>
    <s v="CAC: Petición Vehículo Bomberos. "/>
    <s v="Cristhian Matiz"/>
    <s v="SUBDIRECCIÓN ESTRATÉGICA Y DE COORDINACIÓN BOMBERIL "/>
    <x v="0"/>
    <x v="2"/>
    <n v="30"/>
    <s v="20202000012712  "/>
    <d v="2020-05-29T00:00:00"/>
    <m/>
    <m/>
    <m/>
    <m/>
    <x v="2"/>
    <s v="12/06/2020  10/30 dias "/>
    <m/>
    <m/>
    <m/>
    <m/>
    <m/>
  </r>
  <r>
    <x v="2"/>
    <s v="Correo atención al Ciudadano"/>
    <x v="4"/>
    <s v="LUIS ANIBAL PEREZ GARCIA "/>
    <x v="2"/>
    <x v="0"/>
    <s v="CAC: Fwd: Solicitud resolución de ascenso.  "/>
    <s v="Andrea Bibiana Castañeda Durán  "/>
    <s v="FORMULACIÓN Y ACTUALIZACIÓN NORMATIVA Y OPERATIVA "/>
    <x v="0"/>
    <x v="5"/>
    <n v="30"/>
    <s v="20202000012742  "/>
    <d v="2020-05-29T00:00:00"/>
    <n v="20202050068051"/>
    <d v="2020-06-25T00:00:00"/>
    <n v="17"/>
    <n v="17"/>
    <x v="0"/>
    <s v="30-06-2020 09:24 AM Archivar Andrea Bibiana Castañeda Durán SE DIO TRÁMITE CON RAD. 20202050068051 ENVIADO EL 25/6/2020"/>
    <m/>
    <m/>
    <m/>
    <m/>
    <m/>
  </r>
  <r>
    <x v="2"/>
    <s v="Correo atención al Ciudadano"/>
    <x v="11"/>
    <s v="RTVC SISTEMA DE MEDIOS PÚBLICOS  "/>
    <x v="3"/>
    <x v="1"/>
    <s v="CAC: DERECHO DE PETICIÓN SOLICITUD DE INFORMACIÓN PRESUPUESTO EJECUTADO EN PUBLICIDAD POR LA DIRECCION NACIONAL DE BOMBEROS EN LA VIGENCIA 2019. "/>
    <s v="Miguel Ángel Franco Torres "/>
    <s v="GESTIÓN TESORERIA "/>
    <x v="1"/>
    <x v="2"/>
    <n v="30"/>
    <s v="20202000012752  "/>
    <d v="2020-05-29T00:00:00"/>
    <s v="N/A"/>
    <d v="2020-06-30T00:00:00"/>
    <n v="19"/>
    <n v="19"/>
    <x v="0"/>
    <s v="30-06-2020 15:41 PM Archivar Miguel Ángel Franco Torres Se dio respuesta a la solicitud del Canal RTVC, en la cual la DNBC en las Vigencias 2019 y lo corrido del 2020 no ha suscrito Contratos de Publicidad y Propaganda. como hecho generador para el aporte a la Ley 14 de 1991."/>
    <m/>
    <m/>
    <m/>
    <m/>
    <m/>
  </r>
  <r>
    <x v="2"/>
    <s v="Correo atención al Ciudadano"/>
    <x v="27"/>
    <s v="ANDRES CASTRO  "/>
    <x v="2"/>
    <x v="1"/>
    <s v="CAC: Información "/>
    <s v="Javier Alberto Coral Meneses"/>
    <s v="SUBDIRECCIÓN ESTRATÉGICA Y DE COORDINACIÓN BOMBERIL"/>
    <x v="0"/>
    <x v="0"/>
    <n v="35"/>
    <s v="20202000012812  "/>
    <d v="2020-06-01T00:00:00"/>
    <n v="20202000002031"/>
    <d v="2020-06-23T00:00:00"/>
    <m/>
    <n v="22"/>
    <x v="0"/>
    <s v="23-06-2020 15:56 PM Digitalización Radicado(Asoc. Imagen Web) Maicol Villarreal Ospina SE ADJUNTA IMAGEN RESPUESTA"/>
    <s v="N/A"/>
    <s v="Física"/>
    <s v="N/A"/>
    <s v="N/A"/>
    <s v="SE DA RESPUESTA CON RADICADO NÚMERO 20202000002031"/>
  </r>
  <r>
    <x v="2"/>
    <s v="Correo atención al Ciudadano"/>
    <x v="14"/>
    <s v="CUERPO DE BOMBEROS VOLUNTARIOS DE SAN SEBASTIÁN DE MARIQUITA  "/>
    <x v="1"/>
    <x v="1"/>
    <s v="CAC: Fwd: Solicitud Información subsidio. "/>
    <s v="Victoria Jattin "/>
    <s v="FORMULACIÓN Y ACTUALIZACIÓN NORMATIVA Y OPERATIVA "/>
    <x v="0"/>
    <x v="2"/>
    <n v="30"/>
    <s v="20202000012822  "/>
    <d v="2020-06-01T00:00:00"/>
    <n v="20202050068111"/>
    <d v="2020-06-16T00:00:00"/>
    <n v="29"/>
    <n v="29"/>
    <x v="0"/>
    <s v="N/A"/>
    <s v="N/A"/>
    <s v="N/A"/>
    <s v="N/A"/>
    <s v="N/A"/>
    <s v="Orfeo sin cerrar."/>
  </r>
  <r>
    <x v="2"/>
    <s v="Correo atención al Ciudadano"/>
    <x v="11"/>
    <s v="MIGUEL EDUARDO CARDOZO ORTIZ "/>
    <x v="1"/>
    <x v="1"/>
    <s v="CAC: TRASLADO POR COMPETENCIA, Cuerpo de Bomberos Voluntarios del Municipio de Melgar - Tolima. "/>
    <s v="Andrea Bibiana Castañeda Durán"/>
    <s v="FORMULACIÓN Y ACTUALIZACIÓN NORMATIVA Y OPERATIVA"/>
    <x v="0"/>
    <x v="2"/>
    <n v="30"/>
    <s v="20202000012842  "/>
    <d v="2020-06-01T00:00:00"/>
    <n v="20202050067811"/>
    <d v="2020-06-10T00:00:00"/>
    <m/>
    <n v="9"/>
    <x v="0"/>
    <s v="10-06-2020 13:35 PM Archivar Andrea Bibiana Castañeda Durán SE DIO TRÁMITE CON RADICADO 20202050067811 ENVIADO EL 9/6/2020"/>
    <s v="N/A"/>
    <s v="N/A"/>
    <s v="N/A"/>
    <s v="N/A"/>
    <s v=" SE DIO TRÁMITE CON RADICADO 20202050067811 "/>
  </r>
  <r>
    <x v="2"/>
    <s v="Correo atención al Ciudadano"/>
    <x v="15"/>
    <s v="CUERPO DE BOMBEROS VOLUNTARIOS DE TUTA  "/>
    <x v="1"/>
    <x v="1"/>
    <s v="CAC: Buenas noches doctor Rony, sobretasa bomberil. "/>
    <s v="EDISON DELGADO "/>
    <s v="FORMULACIÓN Y ACTUALIZACIÓN NORMATIVA Y OPERATIVA "/>
    <x v="0"/>
    <x v="2"/>
    <n v="30"/>
    <s v="20202000012852  "/>
    <d v="2020-06-01T00:00:00"/>
    <n v="20202050068791"/>
    <d v="2020-07-14T00:00:00"/>
    <n v="28"/>
    <n v="28"/>
    <x v="0"/>
    <s v="N/A"/>
    <s v="N/A"/>
    <s v="N/A"/>
    <s v="N/A"/>
    <s v="N/A"/>
    <s v="Orfeo sin cerrar."/>
  </r>
  <r>
    <x v="2"/>
    <s v="Correo atención al Ciudadano"/>
    <x v="18"/>
    <s v="JUAN DAVID HERNANDEZ  "/>
    <x v="2"/>
    <x v="1"/>
    <s v="CAC: Uniforme de deporte #4 para bomberos. "/>
    <s v=" Edgar Hernán Molina Macías"/>
    <s v="FORMULACIÓN Y ACTUALIZACIÓN NORMATIVA Y OPERATIVA "/>
    <x v="0"/>
    <x v="5"/>
    <n v="30"/>
    <s v="20202000012912  "/>
    <d v="2020-06-01T00:00:00"/>
    <s v="N/A"/>
    <m/>
    <m/>
    <m/>
    <x v="2"/>
    <m/>
    <s v="N/A"/>
    <s v="N/A"/>
    <s v="N/A"/>
    <s v="N/A"/>
    <s v="N/A"/>
  </r>
  <r>
    <x v="2"/>
    <s v="Correo atención al Ciudadano"/>
    <x v="11"/>
    <s v="EDISSON DAVID MEJIA  "/>
    <x v="2"/>
    <x v="1"/>
    <s v="CAC: Solicitud escuelas de capacitación Brigadas de emergencia. "/>
    <s v="Edgar Alexander Maya López "/>
    <s v="FORMULACIÓN Y ACTUALIZACIÓN NORMATIVA Y OPERATIVA "/>
    <x v="0"/>
    <x v="5"/>
    <n v="30"/>
    <s v="20202000012922  "/>
    <d v="2020-06-01T00:00:00"/>
    <s v="N/A"/>
    <d v="2020-07-15T00:00:00"/>
    <n v="29"/>
    <n v="29"/>
    <x v="0"/>
    <s v="15-07-2020 10:37 AM Archivar Edgar Alexander Maya Lopez Se da respuesta por correo electrónico y se deja soporte en digital"/>
    <s v="N/A"/>
    <s v="N/A"/>
    <s v="N/A"/>
    <s v="N/A"/>
    <s v="SE REASIGNA A USUARIO DE ATENCION AL CIUDADANO PARA FINES PERTINENETES"/>
  </r>
  <r>
    <x v="2"/>
    <s v="Correo atención al Ciudadano"/>
    <x v="15"/>
    <s v="CUERPO DE BOMBEROS VOLUNTARIOS SAN EDUARDO BOYACA  "/>
    <x v="1"/>
    <x v="1"/>
    <s v=" PETICIÓN CUERPO DE BOMBEROS VOLUNTARIOS SAN EDUARDO-BOYACÁ."/>
    <s v="EDISON DELGADO "/>
    <s v="FORMULACIÓN Y ACTUALIZACIÓN NORMATIVA Y OPERATIVA "/>
    <x v="0"/>
    <x v="2"/>
    <n v="30"/>
    <s v="20202000012932  "/>
    <d v="2020-06-01T00:00:00"/>
    <n v="20202050069231"/>
    <d v="2020-08-04T00:00:00"/>
    <n v="42"/>
    <n v="42"/>
    <x v="1"/>
    <s v="02-06-2020 11:05 AM Reasignación Ronny Estiven Romero Velandia PARA TRAMITAR, OFICIAR AL ALCALDE EN LOS TERMINOS CORRESPONDIENTES DE CASOS ANTERIORES."/>
    <s v="N/A"/>
    <s v="N/A"/>
    <s v="N/A"/>
    <s v="N/A"/>
    <s v="N/A"/>
  </r>
  <r>
    <x v="2"/>
    <s v="Correo atención al Ciudadano"/>
    <x v="7"/>
    <s v="CUERPO DE BOMBEROS VOLUNTARIOS DE LOS SANTOS  "/>
    <x v="1"/>
    <x v="0"/>
    <s v="CAC: Derecho de petición. "/>
    <s v=" Carlos Armando López Barrera"/>
    <s v="Oficina Asesora Jurídica"/>
    <x v="2"/>
    <x v="2"/>
    <n v="30"/>
    <s v="20202000012942  "/>
    <d v="2020-06-01T00:00:00"/>
    <n v="20201200000243"/>
    <d v="2020-06-17T00:00:00"/>
    <m/>
    <n v="16"/>
    <x v="0"/>
    <s v="17-06-2020 17:48 PM Archivar Carlos Armando López Barrera ARCHIVO RADICADO 20201200000243"/>
    <s v="N/A"/>
    <s v="N/A"/>
    <s v="N/A"/>
    <s v="N/A"/>
    <s v=" ARCHIVO RADICADO 20201200000243"/>
  </r>
  <r>
    <x v="2"/>
    <s v="Correo atención al Ciudadano"/>
    <x v="10"/>
    <s v="GERMAN BARRERO TORRES "/>
    <x v="1"/>
    <x v="0"/>
    <s v="CAC: ENVIO OFICIO SOLICITANDO SOLICITANDO APROBACION DEL NOMBRAMIENTO DEL COMANDANTE Y REPRESENTANTE LEGAL  "/>
    <s v="Andrea Bibiana Castañeda Durán"/>
    <s v="FORMULACIÓN Y ACTUALIZACIÓN NORMATIVA Y OPERATIVA"/>
    <x v="0"/>
    <x v="2"/>
    <n v="30"/>
    <s v="20202000012952  "/>
    <d v="2020-06-01T00:00:00"/>
    <n v="20202050068091"/>
    <d v="2020-06-24T00:00:00"/>
    <m/>
    <n v="23"/>
    <x v="0"/>
    <s v="24-06-2020 12:04 PM Archivar Andrea Bibiana Castañeda Durán SE DIO TRÁMITE CON RADICADO 20202050068091 ENVIADO EL 24/6/2020"/>
    <s v="N/A"/>
    <s v="N/A"/>
    <s v="N/A"/>
    <s v="N/A"/>
    <s v="ARCHIVO  RADICADO 20202050068091"/>
  </r>
  <r>
    <x v="2"/>
    <s v="Correo atención al Ciudadano"/>
    <x v="0"/>
    <s v="ESCUELA SURCOLOMBIANA DE BOMBEROS - PITALITO  "/>
    <x v="1"/>
    <x v="1"/>
    <s v="CAC: Solicitud de datos. "/>
    <s v="Luis Alberto Valencia Pulido"/>
    <s v="Área Central de Referencia Bomberil"/>
    <x v="0"/>
    <x v="2"/>
    <n v="30"/>
    <s v="20202000012962  "/>
    <d v="2020-06-01T00:00:00"/>
    <s v="N/A"/>
    <d v="2020-06-12T00:00:00"/>
    <m/>
    <n v="11"/>
    <x v="0"/>
    <s v="12-06-2020 16:49 PM Archivar Luis Alberto Valencia Pulido Se da respuesta mediante correo electrónico el día 12 de Junio del 2020"/>
    <s v="N/A"/>
    <s v="N/A"/>
    <s v="N/A"/>
    <s v="N/A"/>
    <s v="N/A"/>
  </r>
  <r>
    <x v="2"/>
    <s v="Correo atención al Ciudadano"/>
    <x v="31"/>
    <s v="ANDRESS A DORDRON IHCARE INTERNATIONAL HEATH CARE "/>
    <x v="3"/>
    <x v="1"/>
    <s v="CAC: BOMBEROS - HIDROELECTRICA DE ITUANGO.  "/>
    <s v="Luis Alberto Valencia Pulido"/>
    <s v="Área Central de Referencia Bomberil"/>
    <x v="0"/>
    <x v="2"/>
    <n v="30"/>
    <s v="20202000012982  "/>
    <d v="2020-06-01T00:00:00"/>
    <s v="N/A"/>
    <d v="2020-06-12T00:00:00"/>
    <m/>
    <n v="11"/>
    <x v="0"/>
    <s v="12-06-2020 12:57 PM Archivar Luis Alberto Valencia Pulido Se da respuesta mediante correo electrónico el día 12 de Junio del 2020"/>
    <s v="N/A"/>
    <s v="N/A"/>
    <s v="N/A"/>
    <s v="N/A"/>
    <s v="Agendado para el 2020-07-16 - Para los fines pertinentes"/>
  </r>
  <r>
    <x v="2"/>
    <s v="Correo atención al Ciudadano"/>
    <x v="24"/>
    <s v="BAIRON ALBEIRO BUILES BURGOS DESARROLLO COMUNITARIO GOBERNACION DE PUTUMAYO "/>
    <x v="3"/>
    <x v="1"/>
    <s v="CAC: Solicitud Asistencia Técnica en IVC a cuerpos de Bomberos para funcionarios de la Gobernación de Putumayo. "/>
    <s v="Julio Alejandro Chamorro Cabrera "/>
    <s v="SUBDIRECCIÓN ESTRATÉGICA Y DE COORDINACIÓN BOMBERIL"/>
    <x v="0"/>
    <x v="2"/>
    <n v="30"/>
    <s v="20202000013022  "/>
    <d v="2020-06-01T00:00:00"/>
    <s v="N/A"/>
    <d v="2020-06-26T00:00:00"/>
    <m/>
    <n v="25"/>
    <x v="0"/>
    <s v="26-06-2020 15:55 PM Archivar Julio Alejandro Chamorro Cabrera Envió Respuesta solicitud asistencia en IVC Gobernación del Putumayo"/>
    <s v="N/A"/>
    <s v="N/A"/>
    <s v="N/A"/>
    <s v="N/A"/>
    <s v=" Agendado para el 2020-07-17 - Para  fines pertinentes"/>
  </r>
  <r>
    <x v="2"/>
    <s v="Correo atención al Ciudadano"/>
    <x v="11"/>
    <s v="JOHAN ANDRES GARZON CORTES "/>
    <x v="2"/>
    <x v="0"/>
    <s v="CAC: Instructivo Para Creación de Cuerpo de Bomberos.  "/>
    <s v="Ronny Estiven Romero Velandia  "/>
    <s v="FORMULACIÓN Y ACTUALIZACIÓN NORMATIVA Y OPERATIVA"/>
    <x v="0"/>
    <x v="5"/>
    <n v="30"/>
    <s v="20202000013032  "/>
    <d v="2020-06-01T00:00:00"/>
    <s v="N/A"/>
    <d v="2020-06-02T00:00:00"/>
    <m/>
    <n v="2"/>
    <x v="0"/>
    <s v="02-06-2020 11:15 AM Archivar Ronny Estiven Romero Velandia Respondido por correo electrónico de fecha 2 de junio por el funcionario Ronny Romero."/>
    <s v="N/A"/>
    <s v="N/A"/>
    <s v="N/A"/>
    <s v="N/A"/>
    <s v="Agendado para el 2020-07-16 - Para los fines pertinentes"/>
  </r>
  <r>
    <x v="2"/>
    <s v="Correo atención al Ciudadano"/>
    <x v="1"/>
    <s v="CUERPO DE BOMBEROS VOLUNTARIOS DE ANGOSTURA  "/>
    <x v="1"/>
    <x v="0"/>
    <s v="CAC: SOLICITUD DE CONCEPTO SOBRE APOYO DE LOS CUERPOS DE BOMBEROS A PUESTOS DE CONTROL MUNICIPALES EN LA CONTENCIÓN DE LA PANDEMIA DEL COVID 19. "/>
    <s v="Edgar Alexander Maya López "/>
    <s v="FORMULACIÓN Y ACTUALIZACIÓN NORMATIVA Y OPERATIVA "/>
    <x v="0"/>
    <x v="2"/>
    <n v="30"/>
    <s v="20202000013042  "/>
    <d v="2020-06-01T00:00:00"/>
    <s v="N/A"/>
    <m/>
    <m/>
    <m/>
    <x v="2"/>
    <s v="09-06-2020 10:13 AM Reasignación Ronny Estiven Romero Velandia PARA TRAMITAR"/>
    <s v="N/A"/>
    <s v="N/A"/>
    <s v="N/A"/>
    <s v="N/A"/>
    <s v="Agendado para el 2020-07-17 - Para los fines pertinentes"/>
  </r>
  <r>
    <x v="2"/>
    <s v="Correo atención al Ciudadano"/>
    <x v="1"/>
    <s v="CUERPO DE BOMBEROS VOLUNTARIOS DE VALPARAISO - ANTIOQUIA  "/>
    <x v="1"/>
    <x v="0"/>
    <s v="CAC: SOLICITUD DE CONCEPTO - PQRS . "/>
    <s v="Carlos Osorio "/>
    <s v="FORMULACIÓN Y ACTUALIZACIÓN NORMATIVA Y OPERATIVA "/>
    <x v="0"/>
    <x v="0"/>
    <n v="35"/>
    <s v="20202000013062  "/>
    <d v="2020-06-01T00:00:00"/>
    <s v="N/A"/>
    <m/>
    <m/>
    <m/>
    <x v="2"/>
    <s v="02-06-2020 11:18 AM Reasignación Ronny Estiven Romero Velandia PARA TRAMITAR, VEIRIFCAR NORAMTIVA APLICABLE PARA AGRMENTAR RESPUESTA."/>
    <s v="N/A"/>
    <s v="N/A"/>
    <s v="N/A"/>
    <s v="N/A"/>
    <s v="N/A"/>
  </r>
  <r>
    <x v="2"/>
    <s v="Correo atención al Ciudadano"/>
    <x v="11"/>
    <s v="VEEDURIA CIUDADANA VIGIAS DEL CAFE  "/>
    <x v="3"/>
    <x v="0"/>
    <s v="CAC: DERECHO DE PETICION ART.23 CONSTITUCION POLITICA DE COLOMBIA LEY 1755 DE 2015, "/>
    <s v="Andrea Bibiana Castañeda Durán"/>
    <s v="FORMULACIÓN Y ACTUALIZACIÓN NORMATIVA Y OPERATIVA"/>
    <x v="0"/>
    <x v="2"/>
    <n v="30"/>
    <s v="20202000013072  "/>
    <d v="2020-06-01T00:00:00"/>
    <n v="20202050068101"/>
    <d v="2020-06-30T00:00:00"/>
    <m/>
    <n v="29"/>
    <x v="0"/>
    <s v="30-06-2020 09:36 AM Archivar Andrea Bibiana Castañeda Durán SE DIO TRÁMITE CON RAD. 20202050068101 ENVIADO EL 26/6/2020"/>
    <s v="N/A"/>
    <s v="N/A"/>
    <s v="N/A"/>
    <s v="N/A"/>
    <s v="Agendado para el 2020-07-16 - Para los fines pertinentes, TRÁMITE CON RAD. 20202050068101"/>
  </r>
  <r>
    <x v="2"/>
    <s v="Correo atención al Ciudadano"/>
    <x v="26"/>
    <s v="CUERPO DE BOMBEROS VOLUNTARIOS DE MIRAFLORES - GUAVIARE  "/>
    <x v="1"/>
    <x v="0"/>
    <s v="CAC; Fwd: SOLICITUD DE CONCEPTO.  "/>
    <s v="Andrea Bibiana Castañeda Durán "/>
    <s v="FORMULACIÓN Y ACTUALIZACIÓN NORMATIVA Y OPERATIVA"/>
    <x v="0"/>
    <x v="2"/>
    <n v="30"/>
    <s v="20202000013082  "/>
    <d v="2020-06-02T00:00:00"/>
    <n v="20202050067721"/>
    <d v="2020-06-16T00:00:00"/>
    <m/>
    <n v="15"/>
    <x v="0"/>
    <s v="16-06-2020 15:23 PM Archivar Andrea Bibiana Castañeda Durán SE DIO RESPUESTA CON RADICADO 20202050067721 ENVIADO EL 12/6/2020"/>
    <s v="N/A"/>
    <s v="N/A"/>
    <s v="N/A"/>
    <s v="N/A"/>
    <s v="Agendado para el 2020-07-17 - Para los fines pertinentes, con RD  20202050067721"/>
  </r>
  <r>
    <x v="2"/>
    <s v="Correo atención al Ciudadano"/>
    <x v="16"/>
    <s v="CUERPO DE BOMBEROS VOLUNTARIOS DE CALAMAR BOLIVAR  "/>
    <x v="1"/>
    <x v="1"/>
    <s v="CAC: Fwd: BUENOS DIAS, &amp;amp;quot;fallo que está a favor del cuerpo de bomberos voluntarios de calamar bolívar&amp;amp;quot; "/>
    <s v="Victoria Jattin "/>
    <s v="FORMULACIÓN Y ACTUALIZACIÓN NORMATIVA Y OPERATIVA "/>
    <x v="0"/>
    <x v="2"/>
    <n v="30"/>
    <s v="20202000013092  "/>
    <d v="2020-06-02T00:00:00"/>
    <s v="N/A"/>
    <m/>
    <m/>
    <m/>
    <x v="2"/>
    <s v="04-06-2020 10:00 AM Reasignación Ronny Estiven Romero Velandia PARA TRAMITAR, OFICIAR AL ALCALDE CON COPIA A LA PROCURADURÍA REGIONAL, CON EL PROPÓSITO DE REQUERIR A LA ADMINISTRACIÓN MUNICIPAL PARA QUE DESCRIBA PUNTUALMENTE QUÉ ACCIONES HA DESPLEGADO PARA CUPLIR LO ORDENADO EN EL FALLO, ARGUMENTAR RESPUESTA"/>
    <s v="N/A"/>
    <s v="N/A"/>
    <s v="N/A"/>
    <s v="N/A"/>
    <s v="Agendado para el 2020-07-17 - Para los fines pertinentes"/>
  </r>
  <r>
    <x v="2"/>
    <s v="Correo atención al Ciudadano"/>
    <x v="11"/>
    <s v="CONTRALORIA DELAGA PARA INFRAESTRUCTORA GABRIEL ADOLFO JURADO PARRA "/>
    <x v="4"/>
    <x v="1"/>
    <s v="CAC: Solicitud información.  "/>
    <s v="Carolina Pulido Moyeton "/>
    <s v="GESTIÓN CONTRACTUAL  "/>
    <x v="1"/>
    <x v="1"/>
    <n v="10"/>
    <s v="20202000013112  "/>
    <d v="2020-06-02T00:00:00"/>
    <s v="N/A"/>
    <m/>
    <m/>
    <m/>
    <x v="2"/>
    <s v="02-06-2020 15:20 PM Reasignación USUARIO DE ATENCION AL CIUDADANO Para los fines pertinentes"/>
    <s v="N/A"/>
    <s v="N/A"/>
    <s v="N/A"/>
    <s v="N/A"/>
    <s v="N/A"/>
  </r>
  <r>
    <x v="2"/>
    <s v="Correo atención al Ciudadano"/>
    <x v="5"/>
    <s v="CUERPO DE BOMBEROS VOLUNTARIOS SABANAGRANDE  "/>
    <x v="1"/>
    <x v="1"/>
    <s v="CAC: Solicitud de contratos de kit forestal.  "/>
    <s v="CAROLINA ESCARRAGA "/>
    <s v="GESTIÓN CONTRACTUAL  "/>
    <x v="1"/>
    <x v="4"/>
    <n v="20"/>
    <s v="20202000013122  "/>
    <d v="2020-06-02T00:00:00"/>
    <s v="N/A"/>
    <m/>
    <m/>
    <m/>
    <x v="2"/>
    <s v="02-06-2020 19:55 PM Reasignación USUARIO DE ATENCION AL CIUDADANO Para los fines pertinentes"/>
    <s v="N/A"/>
    <s v="N/A"/>
    <s v="N/A"/>
    <s v="N/A"/>
    <s v="N/A"/>
  </r>
  <r>
    <x v="2"/>
    <s v="Correo atención al Ciudadano"/>
    <x v="11"/>
    <s v="ARMANDO LLAMAS  "/>
    <x v="2"/>
    <x v="2"/>
    <s v="CAC: LA CORRUPCIÓN EN LOS BOMBEROS SE ERRADICA POR CASA (DENUNCIA DE CORRUPCIÓN BOMBEROS OFICIAL DE SINCELEJO). "/>
    <s v="Liz Margaret Álvarez calderón"/>
    <s v="SUBDIRECCIÓN ESTRATÉGICA Y DE COORDINACIÓN BOMBERIL"/>
    <x v="0"/>
    <x v="5"/>
    <n v="30"/>
    <s v="20202000013152  "/>
    <d v="2020-06-02T00:00:00"/>
    <n v="20202000002551"/>
    <d v="2020-06-05T00:00:00"/>
    <m/>
    <n v="3"/>
    <x v="0"/>
    <s v="25-06-2020 10:06 AM Archivar Liz Margaret Álvarez calderón se anexa soporte de respuesta dentro de oportunidad."/>
    <s v="N/A"/>
    <s v="N/A"/>
    <s v="N/A"/>
    <s v="N/A"/>
    <s v="SEGÚN EL ARTÍCULO 24 DE LA LEY 1575 DE 2012, DESCRIBIENDO AL PETICIONARIO QUE SE PROGRAMARA LA VISITA DE INSPECCIÓN UNA VEZ TENGAMOS LA DISPONIBILIDAD DE VUELOS NACIONALES. "/>
  </r>
  <r>
    <x v="2"/>
    <s v="Correo atención al Ciudadano"/>
    <x v="7"/>
    <s v="CUERPO DE BOMBEROS VOLUNTARIOS DE SURATA - SANTANDER  "/>
    <x v="1"/>
    <x v="1"/>
    <s v="CAC: Solicitud terminación de comodato.  "/>
    <s v="CAROLINA ESCARRAGA "/>
    <s v="GESTIÓN CONTRACTUAL  "/>
    <x v="0"/>
    <x v="2"/>
    <n v="30"/>
    <s v="20202000013162  "/>
    <s v="2020-06-03 "/>
    <s v="N/A"/>
    <m/>
    <m/>
    <m/>
    <x v="2"/>
    <s v="10-06-2020 11:12 AM Devuelto-Reasignar Juan Carlos Puerto Prieto Buenos días, esta solicitud no corresponde al área de Emergencias, por favor asignar al área correspondiente."/>
    <s v="N/A"/>
    <s v="N/A"/>
    <s v="N/A"/>
    <s v="N/A"/>
    <s v="Agendado para el 2020-07-22 - Para los fines pertinentes"/>
  </r>
  <r>
    <x v="2"/>
    <s v="Correo atención al Ciudadano"/>
    <x v="11"/>
    <s v="ELIAS ROBLES  "/>
    <x v="2"/>
    <x v="1"/>
    <s v="CAC: RE: Exposición de Motivo. "/>
    <s v="Edgar Alexander Maya López "/>
    <s v="FORMULACIÓN Y ACTUALIZACIÓN NORMATIVA Y OPERATIVA "/>
    <x v="0"/>
    <x v="7"/>
    <n v="30"/>
    <s v="20202000013272  "/>
    <d v="2020-06-03T00:00:00"/>
    <s v="N/A"/>
    <d v="2020-07-15T00:00:00"/>
    <n v="27"/>
    <n v="27"/>
    <x v="0"/>
    <s v="15-07-2020 11:43 AM Archivar Edgar Alexander Maya Lopez Se da respuesta por correo electrónico se deja evidencia en digital"/>
    <s v="N/A"/>
    <s v="N/A"/>
    <s v="N/A"/>
    <s v="N/A"/>
    <s v="Agendado para el 2020-07-17 - Para los fines pertinentes"/>
  </r>
  <r>
    <x v="2"/>
    <s v="Correo atención al Ciudadano"/>
    <x v="17"/>
    <s v="ALCALDIA BAHIA SOLANO - CHOCO GREY CAROLINA LOZANO GONZÁLEZ  "/>
    <x v="4"/>
    <x v="0"/>
    <s v="CAC: RESPUESTA CIRCULAR DNBC No 20202050066751 - 11-Mayo-2020. "/>
    <s v="EDISON DELGADO "/>
    <s v="FORMULACIÓN Y ACTUALIZACIÓN NORMATIVA Y OPERATIVA "/>
    <x v="0"/>
    <x v="2"/>
    <n v="30"/>
    <s v="20202000013332  "/>
    <d v="2020-06-04T00:00:00"/>
    <n v="20202050069241"/>
    <d v="2020-08-04T00:00:00"/>
    <n v="39"/>
    <n v="39"/>
    <x v="1"/>
    <s v="04-06-2020 10:18 AM Reasignación Ronny Estiven Romero Velandia PARA TRAMITAR, SEGÚN ANTECEDENTE."/>
    <s v="N/A"/>
    <s v="N/A"/>
    <s v="N/A"/>
    <s v="N/A"/>
    <s v=" Agendado para el 2020-06-30 - Para los fines pertinentes"/>
  </r>
  <r>
    <x v="2"/>
    <s v="Correo atención al Ciudadano"/>
    <x v="11"/>
    <s v="LINA OSPINA ARENAS "/>
    <x v="2"/>
    <x v="1"/>
    <s v="CAC: Información Extintores. "/>
    <s v="Edgar Alexander Maya López "/>
    <s v="FORMULACIÓN Y ACTUALIZACIÓN NORMATIVA Y OPERATIVA "/>
    <x v="0"/>
    <x v="5"/>
    <n v="30"/>
    <s v="20202000013352  "/>
    <d v="2020-06-04T00:00:00"/>
    <s v="N/A"/>
    <d v="2020-07-15T00:00:00"/>
    <n v="26"/>
    <n v="26"/>
    <x v="0"/>
    <s v="15-07-2020 13:47 PM Archivar Edgar Alexander Maya Lopez Se da respuesta por correo electrónico se deja evidencia en digital"/>
    <s v="N/A"/>
    <s v="N/A"/>
    <s v="N/A"/>
    <s v="N/A"/>
    <s v="Agendado para el 2020-07-21 - Para los fines pertinentes"/>
  </r>
  <r>
    <x v="2"/>
    <s v="Correo atención al Ciudadano"/>
    <x v="28"/>
    <s v="CUERPO DE BOMBEROS VOLUNTARIOS CASTILLA LA NUEVA - META  "/>
    <x v="1"/>
    <x v="1"/>
    <s v="CAC: Fwd: solicitud. "/>
    <s v="Ronny Estiven Romero Velandia  "/>
    <s v="FORMULACIÓN Y ACTUALIZACIÓN NORMATIVA Y OPERATIVA"/>
    <x v="0"/>
    <x v="2"/>
    <n v="30"/>
    <s v="20202000013362  "/>
    <d v="2020-06-04T00:00:00"/>
    <s v="N/A"/>
    <d v="2020-06-10T00:00:00"/>
    <m/>
    <n v="1"/>
    <x v="0"/>
    <s v="10-06-2020 14:04 PM Archivar Ronny Estiven Romero Velandia SE REALIZO VISITA EL DIA 4 Y 5 DE JUNIO DE 2020"/>
    <s v="N/A"/>
    <s v="N/A"/>
    <s v="N/A"/>
    <s v="N/A"/>
    <s v="Agendado para el 2020-07-20 - Para los fines pertinentes"/>
  </r>
  <r>
    <x v="2"/>
    <s v="Correo atención al Ciudadano"/>
    <x v="21"/>
    <s v="CUERPO DE BOMBEROS VOLUNTARIOS DE TAMBO - CAUCA  "/>
    <x v="1"/>
    <x v="1"/>
    <s v="CAC:solicitud copia comodato kit de incendios forestales. "/>
    <s v="CAROLINA ESCARRAGA "/>
    <s v="GESTIÓN CONTRACTUAL  "/>
    <x v="1"/>
    <x v="4"/>
    <n v="20"/>
    <s v="20202000013372  "/>
    <d v="2020-06-04T00:00:00"/>
    <s v="N/A"/>
    <m/>
    <m/>
    <m/>
    <x v="2"/>
    <s v="04-06-2020 11:49 AM Reasignación USUARIO DE ATENCION AL CIUDADANO Para los fines pertinentes"/>
    <s v="N/A"/>
    <s v="N/A"/>
    <s v="N/A"/>
    <s v="N/A"/>
    <s v="N/A"/>
  </r>
  <r>
    <x v="2"/>
    <s v="Correo atención al Ciudadano"/>
    <x v="13"/>
    <s v="PROCURADURIAS JUDICIALES ADMINISTRATIVAS DE ARACUA FERNANDO BEDOYA OSPIN  "/>
    <x v="4"/>
    <x v="4"/>
    <s v="Fwd: CITACIÓN MESA DE TRABAJO – DEUDA POR CONCEPTO DE ALUMBRADO PÚBLICO "/>
    <s v=" Carlos Armando López Barrera"/>
    <s v="Oficina Asesora Jurídica"/>
    <x v="2"/>
    <x v="4"/>
    <n v="20"/>
    <s v="20202000013382  "/>
    <d v="2020-06-04T00:00:00"/>
    <n v="20201200000253"/>
    <d v="2020-06-17T00:00:00"/>
    <m/>
    <n v="9"/>
    <x v="0"/>
    <s v="17-06-2020 17:52 PM Archivar Carlos Armando López Barrera archivo 20201200000253"/>
    <s v="N/A"/>
    <s v="N/A"/>
    <s v="N/A"/>
    <s v="N/A"/>
    <s v="ARCHIVADO Y RADICADO"/>
  </r>
  <r>
    <x v="2"/>
    <s v="Correo atención al Ciudadano"/>
    <x v="18"/>
    <s v="CUERPO DE BOMBEROS SUPIA - CALDAS  "/>
    <x v="1"/>
    <x v="1"/>
    <s v="CAC: comodato kit forestal. "/>
    <s v="CAROLINA ESCARRAGA "/>
    <s v="GESTIÓN CONTRACTUAL"/>
    <x v="1"/>
    <x v="4"/>
    <n v="20"/>
    <s v="20202000013402  "/>
    <d v="2020-06-04T00:00:00"/>
    <s v="N/A"/>
    <d v="2020-06-08T00:00:00"/>
    <m/>
    <n v="3"/>
    <x v="0"/>
    <s v="08-06-2020 08:18 AM Archivar CAROLINA ESCARRAGA Se dio respuesta mediante correo el día 08 de junio de 2020."/>
    <s v="N/A"/>
    <s v="N/A"/>
    <s v="Si"/>
    <s v="N/A"/>
    <s v="Se le dio respuesta vía correo electrónico por la Doctora Carolina Escarraga "/>
  </r>
  <r>
    <x v="2"/>
    <s v="Correo atención al Ciudadano"/>
    <x v="7"/>
    <s v="ALEXANDER DUARTE FLETCHER "/>
    <x v="2"/>
    <x v="0"/>
    <s v="CAC: SOBRETASA O SOBRETASAS PARA LOS CUERPOS DE BOMBEROS DE SANTANDER. "/>
    <s v="Carlos Osorio "/>
    <s v="FORMULACIÓN Y ACTUALIZACIÓN NORMATIVA Y OPERATIVA "/>
    <x v="0"/>
    <x v="0"/>
    <n v="35"/>
    <s v="20202000013432  "/>
    <d v="2020-06-04T00:00:00"/>
    <n v="20202050068601"/>
    <d v="2020-07-08T00:00:00"/>
    <n v="21"/>
    <n v="21"/>
    <x v="0"/>
    <s v="N/A"/>
    <s v="N/A"/>
    <s v="N/A"/>
    <s v="N/A"/>
    <s v="N/A"/>
    <s v="Orfeo sin cerrar."/>
  </r>
  <r>
    <x v="2"/>
    <s v="Correo atención al Ciudadano"/>
    <x v="5"/>
    <s v="DAGOBERTO AVILA LLANOS  "/>
    <x v="2"/>
    <x v="0"/>
    <s v="CAC: consulta. "/>
    <s v="Carlos Osorio "/>
    <s v="FORMULACIÓN Y ACTUALIZACIÓN NORMATIVA Y OPERATIVA "/>
    <x v="0"/>
    <x v="0"/>
    <n v="35"/>
    <s v="20202000013442  "/>
    <d v="2020-06-04T00:00:00"/>
    <n v="20202050068721"/>
    <d v="2020-07-10T00:00:00"/>
    <n v="23"/>
    <n v="23"/>
    <x v="0"/>
    <s v="10-06-2020 14:25 PM Reasignación Ronny Estiven Romero Velandia PARA TRAMITAR, ADJUNTO MINUTA DE CONTRATO PARA ARGUMENTAR RESPUESTA, RESPECTO DE LAS INHABILIDADES ES NECESARIO CONSULTAR LA NORMA Y JURISPRUDENCIA APLICABLE."/>
    <s v="N/A"/>
    <s v="N/A"/>
    <s v="N/A"/>
    <s v="N/A"/>
    <s v="N/A"/>
  </r>
  <r>
    <x v="2"/>
    <s v="Correo atención al Ciudadano"/>
    <x v="11"/>
    <s v="EDWIN BALLESTEROS  "/>
    <x v="2"/>
    <x v="1"/>
    <s v="CAC: DERECHO DE PETICIÓN - CONCEPTO PL 221-2019C.  "/>
    <s v=" Carlos Armando López Barrera"/>
    <s v="Oficina Asesora Jurídica"/>
    <x v="2"/>
    <x v="4"/>
    <n v="20"/>
    <s v="20202000013472  "/>
    <d v="2020-06-05T00:00:00"/>
    <n v="20201200000263"/>
    <d v="2020-06-19T00:00:00"/>
    <m/>
    <n v="9"/>
    <x v="0"/>
    <s v="19-06-2020 08:44 AM Archivar Carlos Armando López Barrera ARCHIVO 20201200000263"/>
    <s v="N/A"/>
    <s v="N/A"/>
    <s v="N/A"/>
    <s v="N/A"/>
    <s v="RADICADO "/>
  </r>
  <r>
    <x v="0"/>
    <s v="Servicio de mensajería"/>
    <x v="4"/>
    <s v="FEDERACION DEPARTAMENTAL DE BOMBEROS DEL VALLE DEL CAUCA  "/>
    <x v="1"/>
    <x v="1"/>
    <s v="SM COMUNICADO "/>
    <s v="Andrea Bibiana Castañeda Durán"/>
    <s v="FORMULACIÓN Y ACTUALIZACIÓN NORMATIVA Y OPERATIVA "/>
    <x v="0"/>
    <x v="2"/>
    <n v="30"/>
    <s v="20203800013492  "/>
    <d v="2020-06-05T00:00:00"/>
    <n v="20202050068451"/>
    <d v="2020-07-08T00:00:00"/>
    <n v="20"/>
    <n v="20"/>
    <x v="0"/>
    <s v="09-07-2020 19:34 PM Archivar Andrea Bibiana Castañeda Durán SE DIO TRÁMITE CON EL RAD. 20202050068451 ENVIADO EL 8/7/2020"/>
    <s v="N/A"/>
    <s v="N/A"/>
    <s v="N/A"/>
    <s v="N/A"/>
    <s v="RADICADO "/>
  </r>
  <r>
    <x v="2"/>
    <s v="Correo atención al Ciudadano"/>
    <x v="11"/>
    <s v="MINISTERIO DE INTERIOR  "/>
    <x v="0"/>
    <x v="1"/>
    <s v="CAC: EXT_S20-00020426-PQRSD-020361-PQR, código de consulta 072820143004132 del 22/05/2020 que se adjunta. "/>
    <s v=" Carlos Armando López Barrera"/>
    <s v="Oficina Asesora Jurídica"/>
    <x v="2"/>
    <x v="2"/>
    <n v="30"/>
    <s v="20202000013512  "/>
    <d v="2020-06-05T00:00:00"/>
    <n v="20201200000193"/>
    <d v="2020-06-09T00:00:00"/>
    <m/>
    <n v="2"/>
    <x v="0"/>
    <s v="09-06-2020 10:47 AM Archivar Carlos Armando López Barrera ARCHIVO 20201200000193"/>
    <s v="N/A"/>
    <s v="N/A"/>
    <s v="N/A"/>
    <s v="N/A"/>
    <s v="RADICADO "/>
  </r>
  <r>
    <x v="2"/>
    <s v="Correo atención al Ciudadano"/>
    <x v="11"/>
    <s v="MINISTERIO DE INTERIOR  "/>
    <x v="0"/>
    <x v="1"/>
    <s v="CAC; RESPUESTA OFICIAL EXT_S20-00018868-PQRSD-018804-PQR, Señor Alexander Romero Gómez. "/>
    <s v=" Carlos Armando López Barrera"/>
    <s v="Oficina Asesora Jurídica"/>
    <x v="2"/>
    <x v="2"/>
    <n v="30"/>
    <s v="20202000013552  "/>
    <d v="2020-06-05T00:00:00"/>
    <n v="20201200000273"/>
    <d v="2020-06-19T00:00:00"/>
    <m/>
    <n v="3"/>
    <x v="0"/>
    <s v="19-06-2020 15:39 PM Archivar Carlos Armando López Barrera archivo radicado 20201200000273"/>
    <s v="N/A"/>
    <s v="N/A"/>
    <s v="N/A"/>
    <s v="N/A"/>
    <s v="RADICADO "/>
  </r>
  <r>
    <x v="0"/>
    <s v="Servicio de mensajería"/>
    <x v="28"/>
    <s v="CUERPO DE BOMBEROSVOLUNTARIOS DE ZARAGOZA - ANTIOQUIA  "/>
    <x v="1"/>
    <x v="3"/>
    <s v="SM SOLICITUD DE APOYO BOMBEROS  "/>
    <s v="Edgar Alexander Maya López "/>
    <s v="FORMULACIÓN Y ACTUALIZACIÓN NORMATIVA Y OPERATIVA"/>
    <x v="0"/>
    <x v="2"/>
    <n v="30"/>
    <s v="20203800013562  "/>
    <d v="2020-06-05T00:00:00"/>
    <n v="20202050067681"/>
    <d v="2020-06-10T00:00:00"/>
    <m/>
    <n v="0"/>
    <x v="0"/>
    <s v="10-06-2020 14:04 PM Archivar Ronny Estiven Romero Velandia SE REALIZO VISITA EL DIA 4 Y 5 DE JUNIO DE 2020"/>
    <s v="N/A"/>
    <s v="N/A"/>
    <s v="N/A"/>
    <s v="N/A"/>
    <s v="N/A"/>
  </r>
  <r>
    <x v="2"/>
    <s v="Correo atención al Ciudadano"/>
    <x v="16"/>
    <s v="JOSE DEL CARMEN GUTIERREZ JIMENEZ  "/>
    <x v="2"/>
    <x v="1"/>
    <s v="CAC: SOLICITUD. "/>
    <s v="Luis Alberto Valencia Pulido"/>
    <s v="Área Central de Referencia Bomberil"/>
    <x v="0"/>
    <x v="5"/>
    <n v="30"/>
    <s v="20202000013582  "/>
    <d v="2020-06-05T00:00:00"/>
    <n v="20202100002401"/>
    <d v="2020-06-09T00:00:00"/>
    <m/>
    <n v="3"/>
    <x v="0"/>
    <s v="09-06-2020 11:18 AM Archivar Luis Alberto Valencia Pulido Se da respuesta mediante correo electrónico No 20202100002401"/>
    <s v="N/A"/>
    <s v="N/A"/>
    <s v="N/A"/>
    <s v="N/A"/>
    <s v="N/A"/>
  </r>
  <r>
    <x v="2"/>
    <s v="Correo atención al Ciudadano"/>
    <x v="11"/>
    <s v="DELIO DE Jesús ACEVEDO Martínez  "/>
    <x v="2"/>
    <x v="4"/>
    <s v="CAC: Fwd: Inquietud. "/>
    <s v="Carlos Osorio "/>
    <s v="FORMULACIÓN Y ACTUALIZACIÓN NORMATIVA Y OPERATIVA "/>
    <x v="0"/>
    <x v="5"/>
    <n v="30"/>
    <s v="20202000013592  "/>
    <d v="2020-06-05T00:00:00"/>
    <n v="202050066561"/>
    <d v="2020-07-27T00:00:00"/>
    <n v="32"/>
    <n v="32"/>
    <x v="1"/>
    <s v="N/A"/>
    <s v="N/A"/>
    <s v="N/A"/>
    <s v="N/A"/>
    <s v="N/A"/>
    <s v="Orfeo sin cerrar."/>
  </r>
  <r>
    <x v="2"/>
    <s v="Correo atención al Ciudadano"/>
    <x v="26"/>
    <s v="CUERPO DE BOMBEROS VOLUNTARIOS DE MIRAFLORES - GUAVIARE  "/>
    <x v="1"/>
    <x v="0"/>
    <s v="CAC: Solicitud Concepto Recursos. "/>
    <s v="Carlos Osorio "/>
    <s v="FORMULACIÓN Y ACTUALIZACIÓN NORMATIVA Y OPERATIVA "/>
    <x v="0"/>
    <x v="0"/>
    <n v="35"/>
    <s v="20202000013602  "/>
    <d v="2020-06-05T00:00:00"/>
    <s v="N/A"/>
    <m/>
    <m/>
    <m/>
    <x v="2"/>
    <s v="10-06-2020 15:20 PM Reasignación Ronny Estiven Romero Velandia PARA TRAMITAR"/>
    <s v="N/A"/>
    <s v="N/A"/>
    <s v="N/A"/>
    <s v="N/A"/>
    <s v="Se reasigno a el Doc. Ronny Estiben Romero"/>
  </r>
  <r>
    <x v="2"/>
    <s v="Correo atención al Ciudadano"/>
    <x v="6"/>
    <s v="GOBERNACION DE CESAR CDGRD  "/>
    <x v="4"/>
    <x v="4"/>
    <s v="CAC: Fwd: Solicitud de apoyo para abastecimiento de agua. "/>
    <s v="CHARLES WILBER BENAVIDES CASTILLO "/>
    <s v="DIRECCION GENERAL "/>
    <x v="2"/>
    <x v="2"/>
    <n v="30"/>
    <s v="20202000013622  "/>
    <d v="2020-06-05T00:00:00"/>
    <s v="N/A"/>
    <d v="2020-06-08T00:00:00"/>
    <m/>
    <n v="2"/>
    <x v="0"/>
    <s v="08-06-2020 10:41 AM Archivar CHARLES WILBER BENAVIDES CASTILLO ya se hizo tramite, se realizo traslado al doctor Eduardo José González angulo con la solicitud requerida por correo electrónico"/>
    <s v="N/A"/>
    <s v="N/A"/>
    <s v="N/A"/>
    <s v="N/A"/>
    <s v="No se tiene evidencia de envió de correo"/>
  </r>
  <r>
    <x v="2"/>
    <s v="Correo atención al Ciudadano"/>
    <x v="3"/>
    <s v="CUERPO DE BOMBEROS QUIMBAYA  "/>
    <x v="1"/>
    <x v="1"/>
    <s v="CAC: Solicitud. "/>
    <s v="Andrea Bibiana Castañeda Durán"/>
    <s v="FORMULACIÓN Y ACTUALIZACIÓN NORMATIVA Y OPERATIVA "/>
    <x v="0"/>
    <x v="2"/>
    <n v="30"/>
    <s v="20202000013642  "/>
    <d v="2020-06-05T00:00:00"/>
    <n v="20202050068461"/>
    <d v="2020-07-09T00:00:00"/>
    <n v="21"/>
    <n v="21"/>
    <x v="0"/>
    <s v="09-07-2020 19:40 PM Archivar Andrea Bibiana Castañeda Durán SE DIO TRÁMITE CON RADICADO 20202050068461 ENVIADO POR CORREO ELECTRÓNICO EL DÍA 9/7/2020"/>
    <s v="N/A"/>
    <s v="N/A"/>
    <s v="N/A"/>
    <s v="N/A"/>
    <s v="radicado y enviado vía email"/>
  </r>
  <r>
    <x v="2"/>
    <s v="Correo atención al Ciudadano"/>
    <x v="11"/>
    <s v="VICTOR HUGO GUAPACHA MONTOYA "/>
    <x v="2"/>
    <x v="1"/>
    <s v="CAC: 2020EE0057381 - Requerimiento Contrato de Suministro No. 152-2020. "/>
    <s v="Jorge Edwin Amarillo Alvarado  "/>
    <s v="subdirección  administrativa y financiera"/>
    <x v="1"/>
    <x v="1"/>
    <n v="10"/>
    <s v="20202000013662  "/>
    <d v="2020-06-08T00:00:00"/>
    <s v="N/A"/>
    <d v="2020-06-23T00:00:00"/>
    <m/>
    <n v="10"/>
    <x v="0"/>
    <s v="23-06-2020 10:53 AM Archivar Jorge Edwin Amarillo Alvarado la dirección general dio respuesta a esta solicitud"/>
    <s v="N/A"/>
    <s v="N/A"/>
    <s v="N/A"/>
    <s v="N/A"/>
    <s v=" Agendado para el 2020-06-09 - Para los fines pertinentes"/>
  </r>
  <r>
    <x v="2"/>
    <s v="Correo atención al Ciudadano"/>
    <x v="11"/>
    <s v="VEEDURIA CIUDADANA VIGIAS DEL CAFE  "/>
    <x v="3"/>
    <x v="3"/>
    <s v="CAC: SOLICITUD ACOMPAÑAMIENTO Y DIRECCIONAMIENTO. "/>
    <s v="Andrea Bibiana Castañeda Durán"/>
    <s v="FORMULACIÓN Y ACTUALIZACIÓN NORMATIVA Y OPERATIVA"/>
    <x v="0"/>
    <x v="2"/>
    <n v="30"/>
    <s v="20202000013672  "/>
    <d v="2020-06-08T00:00:00"/>
    <n v="20202050068211"/>
    <d v="2020-06-30T00:00:00"/>
    <m/>
    <n v="14"/>
    <x v="0"/>
    <s v="30-06-2020 09:33 AM Archivar Andrea Bibiana Castañeda Durán SE DIO TRÁMITE CON EL RAD. 20202050068211 ENVIADO EL 26/06/2020"/>
    <s v="N/A"/>
    <s v="N/A"/>
    <s v="N/A"/>
    <s v="N/A"/>
    <s v="radicado "/>
  </r>
  <r>
    <x v="2"/>
    <s v="Correo atención al Ciudadano"/>
    <x v="3"/>
    <s v="CRISTIAN CAMILO CHACON  "/>
    <x v="2"/>
    <x v="4"/>
    <s v="CAC: Sugerencia. "/>
    <s v="Andrea Bibiana Castañeda Durán"/>
    <s v="FORMULACIÓN Y ACTUALIZACIÓN NORMATIVA Y OPERATIVA"/>
    <x v="0"/>
    <x v="7"/>
    <n v="30"/>
    <s v="20202000013712  "/>
    <d v="2020-06-08T00:00:00"/>
    <n v="20202050068221"/>
    <d v="2020-06-30T00:00:00"/>
    <m/>
    <n v="14"/>
    <x v="0"/>
    <s v="30-06-2020 10:24 AM Archivar Andrea Bibiana Castañeda Durán SE DIO TRÁMITE CON RAD. 20202050068221 ENVIADO EL 26/6/2020"/>
    <s v="N/A"/>
    <s v="N/A"/>
    <s v="N/A"/>
    <s v="N/A"/>
    <s v="RADICADO"/>
  </r>
  <r>
    <x v="2"/>
    <s v="Correo atención al Ciudadano"/>
    <x v="19"/>
    <s v="CUERPO DE BOMBEROS VOLUNTARIOS DE NUEVA GRANADA - MAGDALENA  "/>
    <x v="1"/>
    <x v="1"/>
    <s v="CAC: Bonos Solidarios (Colombia Está Contigo, Un Millón De Familias). "/>
    <s v="Luis Alberto Valencia Pulido"/>
    <s v="Área Central de Referencia Bomberil"/>
    <x v="0"/>
    <x v="2"/>
    <n v="30"/>
    <s v="20202000013722  "/>
    <d v="2020-06-08T00:00:00"/>
    <n v="20202100002441"/>
    <d v="2020-06-09T00:00:00"/>
    <m/>
    <n v="1"/>
    <x v="0"/>
    <s v="09-06-2020 16:13 PM Archivar Luis Alberto Valencia Pulido Se respuesta mediante oficio No 20202100002441"/>
    <s v="N/A"/>
    <s v="N/A"/>
    <s v="N/A"/>
    <s v="N/A"/>
    <s v="RADICADO"/>
  </r>
  <r>
    <x v="2"/>
    <s v="Correo atención al Ciudadano"/>
    <x v="11"/>
    <s v="MARIA CAMILA DEL VILLAR HERNÁNDEZ  "/>
    <x v="2"/>
    <x v="0"/>
    <s v="CAC: DERECHO DE PETICIÓN - BRIGADA CONTRAINCENDIOS. "/>
    <s v="Edgar Alexander Maya López "/>
    <s v="FORMULACIÓN Y ACTUALIZACIÓN NORMATIVA Y OPERATIVA "/>
    <x v="0"/>
    <x v="5"/>
    <n v="30"/>
    <s v="20202000013742  "/>
    <d v="2020-06-08T00:00:00"/>
    <s v="N/A"/>
    <m/>
    <m/>
    <m/>
    <x v="2"/>
    <s v="13-07-2020 16:58 PM Modificación TRD Edgar Alexander Maya López *TRD*110/110 (Asignación tipo documental.)"/>
    <s v="N/A"/>
    <s v="N/A"/>
    <s v="N/A"/>
    <s v="N/A"/>
    <s v="Agendado para el 2020-07-23 - Para los fines pertinentes"/>
  </r>
  <r>
    <x v="2"/>
    <s v="Correo atención al Ciudadano"/>
    <x v="11"/>
    <s v="CARLOS ANTONIO BERRIO GONZALEZ "/>
    <x v="2"/>
    <x v="4"/>
    <s v="CAC: Solicitud Videoconferencia 29-05-2020. "/>
    <s v="Carlos Cartagena Cano "/>
    <s v="DIRECCION GENERAL "/>
    <x v="0"/>
    <x v="5"/>
    <n v="30"/>
    <s v="20202000013752  "/>
    <d v="2020-06-08T00:00:00"/>
    <s v="N/A"/>
    <m/>
    <m/>
    <m/>
    <x v="2"/>
    <s v="11-06-2020 15:47 PM Reasignación Ronny Estiven Romero Velandia PARA TRAMITAR"/>
    <s v="N/A"/>
    <s v="N/A"/>
    <s v="N/A"/>
    <s v="N/A"/>
    <s v=" Agendado para el 2020-07-23 - Para los fines pertinentes"/>
  </r>
  <r>
    <x v="2"/>
    <s v="Correo atención al Ciudadano"/>
    <x v="11"/>
    <s v="MINISTERIO DE INTERIOR  "/>
    <x v="0"/>
    <x v="1"/>
    <s v="CAC: RESPUESTA OFICIAL EXT_S20-00023909-PQRSD-023842-PQR, radicado 20202050065881, Armando Llamas, Cuerpo de Bomberos Oficial de Sincelejo. "/>
    <s v="Arbey Hernán Trujillo Méndez "/>
    <s v="SUBDIRECCIÓN ESTRATÉGICA Y DE COORDINACIÓN BOMBERIL "/>
    <x v="0"/>
    <x v="2"/>
    <n v="30"/>
    <s v="20202000013762  "/>
    <d v="2020-06-08T00:00:00"/>
    <s v="N/A"/>
    <m/>
    <m/>
    <m/>
    <x v="2"/>
    <s v="11-06-2020 15:52 PM Reasignación Ronny Estiven Romero Velandia PARA TRAMITAR"/>
    <s v="N/A"/>
    <s v="N/A"/>
    <s v="N/A"/>
    <s v="N/A"/>
    <s v="Agendado para el 2020-07-23 - Para los fines pertinentes"/>
  </r>
  <r>
    <x v="2"/>
    <s v="Correo atención al Ciudadano"/>
    <x v="5"/>
    <s v="PHANOR REYES VIZCAYA "/>
    <x v="2"/>
    <x v="2"/>
    <s v="CAC: Fwd: DENUNCIA CONTRA EL CUERPO DE BOMBEROS DE CAMPO DE LA CRUZ. "/>
    <s v="Melba Vidal "/>
    <s v="FORMULACIÓN Y ACTUALIZACIÓN NORMATIVA Y OPERATIVA "/>
    <x v="0"/>
    <x v="5"/>
    <n v="30"/>
    <s v="20202000013782  "/>
    <d v="2020-06-08T00:00:00"/>
    <n v="20202050068401"/>
    <d v="2020-07-02T00:00:00"/>
    <n v="15"/>
    <n v="15"/>
    <x v="0"/>
    <s v="N/A"/>
    <s v="N/A"/>
    <s v="N/A"/>
    <s v="N/A"/>
    <s v="N/A"/>
    <s v="Orfeo sin cerrar."/>
  </r>
  <r>
    <x v="2"/>
    <s v="Correo atención al Ciudadano"/>
    <x v="10"/>
    <s v="GERMAN BARRERO TORRES "/>
    <x v="2"/>
    <x v="1"/>
    <s v="CAC: RESPUESTA OFICIAL EXT_S20-00024952-PQRSD-024883-PQR, Germán Barrero Torres, Natagaima - Tolima. "/>
    <s v="Andrea Bibiana Castañeda Durán"/>
    <s v="FORMULACIÓN Y ACTUALIZACIÓN NORMATIVA Y OPERATIVA"/>
    <x v="0"/>
    <x v="5"/>
    <n v="30"/>
    <s v="20202000013792  "/>
    <d v="2020-06-08T00:00:00"/>
    <n v="20202050068241"/>
    <d v="2020-06-30T00:00:00"/>
    <m/>
    <n v="14"/>
    <x v="0"/>
    <s v="30-06-2020 10:15 AM Archivar Andrea Bibiana Castañeda Durán SE DIO TRÁMITE CON RAD. 20202050068241 ENVIADO EL 26/6/2020"/>
    <s v="N/A"/>
    <s v="N/A"/>
    <s v="N/A"/>
    <s v="N/A"/>
    <s v="N/A"/>
  </r>
  <r>
    <x v="2"/>
    <s v="Correo atención al Ciudadano"/>
    <x v="14"/>
    <s v="CUERPO DE BOMBEROS VOLUNTARIOS DE PLANADAS - TOLIMA  "/>
    <x v="1"/>
    <x v="1"/>
    <s v="CAC: TRASLADO POR COMPETENCIA MINITERIOR, Cuerpo de Bomberos Voluntario del Municipio de Planadas - Tolima. "/>
    <s v="Andrea Bibiana Castañeda Durán"/>
    <s v="FORMULACIÓN Y ACTUALIZACIÓN NORMATIVA Y OPERATIVA"/>
    <x v="0"/>
    <x v="2"/>
    <n v="30"/>
    <s v="20202000013812  "/>
    <d v="2020-06-09T00:00:00"/>
    <n v="20202050068261"/>
    <d v="2020-06-30T00:00:00"/>
    <m/>
    <n v="13"/>
    <x v="0"/>
    <s v="30-06-2020 09:31 AMArchivar Andrea Bibiana Castañeda Durán SE DIO TRÁMITE CON RAD. 20202050068261 ENVIADO EL 26/06/2020"/>
    <s v="N/A"/>
    <s v="N/A"/>
    <s v="N/A"/>
    <s v="N/A"/>
    <s v="radicado"/>
  </r>
  <r>
    <x v="2"/>
    <s v="Correo atención al Ciudadano"/>
    <x v="11"/>
    <s v="MIGUEL EDUARDO CARDOZO ORTIZ "/>
    <x v="1"/>
    <x v="1"/>
    <s v="CAC: Fwd: PARA REVISIÓN, Cuerpo de Bomberos Voluntarios del Municipio de Sibate - Cundinamarca. "/>
    <s v="Andrea Bibiana Castañeda Durán"/>
    <s v="FORMULACIÓN Y ACTUALIZACIÓN NORMATIVA Y OPERATIVA"/>
    <x v="0"/>
    <x v="2"/>
    <n v="30"/>
    <s v="20202000013822  "/>
    <d v="2020-06-09T00:00:00"/>
    <n v="20202000012952"/>
    <d v="2020-06-12T00:00:00"/>
    <m/>
    <n v="4"/>
    <x v="0"/>
    <s v="12-06-2020 14:21 PM Archivar Andrea Bibiana Castañeda Durán se da trámite con rad. 20202000012952"/>
    <s v="N/A"/>
    <s v="N/A"/>
    <s v="N/A"/>
    <s v="N/A"/>
    <s v="radicado"/>
  </r>
  <r>
    <x v="2"/>
    <s v="Correo atención al Ciudadano"/>
    <x v="11"/>
    <s v="FABIAN DIAZ LONDOÑO  "/>
    <x v="2"/>
    <x v="1"/>
    <s v="CAC: [Formulario de Contacto] solicitud de información.  "/>
    <s v="Melba Vidal "/>
    <s v="FORMULACIÓN Y ACTUALIZACIÓN NORMATIVA Y OPERATIVA "/>
    <x v="0"/>
    <x v="5"/>
    <n v="30"/>
    <s v="20202000013842  "/>
    <d v="2020-06-09T00:00:00"/>
    <n v="20202050068381"/>
    <d v="2020-07-02T00:00:00"/>
    <n v="14"/>
    <n v="14"/>
    <x v="0"/>
    <s v="11-06-2020 16:49 PM Reasignación Ronny Estiven Romero Velandia PARA TRAMITAR"/>
    <s v="N/A"/>
    <s v="N/A"/>
    <s v="N/A"/>
    <s v="N/A"/>
    <s v="Orfeo sin cerrar."/>
  </r>
  <r>
    <x v="2"/>
    <s v="Correo atención al Ciudadano"/>
    <x v="4"/>
    <s v="CUERPO DE BOMBEROS VOLUNTARIOS DE CARTAGO  "/>
    <x v="1"/>
    <x v="1"/>
    <s v="CAC: Solicitud información seguros de vida. "/>
    <s v="Paula Andrea Cortés Mojica"/>
    <s v="subdirección  estratégica y de coordinación"/>
    <x v="0"/>
    <x v="2"/>
    <n v="30"/>
    <s v="20202000013862  "/>
    <d v="2020-06-09T00:00:00"/>
    <n v="20201000002481"/>
    <d v="2020-06-10T00:00:00"/>
    <m/>
    <n v="1"/>
    <x v="0"/>
    <s v="10-06-2020 11:24 AM Archivar Paula Andrea Cortés Mojica se archiva radicado 20201000002481"/>
    <s v="N/A"/>
    <s v="N/A"/>
    <s v="N/A"/>
    <s v="N/A"/>
    <s v="Agendado para el 2020-07-23 - Para los fines pertinentes"/>
  </r>
  <r>
    <x v="2"/>
    <s v="Correo atención al Ciudadano"/>
    <x v="2"/>
    <s v="CUERPO DE BOMBEROS OFICIALES DE DOSQUEBRADAS  "/>
    <x v="1"/>
    <x v="1"/>
    <s v="CAC: OFICIO COBD-OFC.N°070-2020 ¡URGENTE!. "/>
    <s v="Edgar Alexander Maya López "/>
    <s v="FORMULACIÓN Y ACTUALIZACIÓN NORMATIVA Y OPERATIVA "/>
    <x v="0"/>
    <x v="2"/>
    <n v="30"/>
    <s v="20202000013872  "/>
    <d v="2020-06-09T00:00:00"/>
    <s v="N/A"/>
    <m/>
    <m/>
    <m/>
    <x v="2"/>
    <s v="11-06-2020 16:51 PM Reasignación Ronny Estiven Romero Velandia PARA TRAMITAR"/>
    <s v="N/A"/>
    <s v="N/A"/>
    <s v="N/A"/>
    <s v="N/A"/>
    <s v="Agendado para el 2020-07-23 - Para los fines pertinentes"/>
  </r>
  <r>
    <x v="2"/>
    <s v="Correo atención al Ciudadano"/>
    <x v="11"/>
    <s v="CUERPO DE BOMBEROS OFICIALES DE BOGOTA  "/>
    <x v="1"/>
    <x v="1"/>
    <s v="CAC: DOC. 2020E002810 ID 46124 - DNBC- SOLICITUD GESTION CUBRIMIENTO DEL COVID EN LAS ARL. "/>
    <s v=" Carlos Armando López Barrera"/>
    <s v="OFICINA ASESORA JURIDICA"/>
    <x v="2"/>
    <x v="2"/>
    <n v="30"/>
    <s v="20202000013942  "/>
    <d v="2020-06-10T00:00:00"/>
    <n v="20201200000283"/>
    <d v="2020-06-23T00:00:00"/>
    <m/>
    <n v="8"/>
    <x v="0"/>
    <s v="23-06-2020 16:57 PM Archivar Carlos Armando López Barrera ARCHIVO 20201200000283"/>
    <s v="N/A"/>
    <s v="N/A"/>
    <s v="N/A"/>
    <s v="N/A"/>
    <s v="radicado y archivado"/>
  </r>
  <r>
    <x v="2"/>
    <s v="Correo atención al Ciudadano"/>
    <x v="11"/>
    <s v="MAURICIO Carreño GARCIA  "/>
    <x v="2"/>
    <x v="0"/>
    <s v="CAC: Solicitud aclaración dudas. "/>
    <s v="Edgar Alexander Maya López "/>
    <s v="FORMULACIÓN Y ACTUALIZACIÓN NORMATIVA Y OPERATIVA "/>
    <x v="0"/>
    <x v="5"/>
    <n v="30"/>
    <s v="20202000013952  "/>
    <d v="2020-06-10T00:00:00"/>
    <s v="N/A"/>
    <m/>
    <m/>
    <m/>
    <x v="2"/>
    <s v="11-06-2020 17:00 PM Reasignación Ronny Estiven Romero Velandia PARA TRAMITAR"/>
    <s v="N/A"/>
    <s v="N/A"/>
    <s v="N/A"/>
    <s v="N/A"/>
    <s v="Agendado para el 2020-07-27 - Para los fines pertinentes"/>
  </r>
  <r>
    <x v="2"/>
    <s v="Correo atención al Ciudadano"/>
    <x v="24"/>
    <s v="DELEGACIÓN DEPARTAMENTAL DE NORTE DE SANTANDER  "/>
    <x v="4"/>
    <x v="1"/>
    <s v="CAC:solicitud notificación gobernación. "/>
    <s v="Andrea Bibiana Castañeda Durán"/>
    <s v="FORMULACIÓN Y ACTUALIZACIÓN NORMATIVA Y OPERATIVA "/>
    <x v="0"/>
    <x v="2"/>
    <n v="30"/>
    <s v="20202000013982  "/>
    <d v="2020-06-10T00:00:00"/>
    <n v="20202050068541"/>
    <d v="2020-07-09T00:00:00"/>
    <n v="18"/>
    <n v="18"/>
    <x v="0"/>
    <s v="09-07-2020 19:43 PM Archivar Andrea Bibiana Castañeda Durán SE DIO TRÁMITE CON RAD. 20202050068541 ENVIADO EL 9/7/2020"/>
    <s v="N/A"/>
    <s v="N/A"/>
    <s v="N/A"/>
    <s v="N/A"/>
    <s v="radicado"/>
  </r>
  <r>
    <x v="2"/>
    <s v="Correo atención al Ciudadano"/>
    <x v="11"/>
    <s v="HUGO ALBERTO MAESTRE G.  "/>
    <x v="2"/>
    <x v="1"/>
    <s v="CAC; SOLICITUD DE CONTRATO EN COMODATO DE LA MAQUINA CISTERNA. "/>
    <s v="Carolina Pulido Moyeton "/>
    <s v="GESTIÓN CONTRACTUAL  "/>
    <x v="0"/>
    <x v="4"/>
    <n v="20"/>
    <s v="20202000014002  "/>
    <d v="2020-06-10T00:00:00"/>
    <s v="N/A"/>
    <m/>
    <m/>
    <m/>
    <x v="2"/>
    <s v="10-06-2020 19:24 PM Reasignación USUARIO DE ATENCION AL CIUDADANO Para los fines pertinentes"/>
    <s v="N/A"/>
    <s v="N/A"/>
    <s v="N/A"/>
    <s v="N/A"/>
    <s v="Agendado para el 2020-07-13 - Para los fines pertinentes"/>
  </r>
  <r>
    <x v="2"/>
    <s v="Correo atención al Ciudadano"/>
    <x v="11"/>
    <s v="HECTOR FABIO VIDAL  "/>
    <x v="2"/>
    <x v="1"/>
    <s v="CAC. Coordial saludo. "/>
    <s v="Cristian Matiz "/>
    <s v="SUBDIRECCIÓN ESTRATÉGICA Y DE COORDINACIÓN BOMBERIL "/>
    <x v="0"/>
    <x v="5"/>
    <n v="30"/>
    <s v="20203800014072  "/>
    <d v="2020-06-11T00:00:00"/>
    <s v="N/A"/>
    <m/>
    <m/>
    <m/>
    <x v="2"/>
    <s v="16-06-2020 17:13 PM Reasignación Ronny Estiven Romero Velandia PARA TRAMITAR"/>
    <s v="N/A"/>
    <s v="N/A"/>
    <s v="N/A"/>
    <s v="N/A"/>
    <s v="Agendado para el 2020-07-28 - Para los fines pertinentes"/>
  </r>
  <r>
    <x v="2"/>
    <s v="Correo atención al Ciudadano"/>
    <x v="16"/>
    <s v="CUERPO DE BOMBEROS VOLUNTARIOS DE TURBACO - BOLÍVAR  "/>
    <x v="1"/>
    <x v="2"/>
    <s v="CAC. Fwd: Requerimiento por presuntas irregularidades del Cuerpo de Bomberos Voluntarios de Turbaco "/>
    <s v="Andrea Bibiana Castañeda Durán "/>
    <s v="Formulación y Actualización Normativa y Operativa"/>
    <x v="0"/>
    <x v="2"/>
    <n v="30"/>
    <s v="20203800014082  "/>
    <d v="2020-06-11T00:00:00"/>
    <s v="N/A"/>
    <d v="2020-06-24T00:00:00"/>
    <m/>
    <n v="8"/>
    <x v="0"/>
    <s v="4-06-2020 14:06 PM Archivar Andrea Bibiana Castañeda Durán SE DIO RESPUESTA POR CORREO ELECTRÓNICO EL 24/06/2020"/>
    <s v="N/A"/>
    <s v="N/A"/>
    <s v="Si"/>
    <s v="N/A"/>
    <s v="se dio respuesta vía correo electrónico"/>
  </r>
  <r>
    <x v="2"/>
    <s v="Correo Institucional"/>
    <x v="15"/>
    <s v="CUERPO DE BOMBEROS VOLUNTARIOS DE VILLA DE LEYVA  "/>
    <x v="1"/>
    <x v="1"/>
    <s v="CI. Fwd: Requerimiento. "/>
    <s v="EDISON DELGADO "/>
    <s v="FORMULACIÓN Y ACTUALIZACIÓN NORMATIVA Y OPERATIVA "/>
    <x v="0"/>
    <x v="2"/>
    <n v="30"/>
    <s v="20203800014092  "/>
    <d v="2020-06-11T00:00:00"/>
    <n v="20202050069271"/>
    <d v="2020-08-04T00:00:00"/>
    <n v="34"/>
    <n v="34"/>
    <x v="1"/>
    <s v="N/A"/>
    <s v="N/A"/>
    <s v="N/A"/>
    <s v="N/A"/>
    <s v="N/A"/>
    <s v="Orfeo sin cerrar."/>
  </r>
  <r>
    <x v="0"/>
    <s v="Radicación Directa"/>
    <x v="11"/>
    <s v="ALEXANDER ABADIA  "/>
    <x v="2"/>
    <x v="1"/>
    <s v="RD SOLICITUD "/>
    <s v="Luis Alberto Valencia Pulido"/>
    <s v="Área Central de Referencia Bomberil"/>
    <x v="0"/>
    <x v="5"/>
    <n v="30"/>
    <s v="20203800014142  "/>
    <d v="2020-06-11T00:00:00"/>
    <s v="N/A"/>
    <d v="2020-06-12T00:00:00"/>
    <m/>
    <n v="1"/>
    <x v="0"/>
    <s v="12-06-2020 12:32 PM Archivar Luis Alberto Valencia Pulido Se da respuesta mediante oficio No 120203800014142_00001"/>
    <s v="N/A"/>
    <s v="N/A"/>
    <s v="N/A"/>
    <s v="N/A"/>
    <s v="radicado"/>
  </r>
  <r>
    <x v="2"/>
    <s v="Correo Institucional"/>
    <x v="7"/>
    <s v="CUERPO DE BOMBEROS VOLUNTARIOS DEL SOCORRO  "/>
    <x v="1"/>
    <x v="2"/>
    <s v="CI: Fwd: DENUNCIA.  "/>
    <s v="Edgar Alexander Maya López "/>
    <s v="FORMULACIÓN Y ACTUALIZACIÓN NORMATIVA Y OPERATIVA "/>
    <x v="0"/>
    <x v="2"/>
    <n v="30"/>
    <s v="20202000014152  "/>
    <d v="2020-06-11T00:00:00"/>
    <n v="20202050068571"/>
    <d v="2020-07-08T00:00:00"/>
    <n v="16"/>
    <n v="16"/>
    <x v="0"/>
    <s v="08-07-2020 12:48 PM Archivar Edgar Alexander Maya López Se da respuesta con radicado DNBC N° 20202050068571"/>
    <s v="N/A"/>
    <s v="N/A"/>
    <s v="N/A"/>
    <s v="N/A"/>
    <s v="radicado"/>
  </r>
  <r>
    <x v="2"/>
    <s v="Correo atención al Ciudadano"/>
    <x v="24"/>
    <s v="CUERPO DE BOMBEROS VOLUNTARIOS DE VILLA DEL ROSARIO  "/>
    <x v="1"/>
    <x v="0"/>
    <s v="CAC: OFICIIO INSPECCIONES. "/>
    <s v="Julio Alejandro Chamorro Cabrera "/>
    <s v="SUBDIRECCIÓN ESTRATÉGICA Y DE COORDINACIÓN BOMBERIL "/>
    <x v="0"/>
    <x v="0"/>
    <n v="35"/>
    <s v="20203800014192  "/>
    <d v="2020-06-11T00:00:00"/>
    <n v="20202000002971"/>
    <d v="2020-07-04T00:00:00"/>
    <n v="14"/>
    <n v="14"/>
    <x v="0"/>
    <s v="09-07-2020 19:42 PM Archivar Julio Alejandro Chamorro Cabrera Respuesta CBV Villa del Rosario"/>
    <s v="N/A"/>
    <s v="N/A"/>
    <s v="N/A"/>
    <s v="N/A"/>
    <s v="ARCHIVADO "/>
  </r>
  <r>
    <x v="2"/>
    <s v="Correo atención al Ciudadano"/>
    <x v="19"/>
    <s v="CUERPO DE BOMBEROS VOLUNTARIOS MUNICIPIO ZONA BANANERA  "/>
    <x v="1"/>
    <x v="1"/>
    <s v="CAC: Solicitud del Soat de la camioneta ODU-952.  "/>
    <s v="Jeison Andrés López Ruiz "/>
    <s v="GESTIÓN ADMINISTRATIVA "/>
    <x v="1"/>
    <x v="2"/>
    <n v="30"/>
    <s v="20203800014202  "/>
    <d v="2020-06-12T00:00:00"/>
    <s v="N/A"/>
    <d v="2020-06-12T00:00:00"/>
    <n v="0"/>
    <n v="0"/>
    <x v="0"/>
    <s v="N/A"/>
    <s v="N/A"/>
    <s v="N/A"/>
    <s v="N/A"/>
    <s v="N/A"/>
    <s v="Orfeo sin cerrar."/>
  </r>
  <r>
    <x v="0"/>
    <s v="Radicación Directa"/>
    <x v="7"/>
    <s v="DARWIN GIOVANY RODRIGUEZ SANCHEZ "/>
    <x v="2"/>
    <x v="1"/>
    <s v="RD SOLICITUD DE CERTIFICACIÓN RUE "/>
    <s v="Juan Carlos Puerto Prieto"/>
    <s v="CENTRAL DE INFORMACIÓN Y TELECOMUNICACIONES"/>
    <x v="0"/>
    <x v="5"/>
    <n v="30"/>
    <s v="20203800014212  "/>
    <d v="2020-06-12T00:00:00"/>
    <n v="20203800014212"/>
    <d v="2020-06-17T00:00:00"/>
    <m/>
    <n v="3"/>
    <x v="0"/>
    <s v="17-06-2020 17:36 PM Archivar Juan Carlos Puerto Prieto Damos respuesta por medio de correo electrónico dgrsafrr@gmail.com, el día 17 de junio de 2020 a las 17:33 según la solicitud de información presentada de manera presencial, radicada con número 20203800014212"/>
    <s v="N/A"/>
    <s v="N/A"/>
    <s v="N/A"/>
    <s v="N/A"/>
    <s v="radicado"/>
  </r>
  <r>
    <x v="2"/>
    <s v="Correo atención al Ciudadano"/>
    <x v="11"/>
    <s v="HYUNDAUTOS LILIANA SANCHEZ  "/>
    <x v="2"/>
    <x v="1"/>
    <s v="CAC: Fwd: URGENTE POR FAVOR CERTIFICADO DE RETENCION AÑO 2019. "/>
    <s v="Miguel Ángel Franco Torres"/>
    <s v="gestión de tesorería"/>
    <x v="1"/>
    <x v="4"/>
    <n v="20"/>
    <s v="20203800014222  "/>
    <d v="2020-06-12T00:00:00"/>
    <s v="N/A"/>
    <d v="2020-06-30T00:00:00"/>
    <m/>
    <n v="10"/>
    <x v="0"/>
    <s v="30-06-2020 16:05 PM Archivar Miguel Ángel Franco Torres El Área Financiera expidió el Certificado de Ingresos y Retenciones"/>
    <s v="N/A"/>
    <s v="N/A"/>
    <s v="N/A"/>
    <s v="N/A"/>
    <s v="N/A"/>
  </r>
  <r>
    <x v="2"/>
    <s v="Correo atención al Ciudadano"/>
    <x v="16"/>
    <s v="OSCAR ANTONIO ESPINOSA DIAZ "/>
    <x v="2"/>
    <x v="0"/>
    <s v="CAC: Fwd: DERECHO DE PETICIÓN AL DIRECTOR NACIONAL DE BOMBEROS COLOMBIA.  "/>
    <s v="Andrea Bibiana Castañeda Durán"/>
    <s v="FORMULACIÓN Y ACTUALIZACIÓN NORMATIVA Y OPERATIVA "/>
    <x v="0"/>
    <x v="4"/>
    <n v="20"/>
    <s v="20203800014232  "/>
    <d v="2020-06-12T00:00:00"/>
    <n v="20202050068611"/>
    <d v="2020-07-17T00:00:00"/>
    <n v="22"/>
    <n v="22"/>
    <x v="0"/>
    <s v="21-07-2020 14:53 PM Archivar Andrea Bibiana Castañeda Durán SE DIO RESPUESTA CON RAD. 20202050068611 ENVIADO EL 17/7/2020"/>
    <s v="N/A"/>
    <s v="N/A"/>
    <s v="N/A"/>
    <s v="N/A"/>
    <s v="N/A"/>
  </r>
  <r>
    <x v="2"/>
    <s v="Correo Institucional"/>
    <x v="28"/>
    <s v="MAYOR WALDYR GIOVANNY RAMIREZ SANGUINO JUEZ 124 Instrucción PENAL MILITAR  "/>
    <x v="2"/>
    <x v="1"/>
    <s v="CI. Fwd: Requerimiento Judicial. "/>
    <s v="Edgar Alexander Maya López "/>
    <s v="Formulación y Actualización Normativa y Operativa"/>
    <x v="0"/>
    <x v="4"/>
    <n v="20"/>
    <s v="20203800014242  "/>
    <d v="2020-06-12T00:00:00"/>
    <n v="20202050068141"/>
    <d v="2020-06-17T00:00:00"/>
    <m/>
    <n v="3"/>
    <x v="0"/>
    <s v="17-06-2020 11:08 AM Archivar Edgar Alexander Maya López Se da respuesta con radicado DNBC N° 20202050068141"/>
    <s v="N/A"/>
    <s v="N/A"/>
    <s v="N/A"/>
    <s v="N/A"/>
    <s v="radicado"/>
  </r>
  <r>
    <x v="0"/>
    <s v="Servicio de mensajería"/>
    <x v="15"/>
    <s v="ALCALDIA DE SEBOYA  "/>
    <x v="4"/>
    <x v="1"/>
    <s v="SM POBLACIÓN DE LISTADOS CENSALES "/>
    <s v=" Carlos Armando López Barrera"/>
    <s v="OFICINA ASESORA JURIDICA "/>
    <x v="0"/>
    <x v="0"/>
    <n v="35"/>
    <s v="20203800014292  "/>
    <d v="2020-06-12T00:00:00"/>
    <s v="N/A"/>
    <m/>
    <m/>
    <m/>
    <x v="3"/>
    <s v="22-07-2020 11:22 AM Reasignación Ronny Estiven Romero Velandia PARA TRAMITAR"/>
    <s v="N/A"/>
    <s v="N/A"/>
    <s v="N/A"/>
    <s v="N/A"/>
    <s v="Agendado para el 2020-08-05 - Para los fines pertinentes"/>
  </r>
  <r>
    <x v="0"/>
    <s v="Servicio de mensajería"/>
    <x v="11"/>
    <s v="CUERPO DE BOMBEROS OFICIALES Bogotá UAECOB D.C. "/>
    <x v="1"/>
    <x v="1"/>
    <s v="SM SOLICITUD "/>
    <s v=" Carlos Armando López Barrera"/>
    <s v="Oficina Asesora Jurídica"/>
    <x v="2"/>
    <x v="2"/>
    <n v="30"/>
    <s v="20203800014302  "/>
    <d v="2020-06-12T00:00:00"/>
    <n v="20201200000283"/>
    <d v="2020-06-23T00:00:00"/>
    <m/>
    <n v="6"/>
    <x v="0"/>
    <s v="23-06-2020 16:58 PM Archivar Carlos Armando López Barrera ARCHIVO 20201200000283"/>
    <s v="N/A"/>
    <s v="N/A"/>
    <s v="N/A"/>
    <s v="N/A"/>
    <s v="archivada y radicada"/>
  </r>
  <r>
    <x v="2"/>
    <s v="Correo atención al Ciudadano"/>
    <x v="18"/>
    <s v="CUERPO DE BOMBEROS VOLUNTARIOS DE MANIZALES  "/>
    <x v="1"/>
    <x v="1"/>
    <s v="CAC: SOLICITUD. "/>
    <s v="Carolina Pulido Moyeton "/>
    <s v="GESTIÓN CONTRACTUAL  "/>
    <x v="1"/>
    <x v="4"/>
    <n v="20"/>
    <s v="20203800014342  "/>
    <d v="2020-06-12T00:00:00"/>
    <s v="n/A"/>
    <m/>
    <m/>
    <m/>
    <x v="2"/>
    <s v="12-06-2020 18:36 PM Reasignación USUARIO DE ATENCION AL CIUDADANO Para los fines pertinentes"/>
    <s v="N/A"/>
    <s v="N/A"/>
    <s v="N/A"/>
    <s v="N/A"/>
    <s v="Agendado para el 2020-07-14 - Para los fines pertinentes"/>
  </r>
  <r>
    <x v="2"/>
    <s v="Correo atención al Ciudadano"/>
    <x v="27"/>
    <s v="CUERPO DE BOMBEROS VOLUNTARIOS CORDOBA - NARIÑO  "/>
    <x v="1"/>
    <x v="0"/>
    <s v="CAC: Remito copia de oficio entregado al consejo de oficiales, para que desde su competencia me den un concepto jurídico a la mayor brevedad, como también, me emitan la recomendación del proceso el cual deberíamos adoptar para realizar de forma correcta la convocatoria para elección de dignatarios y de la reforma estatutaria . no siendo otro  "/>
    <s v="Melba Vidal "/>
    <s v="FORMULACIÓN Y ACTUALIZACIÓN NORMATIVA Y OPERATIVA "/>
    <x v="0"/>
    <x v="0"/>
    <n v="35"/>
    <s v="20203800014352  "/>
    <d v="2020-06-12T00:00:00"/>
    <n v="20202050068391"/>
    <d v="2020-07-02T00:00:00"/>
    <n v="11"/>
    <n v="11"/>
    <x v="0"/>
    <s v="16-06-2020 17:40 PM Reasignación Ronny Estiven Romero Velandia PARA TRAMITAR"/>
    <s v="N/A"/>
    <s v="N/A"/>
    <s v="N/A"/>
    <s v="N/A"/>
    <s v="Agendado para el 2020-08-05 - Para los fines pertinentes, radicado"/>
  </r>
  <r>
    <x v="2"/>
    <s v="Correo atención al Ciudadano"/>
    <x v="11"/>
    <s v="CUERPO DE BOMBEROS VOLUNTARIOS DE CIUDAD BOLIVAR - ANTIOQUIA  "/>
    <x v="1"/>
    <x v="1"/>
    <s v="CAC: SOLICITUD DE COPIA DE CONTRATO DE COMODATO. "/>
    <s v="Carolina Pulido Moyeton "/>
    <s v="GESTIÓN CONTRACTUAL  "/>
    <x v="1"/>
    <x v="4"/>
    <n v="20"/>
    <s v="20203800014412  "/>
    <d v="2020-06-16T00:00:00"/>
    <s v="N/A"/>
    <m/>
    <m/>
    <m/>
    <x v="2"/>
    <s v="16-06-2020 21:14 PM Reasignación USUARIO DE ATENCION AL CIUDADANO Para los fines pertinentes"/>
    <s v="N/A"/>
    <s v="N/A"/>
    <s v="N/A"/>
    <s v="N/A"/>
    <s v="Agendado para el 2020-07-16 - Para los fines pertinentes"/>
  </r>
  <r>
    <x v="2"/>
    <s v="Correo atención al Ciudadano"/>
    <x v="4"/>
    <s v="CRISTHIAN VARELA  "/>
    <x v="2"/>
    <x v="1"/>
    <s v="CAC: Derecho de Petición Bomberos Palmira Valle del Cauca.  "/>
    <s v="Paula Andrea Cortés Mojica"/>
    <s v="DIRECCION GENERAL "/>
    <x v="0"/>
    <x v="5"/>
    <n v="30"/>
    <s v="20203800014432  "/>
    <d v="2020-06-16T00:00:00"/>
    <n v="20201000003791"/>
    <d v="2020-07-28T00:00:00"/>
    <n v="27"/>
    <n v="27"/>
    <x v="0"/>
    <s v="28-07-2020 17:06 PM Archivar Paula Andrea Cortéz Mojica archivo 20201000003791"/>
    <s v="N/A"/>
    <s v="N/A"/>
    <s v="N/A"/>
    <s v="N/A"/>
    <s v="N/A"/>
  </r>
  <r>
    <x v="2"/>
    <s v="Correo atención al Ciudadano"/>
    <x v="0"/>
    <s v="ANGELA MARCELA MEDINA Gutiérrez "/>
    <x v="2"/>
    <x v="1"/>
    <s v="CAC: SOLICITUD DE INFORMACIÓN CUERPO DE BOMBEROS DEL HUILA. "/>
    <s v="Carlos Andrés López Chica "/>
    <s v="FORMULACIÓN Y ACTUALIZACIÓN NORMATIVA Y OPERATIVA "/>
    <x v="0"/>
    <x v="0"/>
    <n v="35"/>
    <s v="20202000014442  "/>
    <d v="2020-06-16T00:00:00"/>
    <n v="20202100003411"/>
    <d v="2020-07-17T00:00:00"/>
    <n v="21"/>
    <n v="21"/>
    <x v="0"/>
    <s v="17-07-2020 18:26 PM Archivar Luis Alberto Valencia Pulido Se da respuesta mediante Orfeo No 20202100003411"/>
    <s v="N/A"/>
    <s v="N/A"/>
    <s v="N/A"/>
    <s v="N/A"/>
    <s v="radicado"/>
  </r>
  <r>
    <x v="2"/>
    <s v="Correo atención al Ciudadano"/>
    <x v="27"/>
    <s v="CUERPO DE BOMBEROS VOLUNTARIOS CORDOBA - NARIÑO  "/>
    <x v="1"/>
    <x v="0"/>
    <s v="CAC: Concepto jurídico. URGENTE. "/>
    <s v="Melba Vidal "/>
    <s v="FORMULACIÓN Y ACTUALIZACIÓN NORMATIVA Y OPERATIVA "/>
    <x v="0"/>
    <x v="0"/>
    <n v="35"/>
    <s v="20202000014472  "/>
    <d v="2020-06-16T00:00:00"/>
    <s v="N/A"/>
    <m/>
    <m/>
    <m/>
    <x v="3"/>
    <s v="24-06-2020 15:32 PM Reasignación Ronny Estiven Romero Velandia PARA TRAMITAR"/>
    <s v="N/A"/>
    <s v="N/A"/>
    <s v="N/A"/>
    <s v="N/A"/>
    <s v="Agendado para el 2020-08-06 - Para los fines pertinentes"/>
  </r>
  <r>
    <x v="2"/>
    <s v="Correo atención al Ciudadano"/>
    <x v="10"/>
    <s v="GERMAN BARRERO TORRES "/>
    <x v="2"/>
    <x v="1"/>
    <s v="CAC: Solicitud de información. "/>
    <s v=" JAIRO SOTO GIL"/>
    <s v="subdirección  estratégica y de coordinación"/>
    <x v="0"/>
    <x v="5"/>
    <n v="30"/>
    <s v="20202000014492  "/>
    <d v="2020-06-16T00:00:00"/>
    <n v="20202000002721"/>
    <d v="2020-06-23T00:00:00"/>
    <m/>
    <n v="5"/>
    <x v="0"/>
    <s v="23-06-2020 16:13 PM Archivar JAIRO SOTO GIL archivo 20202000002721"/>
    <s v="N/A"/>
    <s v="N/A"/>
    <s v="N/A"/>
    <s v="N/A"/>
    <s v="ARCHIVADO Y RADICADO"/>
  </r>
  <r>
    <x v="2"/>
    <s v="Correo atención al Ciudadano"/>
    <x v="4"/>
    <s v="JOSEFINA DIAZ LASSO "/>
    <x v="2"/>
    <x v="0"/>
    <s v="CAC: Solicitud de información. "/>
    <s v="Andrea Bibiana Castañeda Durán"/>
    <s v="FORMULACIÓN Y ACTUALIZACIÓN NORMATIVA Y OPERATIVA "/>
    <x v="0"/>
    <x v="5"/>
    <n v="30"/>
    <s v="20202000014502  "/>
    <d v="2020-06-16T00:00:00"/>
    <n v="20202050068641"/>
    <d v="2020-07-17T00:00:00"/>
    <n v="21"/>
    <n v="21"/>
    <x v="0"/>
    <s v="21-07-2020 14:57 PM Archivar Andrea Bibiana Castañeda Durán SE DIO TRÁMITE CON RAD. 20202050068641 ENVIADO EL 17/7/2020"/>
    <s v="N/A"/>
    <s v="N/A"/>
    <s v="N/A"/>
    <s v="N/A"/>
    <s v="radicado y archivado"/>
  </r>
  <r>
    <x v="2"/>
    <s v="Correo atención al Ciudadano"/>
    <x v="28"/>
    <s v="T2. JAIME ENRIQUE JIMENEZ QUINTANA  "/>
    <x v="2"/>
    <x v="1"/>
    <s v="CAC: Fwd: Requerimiento judicial. "/>
    <s v="Edgar Alexander Maya López "/>
    <s v="Formulación y Actualización Normativa y Operativa"/>
    <x v="0"/>
    <x v="4"/>
    <n v="20"/>
    <s v="20203800014542  "/>
    <d v="2020-06-16T00:00:00"/>
    <n v="20202050068141"/>
    <d v="2020-06-17T00:00:00"/>
    <m/>
    <n v="1"/>
    <x v="0"/>
    <s v="17-06-2020 11:01 AM Archivar Edgar Alexander Maya López Se da respuesta con radicado DNBC N° 20202050068141"/>
    <s v="N/A"/>
    <s v="N/A"/>
    <s v="N/A"/>
    <s v="N/A"/>
    <s v="ARCHIVADO Y RADICADO"/>
  </r>
  <r>
    <x v="2"/>
    <s v="Correo Institucional"/>
    <x v="11"/>
    <s v="YAIR ESMITH LENGUA ARIZA INVESTIGADOR CRIMINAL CENTRO CIBERNéTICO POLICIAL  "/>
    <x v="0"/>
    <x v="1"/>
    <s v="CI: Fwd: Solicitud de información por parte del Centro Cinético Policial de la DIJIN- Colombia- urgente. "/>
    <s v="Carolina Pulido Moyeton "/>
    <s v="GESTIÓN CONTRACTUAL  "/>
    <x v="1"/>
    <x v="2"/>
    <n v="35"/>
    <s v="20203800014552  "/>
    <d v="2020-06-16T00:00:00"/>
    <s v="N/A"/>
    <m/>
    <m/>
    <m/>
    <x v="3"/>
    <s v="18-06-2020 11:08 AM Reasignación USUARIO DE ATENCION AL CIUDADANO Para los fines pertinentes"/>
    <s v="N/A"/>
    <s v="N/A"/>
    <s v="N/A"/>
    <s v="N/A"/>
    <s v="Agendado para el 2020-07-30 - Para los fines pertinentes"/>
  </r>
  <r>
    <x v="2"/>
    <s v="Correo Institucional"/>
    <x v="15"/>
    <s v="CUERPO DE BOMBEROS VOLUNTARIOS DE VENTAQUEMADA  "/>
    <x v="1"/>
    <x v="0"/>
    <s v="CI: Fwd: consulta jurídica normativa Resolución 1127 de 2018. "/>
    <s v="Andrea Bibiana Castañeda Durán"/>
    <s v="FORMULACIÓN Y ACTUALIZACIÓN NORMATIVA Y OPERATIVA "/>
    <x v="0"/>
    <x v="0"/>
    <n v="30"/>
    <s v="20203800014582  "/>
    <d v="2020-06-16T00:00:00"/>
    <s v="N/A"/>
    <m/>
    <m/>
    <m/>
    <x v="3"/>
    <s v="24-06-2020 15:40 PM Reasignación Ronny Estiven Romero Velandia PARA TRAMITAR"/>
    <s v="N/A"/>
    <s v="N/A"/>
    <s v="N/A"/>
    <s v="N/A"/>
    <s v="Agendado para el 2020-08-06 - Para los fines pertinentes"/>
  </r>
  <r>
    <x v="2"/>
    <s v="Correo atención al Ciudadano"/>
    <x v="11"/>
    <s v="JULIAN DAVID VARGAS RODRIGUEZ "/>
    <x v="2"/>
    <x v="1"/>
    <s v="CAC: CONSULTA URGENTE. "/>
    <s v="Faubricio Sánchez Cortes "/>
    <s v="GESTIÓN DOCUMENTAL "/>
    <x v="0"/>
    <x v="5"/>
    <n v="30"/>
    <s v="20203800014592  "/>
    <d v="2020-06-16T00:00:00"/>
    <n v="20203320002881"/>
    <m/>
    <m/>
    <m/>
    <x v="2"/>
    <s v="24-06-2020 15:42 PM Reasignación Ronny Estiven Romero Velandia PARA TRAMITAR"/>
    <s v="N/A"/>
    <s v="N/A"/>
    <s v="N/A"/>
    <s v="N/A"/>
    <s v="tramitado JULIAN DAVID VARGAZ"/>
  </r>
  <r>
    <x v="2"/>
    <s v="Correo atención al Ciudadano"/>
    <x v="30"/>
    <s v="KATHERIN ROYERO  "/>
    <x v="2"/>
    <x v="0"/>
    <s v="CAC: Legalizar procediendo. "/>
    <s v="Arbey Hernán Trujillo Méndez "/>
    <s v="SUBDIRECCIÓN ESTRATÉGICA Y DE COORDINACIÓN BOMBERIL "/>
    <x v="0"/>
    <x v="5"/>
    <n v="30"/>
    <s v="20203800014602  "/>
    <d v="2020-06-16T00:00:00"/>
    <s v="N/A"/>
    <m/>
    <m/>
    <m/>
    <x v="2"/>
    <s v="24-06-2020 15:44 PM Reasignación Ronny Estiven Romero Velandia PARA TRAMITAR"/>
    <s v="N/A"/>
    <s v="N/A"/>
    <s v="N/A"/>
    <s v="N/A"/>
    <s v="N/A"/>
  </r>
  <r>
    <x v="2"/>
    <s v="Correo atención al Ciudadano"/>
    <x v="32"/>
    <s v="Jesús ALBERTO GUERRERO CHAGRES  "/>
    <x v="2"/>
    <x v="2"/>
    <s v="CAC: queja. "/>
    <s v="Arbey Hernán Trujillo Méndez "/>
    <s v="SUBDIRECCIÓN ESTRATÉGICA Y DE COORDINACIÓN BOMBERIL "/>
    <x v="0"/>
    <x v="5"/>
    <n v="30"/>
    <s v="20203800014612  "/>
    <d v="2020-06-16T00:00:00"/>
    <s v="N/A"/>
    <m/>
    <m/>
    <m/>
    <x v="2"/>
    <s v="24-06-2020 15:45 PM Reasignación Ronny Estiven Romero Velandia PARA TRAMITAR"/>
    <s v="N/A"/>
    <s v="N/A"/>
    <s v="N/A"/>
    <s v="N/A"/>
    <s v="Agendado para el 2020-07-30 - Para los fines pertinentes"/>
  </r>
  <r>
    <x v="2"/>
    <s v="Correo atención al Ciudadano"/>
    <x v="11"/>
    <s v="CUERPO DE BOMBEROS VOLUNTARIOS DE CIUDAD BOLIVAR - ANTIOQUIA  "/>
    <x v="1"/>
    <x v="1"/>
    <s v="CAC: SOLICITUD DE COPIA DE CONTRATO DE COMODATO. "/>
    <s v="Carolina Pulido Moyeton "/>
    <s v="GESTIÓN CONTRACTUAL  "/>
    <x v="1"/>
    <x v="4"/>
    <n v="20"/>
    <s v="20203800014622  "/>
    <d v="2020-06-16T00:00:00"/>
    <s v="N/A"/>
    <m/>
    <m/>
    <m/>
    <x v="2"/>
    <s v="16-06-2020 21:27 PM Reasignación USUARIO DE ATENCION AL CIUDADANO Para los fines pertinentes"/>
    <s v="N/A"/>
    <s v="N/A"/>
    <s v="N/A"/>
    <s v="N/A"/>
    <s v="Agendado para el 2020-07-16 - Para los fines pertinentes"/>
  </r>
  <r>
    <x v="2"/>
    <s v="Correo atención al Ciudadano"/>
    <x v="11"/>
    <s v="BASILEO PASCUALI  "/>
    <x v="2"/>
    <x v="1"/>
    <s v="CAC: solicitud de verificación de credenciales.  "/>
    <s v="Luis Alberto Valencia Pulido"/>
    <s v="Área Central de Referencia Bomberil "/>
    <x v="0"/>
    <x v="5"/>
    <n v="30"/>
    <s v="20202000014632  "/>
    <d v="2020-06-16T00:00:00"/>
    <s v="20202100003581."/>
    <d v="2020-07-21T00:00:00"/>
    <n v="22"/>
    <n v="22"/>
    <x v="0"/>
    <s v="21-07-2020 15:58 PM Archivar Luis Alberto Valencia Pulido Se da respuesta mediante un oficio radicado DNBC No 20202100003581."/>
    <s v="N/A"/>
    <s v="N/A"/>
    <s v="N/A"/>
    <s v="N/A"/>
    <s v="RADICADO"/>
  </r>
  <r>
    <x v="2"/>
    <s v="Correo atención al Ciudadano"/>
    <x v="10"/>
    <s v="GERMAN BARRERO TORRES "/>
    <x v="2"/>
    <x v="1"/>
    <s v="CAC: TRASLADO MININTERIOR. Respuesta Oficial, RESPUESTA OFICIAL EXT_S20-00026559-PQRSD-026489-PQR, German Barreto Torres.  "/>
    <s v="Andrea Bibiana Castañeda Durán"/>
    <s v="FORMULACIÓN Y ACTUALIZACIÓN NORMATIVA Y OPERATIVA "/>
    <x v="0"/>
    <x v="5"/>
    <n v="30"/>
    <s v="20203800014652  "/>
    <d v="2020-06-16T00:00:00"/>
    <n v="20202050068651"/>
    <d v="2020-07-17T00:00:00"/>
    <n v="21"/>
    <n v="21"/>
    <x v="0"/>
    <s v="21-07-2020 14:59 PM Archivar Andrea Bibiana Castañeda Durán SE DIO TRÁMITE CON RAD. 20202050068651 ENVIADO EL 17/7/2020"/>
    <s v="N/A"/>
    <s v="N/A"/>
    <s v="N/A"/>
    <s v="N/A"/>
    <s v="RADICADO"/>
  </r>
  <r>
    <x v="2"/>
    <s v="Correo atención al Ciudadano"/>
    <x v="16"/>
    <s v="ARNOLDO ULISES TOSCANO SALAS  "/>
    <x v="2"/>
    <x v="4"/>
    <s v="CAC: Oficio a la DNBC.  "/>
    <s v="Edgar Alexander Maya López "/>
    <s v="FORMULACIÓN Y ACTUALIZACIÓN NORMATIVA Y OPERATIVA "/>
    <x v="0"/>
    <x v="5"/>
    <n v="30"/>
    <s v="20202000014682  "/>
    <d v="2020-06-17T00:00:00"/>
    <n v="20202050068991"/>
    <d v="2020-07-23T00:00:00"/>
    <n v="25"/>
    <n v="25"/>
    <x v="0"/>
    <s v="23-07-2020 11:11 AM Archivar Edgar Alexander Maya López Se da respuesta con radicado DNBC N° 20202050068991"/>
    <s v="N/A"/>
    <s v="N/A"/>
    <s v="N/A"/>
    <s v="N/A"/>
    <s v="radicado y archivado"/>
  </r>
  <r>
    <x v="2"/>
    <s v="Correo atención al Ciudadano"/>
    <x v="16"/>
    <s v="ARNOLDO ULISES TOSCANO SALAS  "/>
    <x v="2"/>
    <x v="1"/>
    <s v="CAC: Solicitud al Ctan Jairo Soto. "/>
    <s v="Andrea Bibiana Castañeda Durán"/>
    <s v="FORMULACIÓN Y ACTUALIZACIÓN NORMATIVA Y OPERATIVA "/>
    <x v="0"/>
    <x v="5"/>
    <n v="30"/>
    <s v="20203800014702  "/>
    <d v="2020-06-17T00:00:00"/>
    <n v="20202050068661"/>
    <d v="2020-07-17T00:00:00"/>
    <n v="21"/>
    <n v="21"/>
    <x v="0"/>
    <s v="21-07-2020 14:51 PM Archivar Andrea Bibiana Castañeda Durán SE DIO TRÁMITE CON RAD. 20202050068661 ENVIADO POR CORREO ELECTRÓNICO EL 17/7/2020"/>
    <s v="N/A"/>
    <s v="N/A"/>
    <s v="Si"/>
    <s v="N/A"/>
    <s v="SE ENVIA VIA CORREO ELECTRONICO,RADICADO"/>
  </r>
  <r>
    <x v="2"/>
    <s v="Correo atención al Ciudadano"/>
    <x v="11"/>
    <s v="SEMA SAS  "/>
    <x v="3"/>
    <x v="1"/>
    <s v="CAC: Solicitud. "/>
    <s v="Edgar Alexander Maya López "/>
    <s v="FORMULACIÓN Y ACTUALIZACIÓN NORMATIVA Y OPERATIVA "/>
    <x v="0"/>
    <x v="0"/>
    <n v="35"/>
    <s v="20202000014712  "/>
    <d v="2020-06-17T00:00:00"/>
    <n v="20202000003641"/>
    <d v="2020-07-23T00:00:00"/>
    <n v="23"/>
    <n v="23"/>
    <x v="0"/>
    <s v="23-07-2020 18:20 PM Archivar Lina María Rojas Gallego Se da respuesta con radicado DNBC No. 20202000003641"/>
    <s v="N/A"/>
    <s v="N/A"/>
    <s v="N/A"/>
    <s v="N/A"/>
    <s v="RADICADO Y ARCHIVADO"/>
  </r>
  <r>
    <x v="2"/>
    <s v="Correo atención al Ciudadano"/>
    <x v="11"/>
    <s v="JORGE HUMBERTO BEDOYA ARISTIZABAL "/>
    <x v="2"/>
    <x v="4"/>
    <s v="CAC: Renuncia Comandancia Bomberos Sibaté febrero 12 de 202. "/>
    <s v="Melba Vidal "/>
    <s v="FORMULACIÓN Y ACTUALIZACIÓN NORMATIVA Y OPERATIVA "/>
    <x v="0"/>
    <x v="5"/>
    <n v="30"/>
    <s v="20202000014732  "/>
    <d v="2020-06-17T00:00:00"/>
    <n v="20202050068411"/>
    <d v="2020-06-24T00:00:00"/>
    <n v="4"/>
    <n v="4"/>
    <x v="0"/>
    <s v="24-06-2020 15:56 PM Reasignación Ronny Estiven Romero Velandia PARA TRAMITAR"/>
    <s v="N/A"/>
    <s v="N/A"/>
    <s v="N/A"/>
    <s v="N/A"/>
    <s v="RADICADO"/>
  </r>
  <r>
    <x v="2"/>
    <s v="Correo atención al Ciudadano"/>
    <x v="11"/>
    <s v="SEMA SAS  "/>
    <x v="3"/>
    <x v="1"/>
    <s v="CAC: Solicitud.  "/>
    <s v="Lina María Rojas Gallego "/>
    <s v="SUBDIRECCIÓN ESTRATÉGICA Y DE COORDINACIÓN BOMBERIL "/>
    <x v="0"/>
    <x v="0"/>
    <n v="35"/>
    <s v="20203800014742  "/>
    <d v="2020-06-17T00:00:00"/>
    <n v="20202000003311"/>
    <d v="2020-07-10T00:00:00"/>
    <n v="15"/>
    <n v="15"/>
    <x v="3"/>
    <s v="10-07-2020 20:22 PM Archivar Lina María Rojas Gallego Se da respuesta con radicado DNBC No. 20202000003311"/>
    <s v="N/A"/>
    <s v="N/A"/>
    <s v="N/A"/>
    <s v="N/A"/>
    <s v="RADICADO Y ARCHIVADO"/>
  </r>
  <r>
    <x v="2"/>
    <s v="Correo atención al Ciudadano"/>
    <x v="11"/>
    <s v="MARY MESTRE  "/>
    <x v="2"/>
    <x v="1"/>
    <s v="CAC. solicitud. "/>
    <s v="EDISON DELGADO "/>
    <s v="FORMULACIÓN Y ACTUALIZACIÓN NORMATIVA Y OPERATIVA "/>
    <x v="0"/>
    <x v="5"/>
    <n v="30"/>
    <s v="20203800014762  "/>
    <d v="2020-06-18T00:00:00"/>
    <s v="N/A"/>
    <m/>
    <m/>
    <m/>
    <x v="2"/>
    <s v="24-06-2020 15:59 PM Reasignación Ronny Estiven Romero Velandia PARA TRAMITAR"/>
    <s v="N/A"/>
    <s v="N/A"/>
    <s v="N/A"/>
    <s v="N/A"/>
    <s v="N/A"/>
  </r>
  <r>
    <x v="2"/>
    <s v="Correo atención al Ciudadano"/>
    <x v="14"/>
    <s v="CUERPO DE BOMBEROS VOLUNTARIOS DE GUAMO  "/>
    <x v="1"/>
    <x v="1"/>
    <s v="CAC: SOLICITUD ACLARACIÓN SITUACIÓN. "/>
    <s v="Arbey Hernán Trujillo Méndez "/>
    <s v="SUBDIRECCIÓN ESTRATÉGICA Y DE COORDINACIÓN BOMBERIL "/>
    <x v="0"/>
    <x v="2"/>
    <n v="30"/>
    <s v="20203800014782  "/>
    <d v="2020-06-18T00:00:00"/>
    <s v="N/A"/>
    <m/>
    <m/>
    <m/>
    <x v="2"/>
    <s v="24-06-2020 16:02 PM Reasignación Ronny Estiven Romero Velandia PARA TRAMITAR"/>
    <s v="N/A"/>
    <s v="N/A"/>
    <s v="N/A"/>
    <s v="N/A"/>
    <s v="N/A"/>
  </r>
  <r>
    <x v="2"/>
    <s v="Correo atención al Ciudadano"/>
    <x v="10"/>
    <s v="MICHAEL SUAREZ FOTLER "/>
    <x v="2"/>
    <x v="2"/>
    <s v="CAC: QUEJA ANÓNIMA Y RESPUESTA DEL CBVS.  "/>
    <s v="Arbey Hernán Trujillo Méndez "/>
    <s v="SUBDIRECCIÓN ESTRATÉGICA Y DE COORDINACIÓN BOMBERIL "/>
    <x v="0"/>
    <x v="5"/>
    <n v="30"/>
    <s v="20203800014812  "/>
    <d v="2020-06-18T00:00:00"/>
    <n v="20202000004121"/>
    <d v="2020-08-05T00:00:00"/>
    <n v="31"/>
    <n v="31"/>
    <x v="1"/>
    <s v="24-06-2020 16:04 PM Reasignación Ronny Estiven Romero Velandia PARA TRAMITAR"/>
    <s v="N/A"/>
    <s v="N/A"/>
    <s v="N/A"/>
    <s v="N/A"/>
    <s v="N/A"/>
  </r>
  <r>
    <x v="2"/>
    <s v="Correo atención al Ciudadano"/>
    <x v="1"/>
    <s v="CUERPO DE BOMBEROS VOLUNTARIO DE HELICONIA ANTIOQUIA  "/>
    <x v="1"/>
    <x v="0"/>
    <s v="CAC. DERECHO DE PETICION. "/>
    <s v="Edgar Alexander Maya López "/>
    <s v="FORMULACIÓN Y ACTUALIZACIÓN NORMATIVA Y OPERATIVA "/>
    <x v="0"/>
    <x v="2"/>
    <n v="30"/>
    <s v="20203800014902  "/>
    <d v="2020-06-18T00:00:00"/>
    <s v="N/A"/>
    <m/>
    <m/>
    <m/>
    <x v="2"/>
    <s v="24-06-2020 16:18 PM Reasignación Ronny Estiven Romero Velandia PARA TRAMITAR"/>
    <s v="N/A"/>
    <s v="N/A"/>
    <s v="N/A"/>
    <s v="N/A"/>
    <s v="N/A"/>
  </r>
  <r>
    <x v="1"/>
    <s v="Formato PQRSD"/>
    <x v="11"/>
    <s v="WILSON GARZON CARDONA "/>
    <x v="2"/>
    <x v="1"/>
    <s v="FT PETICIÓN COPIA DE ACTA "/>
    <s v="Andrea Bibiana Castañeda Durán"/>
    <s v="FORMULACIÓN Y ACTUALIZACIÓN NORMATIVA Y OPERATIVA "/>
    <x v="0"/>
    <x v="5"/>
    <n v="30"/>
    <s v="20203800014952  "/>
    <d v="2020-06-18T00:00:00"/>
    <n v="20202050068671"/>
    <d v="2020-07-17T00:00:00"/>
    <n v="19"/>
    <n v="19"/>
    <x v="0"/>
    <s v="21-07-2020 15:00 PM Archivar Andrea Bibiana Castañeda Durán SE DIO TRÁMITE CON RADICADO 20202050068671 ENVIADO EL 17/7/2020"/>
    <s v="N/A"/>
    <s v="N/A"/>
    <s v="N/A"/>
    <s v="N/A"/>
    <s v="radicado y archivado"/>
  </r>
  <r>
    <x v="1"/>
    <s v="Formato PQRSD"/>
    <x v="11"/>
    <s v="JORGE CARPINTERO LEON "/>
    <x v="2"/>
    <x v="4"/>
    <s v="FT PETICIÓN CARNET BOMBEROS "/>
    <s v="Andrea Bibiana Castañeda Durán"/>
    <s v="FORMULACIÓN Y ACTUALIZACIÓN NORMATIVA Y OPERATIVA "/>
    <x v="0"/>
    <x v="5"/>
    <n v="15"/>
    <s v="20203800015012  "/>
    <d v="2020-06-18T00:00:00"/>
    <n v="20202050068681"/>
    <d v="2020-07-17T00:00:00"/>
    <n v="19"/>
    <n v="19"/>
    <x v="0"/>
    <s v="21-07-2020 14:56 PM Archivar Andrea Bibiana Castañeda Durán SE DIO RESPUESTA CON RADICADO 20202050068681 ENVIADO EL 17/7/2020"/>
    <s v="N/A"/>
    <s v="N/A"/>
    <s v="N/A"/>
    <s v="N/A"/>
    <s v="radicado y archivado"/>
  </r>
  <r>
    <x v="2"/>
    <s v="Correo atención al Ciudadano"/>
    <x v="1"/>
    <s v="MARIA HORTENCIA CHALARCA COSSIO "/>
    <x v="2"/>
    <x v="1"/>
    <s v="CAC. Fwd: Solicitud de Información. "/>
    <s v="Faubricio Sánchez Cortes "/>
    <s v="GESTIÓN DOCUMENTAL "/>
    <x v="0"/>
    <x v="5"/>
    <n v="30"/>
    <s v="20203800015022  "/>
    <d v="2020-06-18T00:00:00"/>
    <n v="20203800002661"/>
    <d v="2020-08-02T00:00:00"/>
    <n v="29"/>
    <n v="29"/>
    <x v="0"/>
    <s v="02-08-2020 20:29 PM Archivar Faubricio Sanchez Cortes Se dio respuesta con radicado No. 20203320003871 enviado el 02-08-2020"/>
    <s v="N/A"/>
    <s v="N/A"/>
    <s v="N/A"/>
    <s v="N/A"/>
    <s v="radicado y archivado"/>
  </r>
  <r>
    <x v="2"/>
    <s v="Correo atención al Ciudadano"/>
    <x v="15"/>
    <s v="ALCALDIA MUNICIPAL DE ARCABUCO - BOYACA  "/>
    <x v="4"/>
    <x v="0"/>
    <s v="CAC. DERECHO DE PETICIÓN.  "/>
    <s v="Adriana Moreno Roncancio "/>
    <s v="Planeación, información y tecnologías "/>
    <x v="0"/>
    <x v="2"/>
    <n v="30"/>
    <s v="20202000015032  "/>
    <d v="2020-06-18T00:00:00"/>
    <s v="N/A"/>
    <m/>
    <m/>
    <m/>
    <x v="2"/>
    <s v="18-06-2020 15:53 PM Modificación Radicado Angélica Xiomara Rosado Bayona Modificación Documento."/>
    <s v="N/A"/>
    <s v="N/A"/>
    <s v="N/A"/>
    <s v="N/A"/>
    <s v="Personal de radicacion asigno sin pasar por atencion Ciudadano, asignacion incorrecta"/>
  </r>
  <r>
    <x v="2"/>
    <s v="Correo atención al Ciudadano"/>
    <x v="15"/>
    <s v="ALCALDIA MUNICIPAL DE ARCABUCO - BOYACA  "/>
    <x v="4"/>
    <x v="0"/>
    <s v="CAC: DERECHO DE PETICIÓN. "/>
    <s v="Andrea Bibiana Castañeda Durán"/>
    <s v="FORMULACIÓN Y ACTUALIZACIÓN NORMATIVA Y OPERATIVA "/>
    <x v="0"/>
    <x v="2"/>
    <n v="30"/>
    <s v="20203800015052  "/>
    <d v="2020-06-18T00:00:00"/>
    <n v="20202050068701"/>
    <d v="2020-07-27T00:00:00"/>
    <n v="24"/>
    <n v="24"/>
    <x v="0"/>
    <s v="31-07-2020 14:48 PM Archivar Andrea Bibiana Castañeda Durán SE DIO TRÁMITE CON RAD. 20202050068701 ENVIADO EL 27/7/2020"/>
    <s v="N/A"/>
    <s v="N/A"/>
    <s v="N/A"/>
    <s v="N/A"/>
    <s v="Agendado para el 2020-08-03 - Para los fines pertinentes"/>
  </r>
  <r>
    <x v="2"/>
    <s v="Correo atención al Ciudadano"/>
    <x v="4"/>
    <s v="CUERPO DE BOMBEROS VOLUNTARIOS BOLIVAR VALLE  "/>
    <x v="1"/>
    <x v="1"/>
    <s v="CAC: solicitud. "/>
    <s v="Edgar Alexander Maya López "/>
    <s v="FORMULACIÓN Y ACTUALIZACIÓN NORMATIVA Y OPERATIVA "/>
    <x v="0"/>
    <x v="4"/>
    <n v="20"/>
    <s v="20203800015212  "/>
    <d v="2020-06-23T00:00:00"/>
    <n v="2.0203800015212001E+18"/>
    <d v="2020-07-10T00:00:00"/>
    <n v="12"/>
    <n v="12"/>
    <x v="0"/>
    <s v="10-07-2020 11:28 AM Archivar Edgar Alexander Maya López Se da respuesta por correo electrónico se deja soporte en digital"/>
    <s v="N/A"/>
    <s v="N/A"/>
    <s v="Si"/>
    <s v="N/A"/>
    <s v="SE DA RESPUESTA VIA CORREO ELECTRONICO"/>
  </r>
  <r>
    <x v="2"/>
    <s v="Correo atención al Ciudadano"/>
    <x v="14"/>
    <s v="CUERPO DE BOMBEROS VOLUNTARIOS DEL ESPINAL  "/>
    <x v="1"/>
    <x v="4"/>
    <s v="RD SOLICITUD DE RECLAMACIÓN DE SEGURO DE VIDA "/>
    <s v="Paula Andrea Cortés Mojica"/>
    <s v="DIRECCION GENERAL "/>
    <x v="0"/>
    <x v="2"/>
    <n v="30"/>
    <s v="20203800015222  "/>
    <d v="2020-06-23T00:00:00"/>
    <n v="20201000003761"/>
    <d v="2020-07-28T00:00:00"/>
    <n v="23"/>
    <n v="23"/>
    <x v="3"/>
    <s v="28-07-2020 16:26 PM Archivar Paula Andrea Cortéz Mojica archivo 20201000003761"/>
    <s v="N/A"/>
    <s v="N/A"/>
    <s v="N/A"/>
    <s v="N/A"/>
    <s v="Agendado para el 2020-08-05 - Para los fines pertinentes"/>
  </r>
  <r>
    <x v="2"/>
    <s v="Correo atención al Ciudadano"/>
    <x v="11"/>
    <s v="JOSE ANTONIO JIMENEZ GUTIERREZ  "/>
    <x v="2"/>
    <x v="1"/>
    <s v="CAC: solicitud. "/>
    <s v="Melba Vidal "/>
    <s v="FORMULACIÓN Y ACTUALIZACIÓN NORMATIVA Y OPERATIVA "/>
    <x v="0"/>
    <x v="5"/>
    <n v="30"/>
    <s v="20203800015262  "/>
    <d v="2020-06-23T00:00:00"/>
    <n v="20202050068501"/>
    <d v="2020-07-07T00:00:00"/>
    <n v="9"/>
    <n v="9"/>
    <x v="0"/>
    <s v="25-06-2020 11:18 AM Reasignación Ronny Estiven Romero Velandia PARA TRAMITAR"/>
    <s v="N/A"/>
    <s v="N/A"/>
    <s v="N/A"/>
    <s v="N/A"/>
    <s v="RADICADO"/>
  </r>
  <r>
    <x v="2"/>
    <s v="Correo Institucional"/>
    <x v="12"/>
    <s v="CUERPO DE BOMBEROS VOLUNTARIOS DE YOPAL  "/>
    <x v="1"/>
    <x v="0"/>
    <s v="CI. Fwd: SOLICITUD DE CONCEPTO. "/>
    <s v="Edgar Alexander Maya López "/>
    <s v="FORMULACIÓN Y ACTUALIZACIÓN NORMATIVA Y OPERATIVA "/>
    <x v="0"/>
    <x v="0"/>
    <n v="35"/>
    <s v="20202000015302  "/>
    <d v="2020-06-23T00:00:00"/>
    <s v="N/A"/>
    <m/>
    <m/>
    <m/>
    <x v="3"/>
    <s v="25-06-2020 11:19 AM Reasignación Ronny Estiven Romero Velandia PARA TRAMITAR"/>
    <s v="N/A"/>
    <s v="N/A"/>
    <s v="N/A"/>
    <s v="N/A"/>
    <s v="Agendado para el 2020-08-12 - Para los fines pertinentes"/>
  </r>
  <r>
    <x v="2"/>
    <s v="Correo Institucional"/>
    <x v="25"/>
    <s v="CUERPO DE BOMBEROS VOLUNTARIOS DE SAMPUES  "/>
    <x v="1"/>
    <x v="1"/>
    <s v="CI. Fwd: Fw: CamScanner 06-17-2020 09.53.02.pdf. "/>
    <s v="Andrea Bibiana Castañeda Durán "/>
    <s v="Formulación y Actualización Normativa y Operativa"/>
    <x v="0"/>
    <x v="2"/>
    <n v="30"/>
    <s v="20203800015382  "/>
    <d v="2020-06-23T00:00:00"/>
    <n v="2.0203800015382001E+18"/>
    <d v="2020-06-30T00:00:00"/>
    <m/>
    <n v="7"/>
    <x v="0"/>
    <s v="30-06-2020 09:29 AM Archivar Andrea Bibiana Castañeda Durán SE DIO TRÁMITE CON RADICADO 20202050068271 ENVIADO EL 25/06/2020"/>
    <s v="N/A"/>
    <s v="N/A"/>
    <s v="N/A"/>
    <s v="N/A"/>
    <s v="RADICADO Y ARCHIVADO"/>
  </r>
  <r>
    <x v="2"/>
    <s v="Correo atención al Ciudadano"/>
    <x v="11"/>
    <s v="CARLOS CONDE  "/>
    <x v="2"/>
    <x v="1"/>
    <s v="CAC: Mensaje fuera de línea desde condecarlosf@gmail.com,  "/>
    <s v="Ronny Estiven Romero Velandia  "/>
    <s v="Formulación y Actualización Normativa y Operativa"/>
    <x v="0"/>
    <x v="5"/>
    <n v="30"/>
    <s v="20203800015402  "/>
    <d v="2020-06-23T00:00:00"/>
    <s v="N/A"/>
    <d v="2020-06-26T00:00:00"/>
    <m/>
    <n v="3"/>
    <x v="0"/>
    <s v="26-06-2020 11:51 AM Archivar Ronny Estiven Romero Velandia respondido mediante correo electrónico de la contratista Luz Marina Serna."/>
    <s v="N/A"/>
    <s v="N/A"/>
    <s v="Si"/>
    <s v="N/A"/>
    <s v="SE DA RESPUESTA VIA CORREO ELECTRONICO"/>
  </r>
  <r>
    <x v="2"/>
    <s v="Correo atención al Ciudadano"/>
    <x v="16"/>
    <s v="CUERPO DE BOMBEROS VOLUNTARIOS DE TURBACO - BOLÍVAR  "/>
    <x v="1"/>
    <x v="2"/>
    <s v="CAC: Denuncia al cuerpo de bomberos voluntarios de Turbaco. "/>
    <s v="Arbey Hernán Trujillo Méndez "/>
    <s v="SUBDIRECCIÓN ESTRATÉGICA Y DE COORDINACIÓN BOMBERIL "/>
    <x v="0"/>
    <x v="2"/>
    <n v="30"/>
    <s v="20203800015422  "/>
    <d v="2020-06-23T00:00:00"/>
    <s v="N/A"/>
    <m/>
    <m/>
    <m/>
    <x v="3"/>
    <s v="25-06-2020 11:23 AM Reasignación Ronny Estiven Romero Velandia PARA TRAMITAR11:23 AM Reasignación Ronny Estiven Romero Velandia PARA TRAMITAR"/>
    <s v="N/A"/>
    <s v="N/A"/>
    <s v="N/A"/>
    <s v="N/A"/>
    <s v="Agendado para el 2020-08-05 - Para los fines pertinentes"/>
  </r>
  <r>
    <x v="2"/>
    <s v="Correo atención al Ciudadano"/>
    <x v="11"/>
    <s v="MIGUEL EDUARDO CARDOZO ORTIZ "/>
    <x v="2"/>
    <x v="1"/>
    <s v="CAC. TRASLADO POR COMPETENCIA. "/>
    <s v="Arbey Hernán Trujillo Méndez "/>
    <s v="SUBDIRECCIÓN ESTRATÉGICA Y DE COORDINACIÓN BOMBERIL "/>
    <x v="0"/>
    <x v="5"/>
    <n v="30"/>
    <s v="20203800015522  "/>
    <d v="2020-06-23T00:00:00"/>
    <s v="N/A"/>
    <m/>
    <m/>
    <m/>
    <x v="3"/>
    <s v="25-06-2020 11:28 AM Reasignación Ronny Estiven Romero Velandia PARA TRAMITAR"/>
    <s v="N/A"/>
    <s v="N/A"/>
    <s v="N/A"/>
    <s v="N/A"/>
    <s v="N/A"/>
  </r>
  <r>
    <x v="2"/>
    <s v="Correo atención al Ciudadano"/>
    <x v="33"/>
    <s v="KANER LUIS MEJIA CIPRIAN "/>
    <x v="2"/>
    <x v="2"/>
    <s v="CAC: IRREGULARIDAD CUERPO DE BOMBERO PLANETA RICA CORDOBA. "/>
    <s v="Arbey Hernán Trujillo Méndez "/>
    <s v="SUBDIRECCIÓN ESTRATÉGICA Y DE COORDINACIÓN BOMBERIL "/>
    <x v="0"/>
    <x v="5"/>
    <n v="30"/>
    <s v="20203800015532  "/>
    <d v="2020-06-23T00:00:00"/>
    <s v="N/A"/>
    <m/>
    <m/>
    <m/>
    <x v="3"/>
    <s v="25-06-2020 11:32 AM Reasignación Ronny Estiven Romero Velandia PARA TRAMITAR"/>
    <s v="N/A"/>
    <s v="N/A"/>
    <s v="N/A"/>
    <s v="N/A"/>
    <s v="Agendado para el 2020-08-05 - Para los fines pertinentes"/>
  </r>
  <r>
    <x v="2"/>
    <s v="Correo atención al Ciudadano"/>
    <x v="11"/>
    <s v="UNGRD  "/>
    <x v="0"/>
    <x v="5"/>
    <s v="CAC: Traslado por competencia – “Solicitud de ayuda para la prevención y atención de emergencias”. Radicado UNGRD No. 2020ER02469.  "/>
    <s v="Cristian Matiz "/>
    <s v="SUBDIRECCIÓN ESTRATÉGICA Y DE COORDINACIÓN BOMBERIL "/>
    <x v="0"/>
    <x v="2"/>
    <n v="30"/>
    <s v="20203800015572  "/>
    <d v="2020-06-23T00:00:00"/>
    <s v="N/A"/>
    <m/>
    <m/>
    <m/>
    <x v="3"/>
    <s v="25-06-2020 14:53 PM Reasignación Ronny Estiven Romero Velandia PARA TRAMITAR"/>
    <s v="N/A"/>
    <s v="N/A"/>
    <s v="N/A"/>
    <s v="N/A"/>
    <s v="Agendado para el 2020-08-06 - Para los fines pertinentes"/>
  </r>
  <r>
    <x v="2"/>
    <s v="Correo atención al Ciudadano"/>
    <x v="27"/>
    <s v="JESUS DAVID CEBALLOS YEPEZ  "/>
    <x v="2"/>
    <x v="5"/>
    <s v="CAC. solicitud de capacitación Dpto. Nariño.  "/>
    <s v="Melba Vidal "/>
    <s v="FORMULACIÓN Y ACTUALIZACIÓN NORMATIVA Y OPERATIVA "/>
    <x v="0"/>
    <x v="5"/>
    <n v="30"/>
    <s v="20203800015582  "/>
    <d v="2020-06-23T00:00:00"/>
    <n v="20202050068431"/>
    <m/>
    <m/>
    <m/>
    <x v="3"/>
    <s v="25-06-2020 15:02 PM Reasignación Ronny Estiven Romero Velandia PARA TRAMITAR"/>
    <s v="N/A"/>
    <s v="N/A"/>
    <s v="N/A"/>
    <s v="N/A"/>
    <s v="RADICADO"/>
  </r>
  <r>
    <x v="2"/>
    <s v="Correo atención al Ciudadano"/>
    <x v="11"/>
    <s v="MARIO URIBE QUICENO "/>
    <x v="2"/>
    <x v="1"/>
    <s v="CAC: Copia de comodatos de COMODATO O PRÉSTAMO DE USO, KIT DE PROTECCIÓN PERSONAL ESTRUCTURAL DE BOMBERO, CONSISTENTE EN: CUATRO (4) PARES DE BOTAS NORMALIZADAS, CUATRO (4) TRAJES DE PROTECCIÓN (PANTALÓN Y CHAQUETAS) NORMALIZADOS T CUATRO (4) CASCOS NORMALIZADOS. "/>
    <s v="Carolina Pulido Moyeton "/>
    <s v="GESTIÓN CONTRACTUAL  "/>
    <x v="1"/>
    <x v="4"/>
    <n v="20"/>
    <s v="20203800015592  "/>
    <d v="2020-06-23T00:00:00"/>
    <s v="N/A"/>
    <m/>
    <m/>
    <m/>
    <x v="2"/>
    <s v="23-06-2020 20:09 PM Reasignación USUARIO DE ATENCION AL CIUDADANO Para los fines pertinentes"/>
    <s v="N/A"/>
    <s v="N/A"/>
    <s v="N/A"/>
    <s v="N/A"/>
    <s v="N/A"/>
  </r>
  <r>
    <x v="2"/>
    <s v="Correo atención al Ciudadano"/>
    <x v="12"/>
    <s v="CUERPO DE BOMBEROS VOLUNTARIOS DE YOPAL  "/>
    <x v="1"/>
    <x v="1"/>
    <s v="SM CURSOS YOPAL "/>
    <s v="Maicol Villarreal Ospina "/>
    <s v="SUBDIRECCIÓN ESTRATÉGICA Y DE COORDINACIÓN BOMBERIL "/>
    <x v="0"/>
    <x v="2"/>
    <n v="30"/>
    <s v="20203800015622  "/>
    <d v="2020-06-24T00:00:00"/>
    <n v="20202000003361"/>
    <m/>
    <m/>
    <m/>
    <x v="3"/>
    <s v="24-06-2020 09:21 AM Reasignación USUARIO DE ATENCION AL CIUDADANO Para los fines pertinentes"/>
    <s v="N/A"/>
    <s v="N/A"/>
    <s v="N/A"/>
    <s v="N/A"/>
    <s v="RADICADO"/>
  </r>
  <r>
    <x v="2"/>
    <s v="Correo atención al Ciudadano"/>
    <x v="0"/>
    <s v="JUZGADO ÚNICO CIVIL MUNICIPAL DE LA PLATA YOLANDA RAMIREZ CANTILLO  "/>
    <x v="4"/>
    <x v="3"/>
    <s v="CAC: NOTIFICACION VINCULACION ACCION DE TUTELA Rad: 2020-00162 de EASMAN DAHIR NEIVA NEIVA contra EL CUERPO DE BOMBEROS VOLUNTARIOS DE LA PLATA - HUILA. "/>
    <s v="Andrea Bibiana Castañeda Durán "/>
    <s v="Formulación y Actualización Normativa y Operativa"/>
    <x v="0"/>
    <x v="4"/>
    <n v="20"/>
    <s v="20203800015642  "/>
    <d v="2020-06-24T00:00:00"/>
    <n v="20202050068331"/>
    <d v="2020-06-24T00:00:00"/>
    <m/>
    <n v="1"/>
    <x v="0"/>
    <s v="24-06-2020 15:26 PM Archivar Andrea Bibiana Castañeda Durán SE DIO TRÁMITE CON RADICADO 20202050068331 ENVIADO EL 24/6/2020"/>
    <s v="N/A"/>
    <s v="N/A"/>
    <s v="N/A"/>
    <s v="N/A"/>
    <s v="RADICADO Y ARCHIVADO"/>
  </r>
  <r>
    <x v="2"/>
    <s v="Correo Institucional"/>
    <x v="1"/>
    <s v="GUSTAVO ALBERTO CALLEJAS AGUDELO "/>
    <x v="2"/>
    <x v="1"/>
    <s v="CI: Fwd: Solicitud de Registro Curso Gestión y Administración para Bomberos y SCI Básico para Bomberos. "/>
    <s v="Mauricio Delgado Perdomo "/>
    <s v="SUBDIRECCIÓN ESTRATÉGICA Y DE COORDINACIÓN BOMBERIL "/>
    <x v="0"/>
    <x v="5"/>
    <n v="30"/>
    <s v="20203800015662  "/>
    <d v="2020-06-24T00:00:00"/>
    <n v="2.0203800015662001E+18"/>
    <m/>
    <m/>
    <m/>
    <x v="3"/>
    <s v="07-07-2020 08:24 AM Archivar Mauricio Delgado Perdomo Se da respuesta por correo electrónico del 06-07-2020"/>
    <s v="N/A"/>
    <s v="N/A"/>
    <s v="Si"/>
    <s v="N/A"/>
    <s v="RADICADO VIA CORREO ELECTRONICO"/>
  </r>
  <r>
    <x v="2"/>
    <s v="Correo Institucional"/>
    <x v="15"/>
    <s v="CUERPO DE BOMBEROS VOLUNTARIOS DE TINJACA - BOYACA  "/>
    <x v="1"/>
    <x v="3"/>
    <s v="CI: Fwd: ENVÍO DOCUMENTO, DE REFERENCIA: (solicitud respetuosa - apoyo a organización interna...  "/>
    <s v="Liz Margaret Álvarez calderón"/>
    <s v="SUBDIRECCIÓN ESTRATÉGICA Y DE COORDINACIÓN BOMBERIL "/>
    <x v="0"/>
    <x v="2"/>
    <n v="30"/>
    <s v="20203800015682  "/>
    <d v="2020-06-24T00:00:00"/>
    <s v=" 2020380001568200003 -  20202000002961 -  20202000002951"/>
    <m/>
    <m/>
    <m/>
    <x v="3"/>
    <s v="10-07-2020 15:03 PM Archivar Liz Margaret Álvarez calderón Se anexa respuesta, remitida al peticionario en oportunidad legal."/>
    <s v="N/A"/>
    <s v="N/A"/>
    <s v="N/A"/>
    <s v="N/A"/>
    <s v="RADICADO Y ARCHIVADO"/>
  </r>
  <r>
    <x v="2"/>
    <s v="Correo Institucional"/>
    <x v="14"/>
    <s v="CUERPO DE BOMBEROS VOLUNTARIOS DE MELGAR  "/>
    <x v="1"/>
    <x v="0"/>
    <s v="CI: Fwd: Solicitud de Información. "/>
    <s v="Carlos Osorio "/>
    <s v="FORMULACIÓN Y ACTUALIZACIÓN NORMATIVA Y OPERATIVA "/>
    <x v="0"/>
    <x v="2"/>
    <n v="30"/>
    <s v="20203800015692  "/>
    <d v="2020-06-24T00:00:00"/>
    <n v="20202050068811"/>
    <m/>
    <m/>
    <m/>
    <x v="3"/>
    <s v="25-06-2020 15:13 PM Reasignación Ronny Estiven Romero Velandia PARA TRAMITAR"/>
    <s v="N/A"/>
    <s v="N/A"/>
    <s v="N/A"/>
    <s v="N/A"/>
    <s v="RADICADO Y ARCHIVADO"/>
  </r>
  <r>
    <x v="2"/>
    <s v="Correo atención al Ciudadano"/>
    <x v="4"/>
    <s v="CUERPO DE BOMBEROS VOLUNTARIOS DE BUENAVENTURA  "/>
    <x v="1"/>
    <x v="3"/>
    <s v="CAC: SOLICITUD DE INTERMEDIACION ANTE UNGRD POR SITUACION DE EEMERGENCIA EN BUENAVENTURA DAÑO EN TUBERIA ACUEDUCTO.  "/>
    <s v="Cristian Matiz "/>
    <s v="SUBDIRECCIÓN ESTRATÉGICA Y DE COORDINACIÓN BOMBERIL "/>
    <x v="0"/>
    <x v="2"/>
    <n v="30"/>
    <s v="20203800015792  "/>
    <d v="2020-06-25T00:00:00"/>
    <s v="N/A"/>
    <m/>
    <m/>
    <m/>
    <x v="3"/>
    <s v="25-06-2020 15:25 PM Reasignación Ronny Estiven Romero Velandia PARA TRAMITAR"/>
    <s v="N/A"/>
    <s v="N/A"/>
    <s v="N/A"/>
    <s v="N/A"/>
    <s v="Agendado para el 2020-08-07 - Para los fines pertinentes"/>
  </r>
  <r>
    <x v="2"/>
    <s v="Correo atención al Ciudadano"/>
    <x v="11"/>
    <s v="BASILEO PASCUALI  "/>
    <x v="3"/>
    <x v="0"/>
    <s v="CAC: Solicitud pendiente.  "/>
    <s v="Luis Alberto Valencia Pulido"/>
    <s v="Área Central de Referencia Bomberil "/>
    <x v="0"/>
    <x v="2"/>
    <n v="30"/>
    <s v="20203800015802  "/>
    <d v="2020-06-25T00:00:00"/>
    <s v=" 20202100003581."/>
    <d v="2020-07-21T00:00:00"/>
    <n v="16"/>
    <n v="16"/>
    <x v="0"/>
    <s v="21-07-2020 15:58 PM Archivar Luis Alberto Valencia Pulido Se da respuesta mediante un oficio radicado DNBC No 20202100003581."/>
    <s v="N/A"/>
    <s v="N/A"/>
    <s v="N/A"/>
    <s v="N/A"/>
    <s v="RADICADO Y ARCHIVADO"/>
  </r>
  <r>
    <x v="2"/>
    <s v="Correo atención al Ciudadano"/>
    <x v="11"/>
    <s v="JOSE ANTONIO PEREZ "/>
    <x v="2"/>
    <x v="0"/>
    <s v="CAC: TRASLADO MININTERIOR Respuesta Oficial, EXT_S20-00026247-PQRSD-026177-PQR, código de consulta 053420164110725 del 12/06/2020, Respuesta a solicitud No. 20202050066221. "/>
    <s v="Andrea Bibiana Castañeda Durán"/>
    <s v="FORMULACIÓN Y ACTUALIZACIÓN NORMATIVA Y OPERATIVA "/>
    <x v="0"/>
    <x v="5"/>
    <n v="30"/>
    <s v="20202000015832  "/>
    <d v="2020-06-25T00:00:00"/>
    <s v="N/A"/>
    <m/>
    <m/>
    <m/>
    <x v="3"/>
    <s v="30-06-2020 15:11 PM Modificación TRD Andrea Bibiana Castañeda Durán *TRD*110/110 (Asignación tipo documental.)"/>
    <s v="N/A"/>
    <s v="N/A"/>
    <s v="N/A"/>
    <s v="N/A"/>
    <s v="N/A"/>
  </r>
  <r>
    <x v="2"/>
    <s v="Correo atención al Ciudadano"/>
    <x v="11"/>
    <s v="ELIANA DEL PILAR López Rodríguez  "/>
    <x v="2"/>
    <x v="1"/>
    <s v="CAC. Dp: Solicitud certificación de servicios - contrato 35- 2019. "/>
    <s v="Carolina Pulido Moyeton "/>
    <s v="GESTIÓN CONTRACTUAL  "/>
    <x v="1"/>
    <x v="5"/>
    <n v="30"/>
    <s v="20203800015992  "/>
    <d v="2020-06-25T00:00:00"/>
    <s v="N/A"/>
    <m/>
    <m/>
    <m/>
    <x v="3"/>
    <s v="25-06-2020 18:41 PM Reasignación USUARIO DE ATENCION AL CIUDADANO Para los fines pertinentes"/>
    <s v="N/A"/>
    <s v="N/A"/>
    <s v="N/A"/>
    <s v="N/A"/>
    <s v="N/A"/>
  </r>
  <r>
    <x v="2"/>
    <s v="Correo atención al Ciudadano"/>
    <x v="24"/>
    <s v="CUERPO DE BOMBEROS VOLUNTARIOS DE LA HORMIGA  "/>
    <x v="1"/>
    <x v="1"/>
    <s v="CAC. Solicitud: Actualización de datos del actual comandante. "/>
    <s v="Luis Alberto Valencia Pulido"/>
    <s v="Área Central de Referencia Bomberil "/>
    <x v="0"/>
    <x v="2"/>
    <n v="30"/>
    <s v="20203800016002  "/>
    <d v="2020-06-25T00:00:00"/>
    <s v="N/A"/>
    <d v="2020-07-13T00:00:00"/>
    <n v="11"/>
    <n v="11"/>
    <x v="0"/>
    <s v="13-07-2020 22:55 PM Archivar Luis Alberto Valencia Pulido Se realiza actualización en el sistema RUE"/>
    <s v="N/A"/>
    <s v="N/A"/>
    <s v="N/A"/>
    <s v="N/A"/>
    <s v="Se realiza actualización en el sistema RUE"/>
  </r>
  <r>
    <x v="2"/>
    <s v="Correo atención al Ciudadano"/>
    <x v="4"/>
    <s v="JENNY KARIME AGUIRRE BONILLA  "/>
    <x v="2"/>
    <x v="1"/>
    <s v="CAC: Comodato Kit Incendio Forestales. "/>
    <s v="Carolina Pulido Moyeton "/>
    <s v="GESTIÓN CONTRACTUAL  "/>
    <x v="1"/>
    <x v="4"/>
    <n v="20"/>
    <s v="20203800016042  "/>
    <d v="2020-06-26T00:00:00"/>
    <s v="N/A"/>
    <m/>
    <m/>
    <m/>
    <x v="2"/>
    <s v="29-06-2020 17:09 PM Reasignación USUARIO DE ATENCION AL CIUDADANO Para los fines pertinentes"/>
    <s v="N/A"/>
    <s v="N/A"/>
    <s v="N/A"/>
    <s v="N/A"/>
    <s v="Agendado para el 2020-07-27 - Para los fines pertinentes"/>
  </r>
  <r>
    <x v="2"/>
    <s v="Correo atención al Ciudadano"/>
    <x v="16"/>
    <s v="CUERPO DE BOMBEROS VOLUNTARIOS DE SAN JUAN DE NEPOMUCENO  "/>
    <x v="1"/>
    <x v="4"/>
    <s v="CAC: reconocimiento de la representación legal. "/>
    <s v="Melba Vidal "/>
    <s v="FORMULACIÓN Y ACTUALIZACIÓN NORMATIVA Y OPERATIVA "/>
    <x v="0"/>
    <x v="2"/>
    <n v="30"/>
    <s v="20202000016072  "/>
    <d v="2020-06-26T00:00:00"/>
    <n v="20202050068421"/>
    <m/>
    <m/>
    <m/>
    <x v="3"/>
    <s v="30-06-2020 09:54 AM Reasignación Ronny Estiven Romero Velandia PARA TRAMITAR"/>
    <s v="N/A"/>
    <s v="N/A"/>
    <s v="N/A"/>
    <s v="N/A"/>
    <s v="RADICADO Y ARCHIVADO"/>
  </r>
  <r>
    <x v="3"/>
    <s v="Servicio de Telefonía"/>
    <x v="11"/>
    <s v="OSCAR QUEJUAN  "/>
    <x v="2"/>
    <x v="1"/>
    <s v="ST SOLICITUD DE INFORMACIÓN "/>
    <s v="Mauricio Delgado Perdomo "/>
    <s v="Formulación y Actualización Normativa y Operativa"/>
    <x v="0"/>
    <x v="5"/>
    <n v="30"/>
    <s v="20203800016082  "/>
    <d v="2020-06-26T00:00:00"/>
    <s v="N/A"/>
    <d v="2020-06-30T00:00:00"/>
    <m/>
    <n v="0"/>
    <x v="0"/>
    <s v="30-06-2020 07:54 AM Archivar Mauricio Delgado Perdomo Se resuelve de forma telefónica."/>
    <s v="N/A"/>
    <s v="N/A"/>
    <s v="ESU"/>
    <s v="N/A"/>
    <s v="LA SOLICITUD REQUERIDA POR EL USUARIO SE RESPONDE DE INMEDIATO VIA TELEFONO."/>
  </r>
  <r>
    <x v="3"/>
    <s v="Servicio de Telefonía"/>
    <x v="0"/>
    <s v="ESCUELA SURCOLOMBIANA DE BOMBEROS - PITALITO  "/>
    <x v="1"/>
    <x v="0"/>
    <s v="ST CONSULTA TÉCNICA "/>
    <s v="Lina María Rojas Gallego "/>
    <s v="SUBDIRECCIÓN ESTRATÉGICA Y DE COORDINACIÓN BOMBERIL "/>
    <x v="0"/>
    <x v="2"/>
    <n v="30"/>
    <s v="20203800016092  "/>
    <d v="2020-06-26T00:00:00"/>
    <s v="N/A"/>
    <d v="2020-06-26T00:00:00"/>
    <m/>
    <n v="0"/>
    <x v="0"/>
    <s v="10-07-2020 17:25 PM Archivar Lina María Rojas Gallego Se atiende mediante gestión telefónica."/>
    <s v="N/A"/>
    <s v="N/A"/>
    <s v="N/A"/>
    <s v="N/A"/>
    <s v="Se atiende mediante gestión telefónica."/>
  </r>
  <r>
    <x v="2"/>
    <s v="Correo Institucional"/>
    <x v="24"/>
    <s v="CUERPO DE BOMBEROS VOLUNTARIO SANTIAGO PUTUMAYO  "/>
    <x v="1"/>
    <x v="0"/>
    <s v="CI. Para radicar.  "/>
    <s v="Andrea Bibiana Castañeda Durán"/>
    <s v="FORMULACIÓN Y ACTUALIZACIÓN NORMATIVA Y OPERATIVA "/>
    <x v="0"/>
    <x v="2"/>
    <n v="30"/>
    <s v="20203800016102  "/>
    <d v="2020-06-26T00:00:00"/>
    <s v="N/A"/>
    <m/>
    <m/>
    <m/>
    <x v="3"/>
    <s v="29-06-2020 17:01 PM Reasignación USUARIO DE ATENCION AL CIUDADANO Para los fines pertinentes"/>
    <s v="N/A"/>
    <s v="N/A"/>
    <s v="N/A"/>
    <s v="N/A"/>
    <s v="N/A"/>
  </r>
  <r>
    <x v="2"/>
    <s v="Correo atención al Ciudadano"/>
    <x v="11"/>
    <s v="GERMAN ARBOLEDA BRAVO.  "/>
    <x v="2"/>
    <x v="1"/>
    <s v="CAC: Visitas Técnicas a Establecimientos.  "/>
    <s v="Andrea Bibiana Castañeda Durán"/>
    <s v="FORMULACIÓN Y ACTUALIZACIÓN NORMATIVA Y OPERATIVA "/>
    <x v="0"/>
    <x v="0"/>
    <n v="35"/>
    <n v="20203800016122"/>
    <d v="2020-06-30T00:00:00"/>
    <n v="20202050068881"/>
    <d v="2020-07-21T00:00:00"/>
    <n v="14"/>
    <n v="14"/>
    <x v="0"/>
    <s v="21-07-2020 15:28 PM Archivar Andrea Bibiana Castañeda Durán SE DIO TRÁMITE CON RADICADO 20202050068881 ENVIADO EL 21/7/2020"/>
    <s v="N/A"/>
    <s v="N/A"/>
    <s v="N/A"/>
    <s v="N/A"/>
    <s v="radicado y archivado"/>
  </r>
  <r>
    <x v="0"/>
    <s v="Radicación Directa"/>
    <x v="11"/>
    <s v="Federación NACIONAL DE BOMBEROS DE COLOMBIA FENABOCOL  "/>
    <x v="1"/>
    <x v="4"/>
    <s v="RD CONVENIO DE COOPERACIÓN  "/>
    <s v="Andrea Bibiana Castañeda Durán"/>
    <s v="FORMULACIÓN Y ACTUALIZACIÓN NORMATIVA Y OPERATIVA "/>
    <x v="0"/>
    <x v="2"/>
    <n v="30"/>
    <n v="20203800016182"/>
    <d v="2020-06-30T00:00:00"/>
    <s v="N/A"/>
    <m/>
    <m/>
    <m/>
    <x v="3"/>
    <s v="03-07-2020 09:35 AM Reasignación Ronny Estiven Romero Velandia PARA TRAMITAR"/>
    <s v="N/A"/>
    <s v="N/A"/>
    <s v="N/A"/>
    <s v="N/A"/>
    <s v="Agendado para el 2020-08-12 - Para los fines pertinentes"/>
  </r>
  <r>
    <x v="2"/>
    <s v="Correo atención al Ciudadano"/>
    <x v="11"/>
    <s v="VEEDURIA CIUDADANA VIGIAS DEL CAFE  "/>
    <x v="3"/>
    <x v="3"/>
    <s v="CAC: SOLICITUD INFORMACION Y ACOMPAÑAMIENTO EN LOS SIGUIENTES TEMAS. "/>
    <s v="Andrea Bibiana Castañeda Durán"/>
    <s v="FORMULACIÓN Y ACTUALIZACIÓN NORMATIVA Y OPERATIVA "/>
    <x v="0"/>
    <x v="2"/>
    <n v="30"/>
    <n v="20203800016222"/>
    <d v="2020-06-30T00:00:00"/>
    <s v="N/A"/>
    <m/>
    <m/>
    <m/>
    <x v="3"/>
    <s v="03-07-2020 09:43 AM Reasignación Ronny Estiven Romero Velandia PARA TRAMITAR"/>
    <s v="N/A"/>
    <s v="N/A"/>
    <s v="N/A"/>
    <s v="N/A"/>
    <s v="Agendado para el 2020-08-12 - Para los fines pertinent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8" cacheId="7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246:B255"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11">
        <item x="0"/>
        <item x="4"/>
        <item m="1" x="9"/>
        <item x="2"/>
        <item x="5"/>
        <item x="1"/>
        <item x="6"/>
        <item x="3"/>
        <item x="7"/>
        <item m="1" x="8"/>
        <item t="default"/>
      </items>
    </pivotField>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s>
  <rowFields count="1">
    <field x="10"/>
  </rowFields>
  <rowItems count="9">
    <i>
      <x/>
    </i>
    <i>
      <x v="1"/>
    </i>
    <i>
      <x v="3"/>
    </i>
    <i>
      <x v="4"/>
    </i>
    <i>
      <x v="5"/>
    </i>
    <i>
      <x v="6"/>
    </i>
    <i>
      <x v="7"/>
    </i>
    <i>
      <x v="8"/>
    </i>
    <i t="grand">
      <x/>
    </i>
  </rowItems>
  <colItems count="1">
    <i/>
  </colItems>
  <dataFields count="1">
    <dataField name="Promedio de Tiempo de respuesta días hábiles" fld="16" subtotal="average" baseField="10" baseItem="0" numFmtId="1"/>
  </dataFields>
  <formats count="25">
    <format dxfId="201">
      <pivotArea outline="0" collapsedLevelsAreSubtotals="1" fieldPosition="0"/>
    </format>
    <format dxfId="200">
      <pivotArea type="all" dataOnly="0" outline="0" fieldPosition="0"/>
    </format>
    <format dxfId="199">
      <pivotArea outline="0" collapsedLevelsAreSubtotals="1" fieldPosition="0"/>
    </format>
    <format dxfId="198">
      <pivotArea field="10" type="button" dataOnly="0" labelOnly="1" outline="0" axis="axisRow" fieldPosition="0"/>
    </format>
    <format dxfId="197">
      <pivotArea dataOnly="0" labelOnly="1" outline="0" axis="axisValues" fieldPosition="0"/>
    </format>
    <format dxfId="196">
      <pivotArea dataOnly="0" labelOnly="1" fieldPosition="0">
        <references count="1">
          <reference field="10" count="0"/>
        </references>
      </pivotArea>
    </format>
    <format dxfId="195">
      <pivotArea dataOnly="0" labelOnly="1" grandRow="1" outline="0" fieldPosition="0"/>
    </format>
    <format dxfId="152">
      <pivotArea type="all" dataOnly="0" outline="0" fieldPosition="0"/>
    </format>
    <format dxfId="151">
      <pivotArea outline="0" collapsedLevelsAreSubtotals="1" fieldPosition="0"/>
    </format>
    <format dxfId="150">
      <pivotArea field="10" type="button" dataOnly="0" labelOnly="1" outline="0" axis="axisRow" fieldPosition="0"/>
    </format>
    <format dxfId="149">
      <pivotArea dataOnly="0" labelOnly="1" outline="0" axis="axisValues" fieldPosition="0"/>
    </format>
    <format dxfId="148">
      <pivotArea dataOnly="0" labelOnly="1" fieldPosition="0">
        <references count="1">
          <reference field="10" count="0"/>
        </references>
      </pivotArea>
    </format>
    <format dxfId="147">
      <pivotArea dataOnly="0" labelOnly="1" grandRow="1" outline="0" fieldPosition="0"/>
    </format>
    <format dxfId="86">
      <pivotArea type="all" dataOnly="0" outline="0" fieldPosition="0"/>
    </format>
    <format dxfId="85">
      <pivotArea outline="0" collapsedLevelsAreSubtotals="1" fieldPosition="0"/>
    </format>
    <format dxfId="84">
      <pivotArea field="10" type="button" dataOnly="0" labelOnly="1" outline="0" axis="axisRow" fieldPosition="0"/>
    </format>
    <format dxfId="83">
      <pivotArea dataOnly="0" labelOnly="1" outline="0" axis="axisValues" fieldPosition="0"/>
    </format>
    <format dxfId="82">
      <pivotArea dataOnly="0" labelOnly="1" fieldPosition="0">
        <references count="1">
          <reference field="10" count="0"/>
        </references>
      </pivotArea>
    </format>
    <format dxfId="81">
      <pivotArea dataOnly="0" labelOnly="1" grandRow="1" outline="0" fieldPosition="0"/>
    </format>
    <format dxfId="14">
      <pivotArea type="all" dataOnly="0" outline="0" fieldPosition="0"/>
    </format>
    <format dxfId="13">
      <pivotArea outline="0" collapsedLevelsAreSubtotals="1" fieldPosition="0"/>
    </format>
    <format dxfId="12">
      <pivotArea field="10" type="button" dataOnly="0" labelOnly="1" outline="0" axis="axisRow" fieldPosition="0"/>
    </format>
    <format dxfId="11">
      <pivotArea dataOnly="0" labelOnly="1" outline="0" axis="axisValues" fieldPosition="0"/>
    </format>
    <format dxfId="10">
      <pivotArea dataOnly="0" labelOnly="1" fieldPosition="0">
        <references count="1">
          <reference field="10" count="0"/>
        </references>
      </pivotArea>
    </format>
    <format dxfId="9">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7" cacheId="7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
  <location ref="A212:B220" firstHeaderRow="1" firstDataRow="1" firstDataCol="1"/>
  <pivotFields count="25">
    <pivotField showAll="0"/>
    <pivotField showAll="0"/>
    <pivotField showAll="0"/>
    <pivotField showAll="0"/>
    <pivotField showAll="0"/>
    <pivotField axis="axisRow" dataField="1" showAll="0">
      <items count="11">
        <item x="3"/>
        <item m="1" x="7"/>
        <item x="6"/>
        <item m="1" x="8"/>
        <item x="0"/>
        <item x="4"/>
        <item x="2"/>
        <item m="1" x="9"/>
        <item x="1"/>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8">
    <i>
      <x/>
    </i>
    <i>
      <x v="2"/>
    </i>
    <i>
      <x v="4"/>
    </i>
    <i>
      <x v="5"/>
    </i>
    <i>
      <x v="6"/>
    </i>
    <i>
      <x v="8"/>
    </i>
    <i>
      <x v="9"/>
    </i>
    <i t="grand">
      <x/>
    </i>
  </rowItems>
  <colItems count="1">
    <i/>
  </colItems>
  <dataFields count="1">
    <dataField name="Cuenta de Tema de Consulta" fld="5" subtotal="count" baseField="0" baseItem="0"/>
  </dataFields>
  <formats count="24">
    <format dxfId="194">
      <pivotArea type="all" dataOnly="0" outline="0" fieldPosition="0"/>
    </format>
    <format dxfId="193">
      <pivotArea outline="0" collapsedLevelsAreSubtotals="1" fieldPosition="0"/>
    </format>
    <format dxfId="192">
      <pivotArea field="5" type="button" dataOnly="0" labelOnly="1" outline="0" axis="axisRow" fieldPosition="0"/>
    </format>
    <format dxfId="191">
      <pivotArea dataOnly="0" labelOnly="1" outline="0" axis="axisValues" fieldPosition="0"/>
    </format>
    <format dxfId="190">
      <pivotArea dataOnly="0" labelOnly="1" fieldPosition="0">
        <references count="1">
          <reference field="5" count="0"/>
        </references>
      </pivotArea>
    </format>
    <format dxfId="189">
      <pivotArea dataOnly="0" labelOnly="1" grandRow="1" outline="0" fieldPosition="0"/>
    </format>
    <format dxfId="146">
      <pivotArea type="all" dataOnly="0" outline="0" fieldPosition="0"/>
    </format>
    <format dxfId="145">
      <pivotArea outline="0" collapsedLevelsAreSubtotals="1" fieldPosition="0"/>
    </format>
    <format dxfId="144">
      <pivotArea field="5" type="button" dataOnly="0" labelOnly="1" outline="0" axis="axisRow" fieldPosition="0"/>
    </format>
    <format dxfId="143">
      <pivotArea dataOnly="0" labelOnly="1" outline="0" axis="axisValues" fieldPosition="0"/>
    </format>
    <format dxfId="142">
      <pivotArea dataOnly="0" labelOnly="1" fieldPosition="0">
        <references count="1">
          <reference field="5" count="0"/>
        </references>
      </pivotArea>
    </format>
    <format dxfId="141">
      <pivotArea dataOnly="0" labelOnly="1" grandRow="1" outline="0" fieldPosition="0"/>
    </format>
    <format dxfId="80">
      <pivotArea type="all" dataOnly="0" outline="0" fieldPosition="0"/>
    </format>
    <format dxfId="79">
      <pivotArea outline="0" collapsedLevelsAreSubtotals="1" fieldPosition="0"/>
    </format>
    <format dxfId="78">
      <pivotArea field="5" type="button" dataOnly="0" labelOnly="1" outline="0" axis="axisRow" fieldPosition="0"/>
    </format>
    <format dxfId="77">
      <pivotArea dataOnly="0" labelOnly="1" outline="0" axis="axisValues" fieldPosition="0"/>
    </format>
    <format dxfId="76">
      <pivotArea dataOnly="0" labelOnly="1" fieldPosition="0">
        <references count="1">
          <reference field="5" count="0"/>
        </references>
      </pivotArea>
    </format>
    <format dxfId="75">
      <pivotArea dataOnly="0" labelOnly="1" grandRow="1" outline="0" fieldPosition="0"/>
    </format>
    <format dxfId="20">
      <pivotArea type="all" dataOnly="0" outline="0" fieldPosition="0"/>
    </format>
    <format dxfId="19">
      <pivotArea outline="0" collapsedLevelsAreSubtotals="1" fieldPosition="0"/>
    </format>
    <format dxfId="18">
      <pivotArea field="5" type="button" dataOnly="0" labelOnly="1" outline="0" axis="axisRow" fieldPosition="0"/>
    </format>
    <format dxfId="17">
      <pivotArea dataOnly="0" labelOnly="1" outline="0" axis="axisValues" fieldPosition="0"/>
    </format>
    <format dxfId="16">
      <pivotArea dataOnly="0" labelOnly="1" fieldPosition="0">
        <references count="1">
          <reference field="5" count="0"/>
        </references>
      </pivotArea>
    </format>
    <format dxfId="15">
      <pivotArea dataOnly="0" labelOnly="1" grandRow="1" outline="0" fieldPosition="0"/>
    </format>
  </formats>
  <chartFormats count="1">
    <chartFormat chart="0"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6" cacheId="7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
  <location ref="A153:B188" firstHeaderRow="1" firstDataRow="1" firstDataCol="1"/>
  <pivotFields count="25">
    <pivotField showAll="0"/>
    <pivotField showAll="0"/>
    <pivotField axis="axisRow" dataField="1" showAll="0">
      <items count="36">
        <item x="23"/>
        <item x="1"/>
        <item x="13"/>
        <item x="5"/>
        <item m="1" x="34"/>
        <item x="11"/>
        <item x="9"/>
        <item x="16"/>
        <item x="15"/>
        <item x="31"/>
        <item x="18"/>
        <item x="12"/>
        <item x="21"/>
        <item x="6"/>
        <item x="29"/>
        <item x="17"/>
        <item x="33"/>
        <item x="10"/>
        <item x="26"/>
        <item x="0"/>
        <item x="30"/>
        <item x="19"/>
        <item x="28"/>
        <item x="27"/>
        <item x="8"/>
        <item x="24"/>
        <item x="3"/>
        <item x="2"/>
        <item x="7"/>
        <item x="25"/>
        <item x="14"/>
        <item x="4"/>
        <item x="32"/>
        <item x="22"/>
        <item x="2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35">
    <i>
      <x/>
    </i>
    <i>
      <x v="1"/>
    </i>
    <i>
      <x v="2"/>
    </i>
    <i>
      <x v="3"/>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t="grand">
      <x/>
    </i>
  </rowItems>
  <colItems count="1">
    <i/>
  </colItems>
  <dataFields count="1">
    <dataField name="Cuenta de Departamento" fld="2" subtotal="count" baseField="0" baseItem="0"/>
  </dataFields>
  <formats count="24">
    <format dxfId="188">
      <pivotArea type="all" dataOnly="0" outline="0" fieldPosition="0"/>
    </format>
    <format dxfId="187">
      <pivotArea outline="0" collapsedLevelsAreSubtotals="1" fieldPosition="0"/>
    </format>
    <format dxfId="186">
      <pivotArea field="2" type="button" dataOnly="0" labelOnly="1" outline="0" axis="axisRow" fieldPosition="0"/>
    </format>
    <format dxfId="185">
      <pivotArea dataOnly="0" labelOnly="1" outline="0" axis="axisValues" fieldPosition="0"/>
    </format>
    <format dxfId="184">
      <pivotArea dataOnly="0" labelOnly="1" fieldPosition="0">
        <references count="1">
          <reference field="2" count="0"/>
        </references>
      </pivotArea>
    </format>
    <format dxfId="183">
      <pivotArea dataOnly="0" labelOnly="1" grandRow="1" outline="0" fieldPosition="0"/>
    </format>
    <format dxfId="140">
      <pivotArea type="all" dataOnly="0" outline="0" fieldPosition="0"/>
    </format>
    <format dxfId="139">
      <pivotArea outline="0" collapsedLevelsAreSubtotals="1" fieldPosition="0"/>
    </format>
    <format dxfId="138">
      <pivotArea field="2" type="button" dataOnly="0" labelOnly="1" outline="0" axis="axisRow" fieldPosition="0"/>
    </format>
    <format dxfId="137">
      <pivotArea dataOnly="0" labelOnly="1" outline="0" axis="axisValues" fieldPosition="0"/>
    </format>
    <format dxfId="136">
      <pivotArea dataOnly="0" labelOnly="1" fieldPosition="0">
        <references count="1">
          <reference field="2" count="0"/>
        </references>
      </pivotArea>
    </format>
    <format dxfId="135">
      <pivotArea dataOnly="0" labelOnly="1" grandRow="1" outline="0" fieldPosition="0"/>
    </format>
    <format dxfId="74">
      <pivotArea type="all" dataOnly="0" outline="0" fieldPosition="0"/>
    </format>
    <format dxfId="73">
      <pivotArea outline="0" collapsedLevelsAreSubtotals="1" fieldPosition="0"/>
    </format>
    <format dxfId="72">
      <pivotArea field="2" type="button" dataOnly="0" labelOnly="1" outline="0" axis="axisRow" fieldPosition="0"/>
    </format>
    <format dxfId="71">
      <pivotArea dataOnly="0" labelOnly="1" outline="0" axis="axisValues" fieldPosition="0"/>
    </format>
    <format dxfId="70">
      <pivotArea dataOnly="0" labelOnly="1" fieldPosition="0">
        <references count="1">
          <reference field="2" count="0"/>
        </references>
      </pivotArea>
    </format>
    <format dxfId="69">
      <pivotArea dataOnly="0" labelOnly="1" grandRow="1" outline="0" fieldPosition="0"/>
    </format>
    <format dxfId="26">
      <pivotArea type="all" dataOnly="0" outline="0" fieldPosition="0"/>
    </format>
    <format dxfId="25">
      <pivotArea outline="0" collapsedLevelsAreSubtotals="1" fieldPosition="0"/>
    </format>
    <format dxfId="24">
      <pivotArea field="2" type="button" dataOnly="0" labelOnly="1" outline="0" axis="axisRow" fieldPosition="0"/>
    </format>
    <format dxfId="23">
      <pivotArea dataOnly="0" labelOnly="1" outline="0" axis="axisValues" fieldPosition="0"/>
    </format>
    <format dxfId="22">
      <pivotArea dataOnly="0" labelOnly="1" fieldPosition="0">
        <references count="1">
          <reference field="2" count="0"/>
        </references>
      </pivotArea>
    </format>
    <format dxfId="21">
      <pivotArea dataOnly="0" labelOnly="1" grandRow="1" outline="0" fieldPosition="0"/>
    </format>
  </formats>
  <chartFormats count="1">
    <chartFormat chart="0"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5" cacheId="7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6">
  <location ref="A124:B130" firstHeaderRow="1" firstDataRow="1" firstDataCol="1"/>
  <pivotFields count="25">
    <pivotField showAll="0"/>
    <pivotField showAll="0"/>
    <pivotField showAll="0"/>
    <pivotField showAll="0"/>
    <pivotField axis="axisRow" dataField="1" showAll="0">
      <items count="7">
        <item x="1"/>
        <item m="1" x="5"/>
        <item x="0"/>
        <item x="4"/>
        <item x="3"/>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6">
    <i>
      <x/>
    </i>
    <i>
      <x v="2"/>
    </i>
    <i>
      <x v="3"/>
    </i>
    <i>
      <x v="4"/>
    </i>
    <i>
      <x v="5"/>
    </i>
    <i t="grand">
      <x/>
    </i>
  </rowItems>
  <colItems count="1">
    <i/>
  </colItems>
  <dataFields count="1">
    <dataField name="Cuenta de Naturaleza jurídica del peticionario" fld="4" subtotal="count" baseField="0" baseItem="0"/>
  </dataFields>
  <formats count="27">
    <format dxfId="182">
      <pivotArea type="all" dataOnly="0" outline="0" fieldPosition="0"/>
    </format>
    <format dxfId="181">
      <pivotArea outline="0" collapsedLevelsAreSubtotals="1" fieldPosition="0"/>
    </format>
    <format dxfId="180">
      <pivotArea field="4" type="button" dataOnly="0" labelOnly="1" outline="0" axis="axisRow" fieldPosition="0"/>
    </format>
    <format dxfId="179">
      <pivotArea dataOnly="0" labelOnly="1" outline="0" axis="axisValues" fieldPosition="0"/>
    </format>
    <format dxfId="178">
      <pivotArea dataOnly="0" labelOnly="1" fieldPosition="0">
        <references count="1">
          <reference field="4" count="0"/>
        </references>
      </pivotArea>
    </format>
    <format dxfId="177">
      <pivotArea dataOnly="0" labelOnly="1" grandRow="1" outline="0" fieldPosition="0"/>
    </format>
    <format dxfId="134">
      <pivotArea type="all" dataOnly="0" outline="0" fieldPosition="0"/>
    </format>
    <format dxfId="133">
      <pivotArea outline="0" collapsedLevelsAreSubtotals="1" fieldPosition="0"/>
    </format>
    <format dxfId="132">
      <pivotArea field="4" type="button" dataOnly="0" labelOnly="1" outline="0" axis="axisRow" fieldPosition="0"/>
    </format>
    <format dxfId="131">
      <pivotArea dataOnly="0" labelOnly="1" outline="0" axis="axisValues" fieldPosition="0"/>
    </format>
    <format dxfId="130">
      <pivotArea dataOnly="0" labelOnly="1" fieldPosition="0">
        <references count="1">
          <reference field="4" count="0"/>
        </references>
      </pivotArea>
    </format>
    <format dxfId="129">
      <pivotArea dataOnly="0" labelOnly="1" grandRow="1" outline="0" fieldPosition="0"/>
    </format>
    <format dxfId="68">
      <pivotArea type="all" dataOnly="0" outline="0" fieldPosition="0"/>
    </format>
    <format dxfId="67">
      <pivotArea outline="0" collapsedLevelsAreSubtotals="1" fieldPosition="0"/>
    </format>
    <format dxfId="66">
      <pivotArea field="4" type="button" dataOnly="0" labelOnly="1" outline="0" axis="axisRow" fieldPosition="0"/>
    </format>
    <format dxfId="65">
      <pivotArea dataOnly="0" labelOnly="1" outline="0" axis="axisValues" fieldPosition="0"/>
    </format>
    <format dxfId="64">
      <pivotArea dataOnly="0" labelOnly="1" fieldPosition="0">
        <references count="1">
          <reference field="4" count="0"/>
        </references>
      </pivotArea>
    </format>
    <format dxfId="63">
      <pivotArea dataOnly="0" labelOnly="1" grandRow="1" outline="0" fieldPosition="0"/>
    </format>
    <format dxfId="32">
      <pivotArea type="all" dataOnly="0" outline="0" fieldPosition="0"/>
    </format>
    <format dxfId="31">
      <pivotArea outline="0" collapsedLevelsAreSubtotals="1" fieldPosition="0"/>
    </format>
    <format dxfId="30">
      <pivotArea field="4" type="button" dataOnly="0" labelOnly="1" outline="0" axis="axisRow" fieldPosition="0"/>
    </format>
    <format dxfId="29">
      <pivotArea dataOnly="0" labelOnly="1" outline="0" axis="axisValues" fieldPosition="0"/>
    </format>
    <format dxfId="28">
      <pivotArea dataOnly="0" labelOnly="1" fieldPosition="0">
        <references count="1">
          <reference field="4" count="0"/>
        </references>
      </pivotArea>
    </format>
    <format dxfId="27">
      <pivotArea dataOnly="0" labelOnly="1" grandRow="1" outline="0" fieldPosition="0"/>
    </format>
    <format dxfId="2">
      <pivotArea dataOnly="0" labelOnly="1" fieldPosition="0">
        <references count="1">
          <reference field="4" count="1">
            <x v="0"/>
          </reference>
        </references>
      </pivotArea>
    </format>
    <format dxfId="1">
      <pivotArea dataOnly="0" labelOnly="1" fieldPosition="0">
        <references count="1">
          <reference field="4" count="1">
            <x v="5"/>
          </reference>
        </references>
      </pivotArea>
    </format>
    <format dxfId="0">
      <pivotArea dataOnly="0" labelOnly="1" fieldPosition="0">
        <references count="1">
          <reference field="4" count="0"/>
        </references>
      </pivotArea>
    </format>
  </formats>
  <chartFormats count="6">
    <chartFormat chart="0" format="28" series="1">
      <pivotArea type="data" outline="0" fieldPosition="0">
        <references count="1">
          <reference field="4294967294" count="1" selected="0">
            <x v="0"/>
          </reference>
        </references>
      </pivotArea>
    </chartFormat>
    <chartFormat chart="0" format="29">
      <pivotArea type="data" outline="0" fieldPosition="0">
        <references count="2">
          <reference field="4294967294" count="1" selected="0">
            <x v="0"/>
          </reference>
          <reference field="4" count="1" selected="0">
            <x v="0"/>
          </reference>
        </references>
      </pivotArea>
    </chartFormat>
    <chartFormat chart="0" format="30">
      <pivotArea type="data" outline="0" fieldPosition="0">
        <references count="2">
          <reference field="4294967294" count="1" selected="0">
            <x v="0"/>
          </reference>
          <reference field="4" count="1" selected="0">
            <x v="2"/>
          </reference>
        </references>
      </pivotArea>
    </chartFormat>
    <chartFormat chart="0" format="31">
      <pivotArea type="data" outline="0" fieldPosition="0">
        <references count="2">
          <reference field="4294967294" count="1" selected="0">
            <x v="0"/>
          </reference>
          <reference field="4" count="1" selected="0">
            <x v="3"/>
          </reference>
        </references>
      </pivotArea>
    </chartFormat>
    <chartFormat chart="0" format="32">
      <pivotArea type="data" outline="0" fieldPosition="0">
        <references count="2">
          <reference field="4294967294" count="1" selected="0">
            <x v="0"/>
          </reference>
          <reference field="4" count="1" selected="0">
            <x v="4"/>
          </reference>
        </references>
      </pivotArea>
    </chartFormat>
    <chartFormat chart="0" format="33">
      <pivotArea type="data" outline="0" fieldPosition="0">
        <references count="2">
          <reference field="4294967294" count="1" selected="0">
            <x v="0"/>
          </reference>
          <reference field="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 dinámica4" cacheId="7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6">
  <location ref="A97:B102" firstHeaderRow="1" firstDataRow="1" firstDataCol="1"/>
  <pivotFields count="25">
    <pivotField axis="axisRow" dataField="1" showAll="0">
      <items count="5">
        <item x="0"/>
        <item x="1"/>
        <item x="3"/>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5">
    <i>
      <x/>
    </i>
    <i>
      <x v="1"/>
    </i>
    <i>
      <x v="2"/>
    </i>
    <i>
      <x v="3"/>
    </i>
    <i t="grand">
      <x/>
    </i>
  </rowItems>
  <colItems count="1">
    <i/>
  </colItems>
  <dataFields count="1">
    <dataField name="Cuenta de Canal Oficial de Entrada" fld="0" subtotal="count" baseField="0" baseItem="0"/>
  </dataFields>
  <formats count="24">
    <format dxfId="176">
      <pivotArea type="all" dataOnly="0" outline="0" fieldPosition="0"/>
    </format>
    <format dxfId="175">
      <pivotArea outline="0" collapsedLevelsAreSubtotals="1" fieldPosition="0"/>
    </format>
    <format dxfId="174">
      <pivotArea field="0" type="button" dataOnly="0" labelOnly="1" outline="0" axis="axisRow" fieldPosition="0"/>
    </format>
    <format dxfId="173">
      <pivotArea dataOnly="0" labelOnly="1" outline="0" axis="axisValues" fieldPosition="0"/>
    </format>
    <format dxfId="172">
      <pivotArea dataOnly="0" labelOnly="1" fieldPosition="0">
        <references count="1">
          <reference field="0" count="0"/>
        </references>
      </pivotArea>
    </format>
    <format dxfId="171">
      <pivotArea dataOnly="0" labelOnly="1" grandRow="1" outline="0" fieldPosition="0"/>
    </format>
    <format dxfId="128">
      <pivotArea type="all" dataOnly="0" outline="0" fieldPosition="0"/>
    </format>
    <format dxfId="127">
      <pivotArea outline="0" collapsedLevelsAreSubtotals="1" fieldPosition="0"/>
    </format>
    <format dxfId="126">
      <pivotArea field="0" type="button" dataOnly="0" labelOnly="1" outline="0" axis="axisRow" fieldPosition="0"/>
    </format>
    <format dxfId="125">
      <pivotArea dataOnly="0" labelOnly="1" outline="0" axis="axisValues" fieldPosition="0"/>
    </format>
    <format dxfId="124">
      <pivotArea dataOnly="0" labelOnly="1" fieldPosition="0">
        <references count="1">
          <reference field="0" count="0"/>
        </references>
      </pivotArea>
    </format>
    <format dxfId="123">
      <pivotArea dataOnly="0" labelOnly="1" grandRow="1" outline="0" fieldPosition="0"/>
    </format>
    <format dxfId="62">
      <pivotArea type="all" dataOnly="0" outline="0" fieldPosition="0"/>
    </format>
    <format dxfId="61">
      <pivotArea outline="0" collapsedLevelsAreSubtotals="1" fieldPosition="0"/>
    </format>
    <format dxfId="60">
      <pivotArea field="0" type="button" dataOnly="0" labelOnly="1" outline="0" axis="axisRow" fieldPosition="0"/>
    </format>
    <format dxfId="59">
      <pivotArea dataOnly="0" labelOnly="1" outline="0" axis="axisValues" fieldPosition="0"/>
    </format>
    <format dxfId="58">
      <pivotArea dataOnly="0" labelOnly="1" fieldPosition="0">
        <references count="1">
          <reference field="0" count="0"/>
        </references>
      </pivotArea>
    </format>
    <format dxfId="57">
      <pivotArea dataOnly="0" labelOnly="1" grandRow="1" outline="0"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outline="0" axis="axisValues" fieldPosition="0"/>
    </format>
    <format dxfId="34">
      <pivotArea dataOnly="0" labelOnly="1" fieldPosition="0">
        <references count="1">
          <reference field="0" count="0"/>
        </references>
      </pivotArea>
    </format>
    <format dxfId="33">
      <pivotArea dataOnly="0" labelOnly="1" grandRow="1" outline="0" fieldPosition="0"/>
    </format>
  </formats>
  <chartFormats count="1">
    <chartFormat chart="0"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 dinámica3" cacheId="7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8">
  <location ref="A64:B73"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11">
        <item x="0"/>
        <item x="4"/>
        <item m="1" x="9"/>
        <item x="2"/>
        <item x="5"/>
        <item x="1"/>
        <item x="6"/>
        <item x="3"/>
        <item x="7"/>
        <item m="1"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9">
    <i>
      <x/>
    </i>
    <i>
      <x v="1"/>
    </i>
    <i>
      <x v="3"/>
    </i>
    <i>
      <x v="4"/>
    </i>
    <i>
      <x v="5"/>
    </i>
    <i>
      <x v="6"/>
    </i>
    <i>
      <x v="7"/>
    </i>
    <i>
      <x v="8"/>
    </i>
    <i t="grand">
      <x/>
    </i>
  </rowItems>
  <colItems count="1">
    <i/>
  </colItems>
  <dataFields count="1">
    <dataField name="Cuenta de Tipo de petición" fld="10" subtotal="count" baseField="0" baseItem="0"/>
  </dataFields>
  <formats count="30">
    <format dxfId="170">
      <pivotArea type="all" dataOnly="0" outline="0" fieldPosition="0"/>
    </format>
    <format dxfId="169">
      <pivotArea outline="0" collapsedLevelsAreSubtotals="1" fieldPosition="0"/>
    </format>
    <format dxfId="168">
      <pivotArea field="10" type="button" dataOnly="0" labelOnly="1" outline="0" axis="axisRow" fieldPosition="0"/>
    </format>
    <format dxfId="167">
      <pivotArea dataOnly="0" labelOnly="1" outline="0" axis="axisValues" fieldPosition="0"/>
    </format>
    <format dxfId="166">
      <pivotArea dataOnly="0" labelOnly="1" fieldPosition="0">
        <references count="1">
          <reference field="10" count="0"/>
        </references>
      </pivotArea>
    </format>
    <format dxfId="165">
      <pivotArea dataOnly="0" labelOnly="1" grandRow="1" outline="0" fieldPosition="0"/>
    </format>
    <format dxfId="122">
      <pivotArea type="all" dataOnly="0" outline="0" fieldPosition="0"/>
    </format>
    <format dxfId="121">
      <pivotArea outline="0" collapsedLevelsAreSubtotals="1" fieldPosition="0"/>
    </format>
    <format dxfId="120">
      <pivotArea field="10" type="button" dataOnly="0" labelOnly="1" outline="0" axis="axisRow" fieldPosition="0"/>
    </format>
    <format dxfId="119">
      <pivotArea dataOnly="0" labelOnly="1" outline="0" axis="axisValues" fieldPosition="0"/>
    </format>
    <format dxfId="118">
      <pivotArea dataOnly="0" labelOnly="1" fieldPosition="0">
        <references count="1">
          <reference field="10" count="0"/>
        </references>
      </pivotArea>
    </format>
    <format dxfId="117">
      <pivotArea dataOnly="0" labelOnly="1" grandRow="1" outline="0" fieldPosition="0"/>
    </format>
    <format dxfId="92">
      <pivotArea type="all" dataOnly="0" outline="0" fieldPosition="0"/>
    </format>
    <format dxfId="91">
      <pivotArea outline="0" collapsedLevelsAreSubtotals="1" fieldPosition="0"/>
    </format>
    <format dxfId="90">
      <pivotArea field="10" type="button" dataOnly="0" labelOnly="1" outline="0" axis="axisRow" fieldPosition="0"/>
    </format>
    <format dxfId="89">
      <pivotArea dataOnly="0" labelOnly="1" outline="0" axis="axisValues" fieldPosition="0"/>
    </format>
    <format dxfId="88">
      <pivotArea dataOnly="0" labelOnly="1" fieldPosition="0">
        <references count="1">
          <reference field="10" count="0"/>
        </references>
      </pivotArea>
    </format>
    <format dxfId="87">
      <pivotArea dataOnly="0" labelOnly="1" grandRow="1" outline="0" fieldPosition="0"/>
    </format>
    <format dxfId="56">
      <pivotArea type="all" dataOnly="0" outline="0" fieldPosition="0"/>
    </format>
    <format dxfId="55">
      <pivotArea outline="0" collapsedLevelsAreSubtotals="1" fieldPosition="0"/>
    </format>
    <format dxfId="54">
      <pivotArea field="10" type="button" dataOnly="0" labelOnly="1" outline="0" axis="axisRow" fieldPosition="0"/>
    </format>
    <format dxfId="53">
      <pivotArea dataOnly="0" labelOnly="1" outline="0" axis="axisValues" fieldPosition="0"/>
    </format>
    <format dxfId="52">
      <pivotArea dataOnly="0" labelOnly="1" fieldPosition="0">
        <references count="1">
          <reference field="10" count="0"/>
        </references>
      </pivotArea>
    </format>
    <format dxfId="51">
      <pivotArea dataOnly="0" labelOnly="1" grandRow="1" outline="0" fieldPosition="0"/>
    </format>
    <format dxfId="8">
      <pivotArea dataOnly="0" labelOnly="1" fieldPosition="0">
        <references count="1">
          <reference field="10" count="1">
            <x v="4"/>
          </reference>
        </references>
      </pivotArea>
    </format>
    <format dxfId="7">
      <pivotArea dataOnly="0" labelOnly="1" fieldPosition="0">
        <references count="1">
          <reference field="10" count="1">
            <x v="3"/>
          </reference>
        </references>
      </pivotArea>
    </format>
    <format dxfId="6">
      <pivotArea dataOnly="0" labelOnly="1" fieldPosition="0">
        <references count="1">
          <reference field="10" count="1">
            <x v="0"/>
          </reference>
        </references>
      </pivotArea>
    </format>
    <format dxfId="5">
      <pivotArea dataOnly="0" labelOnly="1" fieldPosition="0">
        <references count="1">
          <reference field="10" count="1">
            <x v="1"/>
          </reference>
        </references>
      </pivotArea>
    </format>
    <format dxfId="4">
      <pivotArea dataOnly="0" labelOnly="1" fieldPosition="0">
        <references count="1">
          <reference field="10" count="1">
            <x v="5"/>
          </reference>
        </references>
      </pivotArea>
    </format>
    <format dxfId="3">
      <pivotArea dataOnly="0" labelOnly="1" fieldPosition="0">
        <references count="1">
          <reference field="10" count="1">
            <x v="8"/>
          </reference>
        </references>
      </pivotArea>
    </format>
  </formats>
  <chartFormats count="7">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10" count="1" selected="0">
            <x v="0"/>
          </reference>
        </references>
      </pivotArea>
    </chartFormat>
    <chartFormat chart="0" format="5">
      <pivotArea type="data" outline="0" fieldPosition="0">
        <references count="2">
          <reference field="4294967294" count="1" selected="0">
            <x v="0"/>
          </reference>
          <reference field="10" count="1" selected="0">
            <x v="1"/>
          </reference>
        </references>
      </pivotArea>
    </chartFormat>
    <chartFormat chart="0" format="6">
      <pivotArea type="data" outline="0" fieldPosition="0">
        <references count="2">
          <reference field="4294967294" count="1" selected="0">
            <x v="0"/>
          </reference>
          <reference field="10" count="1" selected="0">
            <x v="3"/>
          </reference>
        </references>
      </pivotArea>
    </chartFormat>
    <chartFormat chart="0" format="7">
      <pivotArea type="data" outline="0" fieldPosition="0">
        <references count="2">
          <reference field="4294967294" count="1" selected="0">
            <x v="0"/>
          </reference>
          <reference field="10" count="1" selected="0">
            <x v="4"/>
          </reference>
        </references>
      </pivotArea>
    </chartFormat>
    <chartFormat chart="0" format="8">
      <pivotArea type="data" outline="0" fieldPosition="0">
        <references count="2">
          <reference field="4294967294" count="1" selected="0">
            <x v="0"/>
          </reference>
          <reference field="10" count="1" selected="0">
            <x v="5"/>
          </reference>
        </references>
      </pivotArea>
    </chartFormat>
    <chartFormat chart="0" format="9">
      <pivotArea type="data" outline="0" fieldPosition="0">
        <references count="2">
          <reference field="4294967294" count="1" selected="0">
            <x v="0"/>
          </reference>
          <reference field="1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 dinámica2" cacheId="7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9">
  <location ref="A25:B30"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0"/>
        <item x="3"/>
        <item x="1"/>
        <item x="2"/>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24">
    <format dxfId="164">
      <pivotArea type="all" dataOnly="0" outline="0" fieldPosition="0"/>
    </format>
    <format dxfId="163">
      <pivotArea outline="0" collapsedLevelsAreSubtotals="1" fieldPosition="0"/>
    </format>
    <format dxfId="162">
      <pivotArea field="18" type="button" dataOnly="0" labelOnly="1" outline="0" axis="axisRow" fieldPosition="0"/>
    </format>
    <format dxfId="161">
      <pivotArea dataOnly="0" labelOnly="1" outline="0" axis="axisValues" fieldPosition="0"/>
    </format>
    <format dxfId="160">
      <pivotArea dataOnly="0" labelOnly="1" fieldPosition="0">
        <references count="1">
          <reference field="18" count="0"/>
        </references>
      </pivotArea>
    </format>
    <format dxfId="159">
      <pivotArea dataOnly="0" labelOnly="1" grandRow="1" outline="0" fieldPosition="0"/>
    </format>
    <format dxfId="116">
      <pivotArea type="all" dataOnly="0" outline="0" fieldPosition="0"/>
    </format>
    <format dxfId="115">
      <pivotArea outline="0" collapsedLevelsAreSubtotals="1" fieldPosition="0"/>
    </format>
    <format dxfId="114">
      <pivotArea field="18" type="button" dataOnly="0" labelOnly="1" outline="0" axis="axisRow" fieldPosition="0"/>
    </format>
    <format dxfId="113">
      <pivotArea dataOnly="0" labelOnly="1" outline="0" axis="axisValues" fieldPosition="0"/>
    </format>
    <format dxfId="112">
      <pivotArea dataOnly="0" labelOnly="1" fieldPosition="0">
        <references count="1">
          <reference field="18" count="0"/>
        </references>
      </pivotArea>
    </format>
    <format dxfId="111">
      <pivotArea dataOnly="0" labelOnly="1" grandRow="1" outline="0" fieldPosition="0"/>
    </format>
    <format dxfId="98">
      <pivotArea type="all" dataOnly="0" outline="0" fieldPosition="0"/>
    </format>
    <format dxfId="97">
      <pivotArea outline="0" collapsedLevelsAreSubtotals="1" fieldPosition="0"/>
    </format>
    <format dxfId="96">
      <pivotArea field="18" type="button" dataOnly="0" labelOnly="1" outline="0" axis="axisRow" fieldPosition="0"/>
    </format>
    <format dxfId="95">
      <pivotArea dataOnly="0" labelOnly="1" outline="0" axis="axisValues" fieldPosition="0"/>
    </format>
    <format dxfId="94">
      <pivotArea dataOnly="0" labelOnly="1" fieldPosition="0">
        <references count="1">
          <reference field="18" count="0"/>
        </references>
      </pivotArea>
    </format>
    <format dxfId="93">
      <pivotArea dataOnly="0" labelOnly="1" grandRow="1" outline="0" fieldPosition="0"/>
    </format>
    <format dxfId="50">
      <pivotArea type="all" dataOnly="0" outline="0" fieldPosition="0"/>
    </format>
    <format dxfId="49">
      <pivotArea outline="0" collapsedLevelsAreSubtotals="1" fieldPosition="0"/>
    </format>
    <format dxfId="48">
      <pivotArea field="18" type="button" dataOnly="0" labelOnly="1" outline="0" axis="axisRow" fieldPosition="0"/>
    </format>
    <format dxfId="47">
      <pivotArea dataOnly="0" labelOnly="1" outline="0" axis="axisValues" fieldPosition="0"/>
    </format>
    <format dxfId="46">
      <pivotArea dataOnly="0" labelOnly="1" fieldPosition="0">
        <references count="1">
          <reference field="18" count="0"/>
        </references>
      </pivotArea>
    </format>
    <format dxfId="45">
      <pivotArea dataOnly="0" labelOnly="1" grandRow="1" outline="0" fieldPosition="0"/>
    </format>
  </formats>
  <chartFormats count="5">
    <chartFormat chart="0" format="24" series="1">
      <pivotArea type="data" outline="0" fieldPosition="0">
        <references count="1">
          <reference field="4294967294" count="1" selected="0">
            <x v="0"/>
          </reference>
        </references>
      </pivotArea>
    </chartFormat>
    <chartFormat chart="0" format="25">
      <pivotArea type="data" outline="0" fieldPosition="0">
        <references count="2">
          <reference field="4294967294" count="1" selected="0">
            <x v="0"/>
          </reference>
          <reference field="18" count="1" selected="0">
            <x v="0"/>
          </reference>
        </references>
      </pivotArea>
    </chartFormat>
    <chartFormat chart="0" format="26">
      <pivotArea type="data" outline="0" fieldPosition="0">
        <references count="2">
          <reference field="4294967294" count="1" selected="0">
            <x v="0"/>
          </reference>
          <reference field="18" count="1" selected="0">
            <x v="1"/>
          </reference>
        </references>
      </pivotArea>
    </chartFormat>
    <chartFormat chart="0" format="27">
      <pivotArea type="data" outline="0" fieldPosition="0">
        <references count="2">
          <reference field="4294967294" count="1" selected="0">
            <x v="0"/>
          </reference>
          <reference field="18" count="1" selected="0">
            <x v="2"/>
          </reference>
        </references>
      </pivotArea>
    </chartFormat>
    <chartFormat chart="0" format="28">
      <pivotArea type="data" outline="0" fieldPosition="0">
        <references count="2">
          <reference field="4294967294" count="1" selected="0">
            <x v="0"/>
          </reference>
          <reference field="1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 dinámica1" cacheId="7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showAll="0"/>
    <pivotField axis="axisRow" dataField="1" showAll="0">
      <items count="7">
        <item x="2"/>
        <item m="1" x="4"/>
        <item x="1"/>
        <item m="1" x="5"/>
        <item x="0"/>
        <item m="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4">
    <i>
      <x/>
    </i>
    <i>
      <x v="2"/>
    </i>
    <i>
      <x v="4"/>
    </i>
    <i t="grand">
      <x/>
    </i>
  </rowItems>
  <colItems count="1">
    <i/>
  </colItems>
  <dataFields count="1">
    <dataField name="Cuenta de Dependencia" fld="9" subtotal="count" baseField="0" baseItem="0"/>
  </dataFields>
  <formats count="24">
    <format dxfId="158">
      <pivotArea type="all" dataOnly="0" outline="0" fieldPosition="0"/>
    </format>
    <format dxfId="157">
      <pivotArea outline="0" collapsedLevelsAreSubtotals="1" fieldPosition="0"/>
    </format>
    <format dxfId="156">
      <pivotArea field="9" type="button" dataOnly="0" labelOnly="1" outline="0" axis="axisRow" fieldPosition="0"/>
    </format>
    <format dxfId="155">
      <pivotArea dataOnly="0" labelOnly="1" outline="0" axis="axisValues" fieldPosition="0"/>
    </format>
    <format dxfId="154">
      <pivotArea dataOnly="0" labelOnly="1" fieldPosition="0">
        <references count="1">
          <reference field="9" count="0"/>
        </references>
      </pivotArea>
    </format>
    <format dxfId="153">
      <pivotArea dataOnly="0" labelOnly="1" grandRow="1" outline="0" fieldPosition="0"/>
    </format>
    <format dxfId="110">
      <pivotArea type="all" dataOnly="0" outline="0" fieldPosition="0"/>
    </format>
    <format dxfId="109">
      <pivotArea outline="0" collapsedLevelsAreSubtotals="1" fieldPosition="0"/>
    </format>
    <format dxfId="108">
      <pivotArea field="9" type="button" dataOnly="0" labelOnly="1" outline="0" axis="axisRow" fieldPosition="0"/>
    </format>
    <format dxfId="107">
      <pivotArea dataOnly="0" labelOnly="1" outline="0" axis="axisValues" fieldPosition="0"/>
    </format>
    <format dxfId="106">
      <pivotArea dataOnly="0" labelOnly="1" fieldPosition="0">
        <references count="1">
          <reference field="9" count="0"/>
        </references>
      </pivotArea>
    </format>
    <format dxfId="105">
      <pivotArea dataOnly="0" labelOnly="1" grandRow="1" outline="0" fieldPosition="0"/>
    </format>
    <format dxfId="104">
      <pivotArea type="all" dataOnly="0" outline="0" fieldPosition="0"/>
    </format>
    <format dxfId="103">
      <pivotArea outline="0" collapsedLevelsAreSubtotals="1" fieldPosition="0"/>
    </format>
    <format dxfId="102">
      <pivotArea field="9" type="button" dataOnly="0" labelOnly="1" outline="0" axis="axisRow" fieldPosition="0"/>
    </format>
    <format dxfId="101">
      <pivotArea dataOnly="0" labelOnly="1" outline="0" axis="axisValues" fieldPosition="0"/>
    </format>
    <format dxfId="100">
      <pivotArea dataOnly="0" labelOnly="1" fieldPosition="0">
        <references count="1">
          <reference field="9" count="0"/>
        </references>
      </pivotArea>
    </format>
    <format dxfId="99">
      <pivotArea dataOnly="0" labelOnly="1" grandRow="1" outline="0" fieldPosition="0"/>
    </format>
    <format dxfId="44">
      <pivotArea type="all" dataOnly="0" outline="0" fieldPosition="0"/>
    </format>
    <format dxfId="43">
      <pivotArea outline="0" collapsedLevelsAreSubtotals="1" fieldPosition="0"/>
    </format>
    <format dxfId="42">
      <pivotArea field="9" type="button" dataOnly="0" labelOnly="1" outline="0" axis="axisRow" fieldPosition="0"/>
    </format>
    <format dxfId="41">
      <pivotArea dataOnly="0" labelOnly="1" outline="0" axis="axisValues" fieldPosition="0"/>
    </format>
    <format dxfId="40">
      <pivotArea dataOnly="0" labelOnly="1" fieldPosition="0">
        <references count="1">
          <reference field="9" count="0"/>
        </references>
      </pivotArea>
    </format>
    <format dxfId="39">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72.20.178.178/orfeo3/busqueda/busquedaPiloto.php?PHPSESSID=c9sur37k6dd47aepjiki9kk5s1&amp;verrad=&amp;indiVinculo=&amp;carpeAnt=&amp;nomcarpeta=&amp;s_RADI_DEPE_ACTU=&amp;s_RADI_NOMB=&amp;s_RADI_NUME_RADI=&amp;s_TDOC_CODI=9999&amp;s_desde_dia=1&amp;s_desde_mes=4&amp;s_desde_ano=2020&amp;s_hasta_dia=31&amp;s_hasta_mes=4&amp;s_hasta_ano=2020&amp;s_solo_nomb=All&amp;s_ciudadano=&amp;s_empresaESP=&amp;s_oEmpresa=&amp;s_FUNCIONARIO=&amp;s_entrada=2&amp;s_salida=&amp;nivelus=5&amp;s_Listado=&amp;s_SGD_EXP_SUBEXPEDIENTE=&amp;FormCIUDADANO_Sorting=1&amp;FormCIUDADANO_Sorted=&amp;" TargetMode="Externa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1"/>
  <sheetViews>
    <sheetView topLeftCell="J571" zoomScale="73" zoomScaleNormal="77" workbookViewId="0">
      <selection activeCell="N447" sqref="N447:N579"/>
    </sheetView>
  </sheetViews>
  <sheetFormatPr baseColWidth="10" defaultColWidth="0" defaultRowHeight="15" zeroHeight="1" x14ac:dyDescent="0.25"/>
  <cols>
    <col min="1" max="1" width="19" style="39" customWidth="1"/>
    <col min="2" max="2" width="22.140625" customWidth="1"/>
    <col min="3" max="3" width="21" customWidth="1"/>
    <col min="4" max="4" width="29.85546875" customWidth="1"/>
    <col min="5" max="5" width="28" customWidth="1"/>
    <col min="6" max="6" width="28.140625" customWidth="1"/>
    <col min="7" max="7" width="39.140625" customWidth="1"/>
    <col min="8" max="8" width="29.42578125" customWidth="1"/>
    <col min="9" max="9" width="26" customWidth="1"/>
    <col min="10" max="10" width="28.5703125" customWidth="1"/>
    <col min="11" max="11" width="29.85546875" customWidth="1"/>
    <col min="12" max="12" width="19.85546875" customWidth="1"/>
    <col min="13" max="13" width="22.7109375" customWidth="1"/>
    <col min="14" max="14" width="23.28515625" style="76" customWidth="1"/>
    <col min="15" max="15" width="28.5703125" customWidth="1"/>
    <col min="16" max="16" width="24.140625" style="76" customWidth="1"/>
    <col min="17" max="17" width="20.28515625" customWidth="1"/>
    <col min="18" max="18" width="17.5703125" customWidth="1"/>
    <col min="19" max="19" width="26" customWidth="1"/>
    <col min="20" max="20" width="62.140625" customWidth="1"/>
    <col min="21" max="21" width="29" customWidth="1"/>
    <col min="22" max="22" width="23.42578125" customWidth="1"/>
    <col min="23" max="23" width="28.5703125" customWidth="1"/>
    <col min="24" max="24" width="24.7109375" customWidth="1"/>
    <col min="25" max="25" width="45.140625" customWidth="1"/>
    <col min="26" max="26" width="0" hidden="1" customWidth="1"/>
    <col min="27" max="16384" width="11.42578125" hidden="1"/>
  </cols>
  <sheetData>
    <row r="1" spans="1:25" ht="45.75" thickBot="1" x14ac:dyDescent="0.3">
      <c r="A1" s="1" t="s">
        <v>0</v>
      </c>
      <c r="B1" s="1" t="s">
        <v>1</v>
      </c>
      <c r="C1" s="1" t="s">
        <v>2</v>
      </c>
      <c r="D1" s="1" t="s">
        <v>3</v>
      </c>
      <c r="E1" s="1" t="s">
        <v>4</v>
      </c>
      <c r="F1" s="1" t="s">
        <v>5</v>
      </c>
      <c r="G1" s="1" t="s">
        <v>6</v>
      </c>
      <c r="H1" s="1" t="s">
        <v>7</v>
      </c>
      <c r="I1" s="1" t="s">
        <v>8</v>
      </c>
      <c r="J1" s="1" t="s">
        <v>9</v>
      </c>
      <c r="K1" s="1" t="s">
        <v>10</v>
      </c>
      <c r="L1" s="1" t="s">
        <v>11</v>
      </c>
      <c r="M1" s="2" t="s">
        <v>12</v>
      </c>
      <c r="N1" s="3" t="s">
        <v>13</v>
      </c>
      <c r="O1" s="2" t="s">
        <v>14</v>
      </c>
      <c r="P1" s="3" t="s">
        <v>15</v>
      </c>
      <c r="Q1" s="2" t="s">
        <v>16</v>
      </c>
      <c r="R1" s="1" t="s">
        <v>17</v>
      </c>
      <c r="S1" s="1" t="s">
        <v>18</v>
      </c>
      <c r="T1" s="1" t="s">
        <v>19</v>
      </c>
      <c r="U1" s="1" t="s">
        <v>20</v>
      </c>
      <c r="V1" s="1" t="s">
        <v>21</v>
      </c>
      <c r="W1" s="1" t="s">
        <v>22</v>
      </c>
      <c r="X1" s="1" t="s">
        <v>23</v>
      </c>
      <c r="Y1" s="1" t="s">
        <v>24</v>
      </c>
    </row>
    <row r="2" spans="1:25" ht="39" thickBot="1" x14ac:dyDescent="0.3">
      <c r="A2" s="38" t="s">
        <v>25</v>
      </c>
      <c r="B2" s="6" t="s">
        <v>134</v>
      </c>
      <c r="C2" s="6" t="s">
        <v>26</v>
      </c>
      <c r="D2" s="6" t="s">
        <v>27</v>
      </c>
      <c r="E2" s="6" t="s">
        <v>338</v>
      </c>
      <c r="F2" s="6" t="s">
        <v>204</v>
      </c>
      <c r="G2" s="6" t="s">
        <v>28</v>
      </c>
      <c r="H2" s="6" t="s">
        <v>29</v>
      </c>
      <c r="I2" s="53" t="s">
        <v>30</v>
      </c>
      <c r="J2" s="6" t="s">
        <v>1894</v>
      </c>
      <c r="K2" s="6" t="s">
        <v>32</v>
      </c>
      <c r="L2" s="6">
        <v>30</v>
      </c>
      <c r="M2" s="6" t="s">
        <v>33</v>
      </c>
      <c r="N2" s="28">
        <v>43853</v>
      </c>
      <c r="O2" s="14">
        <v>20202050064271</v>
      </c>
      <c r="P2" s="28">
        <v>43854</v>
      </c>
      <c r="Q2" s="6">
        <v>1</v>
      </c>
      <c r="R2" s="6">
        <v>1</v>
      </c>
      <c r="S2" s="6" t="s">
        <v>34</v>
      </c>
      <c r="T2" s="6" t="s">
        <v>35</v>
      </c>
      <c r="U2" s="9">
        <v>43903</v>
      </c>
      <c r="V2" s="6" t="s">
        <v>36</v>
      </c>
      <c r="W2" s="6" t="s">
        <v>37</v>
      </c>
      <c r="X2" s="6" t="s">
        <v>38</v>
      </c>
      <c r="Y2" s="5" t="s">
        <v>39</v>
      </c>
    </row>
    <row r="3" spans="1:25" ht="39" thickBot="1" x14ac:dyDescent="0.3">
      <c r="A3" s="38" t="s">
        <v>25</v>
      </c>
      <c r="B3" s="6" t="s">
        <v>134</v>
      </c>
      <c r="C3" s="6" t="s">
        <v>26</v>
      </c>
      <c r="D3" s="6" t="s">
        <v>27</v>
      </c>
      <c r="E3" s="6" t="s">
        <v>338</v>
      </c>
      <c r="F3" s="6" t="s">
        <v>204</v>
      </c>
      <c r="G3" s="6" t="s">
        <v>40</v>
      </c>
      <c r="H3" s="6" t="s">
        <v>29</v>
      </c>
      <c r="I3" s="53" t="s">
        <v>30</v>
      </c>
      <c r="J3" s="6" t="s">
        <v>1894</v>
      </c>
      <c r="K3" s="6" t="s">
        <v>32</v>
      </c>
      <c r="L3" s="6">
        <v>30</v>
      </c>
      <c r="M3" s="6" t="s">
        <v>41</v>
      </c>
      <c r="N3" s="28">
        <v>43853</v>
      </c>
      <c r="O3" s="14">
        <v>20202050064271</v>
      </c>
      <c r="P3" s="28">
        <v>43854</v>
      </c>
      <c r="Q3" s="6">
        <v>1</v>
      </c>
      <c r="R3" s="6">
        <v>1</v>
      </c>
      <c r="S3" s="6" t="s">
        <v>34</v>
      </c>
      <c r="T3" s="6" t="s">
        <v>42</v>
      </c>
      <c r="U3" s="9">
        <v>43903</v>
      </c>
      <c r="V3" s="6" t="s">
        <v>36</v>
      </c>
      <c r="W3" s="6" t="s">
        <v>37</v>
      </c>
      <c r="X3" s="6" t="s">
        <v>38</v>
      </c>
      <c r="Y3" s="5" t="s">
        <v>43</v>
      </c>
    </row>
    <row r="4" spans="1:25" ht="39" thickBot="1" x14ac:dyDescent="0.3">
      <c r="A4" s="38" t="s">
        <v>25</v>
      </c>
      <c r="B4" s="6" t="s">
        <v>134</v>
      </c>
      <c r="C4" s="6" t="s">
        <v>44</v>
      </c>
      <c r="D4" s="6" t="s">
        <v>45</v>
      </c>
      <c r="E4" s="6" t="s">
        <v>338</v>
      </c>
      <c r="F4" s="6" t="s">
        <v>128</v>
      </c>
      <c r="G4" s="6" t="s">
        <v>46</v>
      </c>
      <c r="H4" s="6" t="s">
        <v>29</v>
      </c>
      <c r="I4" s="53" t="s">
        <v>30</v>
      </c>
      <c r="J4" s="6" t="s">
        <v>1894</v>
      </c>
      <c r="K4" s="6" t="s">
        <v>155</v>
      </c>
      <c r="L4" s="6">
        <v>10</v>
      </c>
      <c r="M4" s="6" t="s">
        <v>47</v>
      </c>
      <c r="N4" s="28">
        <v>43854</v>
      </c>
      <c r="O4" s="14">
        <v>20202050064301</v>
      </c>
      <c r="P4" s="28">
        <v>43857</v>
      </c>
      <c r="Q4" s="6">
        <v>1</v>
      </c>
      <c r="R4" s="6">
        <v>1</v>
      </c>
      <c r="S4" s="6" t="s">
        <v>34</v>
      </c>
      <c r="T4" s="6" t="s">
        <v>48</v>
      </c>
      <c r="U4" s="9">
        <v>43903</v>
      </c>
      <c r="V4" s="6" t="s">
        <v>36</v>
      </c>
      <c r="W4" s="6" t="s">
        <v>37</v>
      </c>
      <c r="X4" s="6" t="s">
        <v>38</v>
      </c>
      <c r="Y4" s="5" t="s">
        <v>39</v>
      </c>
    </row>
    <row r="5" spans="1:25" ht="39" thickBot="1" x14ac:dyDescent="0.3">
      <c r="A5" s="38" t="s">
        <v>25</v>
      </c>
      <c r="B5" s="6" t="s">
        <v>134</v>
      </c>
      <c r="C5" s="6" t="s">
        <v>49</v>
      </c>
      <c r="D5" s="6" t="s">
        <v>50</v>
      </c>
      <c r="E5" s="6" t="s">
        <v>51</v>
      </c>
      <c r="F5" s="6" t="s">
        <v>1986</v>
      </c>
      <c r="G5" s="6" t="s">
        <v>52</v>
      </c>
      <c r="H5" s="6" t="s">
        <v>29</v>
      </c>
      <c r="I5" s="53" t="s">
        <v>30</v>
      </c>
      <c r="J5" s="6" t="s">
        <v>1894</v>
      </c>
      <c r="K5" s="6" t="s">
        <v>53</v>
      </c>
      <c r="L5" s="6">
        <v>15</v>
      </c>
      <c r="M5" s="6" t="s">
        <v>54</v>
      </c>
      <c r="N5" s="28">
        <v>43854</v>
      </c>
      <c r="O5" s="14">
        <v>20202050064311</v>
      </c>
      <c r="P5" s="28">
        <v>43857</v>
      </c>
      <c r="Q5" s="6">
        <v>1</v>
      </c>
      <c r="R5" s="6">
        <v>1</v>
      </c>
      <c r="S5" s="6" t="s">
        <v>34</v>
      </c>
      <c r="T5" s="6" t="s">
        <v>55</v>
      </c>
      <c r="U5" s="9">
        <v>43903</v>
      </c>
      <c r="V5" s="6" t="s">
        <v>36</v>
      </c>
      <c r="W5" s="6" t="s">
        <v>37</v>
      </c>
      <c r="X5" s="6" t="s">
        <v>38</v>
      </c>
      <c r="Y5" s="5" t="s">
        <v>56</v>
      </c>
    </row>
    <row r="6" spans="1:25" ht="39" thickBot="1" x14ac:dyDescent="0.3">
      <c r="A6" s="38" t="s">
        <v>25</v>
      </c>
      <c r="B6" s="6" t="s">
        <v>134</v>
      </c>
      <c r="C6" s="6" t="s">
        <v>248</v>
      </c>
      <c r="D6" s="6" t="s">
        <v>57</v>
      </c>
      <c r="E6" s="6" t="s">
        <v>51</v>
      </c>
      <c r="F6" s="6" t="s">
        <v>197</v>
      </c>
      <c r="G6" s="6" t="s">
        <v>58</v>
      </c>
      <c r="H6" s="6" t="s">
        <v>29</v>
      </c>
      <c r="I6" s="53" t="s">
        <v>30</v>
      </c>
      <c r="J6" s="6" t="s">
        <v>1894</v>
      </c>
      <c r="K6" s="6" t="s">
        <v>53</v>
      </c>
      <c r="L6" s="6">
        <v>15</v>
      </c>
      <c r="M6" s="6" t="s">
        <v>59</v>
      </c>
      <c r="N6" s="28">
        <v>43854</v>
      </c>
      <c r="O6" s="14">
        <v>20202050064321</v>
      </c>
      <c r="P6" s="28">
        <v>43858</v>
      </c>
      <c r="Q6" s="6">
        <v>2</v>
      </c>
      <c r="R6" s="6">
        <v>2</v>
      </c>
      <c r="S6" s="6" t="s">
        <v>34</v>
      </c>
      <c r="T6" s="6" t="s">
        <v>60</v>
      </c>
      <c r="U6" s="9">
        <v>43903</v>
      </c>
      <c r="V6" s="6" t="s">
        <v>36</v>
      </c>
      <c r="W6" s="6" t="s">
        <v>37</v>
      </c>
      <c r="X6" s="6" t="s">
        <v>38</v>
      </c>
      <c r="Y6" s="5" t="s">
        <v>39</v>
      </c>
    </row>
    <row r="7" spans="1:25" ht="39" thickBot="1" x14ac:dyDescent="0.3">
      <c r="A7" s="38" t="s">
        <v>25</v>
      </c>
      <c r="B7" s="6" t="s">
        <v>134</v>
      </c>
      <c r="C7" s="6" t="s">
        <v>61</v>
      </c>
      <c r="D7" s="6" t="s">
        <v>62</v>
      </c>
      <c r="E7" s="6" t="s">
        <v>51</v>
      </c>
      <c r="F7" s="6" t="s">
        <v>197</v>
      </c>
      <c r="G7" s="6" t="s">
        <v>63</v>
      </c>
      <c r="H7" s="6" t="s">
        <v>29</v>
      </c>
      <c r="I7" s="53" t="s">
        <v>30</v>
      </c>
      <c r="J7" s="6" t="s">
        <v>1894</v>
      </c>
      <c r="K7" s="6" t="s">
        <v>53</v>
      </c>
      <c r="L7" s="6">
        <v>15</v>
      </c>
      <c r="M7" s="6" t="s">
        <v>64</v>
      </c>
      <c r="N7" s="28">
        <v>43854</v>
      </c>
      <c r="O7" s="14">
        <v>20202050064341</v>
      </c>
      <c r="P7" s="28">
        <v>43864</v>
      </c>
      <c r="Q7" s="6">
        <v>7</v>
      </c>
      <c r="R7" s="6">
        <v>7</v>
      </c>
      <c r="S7" s="6" t="s">
        <v>34</v>
      </c>
      <c r="T7" s="6" t="s">
        <v>65</v>
      </c>
      <c r="U7" s="9">
        <v>43903</v>
      </c>
      <c r="V7" s="6" t="s">
        <v>36</v>
      </c>
      <c r="W7" s="6" t="s">
        <v>37</v>
      </c>
      <c r="X7" s="6" t="s">
        <v>38</v>
      </c>
      <c r="Y7" s="5" t="s">
        <v>39</v>
      </c>
    </row>
    <row r="8" spans="1:25" ht="38.25" x14ac:dyDescent="0.25">
      <c r="A8" s="38" t="s">
        <v>25</v>
      </c>
      <c r="B8" s="6" t="s">
        <v>134</v>
      </c>
      <c r="C8" s="6" t="s">
        <v>507</v>
      </c>
      <c r="D8" s="6" t="s">
        <v>66</v>
      </c>
      <c r="E8" s="6" t="s">
        <v>67</v>
      </c>
      <c r="F8" s="6" t="s">
        <v>204</v>
      </c>
      <c r="G8" s="6" t="s">
        <v>68</v>
      </c>
      <c r="H8" s="6" t="s">
        <v>69</v>
      </c>
      <c r="I8" s="6" t="s">
        <v>31</v>
      </c>
      <c r="J8" s="6" t="s">
        <v>1894</v>
      </c>
      <c r="K8" s="6" t="s">
        <v>32</v>
      </c>
      <c r="L8" s="6">
        <v>30</v>
      </c>
      <c r="M8" s="6" t="s">
        <v>70</v>
      </c>
      <c r="N8" s="28">
        <v>43854</v>
      </c>
      <c r="O8" s="14">
        <v>20202000000651</v>
      </c>
      <c r="P8" s="28">
        <v>43865</v>
      </c>
      <c r="Q8" s="6">
        <v>8</v>
      </c>
      <c r="R8" s="6">
        <v>8</v>
      </c>
      <c r="S8" s="6" t="s">
        <v>34</v>
      </c>
      <c r="T8" s="6" t="s">
        <v>71</v>
      </c>
      <c r="U8" s="9">
        <v>43903</v>
      </c>
      <c r="V8" s="6" t="s">
        <v>36</v>
      </c>
      <c r="W8" s="6" t="s">
        <v>37</v>
      </c>
      <c r="X8" s="6" t="s">
        <v>38</v>
      </c>
      <c r="Y8" s="5" t="s">
        <v>39</v>
      </c>
    </row>
    <row r="9" spans="1:25" ht="38.25" x14ac:dyDescent="0.25">
      <c r="A9" s="38" t="s">
        <v>25</v>
      </c>
      <c r="B9" s="10" t="s">
        <v>134</v>
      </c>
      <c r="C9" s="10" t="s">
        <v>72</v>
      </c>
      <c r="D9" s="10" t="s">
        <v>73</v>
      </c>
      <c r="E9" s="10" t="s">
        <v>51</v>
      </c>
      <c r="F9" s="10" t="s">
        <v>74</v>
      </c>
      <c r="G9" s="10" t="s">
        <v>75</v>
      </c>
      <c r="H9" s="10" t="s">
        <v>76</v>
      </c>
      <c r="I9" s="10" t="s">
        <v>77</v>
      </c>
      <c r="J9" s="10" t="s">
        <v>1979</v>
      </c>
      <c r="K9" s="10" t="s">
        <v>78</v>
      </c>
      <c r="L9" s="10">
        <v>15</v>
      </c>
      <c r="M9" s="10" t="s">
        <v>79</v>
      </c>
      <c r="N9" s="12">
        <v>43854</v>
      </c>
      <c r="O9" s="11" t="s">
        <v>38</v>
      </c>
      <c r="P9" s="12">
        <v>43878</v>
      </c>
      <c r="Q9" s="10">
        <v>16</v>
      </c>
      <c r="R9" s="10">
        <v>16</v>
      </c>
      <c r="S9" s="10" t="s">
        <v>141</v>
      </c>
      <c r="T9" s="10" t="s">
        <v>80</v>
      </c>
      <c r="U9" s="40">
        <v>43878</v>
      </c>
      <c r="V9" s="10" t="s">
        <v>81</v>
      </c>
      <c r="W9" s="10" t="s">
        <v>38</v>
      </c>
      <c r="X9" s="10" t="s">
        <v>38</v>
      </c>
      <c r="Y9" s="5" t="s">
        <v>82</v>
      </c>
    </row>
    <row r="10" spans="1:25" ht="38.25" x14ac:dyDescent="0.25">
      <c r="A10" s="38" t="s">
        <v>25</v>
      </c>
      <c r="B10" s="10" t="s">
        <v>134</v>
      </c>
      <c r="C10" s="10" t="s">
        <v>83</v>
      </c>
      <c r="D10" s="10" t="s">
        <v>84</v>
      </c>
      <c r="E10" s="10" t="s">
        <v>51</v>
      </c>
      <c r="F10" s="10" t="s">
        <v>204</v>
      </c>
      <c r="G10" s="10" t="s">
        <v>58</v>
      </c>
      <c r="H10" s="10" t="s">
        <v>85</v>
      </c>
      <c r="I10" s="10" t="s">
        <v>86</v>
      </c>
      <c r="J10" s="10" t="s">
        <v>274</v>
      </c>
      <c r="K10" s="10" t="s">
        <v>32</v>
      </c>
      <c r="L10" s="10">
        <v>30</v>
      </c>
      <c r="M10" s="10" t="s">
        <v>88</v>
      </c>
      <c r="N10" s="12">
        <v>43854</v>
      </c>
      <c r="O10" s="11" t="s">
        <v>38</v>
      </c>
      <c r="P10" s="12">
        <v>43906</v>
      </c>
      <c r="Q10" s="10">
        <v>36</v>
      </c>
      <c r="R10" s="10">
        <v>36</v>
      </c>
      <c r="S10" s="10" t="s">
        <v>141</v>
      </c>
      <c r="T10" s="10" t="s">
        <v>89</v>
      </c>
      <c r="U10" s="10" t="s">
        <v>38</v>
      </c>
      <c r="V10" s="10" t="s">
        <v>38</v>
      </c>
      <c r="W10" s="10" t="s">
        <v>38</v>
      </c>
      <c r="X10" s="10" t="s">
        <v>38</v>
      </c>
      <c r="Y10" s="5" t="s">
        <v>90</v>
      </c>
    </row>
    <row r="11" spans="1:25" ht="38.25" x14ac:dyDescent="0.25">
      <c r="A11" s="38" t="s">
        <v>25</v>
      </c>
      <c r="B11" s="6" t="s">
        <v>134</v>
      </c>
      <c r="C11" s="6" t="s">
        <v>61</v>
      </c>
      <c r="D11" s="6" t="s">
        <v>62</v>
      </c>
      <c r="E11" s="6" t="s">
        <v>338</v>
      </c>
      <c r="F11" s="6" t="s">
        <v>128</v>
      </c>
      <c r="G11" s="6" t="s">
        <v>68</v>
      </c>
      <c r="H11" s="6" t="s">
        <v>69</v>
      </c>
      <c r="I11" s="6" t="s">
        <v>31</v>
      </c>
      <c r="J11" s="6" t="s">
        <v>1894</v>
      </c>
      <c r="K11" s="6" t="s">
        <v>53</v>
      </c>
      <c r="L11" s="6">
        <v>15</v>
      </c>
      <c r="M11" s="6" t="s">
        <v>91</v>
      </c>
      <c r="N11" s="28">
        <v>43854</v>
      </c>
      <c r="O11" s="14">
        <v>20202000000661</v>
      </c>
      <c r="P11" s="28">
        <v>43865</v>
      </c>
      <c r="Q11" s="6">
        <v>8</v>
      </c>
      <c r="R11" s="6">
        <v>8</v>
      </c>
      <c r="S11" s="6" t="s">
        <v>34</v>
      </c>
      <c r="T11" s="6" t="s">
        <v>92</v>
      </c>
      <c r="U11" s="9">
        <v>43903</v>
      </c>
      <c r="V11" s="6" t="s">
        <v>36</v>
      </c>
      <c r="W11" s="6" t="s">
        <v>37</v>
      </c>
      <c r="X11" s="6" t="s">
        <v>38</v>
      </c>
      <c r="Y11" s="5" t="s">
        <v>39</v>
      </c>
    </row>
    <row r="12" spans="1:25" ht="38.25" x14ac:dyDescent="0.25">
      <c r="A12" s="38" t="s">
        <v>25</v>
      </c>
      <c r="B12" s="10" t="s">
        <v>134</v>
      </c>
      <c r="C12" s="10" t="s">
        <v>93</v>
      </c>
      <c r="D12" s="10" t="s">
        <v>94</v>
      </c>
      <c r="E12" s="10" t="s">
        <v>338</v>
      </c>
      <c r="F12" s="10" t="s">
        <v>128</v>
      </c>
      <c r="G12" s="10" t="s">
        <v>95</v>
      </c>
      <c r="H12" s="10" t="s">
        <v>664</v>
      </c>
      <c r="I12" s="10" t="s">
        <v>87</v>
      </c>
      <c r="J12" s="10" t="s">
        <v>274</v>
      </c>
      <c r="K12" s="10" t="s">
        <v>155</v>
      </c>
      <c r="L12" s="10">
        <v>10</v>
      </c>
      <c r="M12" s="10" t="s">
        <v>96</v>
      </c>
      <c r="N12" s="12">
        <v>43854</v>
      </c>
      <c r="O12" s="11" t="s">
        <v>38</v>
      </c>
      <c r="P12" s="12">
        <v>43893</v>
      </c>
      <c r="Q12" s="10">
        <v>27</v>
      </c>
      <c r="R12" s="10">
        <v>27</v>
      </c>
      <c r="S12" s="10" t="s">
        <v>141</v>
      </c>
      <c r="T12" s="10" t="s">
        <v>97</v>
      </c>
      <c r="U12" s="10" t="s">
        <v>38</v>
      </c>
      <c r="V12" s="10" t="s">
        <v>38</v>
      </c>
      <c r="W12" s="10" t="s">
        <v>38</v>
      </c>
      <c r="X12" s="10" t="s">
        <v>38</v>
      </c>
      <c r="Y12" s="5" t="s">
        <v>98</v>
      </c>
    </row>
    <row r="13" spans="1:25" ht="39" thickBot="1" x14ac:dyDescent="0.3">
      <c r="A13" s="38" t="s">
        <v>25</v>
      </c>
      <c r="B13" s="6" t="s">
        <v>134</v>
      </c>
      <c r="C13" s="6" t="s">
        <v>507</v>
      </c>
      <c r="D13" s="6" t="s">
        <v>99</v>
      </c>
      <c r="E13" s="6" t="s">
        <v>338</v>
      </c>
      <c r="F13" s="6" t="s">
        <v>1986</v>
      </c>
      <c r="G13" s="6" t="s">
        <v>100</v>
      </c>
      <c r="H13" s="6" t="s">
        <v>69</v>
      </c>
      <c r="I13" s="6" t="s">
        <v>31</v>
      </c>
      <c r="J13" s="6" t="s">
        <v>1894</v>
      </c>
      <c r="K13" s="6" t="s">
        <v>155</v>
      </c>
      <c r="L13" s="6">
        <v>10</v>
      </c>
      <c r="M13" s="6" t="s">
        <v>101</v>
      </c>
      <c r="N13" s="28">
        <v>43858</v>
      </c>
      <c r="O13" s="14">
        <v>20202000000701</v>
      </c>
      <c r="P13" s="28">
        <v>43867</v>
      </c>
      <c r="Q13" s="6">
        <v>7</v>
      </c>
      <c r="R13" s="6">
        <v>7</v>
      </c>
      <c r="S13" s="6" t="s">
        <v>34</v>
      </c>
      <c r="T13" s="6" t="s">
        <v>102</v>
      </c>
      <c r="U13" s="9">
        <v>43894</v>
      </c>
      <c r="V13" s="6" t="s">
        <v>36</v>
      </c>
      <c r="W13" s="6" t="s">
        <v>37</v>
      </c>
      <c r="X13" s="6" t="s">
        <v>38</v>
      </c>
      <c r="Y13" s="5" t="s">
        <v>38</v>
      </c>
    </row>
    <row r="14" spans="1:25" ht="51.75" thickBot="1" x14ac:dyDescent="0.3">
      <c r="A14" s="38" t="s">
        <v>25</v>
      </c>
      <c r="B14" s="6" t="s">
        <v>134</v>
      </c>
      <c r="C14" s="6" t="s">
        <v>103</v>
      </c>
      <c r="D14" s="6" t="s">
        <v>104</v>
      </c>
      <c r="E14" s="6" t="s">
        <v>51</v>
      </c>
      <c r="F14" s="6" t="s">
        <v>128</v>
      </c>
      <c r="G14" s="6" t="s">
        <v>105</v>
      </c>
      <c r="H14" s="6" t="s">
        <v>29</v>
      </c>
      <c r="I14" s="53" t="s">
        <v>30</v>
      </c>
      <c r="J14" s="6" t="s">
        <v>1894</v>
      </c>
      <c r="K14" s="6" t="s">
        <v>53</v>
      </c>
      <c r="L14" s="6">
        <v>15</v>
      </c>
      <c r="M14" s="6" t="s">
        <v>106</v>
      </c>
      <c r="N14" s="28">
        <v>43858</v>
      </c>
      <c r="O14" s="14">
        <v>20202050001473</v>
      </c>
      <c r="P14" s="28">
        <v>43867</v>
      </c>
      <c r="Q14" s="6">
        <v>7</v>
      </c>
      <c r="R14" s="6">
        <v>7</v>
      </c>
      <c r="S14" s="6" t="s">
        <v>34</v>
      </c>
      <c r="T14" s="6" t="s">
        <v>107</v>
      </c>
      <c r="U14" s="9">
        <v>43894</v>
      </c>
      <c r="V14" s="6" t="s">
        <v>36</v>
      </c>
      <c r="W14" s="6" t="s">
        <v>37</v>
      </c>
      <c r="X14" s="6" t="s">
        <v>38</v>
      </c>
      <c r="Y14" s="5" t="s">
        <v>108</v>
      </c>
    </row>
    <row r="15" spans="1:25" ht="38.25" x14ac:dyDescent="0.25">
      <c r="A15" s="38" t="s">
        <v>25</v>
      </c>
      <c r="B15" s="4" t="s">
        <v>134</v>
      </c>
      <c r="C15" s="4" t="s">
        <v>109</v>
      </c>
      <c r="D15" s="4" t="s">
        <v>110</v>
      </c>
      <c r="E15" s="4" t="s">
        <v>192</v>
      </c>
      <c r="F15" s="4" t="s">
        <v>128</v>
      </c>
      <c r="G15" s="4" t="s">
        <v>111</v>
      </c>
      <c r="H15" s="4" t="s">
        <v>85</v>
      </c>
      <c r="I15" s="4" t="s">
        <v>86</v>
      </c>
      <c r="J15" s="4" t="s">
        <v>274</v>
      </c>
      <c r="K15" s="4" t="s">
        <v>281</v>
      </c>
      <c r="L15" s="4">
        <v>10</v>
      </c>
      <c r="M15" s="4" t="s">
        <v>112</v>
      </c>
      <c r="N15" s="17">
        <v>43861</v>
      </c>
      <c r="O15" s="16"/>
      <c r="P15" s="17"/>
      <c r="Q15" s="16"/>
      <c r="R15" s="4"/>
      <c r="S15" s="4" t="s">
        <v>113</v>
      </c>
      <c r="T15" s="4" t="s">
        <v>114</v>
      </c>
      <c r="U15" s="4"/>
      <c r="V15" s="4"/>
      <c r="W15" s="4"/>
      <c r="X15" s="4"/>
      <c r="Y15" s="5" t="s">
        <v>115</v>
      </c>
    </row>
    <row r="16" spans="1:25" ht="38.25" x14ac:dyDescent="0.25">
      <c r="A16" s="38" t="s">
        <v>25</v>
      </c>
      <c r="B16" s="6" t="s">
        <v>134</v>
      </c>
      <c r="C16" s="6" t="s">
        <v>150</v>
      </c>
      <c r="D16" s="6" t="s">
        <v>116</v>
      </c>
      <c r="E16" s="6" t="s">
        <v>192</v>
      </c>
      <c r="F16" s="6" t="s">
        <v>128</v>
      </c>
      <c r="G16" s="6" t="s">
        <v>68</v>
      </c>
      <c r="H16" s="6" t="s">
        <v>76</v>
      </c>
      <c r="I16" s="6" t="s">
        <v>77</v>
      </c>
      <c r="J16" s="6" t="s">
        <v>1979</v>
      </c>
      <c r="K16" s="6" t="s">
        <v>281</v>
      </c>
      <c r="L16" s="6">
        <v>10</v>
      </c>
      <c r="M16" s="6" t="s">
        <v>117</v>
      </c>
      <c r="N16" s="28">
        <v>43861</v>
      </c>
      <c r="O16" s="14">
        <v>20203000000741</v>
      </c>
      <c r="P16" s="28">
        <v>43873</v>
      </c>
      <c r="Q16" s="6">
        <v>8</v>
      </c>
      <c r="R16" s="6">
        <v>8</v>
      </c>
      <c r="S16" s="6" t="s">
        <v>34</v>
      </c>
      <c r="T16" s="6" t="s">
        <v>118</v>
      </c>
      <c r="U16" s="6" t="s">
        <v>38</v>
      </c>
      <c r="V16" s="6" t="s">
        <v>81</v>
      </c>
      <c r="W16" s="6" t="s">
        <v>38</v>
      </c>
      <c r="X16" s="6" t="s">
        <v>38</v>
      </c>
      <c r="Y16" s="5" t="s">
        <v>82</v>
      </c>
    </row>
    <row r="17" spans="1:25" ht="38.25" x14ac:dyDescent="0.25">
      <c r="A17" s="38" t="s">
        <v>25</v>
      </c>
      <c r="B17" s="6" t="s">
        <v>134</v>
      </c>
      <c r="C17" s="6" t="s">
        <v>103</v>
      </c>
      <c r="D17" s="6" t="s">
        <v>119</v>
      </c>
      <c r="E17" s="6" t="s">
        <v>67</v>
      </c>
      <c r="F17" s="6" t="s">
        <v>128</v>
      </c>
      <c r="G17" s="6" t="s">
        <v>120</v>
      </c>
      <c r="H17" s="6" t="s">
        <v>69</v>
      </c>
      <c r="I17" s="6" t="s">
        <v>31</v>
      </c>
      <c r="J17" s="6" t="s">
        <v>1894</v>
      </c>
      <c r="K17" s="6" t="s">
        <v>53</v>
      </c>
      <c r="L17" s="6">
        <v>15</v>
      </c>
      <c r="M17" s="6" t="s">
        <v>122</v>
      </c>
      <c r="N17" s="28">
        <v>43861</v>
      </c>
      <c r="O17" s="14">
        <v>20202000000711</v>
      </c>
      <c r="P17" s="28">
        <v>43867</v>
      </c>
      <c r="Q17" s="6">
        <v>4</v>
      </c>
      <c r="R17" s="6">
        <v>4</v>
      </c>
      <c r="S17" s="6" t="s">
        <v>34</v>
      </c>
      <c r="T17" s="6" t="s">
        <v>123</v>
      </c>
      <c r="U17" s="9">
        <v>43894</v>
      </c>
      <c r="V17" s="6" t="s">
        <v>36</v>
      </c>
      <c r="W17" s="6" t="s">
        <v>38</v>
      </c>
      <c r="X17" s="6" t="s">
        <v>38</v>
      </c>
      <c r="Y17" s="5" t="s">
        <v>124</v>
      </c>
    </row>
    <row r="18" spans="1:25" ht="38.25" x14ac:dyDescent="0.25">
      <c r="A18" s="38" t="s">
        <v>386</v>
      </c>
      <c r="B18" s="6" t="s">
        <v>125</v>
      </c>
      <c r="C18" s="6" t="s">
        <v>126</v>
      </c>
      <c r="D18" s="6" t="s">
        <v>127</v>
      </c>
      <c r="E18" s="6" t="s">
        <v>51</v>
      </c>
      <c r="F18" s="6" t="s">
        <v>128</v>
      </c>
      <c r="G18" s="6" t="s">
        <v>129</v>
      </c>
      <c r="H18" s="6" t="s">
        <v>29</v>
      </c>
      <c r="I18" s="6" t="s">
        <v>30</v>
      </c>
      <c r="J18" s="6" t="s">
        <v>1894</v>
      </c>
      <c r="K18" s="6" t="s">
        <v>53</v>
      </c>
      <c r="L18" s="6">
        <v>15</v>
      </c>
      <c r="M18" s="41" t="s">
        <v>131</v>
      </c>
      <c r="N18" s="28">
        <v>43865</v>
      </c>
      <c r="O18" s="14">
        <v>20202050064101</v>
      </c>
      <c r="P18" s="28">
        <v>43839</v>
      </c>
      <c r="Q18" s="6">
        <v>0</v>
      </c>
      <c r="R18" s="6">
        <v>0</v>
      </c>
      <c r="S18" s="6" t="s">
        <v>34</v>
      </c>
      <c r="T18" s="6" t="s">
        <v>132</v>
      </c>
      <c r="U18" s="6" t="s">
        <v>38</v>
      </c>
      <c r="V18" s="6" t="s">
        <v>81</v>
      </c>
      <c r="W18" s="6" t="s">
        <v>38</v>
      </c>
      <c r="X18" s="6" t="s">
        <v>38</v>
      </c>
      <c r="Y18" s="5" t="s">
        <v>133</v>
      </c>
    </row>
    <row r="19" spans="1:25" ht="38.25" x14ac:dyDescent="0.25">
      <c r="A19" s="38" t="s">
        <v>25</v>
      </c>
      <c r="B19" s="10" t="s">
        <v>134</v>
      </c>
      <c r="C19" s="10" t="s">
        <v>135</v>
      </c>
      <c r="D19" s="10" t="s">
        <v>136</v>
      </c>
      <c r="E19" s="10" t="s">
        <v>338</v>
      </c>
      <c r="F19" s="10" t="s">
        <v>137</v>
      </c>
      <c r="G19" s="10" t="s">
        <v>138</v>
      </c>
      <c r="H19" s="10" t="s">
        <v>390</v>
      </c>
      <c r="I19" s="10" t="s">
        <v>139</v>
      </c>
      <c r="J19" s="10" t="s">
        <v>1894</v>
      </c>
      <c r="K19" s="10" t="s">
        <v>53</v>
      </c>
      <c r="L19" s="10">
        <v>15</v>
      </c>
      <c r="M19" s="42" t="s">
        <v>140</v>
      </c>
      <c r="N19" s="12">
        <v>43866</v>
      </c>
      <c r="O19" s="11">
        <v>20202100001031</v>
      </c>
      <c r="P19" s="12">
        <v>43909</v>
      </c>
      <c r="Q19" s="10">
        <v>31</v>
      </c>
      <c r="R19" s="10">
        <v>31</v>
      </c>
      <c r="S19" s="10" t="s">
        <v>141</v>
      </c>
      <c r="T19" s="10" t="s">
        <v>142</v>
      </c>
      <c r="U19" s="10" t="s">
        <v>38</v>
      </c>
      <c r="V19" s="10" t="s">
        <v>81</v>
      </c>
      <c r="W19" s="10" t="s">
        <v>38</v>
      </c>
      <c r="X19" s="10" t="s">
        <v>38</v>
      </c>
      <c r="Y19" s="5" t="s">
        <v>133</v>
      </c>
    </row>
    <row r="20" spans="1:25" ht="25.5" x14ac:dyDescent="0.25">
      <c r="A20" s="38" t="s">
        <v>25</v>
      </c>
      <c r="B20" s="4" t="s">
        <v>134</v>
      </c>
      <c r="C20" s="4" t="s">
        <v>143</v>
      </c>
      <c r="D20" s="4" t="s">
        <v>84</v>
      </c>
      <c r="E20" s="4" t="s">
        <v>51</v>
      </c>
      <c r="F20" s="4" t="s">
        <v>137</v>
      </c>
      <c r="G20" s="4" t="s">
        <v>138</v>
      </c>
      <c r="H20" s="4" t="s">
        <v>144</v>
      </c>
      <c r="I20" s="4" t="s">
        <v>139</v>
      </c>
      <c r="J20" s="4" t="s">
        <v>1894</v>
      </c>
      <c r="K20" s="4" t="s">
        <v>53</v>
      </c>
      <c r="L20" s="4">
        <v>15</v>
      </c>
      <c r="M20" s="54" t="s">
        <v>145</v>
      </c>
      <c r="N20" s="17">
        <v>43866</v>
      </c>
      <c r="O20" s="16"/>
      <c r="P20" s="17"/>
      <c r="Q20" s="16"/>
      <c r="R20" s="4"/>
      <c r="S20" s="4" t="s">
        <v>113</v>
      </c>
      <c r="T20" s="4"/>
      <c r="U20" s="4"/>
      <c r="V20" s="4"/>
      <c r="W20" s="4"/>
      <c r="X20" s="4"/>
      <c r="Y20" s="5"/>
    </row>
    <row r="21" spans="1:25" ht="38.25" x14ac:dyDescent="0.25">
      <c r="A21" s="38" t="s">
        <v>25</v>
      </c>
      <c r="B21" s="6" t="s">
        <v>134</v>
      </c>
      <c r="C21" s="6" t="s">
        <v>126</v>
      </c>
      <c r="D21" s="6" t="s">
        <v>146</v>
      </c>
      <c r="E21" s="6" t="s">
        <v>338</v>
      </c>
      <c r="F21" s="6" t="s">
        <v>1986</v>
      </c>
      <c r="G21" s="6" t="s">
        <v>147</v>
      </c>
      <c r="H21" s="6" t="s">
        <v>29</v>
      </c>
      <c r="I21" s="6" t="s">
        <v>30</v>
      </c>
      <c r="J21" s="6" t="s">
        <v>1894</v>
      </c>
      <c r="K21" s="6" t="s">
        <v>53</v>
      </c>
      <c r="L21" s="6">
        <v>15</v>
      </c>
      <c r="M21" s="41" t="s">
        <v>148</v>
      </c>
      <c r="N21" s="28">
        <v>43867</v>
      </c>
      <c r="O21" s="14">
        <v>20202050064451</v>
      </c>
      <c r="P21" s="28">
        <v>43875</v>
      </c>
      <c r="Q21" s="6">
        <v>6</v>
      </c>
      <c r="R21" s="6">
        <v>6</v>
      </c>
      <c r="S21" s="6" t="s">
        <v>34</v>
      </c>
      <c r="T21" s="6" t="s">
        <v>149</v>
      </c>
      <c r="U21" s="9">
        <v>43882</v>
      </c>
      <c r="V21" s="6" t="s">
        <v>36</v>
      </c>
      <c r="W21" s="6" t="s">
        <v>37</v>
      </c>
      <c r="X21" s="6" t="s">
        <v>38</v>
      </c>
      <c r="Y21" s="5" t="s">
        <v>38</v>
      </c>
    </row>
    <row r="22" spans="1:25" ht="38.25" x14ac:dyDescent="0.25">
      <c r="A22" s="38" t="s">
        <v>25</v>
      </c>
      <c r="B22" s="6" t="s">
        <v>134</v>
      </c>
      <c r="C22" s="6" t="s">
        <v>150</v>
      </c>
      <c r="D22" s="6" t="s">
        <v>151</v>
      </c>
      <c r="E22" s="6" t="s">
        <v>338</v>
      </c>
      <c r="F22" s="6" t="s">
        <v>152</v>
      </c>
      <c r="G22" s="6" t="s">
        <v>153</v>
      </c>
      <c r="H22" s="6" t="s">
        <v>154</v>
      </c>
      <c r="I22" s="6" t="s">
        <v>77</v>
      </c>
      <c r="J22" s="6" t="s">
        <v>1979</v>
      </c>
      <c r="K22" s="6" t="s">
        <v>155</v>
      </c>
      <c r="L22" s="6">
        <v>10</v>
      </c>
      <c r="M22" s="41" t="s">
        <v>156</v>
      </c>
      <c r="N22" s="28">
        <v>43867</v>
      </c>
      <c r="O22" s="14" t="s">
        <v>38</v>
      </c>
      <c r="P22" s="28">
        <v>43878</v>
      </c>
      <c r="Q22" s="6">
        <v>7</v>
      </c>
      <c r="R22" s="6">
        <v>7</v>
      </c>
      <c r="S22" s="6" t="s">
        <v>34</v>
      </c>
      <c r="T22" s="6" t="s">
        <v>157</v>
      </c>
      <c r="U22" s="6" t="s">
        <v>38</v>
      </c>
      <c r="V22" s="6" t="s">
        <v>38</v>
      </c>
      <c r="W22" s="6" t="s">
        <v>38</v>
      </c>
      <c r="X22" s="6" t="s">
        <v>38</v>
      </c>
      <c r="Y22" s="5" t="s">
        <v>158</v>
      </c>
    </row>
    <row r="23" spans="1:25" ht="25.5" x14ac:dyDescent="0.25">
      <c r="A23" s="38" t="s">
        <v>25</v>
      </c>
      <c r="B23" s="4" t="s">
        <v>134</v>
      </c>
      <c r="C23" s="4" t="s">
        <v>159</v>
      </c>
      <c r="D23" s="4" t="s">
        <v>160</v>
      </c>
      <c r="E23" s="4" t="s">
        <v>338</v>
      </c>
      <c r="F23" s="4" t="s">
        <v>137</v>
      </c>
      <c r="G23" s="4" t="s">
        <v>161</v>
      </c>
      <c r="H23" s="4" t="s">
        <v>162</v>
      </c>
      <c r="I23" s="4" t="s">
        <v>130</v>
      </c>
      <c r="J23" s="4" t="s">
        <v>1894</v>
      </c>
      <c r="K23" s="4" t="s">
        <v>53</v>
      </c>
      <c r="L23" s="4">
        <v>15</v>
      </c>
      <c r="M23" s="54" t="s">
        <v>163</v>
      </c>
      <c r="N23" s="17">
        <v>43867</v>
      </c>
      <c r="O23" s="16"/>
      <c r="P23" s="17"/>
      <c r="Q23" s="16"/>
      <c r="R23" s="4"/>
      <c r="S23" s="4" t="s">
        <v>113</v>
      </c>
      <c r="T23" s="4"/>
      <c r="U23" s="4"/>
      <c r="V23" s="4"/>
      <c r="W23" s="4"/>
      <c r="X23" s="4"/>
      <c r="Y23" s="5"/>
    </row>
    <row r="24" spans="1:25" ht="25.5" x14ac:dyDescent="0.25">
      <c r="A24" s="38" t="s">
        <v>25</v>
      </c>
      <c r="B24" s="4" t="s">
        <v>134</v>
      </c>
      <c r="C24" s="4" t="s">
        <v>126</v>
      </c>
      <c r="D24" s="4" t="s">
        <v>146</v>
      </c>
      <c r="E24" s="4" t="s">
        <v>338</v>
      </c>
      <c r="F24" s="4" t="s">
        <v>137</v>
      </c>
      <c r="G24" s="4" t="s">
        <v>161</v>
      </c>
      <c r="H24" s="4" t="s">
        <v>164</v>
      </c>
      <c r="I24" s="4" t="s">
        <v>130</v>
      </c>
      <c r="J24" s="4" t="s">
        <v>1894</v>
      </c>
      <c r="K24" s="4" t="s">
        <v>53</v>
      </c>
      <c r="L24" s="4">
        <v>15</v>
      </c>
      <c r="M24" s="54" t="s">
        <v>165</v>
      </c>
      <c r="N24" s="17">
        <v>43871</v>
      </c>
      <c r="O24" s="16"/>
      <c r="P24" s="17"/>
      <c r="Q24" s="16"/>
      <c r="R24" s="4"/>
      <c r="S24" s="4" t="s">
        <v>113</v>
      </c>
      <c r="T24" s="4"/>
      <c r="U24" s="4"/>
      <c r="V24" s="4"/>
      <c r="W24" s="4"/>
      <c r="X24" s="4"/>
      <c r="Y24" s="5"/>
    </row>
    <row r="25" spans="1:25" ht="38.25" x14ac:dyDescent="0.25">
      <c r="A25" s="38" t="s">
        <v>25</v>
      </c>
      <c r="B25" s="6" t="s">
        <v>134</v>
      </c>
      <c r="C25" s="6" t="s">
        <v>166</v>
      </c>
      <c r="D25" s="6" t="s">
        <v>167</v>
      </c>
      <c r="E25" s="6" t="s">
        <v>51</v>
      </c>
      <c r="F25" s="6" t="s">
        <v>137</v>
      </c>
      <c r="G25" s="6" t="s">
        <v>168</v>
      </c>
      <c r="H25" s="6" t="s">
        <v>826</v>
      </c>
      <c r="I25" s="6" t="s">
        <v>30</v>
      </c>
      <c r="J25" s="6" t="s">
        <v>1894</v>
      </c>
      <c r="K25" s="6" t="s">
        <v>53</v>
      </c>
      <c r="L25" s="6">
        <v>15</v>
      </c>
      <c r="M25" s="41" t="s">
        <v>169</v>
      </c>
      <c r="N25" s="28">
        <v>43871</v>
      </c>
      <c r="O25" s="14">
        <v>20202050064481</v>
      </c>
      <c r="P25" s="28">
        <v>43878</v>
      </c>
      <c r="Q25" s="6">
        <v>5</v>
      </c>
      <c r="R25" s="6">
        <v>5</v>
      </c>
      <c r="S25" s="6" t="s">
        <v>34</v>
      </c>
      <c r="T25" s="6" t="s">
        <v>170</v>
      </c>
      <c r="U25" s="9">
        <v>43882</v>
      </c>
      <c r="V25" s="6" t="s">
        <v>36</v>
      </c>
      <c r="W25" s="6" t="s">
        <v>37</v>
      </c>
      <c r="X25" s="6" t="s">
        <v>38</v>
      </c>
      <c r="Y25" s="5" t="s">
        <v>38</v>
      </c>
    </row>
    <row r="26" spans="1:25" ht="25.5" x14ac:dyDescent="0.25">
      <c r="A26" s="38" t="s">
        <v>25</v>
      </c>
      <c r="B26" s="4" t="s">
        <v>171</v>
      </c>
      <c r="C26" s="4" t="s">
        <v>172</v>
      </c>
      <c r="D26" s="4" t="s">
        <v>173</v>
      </c>
      <c r="E26" s="4" t="s">
        <v>51</v>
      </c>
      <c r="F26" s="4" t="s">
        <v>128</v>
      </c>
      <c r="G26" s="4" t="s">
        <v>174</v>
      </c>
      <c r="H26" s="4" t="s">
        <v>164</v>
      </c>
      <c r="I26" s="4" t="s">
        <v>130</v>
      </c>
      <c r="J26" s="4" t="s">
        <v>1894</v>
      </c>
      <c r="K26" s="4" t="s">
        <v>53</v>
      </c>
      <c r="L26" s="4">
        <v>15</v>
      </c>
      <c r="M26" s="54" t="s">
        <v>175</v>
      </c>
      <c r="N26" s="17">
        <v>43871</v>
      </c>
      <c r="O26" s="16"/>
      <c r="P26" s="17"/>
      <c r="Q26" s="16"/>
      <c r="R26" s="4"/>
      <c r="S26" s="4" t="s">
        <v>113</v>
      </c>
      <c r="T26" s="4"/>
      <c r="U26" s="4"/>
      <c r="V26" s="4"/>
      <c r="W26" s="4"/>
      <c r="X26" s="4"/>
      <c r="Y26" s="5"/>
    </row>
    <row r="27" spans="1:25" ht="38.25" x14ac:dyDescent="0.25">
      <c r="A27" s="38" t="s">
        <v>25</v>
      </c>
      <c r="B27" s="6" t="s">
        <v>134</v>
      </c>
      <c r="C27" s="6" t="s">
        <v>176</v>
      </c>
      <c r="D27" s="6" t="s">
        <v>177</v>
      </c>
      <c r="E27" s="6" t="s">
        <v>51</v>
      </c>
      <c r="F27" s="6" t="s">
        <v>128</v>
      </c>
      <c r="G27" s="6" t="s">
        <v>178</v>
      </c>
      <c r="H27" s="6" t="s">
        <v>179</v>
      </c>
      <c r="I27" s="6" t="s">
        <v>30</v>
      </c>
      <c r="J27" s="6" t="s">
        <v>1894</v>
      </c>
      <c r="K27" s="6" t="s">
        <v>53</v>
      </c>
      <c r="L27" s="6">
        <v>15</v>
      </c>
      <c r="M27" s="41" t="s">
        <v>180</v>
      </c>
      <c r="N27" s="28">
        <v>43872</v>
      </c>
      <c r="O27" s="14">
        <v>20202050064761</v>
      </c>
      <c r="P27" s="28">
        <v>43892</v>
      </c>
      <c r="Q27" s="6">
        <v>15</v>
      </c>
      <c r="R27" s="6">
        <v>15</v>
      </c>
      <c r="S27" s="6" t="s">
        <v>34</v>
      </c>
      <c r="T27" s="6" t="s">
        <v>181</v>
      </c>
      <c r="U27" s="9">
        <v>43886</v>
      </c>
      <c r="V27" s="6" t="s">
        <v>36</v>
      </c>
      <c r="W27" s="6" t="s">
        <v>37</v>
      </c>
      <c r="X27" s="6" t="s">
        <v>38</v>
      </c>
      <c r="Y27" s="5" t="s">
        <v>38</v>
      </c>
    </row>
    <row r="28" spans="1:25" ht="38.25" x14ac:dyDescent="0.25">
      <c r="A28" s="38" t="s">
        <v>25</v>
      </c>
      <c r="B28" s="6" t="s">
        <v>134</v>
      </c>
      <c r="C28" s="6" t="s">
        <v>143</v>
      </c>
      <c r="D28" s="6" t="s">
        <v>182</v>
      </c>
      <c r="E28" s="6" t="s">
        <v>338</v>
      </c>
      <c r="F28" s="6" t="s">
        <v>1986</v>
      </c>
      <c r="G28" s="6" t="s">
        <v>183</v>
      </c>
      <c r="H28" s="6" t="s">
        <v>826</v>
      </c>
      <c r="I28" s="6" t="s">
        <v>30</v>
      </c>
      <c r="J28" s="6" t="s">
        <v>1894</v>
      </c>
      <c r="K28" s="6" t="s">
        <v>155</v>
      </c>
      <c r="L28" s="6">
        <v>10</v>
      </c>
      <c r="M28" s="41" t="s">
        <v>184</v>
      </c>
      <c r="N28" s="28">
        <v>43872</v>
      </c>
      <c r="O28" s="14">
        <v>20202050064501</v>
      </c>
      <c r="P28" s="28">
        <v>43879</v>
      </c>
      <c r="Q28" s="6">
        <v>5</v>
      </c>
      <c r="R28" s="6">
        <v>5</v>
      </c>
      <c r="S28" s="6" t="s">
        <v>34</v>
      </c>
      <c r="T28" s="6" t="s">
        <v>185</v>
      </c>
      <c r="U28" s="9">
        <v>43880</v>
      </c>
      <c r="V28" s="6" t="s">
        <v>36</v>
      </c>
      <c r="W28" s="6" t="s">
        <v>37</v>
      </c>
      <c r="X28" s="6" t="s">
        <v>38</v>
      </c>
      <c r="Y28" s="5" t="s">
        <v>38</v>
      </c>
    </row>
    <row r="29" spans="1:25" ht="38.25" x14ac:dyDescent="0.25">
      <c r="A29" s="38" t="s">
        <v>25</v>
      </c>
      <c r="B29" s="6" t="s">
        <v>171</v>
      </c>
      <c r="C29" s="6" t="s">
        <v>186</v>
      </c>
      <c r="D29" s="6" t="s">
        <v>187</v>
      </c>
      <c r="E29" s="6" t="s">
        <v>51</v>
      </c>
      <c r="F29" s="6" t="s">
        <v>128</v>
      </c>
      <c r="G29" s="6" t="s">
        <v>188</v>
      </c>
      <c r="H29" s="6" t="s">
        <v>29</v>
      </c>
      <c r="I29" s="6" t="s">
        <v>30</v>
      </c>
      <c r="J29" s="6" t="s">
        <v>1894</v>
      </c>
      <c r="K29" s="6" t="s">
        <v>53</v>
      </c>
      <c r="L29" s="6">
        <v>15</v>
      </c>
      <c r="M29" s="41" t="s">
        <v>189</v>
      </c>
      <c r="N29" s="28">
        <v>43872</v>
      </c>
      <c r="O29" s="14">
        <v>20202050064421</v>
      </c>
      <c r="P29" s="28">
        <v>43875</v>
      </c>
      <c r="Q29" s="6">
        <v>3</v>
      </c>
      <c r="R29" s="6">
        <v>3</v>
      </c>
      <c r="S29" s="6" t="s">
        <v>34</v>
      </c>
      <c r="T29" s="6" t="s">
        <v>190</v>
      </c>
      <c r="U29" s="9">
        <v>43894</v>
      </c>
      <c r="V29" s="6" t="s">
        <v>36</v>
      </c>
      <c r="W29" s="6" t="s">
        <v>37</v>
      </c>
      <c r="X29" s="6" t="s">
        <v>38</v>
      </c>
      <c r="Y29" s="5" t="s">
        <v>38</v>
      </c>
    </row>
    <row r="30" spans="1:25" ht="38.25" x14ac:dyDescent="0.25">
      <c r="A30" s="38" t="s">
        <v>25</v>
      </c>
      <c r="B30" s="4" t="s">
        <v>134</v>
      </c>
      <c r="C30" s="4" t="s">
        <v>150</v>
      </c>
      <c r="D30" s="4" t="s">
        <v>191</v>
      </c>
      <c r="E30" s="4" t="s">
        <v>192</v>
      </c>
      <c r="F30" s="4" t="s">
        <v>128</v>
      </c>
      <c r="G30" s="4" t="s">
        <v>193</v>
      </c>
      <c r="H30" s="4" t="s">
        <v>473</v>
      </c>
      <c r="I30" s="4" t="s">
        <v>194</v>
      </c>
      <c r="J30" s="4" t="s">
        <v>1979</v>
      </c>
      <c r="K30" s="4" t="s">
        <v>53</v>
      </c>
      <c r="L30" s="4">
        <v>15</v>
      </c>
      <c r="M30" s="54" t="s">
        <v>195</v>
      </c>
      <c r="N30" s="17">
        <v>43872</v>
      </c>
      <c r="O30" s="16"/>
      <c r="P30" s="17"/>
      <c r="Q30" s="16"/>
      <c r="R30" s="4"/>
      <c r="S30" s="4" t="s">
        <v>113</v>
      </c>
      <c r="T30" s="4"/>
      <c r="U30" s="4"/>
      <c r="V30" s="4"/>
      <c r="W30" s="4"/>
      <c r="X30" s="4"/>
      <c r="Y30" s="5"/>
    </row>
    <row r="31" spans="1:25" ht="38.25" x14ac:dyDescent="0.25">
      <c r="A31" s="38" t="s">
        <v>25</v>
      </c>
      <c r="B31" s="6" t="s">
        <v>134</v>
      </c>
      <c r="C31" s="6" t="s">
        <v>126</v>
      </c>
      <c r="D31" s="6" t="s">
        <v>196</v>
      </c>
      <c r="E31" s="6" t="s">
        <v>51</v>
      </c>
      <c r="F31" s="6" t="s">
        <v>197</v>
      </c>
      <c r="G31" s="6" t="s">
        <v>198</v>
      </c>
      <c r="H31" s="6" t="s">
        <v>826</v>
      </c>
      <c r="I31" s="6" t="s">
        <v>30</v>
      </c>
      <c r="J31" s="6" t="s">
        <v>1894</v>
      </c>
      <c r="K31" s="6" t="s">
        <v>53</v>
      </c>
      <c r="L31" s="6">
        <v>15</v>
      </c>
      <c r="M31" s="41" t="s">
        <v>199</v>
      </c>
      <c r="N31" s="28">
        <v>43873</v>
      </c>
      <c r="O31" s="14">
        <v>20202050064511</v>
      </c>
      <c r="P31" s="28">
        <v>43879</v>
      </c>
      <c r="Q31" s="6">
        <v>4</v>
      </c>
      <c r="R31" s="6">
        <v>4</v>
      </c>
      <c r="S31" s="6" t="s">
        <v>34</v>
      </c>
      <c r="T31" s="6" t="s">
        <v>200</v>
      </c>
      <c r="U31" s="9">
        <v>43882</v>
      </c>
      <c r="V31" s="6" t="s">
        <v>36</v>
      </c>
      <c r="W31" s="6" t="s">
        <v>37</v>
      </c>
      <c r="X31" s="6" t="s">
        <v>38</v>
      </c>
      <c r="Y31" s="5" t="s">
        <v>38</v>
      </c>
    </row>
    <row r="32" spans="1:25" ht="38.25" x14ac:dyDescent="0.25">
      <c r="A32" s="38" t="s">
        <v>25</v>
      </c>
      <c r="B32" s="6" t="s">
        <v>134</v>
      </c>
      <c r="C32" s="6" t="s">
        <v>201</v>
      </c>
      <c r="D32" s="6" t="s">
        <v>202</v>
      </c>
      <c r="E32" s="6" t="s">
        <v>203</v>
      </c>
      <c r="F32" s="6" t="s">
        <v>204</v>
      </c>
      <c r="G32" s="6" t="s">
        <v>205</v>
      </c>
      <c r="H32" s="6" t="s">
        <v>826</v>
      </c>
      <c r="I32" s="6" t="s">
        <v>30</v>
      </c>
      <c r="J32" s="6" t="s">
        <v>1894</v>
      </c>
      <c r="K32" s="6" t="s">
        <v>121</v>
      </c>
      <c r="L32" s="6">
        <v>15</v>
      </c>
      <c r="M32" s="41" t="s">
        <v>206</v>
      </c>
      <c r="N32" s="28">
        <v>43873</v>
      </c>
      <c r="O32" s="14">
        <v>20202050064681</v>
      </c>
      <c r="P32" s="28">
        <v>43882</v>
      </c>
      <c r="Q32" s="6">
        <v>7</v>
      </c>
      <c r="R32" s="6">
        <v>7</v>
      </c>
      <c r="S32" s="6" t="s">
        <v>34</v>
      </c>
      <c r="T32" s="6" t="s">
        <v>207</v>
      </c>
      <c r="U32" s="9">
        <v>43882</v>
      </c>
      <c r="V32" s="6" t="s">
        <v>36</v>
      </c>
      <c r="W32" s="6" t="s">
        <v>37</v>
      </c>
      <c r="X32" s="6" t="s">
        <v>38</v>
      </c>
      <c r="Y32" s="5" t="s">
        <v>38</v>
      </c>
    </row>
    <row r="33" spans="1:25" ht="38.25" x14ac:dyDescent="0.25">
      <c r="A33" s="38" t="s">
        <v>25</v>
      </c>
      <c r="B33" s="6" t="s">
        <v>134</v>
      </c>
      <c r="C33" s="6" t="s">
        <v>166</v>
      </c>
      <c r="D33" s="6" t="s">
        <v>208</v>
      </c>
      <c r="E33" s="6" t="s">
        <v>203</v>
      </c>
      <c r="F33" s="6" t="s">
        <v>128</v>
      </c>
      <c r="G33" s="6" t="s">
        <v>209</v>
      </c>
      <c r="H33" s="6" t="s">
        <v>826</v>
      </c>
      <c r="I33" s="6" t="s">
        <v>30</v>
      </c>
      <c r="J33" s="6" t="s">
        <v>1894</v>
      </c>
      <c r="K33" s="6" t="s">
        <v>121</v>
      </c>
      <c r="L33" s="6">
        <v>15</v>
      </c>
      <c r="M33" s="41" t="s">
        <v>210</v>
      </c>
      <c r="N33" s="28">
        <v>43878</v>
      </c>
      <c r="O33" s="14">
        <v>20203320001412</v>
      </c>
      <c r="P33" s="28">
        <v>43879</v>
      </c>
      <c r="Q33" s="6">
        <v>1</v>
      </c>
      <c r="R33" s="6">
        <v>1</v>
      </c>
      <c r="S33" s="6" t="s">
        <v>34</v>
      </c>
      <c r="T33" s="6" t="s">
        <v>211</v>
      </c>
      <c r="U33" s="6" t="s">
        <v>38</v>
      </c>
      <c r="V33" s="6" t="s">
        <v>38</v>
      </c>
      <c r="W33" s="6" t="s">
        <v>38</v>
      </c>
      <c r="X33" s="6" t="s">
        <v>38</v>
      </c>
      <c r="Y33" s="5" t="s">
        <v>38</v>
      </c>
    </row>
    <row r="34" spans="1:25" ht="51" x14ac:dyDescent="0.25">
      <c r="A34" s="38" t="s">
        <v>25</v>
      </c>
      <c r="B34" s="10" t="s">
        <v>134</v>
      </c>
      <c r="C34" s="10" t="s">
        <v>166</v>
      </c>
      <c r="D34" s="10" t="s">
        <v>208</v>
      </c>
      <c r="E34" s="10" t="s">
        <v>203</v>
      </c>
      <c r="F34" s="10" t="s">
        <v>128</v>
      </c>
      <c r="G34" s="10" t="s">
        <v>212</v>
      </c>
      <c r="H34" s="10" t="s">
        <v>826</v>
      </c>
      <c r="I34" s="10" t="s">
        <v>30</v>
      </c>
      <c r="J34" s="10" t="s">
        <v>1894</v>
      </c>
      <c r="K34" s="10" t="s">
        <v>121</v>
      </c>
      <c r="L34" s="10">
        <v>15</v>
      </c>
      <c r="M34" s="42" t="s">
        <v>213</v>
      </c>
      <c r="N34" s="12">
        <v>43878</v>
      </c>
      <c r="O34" s="11">
        <v>20202050064591</v>
      </c>
      <c r="P34" s="12">
        <v>43914</v>
      </c>
      <c r="Q34" s="10">
        <v>25</v>
      </c>
      <c r="R34" s="10">
        <v>25</v>
      </c>
      <c r="S34" s="10" t="s">
        <v>141</v>
      </c>
      <c r="T34" s="10" t="s">
        <v>214</v>
      </c>
      <c r="U34" s="40">
        <v>43914</v>
      </c>
      <c r="V34" s="10" t="s">
        <v>36</v>
      </c>
      <c r="W34" s="10" t="s">
        <v>37</v>
      </c>
      <c r="X34" s="10" t="s">
        <v>38</v>
      </c>
      <c r="Y34" s="5" t="s">
        <v>38</v>
      </c>
    </row>
    <row r="35" spans="1:25" ht="38.25" x14ac:dyDescent="0.25">
      <c r="A35" s="38" t="s">
        <v>25</v>
      </c>
      <c r="B35" s="6" t="s">
        <v>134</v>
      </c>
      <c r="C35" s="6" t="s">
        <v>150</v>
      </c>
      <c r="D35" s="6" t="s">
        <v>215</v>
      </c>
      <c r="E35" s="6" t="s">
        <v>203</v>
      </c>
      <c r="F35" s="6" t="s">
        <v>128</v>
      </c>
      <c r="G35" s="6" t="s">
        <v>216</v>
      </c>
      <c r="H35" s="6" t="s">
        <v>826</v>
      </c>
      <c r="I35" s="6" t="s">
        <v>30</v>
      </c>
      <c r="J35" s="6" t="s">
        <v>1894</v>
      </c>
      <c r="K35" s="6" t="s">
        <v>121</v>
      </c>
      <c r="L35" s="6">
        <v>15</v>
      </c>
      <c r="M35" s="41" t="s">
        <v>217</v>
      </c>
      <c r="N35" s="28">
        <v>43878</v>
      </c>
      <c r="O35" s="14">
        <v>20202050064581</v>
      </c>
      <c r="P35" s="28">
        <v>43880</v>
      </c>
      <c r="Q35" s="6">
        <v>2</v>
      </c>
      <c r="R35" s="6">
        <v>2</v>
      </c>
      <c r="S35" s="6" t="s">
        <v>34</v>
      </c>
      <c r="T35" s="6" t="s">
        <v>218</v>
      </c>
      <c r="U35" s="9">
        <v>43882</v>
      </c>
      <c r="V35" s="6" t="s">
        <v>36</v>
      </c>
      <c r="W35" s="6" t="s">
        <v>37</v>
      </c>
      <c r="X35" s="6" t="s">
        <v>38</v>
      </c>
      <c r="Y35" s="5" t="s">
        <v>38</v>
      </c>
    </row>
    <row r="36" spans="1:25" ht="38.25" x14ac:dyDescent="0.25">
      <c r="A36" s="38" t="s">
        <v>25</v>
      </c>
      <c r="B36" s="6" t="s">
        <v>134</v>
      </c>
      <c r="C36" s="6" t="s">
        <v>150</v>
      </c>
      <c r="D36" s="6" t="s">
        <v>219</v>
      </c>
      <c r="E36" s="6" t="s">
        <v>338</v>
      </c>
      <c r="F36" s="6" t="s">
        <v>128</v>
      </c>
      <c r="G36" s="6" t="s">
        <v>220</v>
      </c>
      <c r="H36" s="6" t="s">
        <v>826</v>
      </c>
      <c r="I36" s="6" t="s">
        <v>30</v>
      </c>
      <c r="J36" s="6" t="s">
        <v>1894</v>
      </c>
      <c r="K36" s="6" t="s">
        <v>121</v>
      </c>
      <c r="L36" s="6">
        <v>15</v>
      </c>
      <c r="M36" s="41" t="s">
        <v>221</v>
      </c>
      <c r="N36" s="28">
        <v>43878</v>
      </c>
      <c r="O36" s="14">
        <v>20202050064541</v>
      </c>
      <c r="P36" s="28">
        <v>43879</v>
      </c>
      <c r="Q36" s="6">
        <v>1</v>
      </c>
      <c r="R36" s="6">
        <v>1</v>
      </c>
      <c r="S36" s="6" t="s">
        <v>34</v>
      </c>
      <c r="T36" s="6" t="s">
        <v>222</v>
      </c>
      <c r="U36" s="9">
        <v>43882</v>
      </c>
      <c r="V36" s="6" t="s">
        <v>36</v>
      </c>
      <c r="W36" s="6" t="s">
        <v>37</v>
      </c>
      <c r="X36" s="6" t="s">
        <v>38</v>
      </c>
      <c r="Y36" s="5" t="s">
        <v>38</v>
      </c>
    </row>
    <row r="37" spans="1:25" ht="38.25" x14ac:dyDescent="0.25">
      <c r="A37" s="38" t="s">
        <v>25</v>
      </c>
      <c r="B37" s="6" t="s">
        <v>134</v>
      </c>
      <c r="C37" s="6" t="s">
        <v>126</v>
      </c>
      <c r="D37" s="6" t="s">
        <v>223</v>
      </c>
      <c r="E37" s="6" t="s">
        <v>51</v>
      </c>
      <c r="F37" s="6" t="s">
        <v>204</v>
      </c>
      <c r="G37" s="6" t="s">
        <v>224</v>
      </c>
      <c r="H37" s="6" t="s">
        <v>826</v>
      </c>
      <c r="I37" s="6" t="s">
        <v>30</v>
      </c>
      <c r="J37" s="6" t="s">
        <v>1894</v>
      </c>
      <c r="K37" s="6" t="s">
        <v>53</v>
      </c>
      <c r="L37" s="6">
        <v>15</v>
      </c>
      <c r="M37" s="41" t="s">
        <v>225</v>
      </c>
      <c r="N37" s="28">
        <v>43878</v>
      </c>
      <c r="O37" s="14">
        <v>20202050064601</v>
      </c>
      <c r="P37" s="28">
        <v>43887</v>
      </c>
      <c r="Q37" s="6">
        <v>8</v>
      </c>
      <c r="R37" s="6">
        <v>8</v>
      </c>
      <c r="S37" s="6" t="s">
        <v>34</v>
      </c>
      <c r="T37" s="6" t="s">
        <v>226</v>
      </c>
      <c r="U37" s="9">
        <v>43888</v>
      </c>
      <c r="V37" s="6" t="s">
        <v>36</v>
      </c>
      <c r="W37" s="6" t="s">
        <v>37</v>
      </c>
      <c r="X37" s="6" t="s">
        <v>38</v>
      </c>
      <c r="Y37" s="5" t="s">
        <v>38</v>
      </c>
    </row>
    <row r="38" spans="1:25" ht="25.5" x14ac:dyDescent="0.25">
      <c r="A38" s="38" t="s">
        <v>25</v>
      </c>
      <c r="B38" s="6" t="s">
        <v>134</v>
      </c>
      <c r="C38" s="6" t="s">
        <v>150</v>
      </c>
      <c r="D38" s="6" t="s">
        <v>227</v>
      </c>
      <c r="E38" s="6" t="s">
        <v>203</v>
      </c>
      <c r="F38" s="6" t="s">
        <v>128</v>
      </c>
      <c r="G38" s="6" t="s">
        <v>228</v>
      </c>
      <c r="H38" s="6" t="s">
        <v>229</v>
      </c>
      <c r="I38" s="6" t="s">
        <v>230</v>
      </c>
      <c r="J38" s="6" t="s">
        <v>1979</v>
      </c>
      <c r="K38" s="6" t="s">
        <v>121</v>
      </c>
      <c r="L38" s="6">
        <v>15</v>
      </c>
      <c r="M38" s="41" t="s">
        <v>231</v>
      </c>
      <c r="N38" s="28">
        <v>43878</v>
      </c>
      <c r="O38" s="14">
        <v>20203600000871</v>
      </c>
      <c r="P38" s="28">
        <v>43894</v>
      </c>
      <c r="Q38" s="6">
        <v>12</v>
      </c>
      <c r="R38" s="6">
        <v>12</v>
      </c>
      <c r="S38" s="6" t="s">
        <v>34</v>
      </c>
      <c r="T38" s="6" t="s">
        <v>232</v>
      </c>
      <c r="U38" s="9">
        <v>43894</v>
      </c>
      <c r="V38" s="6" t="s">
        <v>81</v>
      </c>
      <c r="W38" s="6" t="s">
        <v>38</v>
      </c>
      <c r="X38" s="6" t="s">
        <v>38</v>
      </c>
      <c r="Y38" s="5" t="s">
        <v>133</v>
      </c>
    </row>
    <row r="39" spans="1:25" ht="38.25" x14ac:dyDescent="0.25">
      <c r="A39" s="38" t="s">
        <v>25</v>
      </c>
      <c r="B39" s="10" t="s">
        <v>134</v>
      </c>
      <c r="C39" s="10" t="s">
        <v>150</v>
      </c>
      <c r="D39" s="10" t="s">
        <v>233</v>
      </c>
      <c r="E39" s="10" t="s">
        <v>338</v>
      </c>
      <c r="F39" s="10" t="s">
        <v>128</v>
      </c>
      <c r="G39" s="10" t="s">
        <v>234</v>
      </c>
      <c r="H39" s="10" t="s">
        <v>473</v>
      </c>
      <c r="I39" s="10" t="s">
        <v>194</v>
      </c>
      <c r="J39" s="10" t="s">
        <v>1979</v>
      </c>
      <c r="K39" s="10" t="s">
        <v>155</v>
      </c>
      <c r="L39" s="10">
        <v>10</v>
      </c>
      <c r="M39" s="42" t="s">
        <v>235</v>
      </c>
      <c r="N39" s="12">
        <v>43878</v>
      </c>
      <c r="O39" s="11" t="s">
        <v>38</v>
      </c>
      <c r="P39" s="12">
        <v>43983</v>
      </c>
      <c r="Q39" s="11">
        <v>71</v>
      </c>
      <c r="R39" s="10">
        <v>71</v>
      </c>
      <c r="S39" s="10" t="s">
        <v>141</v>
      </c>
      <c r="T39" s="10" t="s">
        <v>2453</v>
      </c>
      <c r="U39" s="10" t="s">
        <v>38</v>
      </c>
      <c r="V39" s="10" t="s">
        <v>38</v>
      </c>
      <c r="W39" s="10" t="s">
        <v>38</v>
      </c>
      <c r="X39" s="10" t="s">
        <v>38</v>
      </c>
      <c r="Y39" s="5" t="s">
        <v>158</v>
      </c>
    </row>
    <row r="40" spans="1:25" ht="38.25" x14ac:dyDescent="0.25">
      <c r="A40" s="38" t="s">
        <v>25</v>
      </c>
      <c r="B40" s="4" t="s">
        <v>171</v>
      </c>
      <c r="C40" s="4" t="s">
        <v>172</v>
      </c>
      <c r="D40" s="4" t="s">
        <v>236</v>
      </c>
      <c r="E40" s="4" t="s">
        <v>51</v>
      </c>
      <c r="F40" s="4" t="s">
        <v>128</v>
      </c>
      <c r="G40" s="4" t="s">
        <v>237</v>
      </c>
      <c r="H40" s="4" t="s">
        <v>826</v>
      </c>
      <c r="I40" s="4" t="s">
        <v>30</v>
      </c>
      <c r="J40" s="4" t="s">
        <v>1894</v>
      </c>
      <c r="K40" s="4" t="s">
        <v>53</v>
      </c>
      <c r="L40" s="4">
        <v>15</v>
      </c>
      <c r="M40" s="54" t="s">
        <v>238</v>
      </c>
      <c r="N40" s="17">
        <v>43878</v>
      </c>
      <c r="O40" s="16"/>
      <c r="P40" s="17"/>
      <c r="Q40" s="16"/>
      <c r="R40" s="4"/>
      <c r="S40" s="4" t="s">
        <v>113</v>
      </c>
      <c r="T40" s="4"/>
      <c r="U40" s="4"/>
      <c r="V40" s="4"/>
      <c r="W40" s="4"/>
      <c r="X40" s="4"/>
      <c r="Y40" s="5"/>
    </row>
    <row r="41" spans="1:25" ht="51" x14ac:dyDescent="0.25">
      <c r="A41" s="38" t="s">
        <v>25</v>
      </c>
      <c r="B41" s="6" t="s">
        <v>171</v>
      </c>
      <c r="C41" s="6" t="s">
        <v>172</v>
      </c>
      <c r="D41" s="6" t="s">
        <v>239</v>
      </c>
      <c r="E41" s="6" t="s">
        <v>51</v>
      </c>
      <c r="F41" s="6" t="s">
        <v>204</v>
      </c>
      <c r="G41" s="6" t="s">
        <v>240</v>
      </c>
      <c r="H41" s="6" t="s">
        <v>179</v>
      </c>
      <c r="I41" s="6" t="s">
        <v>30</v>
      </c>
      <c r="J41" s="6" t="s">
        <v>1894</v>
      </c>
      <c r="K41" s="6" t="s">
        <v>32</v>
      </c>
      <c r="L41" s="6">
        <v>30</v>
      </c>
      <c r="M41" s="41" t="s">
        <v>241</v>
      </c>
      <c r="N41" s="28">
        <v>43878</v>
      </c>
      <c r="O41" s="14" t="s">
        <v>242</v>
      </c>
      <c r="P41" s="28">
        <v>43921</v>
      </c>
      <c r="Q41" s="6">
        <v>30</v>
      </c>
      <c r="R41" s="6">
        <v>30</v>
      </c>
      <c r="S41" s="6" t="s">
        <v>34</v>
      </c>
      <c r="T41" s="6" t="s">
        <v>243</v>
      </c>
      <c r="U41" s="9">
        <v>43950</v>
      </c>
      <c r="V41" s="6" t="s">
        <v>36</v>
      </c>
      <c r="W41" s="6" t="s">
        <v>37</v>
      </c>
      <c r="X41" s="6" t="s">
        <v>38</v>
      </c>
      <c r="Y41" s="5" t="s">
        <v>244</v>
      </c>
    </row>
    <row r="42" spans="1:25" ht="25.5" x14ac:dyDescent="0.25">
      <c r="A42" s="38" t="s">
        <v>25</v>
      </c>
      <c r="B42" s="4" t="s">
        <v>134</v>
      </c>
      <c r="C42" s="4" t="s">
        <v>245</v>
      </c>
      <c r="D42" s="4" t="s">
        <v>246</v>
      </c>
      <c r="E42" s="4" t="s">
        <v>338</v>
      </c>
      <c r="F42" s="4" t="s">
        <v>137</v>
      </c>
      <c r="G42" s="4" t="s">
        <v>161</v>
      </c>
      <c r="H42" s="4" t="s">
        <v>162</v>
      </c>
      <c r="I42" s="4" t="s">
        <v>130</v>
      </c>
      <c r="J42" s="4" t="s">
        <v>1894</v>
      </c>
      <c r="K42" s="4" t="s">
        <v>121</v>
      </c>
      <c r="L42" s="4">
        <v>15</v>
      </c>
      <c r="M42" s="54" t="s">
        <v>247</v>
      </c>
      <c r="N42" s="17">
        <v>43878</v>
      </c>
      <c r="O42" s="16"/>
      <c r="P42" s="17"/>
      <c r="Q42" s="16"/>
      <c r="R42" s="4"/>
      <c r="S42" s="4" t="s">
        <v>113</v>
      </c>
      <c r="T42" s="4"/>
      <c r="U42" s="4"/>
      <c r="V42" s="4"/>
      <c r="W42" s="4"/>
      <c r="X42" s="4"/>
      <c r="Y42" s="5"/>
    </row>
    <row r="43" spans="1:25" ht="38.25" x14ac:dyDescent="0.25">
      <c r="A43" s="38" t="s">
        <v>25</v>
      </c>
      <c r="B43" s="6" t="s">
        <v>134</v>
      </c>
      <c r="C43" s="6" t="s">
        <v>248</v>
      </c>
      <c r="D43" s="6" t="s">
        <v>246</v>
      </c>
      <c r="E43" s="6" t="s">
        <v>51</v>
      </c>
      <c r="F43" s="6" t="s">
        <v>128</v>
      </c>
      <c r="G43" s="6" t="s">
        <v>249</v>
      </c>
      <c r="H43" s="6" t="s">
        <v>179</v>
      </c>
      <c r="I43" s="6" t="s">
        <v>30</v>
      </c>
      <c r="J43" s="6" t="s">
        <v>1894</v>
      </c>
      <c r="K43" s="6" t="s">
        <v>121</v>
      </c>
      <c r="L43" s="6">
        <v>15</v>
      </c>
      <c r="M43" s="41" t="s">
        <v>250</v>
      </c>
      <c r="N43" s="28">
        <v>43878</v>
      </c>
      <c r="O43" s="14">
        <v>20202050064781</v>
      </c>
      <c r="P43" s="28">
        <v>43892</v>
      </c>
      <c r="Q43" s="6">
        <v>10</v>
      </c>
      <c r="R43" s="6">
        <v>10</v>
      </c>
      <c r="S43" s="6" t="s">
        <v>34</v>
      </c>
      <c r="T43" s="6" t="s">
        <v>251</v>
      </c>
      <c r="U43" s="9">
        <v>43888</v>
      </c>
      <c r="V43" s="6" t="s">
        <v>36</v>
      </c>
      <c r="W43" s="6" t="s">
        <v>37</v>
      </c>
      <c r="X43" s="6" t="s">
        <v>38</v>
      </c>
      <c r="Y43" s="5" t="s">
        <v>38</v>
      </c>
    </row>
    <row r="44" spans="1:25" ht="38.25" x14ac:dyDescent="0.25">
      <c r="A44" s="38" t="s">
        <v>25</v>
      </c>
      <c r="B44" s="6" t="s">
        <v>134</v>
      </c>
      <c r="C44" s="6" t="s">
        <v>201</v>
      </c>
      <c r="D44" s="6" t="s">
        <v>252</v>
      </c>
      <c r="E44" s="6" t="s">
        <v>51</v>
      </c>
      <c r="F44" s="6" t="s">
        <v>197</v>
      </c>
      <c r="G44" s="6" t="s">
        <v>68</v>
      </c>
      <c r="H44" s="6" t="s">
        <v>29</v>
      </c>
      <c r="I44" s="6" t="s">
        <v>30</v>
      </c>
      <c r="J44" s="6" t="s">
        <v>1894</v>
      </c>
      <c r="K44" s="6" t="s">
        <v>121</v>
      </c>
      <c r="L44" s="6">
        <v>15</v>
      </c>
      <c r="M44" s="41" t="s">
        <v>253</v>
      </c>
      <c r="N44" s="28">
        <v>43879</v>
      </c>
      <c r="O44" s="14">
        <v>20202050064561</v>
      </c>
      <c r="P44" s="28">
        <v>43880</v>
      </c>
      <c r="Q44" s="6">
        <v>1</v>
      </c>
      <c r="R44" s="6">
        <v>1</v>
      </c>
      <c r="S44" s="6" t="s">
        <v>34</v>
      </c>
      <c r="T44" s="6" t="s">
        <v>254</v>
      </c>
      <c r="U44" s="9">
        <v>43882</v>
      </c>
      <c r="V44" s="6" t="s">
        <v>36</v>
      </c>
      <c r="W44" s="6" t="s">
        <v>37</v>
      </c>
      <c r="X44" s="6" t="s">
        <v>38</v>
      </c>
      <c r="Y44" s="5" t="s">
        <v>38</v>
      </c>
    </row>
    <row r="45" spans="1:25" ht="38.25" x14ac:dyDescent="0.25">
      <c r="A45" s="38" t="s">
        <v>25</v>
      </c>
      <c r="B45" s="6" t="s">
        <v>134</v>
      </c>
      <c r="C45" s="6" t="s">
        <v>176</v>
      </c>
      <c r="D45" s="6" t="s">
        <v>255</v>
      </c>
      <c r="E45" s="6" t="s">
        <v>338</v>
      </c>
      <c r="F45" s="6" t="s">
        <v>128</v>
      </c>
      <c r="G45" s="6" t="s">
        <v>256</v>
      </c>
      <c r="H45" s="6" t="s">
        <v>179</v>
      </c>
      <c r="I45" s="6" t="s">
        <v>30</v>
      </c>
      <c r="J45" s="6" t="s">
        <v>1894</v>
      </c>
      <c r="K45" s="6" t="s">
        <v>32</v>
      </c>
      <c r="L45" s="6">
        <v>30</v>
      </c>
      <c r="M45" s="41" t="s">
        <v>257</v>
      </c>
      <c r="N45" s="28">
        <v>43881</v>
      </c>
      <c r="O45" s="14" t="s">
        <v>258</v>
      </c>
      <c r="P45" s="28">
        <v>43886</v>
      </c>
      <c r="Q45" s="6">
        <v>3</v>
      </c>
      <c r="R45" s="6">
        <v>3</v>
      </c>
      <c r="S45" s="6" t="s">
        <v>34</v>
      </c>
      <c r="T45" s="6" t="s">
        <v>259</v>
      </c>
      <c r="U45" s="9">
        <v>43886</v>
      </c>
      <c r="V45" s="6" t="s">
        <v>36</v>
      </c>
      <c r="W45" s="6" t="s">
        <v>37</v>
      </c>
      <c r="X45" s="6" t="s">
        <v>38</v>
      </c>
      <c r="Y45" s="5" t="s">
        <v>38</v>
      </c>
    </row>
    <row r="46" spans="1:25" ht="38.25" x14ac:dyDescent="0.25">
      <c r="A46" s="38" t="s">
        <v>25</v>
      </c>
      <c r="B46" s="10" t="s">
        <v>134</v>
      </c>
      <c r="C46" s="10" t="s">
        <v>260</v>
      </c>
      <c r="D46" s="10" t="s">
        <v>261</v>
      </c>
      <c r="E46" s="10" t="s">
        <v>338</v>
      </c>
      <c r="F46" s="10" t="s">
        <v>204</v>
      </c>
      <c r="G46" s="10" t="s">
        <v>262</v>
      </c>
      <c r="H46" s="10" t="s">
        <v>1303</v>
      </c>
      <c r="I46" s="10" t="s">
        <v>30</v>
      </c>
      <c r="J46" s="10" t="s">
        <v>1894</v>
      </c>
      <c r="K46" s="10" t="s">
        <v>32</v>
      </c>
      <c r="L46" s="10">
        <v>30</v>
      </c>
      <c r="M46" s="42" t="s">
        <v>263</v>
      </c>
      <c r="N46" s="12">
        <v>43881</v>
      </c>
      <c r="O46" s="11">
        <v>20202050065721</v>
      </c>
      <c r="P46" s="12">
        <v>43935</v>
      </c>
      <c r="Q46" s="10">
        <v>34</v>
      </c>
      <c r="R46" s="10">
        <v>34</v>
      </c>
      <c r="S46" s="10" t="s">
        <v>141</v>
      </c>
      <c r="T46" s="10" t="s">
        <v>264</v>
      </c>
      <c r="U46" s="10" t="s">
        <v>38</v>
      </c>
      <c r="V46" s="10" t="s">
        <v>81</v>
      </c>
      <c r="W46" s="10" t="s">
        <v>38</v>
      </c>
      <c r="X46" s="10" t="s">
        <v>38</v>
      </c>
      <c r="Y46" s="5" t="s">
        <v>133</v>
      </c>
    </row>
    <row r="47" spans="1:25" ht="38.25" x14ac:dyDescent="0.25">
      <c r="A47" s="38" t="s">
        <v>25</v>
      </c>
      <c r="B47" s="4" t="s">
        <v>134</v>
      </c>
      <c r="C47" s="4" t="s">
        <v>143</v>
      </c>
      <c r="D47" s="4" t="s">
        <v>265</v>
      </c>
      <c r="E47" s="4" t="s">
        <v>338</v>
      </c>
      <c r="F47" s="4" t="s">
        <v>197</v>
      </c>
      <c r="G47" s="4" t="s">
        <v>266</v>
      </c>
      <c r="H47" s="4" t="s">
        <v>267</v>
      </c>
      <c r="I47" s="4" t="s">
        <v>30</v>
      </c>
      <c r="J47" s="4" t="s">
        <v>1894</v>
      </c>
      <c r="K47" s="4" t="s">
        <v>53</v>
      </c>
      <c r="L47" s="4">
        <v>15</v>
      </c>
      <c r="M47" s="54" t="s">
        <v>268</v>
      </c>
      <c r="N47" s="17">
        <v>43881</v>
      </c>
      <c r="O47" s="16"/>
      <c r="P47" s="17"/>
      <c r="Q47" s="16"/>
      <c r="R47" s="4"/>
      <c r="S47" s="4" t="s">
        <v>113</v>
      </c>
      <c r="T47" s="4"/>
      <c r="U47" s="4"/>
      <c r="V47" s="4"/>
      <c r="W47" s="4"/>
      <c r="X47" s="4"/>
      <c r="Y47" s="5"/>
    </row>
    <row r="48" spans="1:25" ht="38.25" x14ac:dyDescent="0.25">
      <c r="A48" s="38" t="s">
        <v>25</v>
      </c>
      <c r="B48" s="6" t="s">
        <v>134</v>
      </c>
      <c r="C48" s="6" t="s">
        <v>260</v>
      </c>
      <c r="D48" s="6" t="s">
        <v>269</v>
      </c>
      <c r="E48" s="6" t="s">
        <v>338</v>
      </c>
      <c r="F48" s="6" t="s">
        <v>204</v>
      </c>
      <c r="G48" s="6" t="s">
        <v>105</v>
      </c>
      <c r="H48" s="6" t="s">
        <v>179</v>
      </c>
      <c r="I48" s="6" t="s">
        <v>30</v>
      </c>
      <c r="J48" s="6" t="s">
        <v>1894</v>
      </c>
      <c r="K48" s="6" t="s">
        <v>32</v>
      </c>
      <c r="L48" s="6">
        <v>30</v>
      </c>
      <c r="M48" s="41" t="s">
        <v>270</v>
      </c>
      <c r="N48" s="28">
        <v>43885</v>
      </c>
      <c r="O48" s="14">
        <v>20202050065281</v>
      </c>
      <c r="P48" s="28">
        <v>43906</v>
      </c>
      <c r="Q48" s="6">
        <v>15</v>
      </c>
      <c r="R48" s="6">
        <v>15</v>
      </c>
      <c r="S48" s="6" t="s">
        <v>34</v>
      </c>
      <c r="T48" s="6" t="s">
        <v>271</v>
      </c>
      <c r="U48" s="9">
        <v>43908</v>
      </c>
      <c r="V48" s="6" t="s">
        <v>36</v>
      </c>
      <c r="W48" s="6" t="s">
        <v>37</v>
      </c>
      <c r="X48" s="6" t="s">
        <v>38</v>
      </c>
      <c r="Y48" s="5" t="s">
        <v>38</v>
      </c>
    </row>
    <row r="49" spans="1:25" ht="25.5" x14ac:dyDescent="0.25">
      <c r="A49" s="38" t="s">
        <v>25</v>
      </c>
      <c r="B49" s="10" t="s">
        <v>171</v>
      </c>
      <c r="C49" s="10" t="s">
        <v>150</v>
      </c>
      <c r="D49" s="10" t="s">
        <v>272</v>
      </c>
      <c r="E49" s="10" t="s">
        <v>338</v>
      </c>
      <c r="F49" s="10" t="s">
        <v>128</v>
      </c>
      <c r="G49" s="10" t="s">
        <v>273</v>
      </c>
      <c r="H49" s="10" t="s">
        <v>85</v>
      </c>
      <c r="I49" s="10" t="s">
        <v>86</v>
      </c>
      <c r="J49" s="10" t="s">
        <v>274</v>
      </c>
      <c r="K49" s="10" t="s">
        <v>275</v>
      </c>
      <c r="L49" s="10">
        <v>5</v>
      </c>
      <c r="M49" s="42" t="s">
        <v>276</v>
      </c>
      <c r="N49" s="12">
        <v>43886</v>
      </c>
      <c r="O49" s="11">
        <v>20201200000033</v>
      </c>
      <c r="P49" s="12">
        <v>43906</v>
      </c>
      <c r="Q49" s="10">
        <v>15</v>
      </c>
      <c r="R49" s="10">
        <v>15</v>
      </c>
      <c r="S49" s="10" t="s">
        <v>141</v>
      </c>
      <c r="T49" s="10" t="s">
        <v>277</v>
      </c>
      <c r="U49" s="10" t="s">
        <v>38</v>
      </c>
      <c r="V49" s="10" t="s">
        <v>81</v>
      </c>
      <c r="W49" s="10" t="s">
        <v>38</v>
      </c>
      <c r="X49" s="10" t="s">
        <v>38</v>
      </c>
      <c r="Y49" s="5" t="s">
        <v>38</v>
      </c>
    </row>
    <row r="50" spans="1:25" ht="25.5" x14ac:dyDescent="0.25">
      <c r="A50" s="38" t="s">
        <v>343</v>
      </c>
      <c r="B50" s="4" t="s">
        <v>278</v>
      </c>
      <c r="C50" s="4" t="s">
        <v>150</v>
      </c>
      <c r="D50" s="4" t="s">
        <v>279</v>
      </c>
      <c r="E50" s="4" t="s">
        <v>203</v>
      </c>
      <c r="F50" s="4" t="s">
        <v>128</v>
      </c>
      <c r="G50" s="4" t="s">
        <v>280</v>
      </c>
      <c r="H50" s="4" t="s">
        <v>473</v>
      </c>
      <c r="I50" s="4" t="s">
        <v>194</v>
      </c>
      <c r="J50" s="4" t="s">
        <v>1979</v>
      </c>
      <c r="K50" s="4" t="s">
        <v>281</v>
      </c>
      <c r="L50" s="4">
        <v>10</v>
      </c>
      <c r="M50" s="54" t="s">
        <v>282</v>
      </c>
      <c r="N50" s="17">
        <v>43887</v>
      </c>
      <c r="O50" s="16"/>
      <c r="P50" s="17"/>
      <c r="Q50" s="16"/>
      <c r="R50" s="4"/>
      <c r="S50" s="4" t="s">
        <v>113</v>
      </c>
      <c r="T50" s="4"/>
      <c r="U50" s="4"/>
      <c r="V50" s="4"/>
      <c r="W50" s="4"/>
      <c r="X50" s="4"/>
      <c r="Y50" s="5"/>
    </row>
    <row r="51" spans="1:25" ht="38.25" x14ac:dyDescent="0.25">
      <c r="A51" s="38" t="s">
        <v>25</v>
      </c>
      <c r="B51" s="6" t="s">
        <v>134</v>
      </c>
      <c r="C51" s="6" t="s">
        <v>176</v>
      </c>
      <c r="D51" s="6" t="s">
        <v>255</v>
      </c>
      <c r="E51" s="6" t="s">
        <v>338</v>
      </c>
      <c r="F51" s="6" t="s">
        <v>204</v>
      </c>
      <c r="G51" s="6" t="s">
        <v>283</v>
      </c>
      <c r="H51" s="6" t="s">
        <v>179</v>
      </c>
      <c r="I51" s="6" t="s">
        <v>30</v>
      </c>
      <c r="J51" s="6" t="s">
        <v>1894</v>
      </c>
      <c r="K51" s="6" t="s">
        <v>53</v>
      </c>
      <c r="L51" s="6">
        <v>15</v>
      </c>
      <c r="M51" s="41" t="s">
        <v>284</v>
      </c>
      <c r="N51" s="28">
        <v>43888</v>
      </c>
      <c r="O51" s="14">
        <v>20202050064741</v>
      </c>
      <c r="P51" s="28">
        <v>43886</v>
      </c>
      <c r="Q51" s="6">
        <v>0</v>
      </c>
      <c r="R51" s="6">
        <v>0</v>
      </c>
      <c r="S51" s="6" t="s">
        <v>34</v>
      </c>
      <c r="T51" s="6" t="s">
        <v>285</v>
      </c>
      <c r="U51" s="9">
        <v>43886</v>
      </c>
      <c r="V51" s="6" t="s">
        <v>36</v>
      </c>
      <c r="W51" s="6" t="s">
        <v>37</v>
      </c>
      <c r="X51" s="6" t="s">
        <v>38</v>
      </c>
      <c r="Y51" s="5" t="s">
        <v>38</v>
      </c>
    </row>
    <row r="52" spans="1:25" ht="38.25" x14ac:dyDescent="0.25">
      <c r="A52" s="38" t="s">
        <v>25</v>
      </c>
      <c r="B52" s="6" t="s">
        <v>134</v>
      </c>
      <c r="C52" s="6" t="s">
        <v>126</v>
      </c>
      <c r="D52" s="6" t="s">
        <v>196</v>
      </c>
      <c r="E52" s="6" t="s">
        <v>51</v>
      </c>
      <c r="F52" s="6" t="s">
        <v>204</v>
      </c>
      <c r="G52" s="6" t="s">
        <v>286</v>
      </c>
      <c r="H52" s="6" t="s">
        <v>826</v>
      </c>
      <c r="I52" s="6" t="s">
        <v>30</v>
      </c>
      <c r="J52" s="6" t="s">
        <v>1894</v>
      </c>
      <c r="K52" s="6" t="s">
        <v>32</v>
      </c>
      <c r="L52" s="6">
        <v>30</v>
      </c>
      <c r="M52" s="41" t="s">
        <v>287</v>
      </c>
      <c r="N52" s="28">
        <v>43888</v>
      </c>
      <c r="O52" s="14">
        <v>20202050065041</v>
      </c>
      <c r="P52" s="28">
        <v>43901</v>
      </c>
      <c r="Q52" s="6">
        <v>9</v>
      </c>
      <c r="R52" s="6">
        <v>9</v>
      </c>
      <c r="S52" s="6" t="s">
        <v>34</v>
      </c>
      <c r="T52" s="6" t="s">
        <v>288</v>
      </c>
      <c r="U52" s="9">
        <v>43903</v>
      </c>
      <c r="V52" s="6" t="s">
        <v>36</v>
      </c>
      <c r="W52" s="6" t="s">
        <v>37</v>
      </c>
      <c r="X52" s="6" t="s">
        <v>38</v>
      </c>
      <c r="Y52" s="5" t="s">
        <v>38</v>
      </c>
    </row>
    <row r="53" spans="1:25" ht="25.5" x14ac:dyDescent="0.25">
      <c r="A53" s="38" t="s">
        <v>25</v>
      </c>
      <c r="B53" s="10" t="s">
        <v>134</v>
      </c>
      <c r="C53" s="10" t="s">
        <v>150</v>
      </c>
      <c r="D53" s="10" t="s">
        <v>289</v>
      </c>
      <c r="E53" s="10" t="s">
        <v>338</v>
      </c>
      <c r="F53" s="10" t="s">
        <v>152</v>
      </c>
      <c r="G53" s="10" t="s">
        <v>105</v>
      </c>
      <c r="H53" s="10" t="s">
        <v>144</v>
      </c>
      <c r="I53" s="10" t="s">
        <v>139</v>
      </c>
      <c r="J53" s="10" t="s">
        <v>1894</v>
      </c>
      <c r="K53" s="10" t="s">
        <v>53</v>
      </c>
      <c r="L53" s="10">
        <v>15</v>
      </c>
      <c r="M53" s="42" t="s">
        <v>290</v>
      </c>
      <c r="N53" s="12">
        <v>43888</v>
      </c>
      <c r="O53" s="11">
        <v>20202100001081</v>
      </c>
      <c r="P53" s="12">
        <v>43914</v>
      </c>
      <c r="Q53" s="10">
        <v>18</v>
      </c>
      <c r="R53" s="10">
        <v>18</v>
      </c>
      <c r="S53" s="10" t="s">
        <v>141</v>
      </c>
      <c r="T53" s="10" t="s">
        <v>291</v>
      </c>
      <c r="U53" s="10" t="s">
        <v>38</v>
      </c>
      <c r="V53" s="10" t="s">
        <v>81</v>
      </c>
      <c r="W53" s="10" t="s">
        <v>37</v>
      </c>
      <c r="X53" s="10" t="s">
        <v>38</v>
      </c>
      <c r="Y53" s="5" t="s">
        <v>292</v>
      </c>
    </row>
    <row r="54" spans="1:25" ht="38.25" x14ac:dyDescent="0.25">
      <c r="A54" s="38" t="s">
        <v>343</v>
      </c>
      <c r="B54" s="10" t="s">
        <v>278</v>
      </c>
      <c r="C54" s="10" t="s">
        <v>150</v>
      </c>
      <c r="D54" s="10" t="s">
        <v>293</v>
      </c>
      <c r="E54" s="10" t="s">
        <v>338</v>
      </c>
      <c r="F54" s="10" t="s">
        <v>128</v>
      </c>
      <c r="G54" s="10" t="s">
        <v>294</v>
      </c>
      <c r="H54" s="10" t="s">
        <v>179</v>
      </c>
      <c r="I54" s="10" t="s">
        <v>30</v>
      </c>
      <c r="J54" s="10" t="s">
        <v>1894</v>
      </c>
      <c r="K54" s="10" t="s">
        <v>53</v>
      </c>
      <c r="L54" s="10">
        <v>15</v>
      </c>
      <c r="M54" s="42" t="s">
        <v>295</v>
      </c>
      <c r="N54" s="12">
        <v>43888</v>
      </c>
      <c r="O54" s="11">
        <v>20202050064941</v>
      </c>
      <c r="P54" s="12">
        <v>43900</v>
      </c>
      <c r="Q54" s="10">
        <v>8</v>
      </c>
      <c r="R54" s="10">
        <v>8</v>
      </c>
      <c r="S54" s="10" t="s">
        <v>141</v>
      </c>
      <c r="T54" s="10" t="s">
        <v>296</v>
      </c>
      <c r="U54" s="40">
        <v>43900</v>
      </c>
      <c r="V54" s="10" t="s">
        <v>36</v>
      </c>
      <c r="W54" s="10" t="s">
        <v>37</v>
      </c>
      <c r="X54" s="10" t="s">
        <v>38</v>
      </c>
      <c r="Y54" s="5" t="s">
        <v>297</v>
      </c>
    </row>
    <row r="55" spans="1:25" ht="38.25" x14ac:dyDescent="0.25">
      <c r="A55" s="38" t="s">
        <v>343</v>
      </c>
      <c r="B55" s="43" t="s">
        <v>278</v>
      </c>
      <c r="C55" s="43" t="s">
        <v>150</v>
      </c>
      <c r="D55" s="43" t="s">
        <v>298</v>
      </c>
      <c r="E55" s="43" t="s">
        <v>203</v>
      </c>
      <c r="F55" s="43" t="s">
        <v>128</v>
      </c>
      <c r="G55" s="43" t="s">
        <v>299</v>
      </c>
      <c r="H55" s="6" t="s">
        <v>826</v>
      </c>
      <c r="I55" s="6" t="s">
        <v>30</v>
      </c>
      <c r="J55" s="6" t="s">
        <v>1894</v>
      </c>
      <c r="K55" s="6" t="s">
        <v>121</v>
      </c>
      <c r="L55" s="43">
        <v>15</v>
      </c>
      <c r="M55" s="44" t="s">
        <v>300</v>
      </c>
      <c r="N55" s="45">
        <v>43888</v>
      </c>
      <c r="O55" s="46">
        <v>20202050064861</v>
      </c>
      <c r="P55" s="45">
        <v>43892</v>
      </c>
      <c r="Q55" s="43">
        <v>5</v>
      </c>
      <c r="R55" s="43">
        <v>5</v>
      </c>
      <c r="S55" s="6" t="s">
        <v>34</v>
      </c>
      <c r="T55" s="43" t="s">
        <v>301</v>
      </c>
      <c r="U55" s="47">
        <v>43894</v>
      </c>
      <c r="V55" s="43" t="s">
        <v>36</v>
      </c>
      <c r="W55" s="43" t="s">
        <v>37</v>
      </c>
      <c r="X55" s="43" t="s">
        <v>38</v>
      </c>
      <c r="Y55" s="55" t="s">
        <v>302</v>
      </c>
    </row>
    <row r="56" spans="1:25" ht="38.25" x14ac:dyDescent="0.25">
      <c r="A56" s="38" t="s">
        <v>343</v>
      </c>
      <c r="B56" s="6" t="s">
        <v>278</v>
      </c>
      <c r="C56" s="6" t="s">
        <v>150</v>
      </c>
      <c r="D56" s="6" t="s">
        <v>303</v>
      </c>
      <c r="E56" s="6" t="s">
        <v>203</v>
      </c>
      <c r="F56" s="43" t="s">
        <v>128</v>
      </c>
      <c r="G56" s="6" t="s">
        <v>304</v>
      </c>
      <c r="H56" s="6" t="s">
        <v>826</v>
      </c>
      <c r="I56" s="6" t="s">
        <v>30</v>
      </c>
      <c r="J56" s="6" t="s">
        <v>1894</v>
      </c>
      <c r="K56" s="6" t="s">
        <v>281</v>
      </c>
      <c r="L56" s="6">
        <v>10</v>
      </c>
      <c r="M56" s="41" t="s">
        <v>305</v>
      </c>
      <c r="N56" s="28">
        <v>43888</v>
      </c>
      <c r="O56" s="14">
        <v>20202050064661</v>
      </c>
      <c r="P56" s="28">
        <v>43881</v>
      </c>
      <c r="Q56" s="6">
        <v>1</v>
      </c>
      <c r="R56" s="6">
        <v>1</v>
      </c>
      <c r="S56" s="6" t="s">
        <v>34</v>
      </c>
      <c r="T56" s="6" t="s">
        <v>306</v>
      </c>
      <c r="U56" s="9">
        <v>43882</v>
      </c>
      <c r="V56" s="6" t="s">
        <v>36</v>
      </c>
      <c r="W56" s="6" t="s">
        <v>37</v>
      </c>
      <c r="X56" s="6" t="s">
        <v>38</v>
      </c>
      <c r="Y56" s="55" t="s">
        <v>307</v>
      </c>
    </row>
    <row r="57" spans="1:25" ht="38.25" x14ac:dyDescent="0.25">
      <c r="A57" s="38" t="s">
        <v>308</v>
      </c>
      <c r="B57" s="4" t="s">
        <v>309</v>
      </c>
      <c r="C57" s="4" t="s">
        <v>143</v>
      </c>
      <c r="D57" s="4" t="s">
        <v>310</v>
      </c>
      <c r="E57" s="4" t="s">
        <v>311</v>
      </c>
      <c r="F57" s="4" t="s">
        <v>204</v>
      </c>
      <c r="G57" s="4" t="s">
        <v>312</v>
      </c>
      <c r="H57" s="4" t="s">
        <v>179</v>
      </c>
      <c r="I57" s="4" t="s">
        <v>313</v>
      </c>
      <c r="J57" s="4" t="s">
        <v>1894</v>
      </c>
      <c r="K57" s="4" t="s">
        <v>32</v>
      </c>
      <c r="L57" s="4" t="s">
        <v>314</v>
      </c>
      <c r="M57" s="4" t="s">
        <v>315</v>
      </c>
      <c r="N57" s="17">
        <v>43893</v>
      </c>
      <c r="O57" s="16"/>
      <c r="P57" s="17"/>
      <c r="Q57" s="16"/>
      <c r="R57" s="4"/>
      <c r="S57" s="4" t="s">
        <v>113</v>
      </c>
      <c r="T57" s="4"/>
      <c r="U57" s="4"/>
      <c r="V57" s="4"/>
      <c r="W57" s="4"/>
      <c r="X57" s="4"/>
      <c r="Y57" s="5"/>
    </row>
    <row r="58" spans="1:25" ht="38.25" x14ac:dyDescent="0.25">
      <c r="A58" s="38" t="s">
        <v>308</v>
      </c>
      <c r="B58" s="6" t="s">
        <v>309</v>
      </c>
      <c r="C58" s="7" t="s">
        <v>143</v>
      </c>
      <c r="D58" s="6" t="s">
        <v>317</v>
      </c>
      <c r="E58" s="6" t="s">
        <v>311</v>
      </c>
      <c r="F58" s="6" t="s">
        <v>128</v>
      </c>
      <c r="G58" s="6" t="s">
        <v>68</v>
      </c>
      <c r="H58" s="6" t="s">
        <v>826</v>
      </c>
      <c r="I58" s="6" t="s">
        <v>313</v>
      </c>
      <c r="J58" s="6" t="s">
        <v>1894</v>
      </c>
      <c r="K58" s="6" t="s">
        <v>53</v>
      </c>
      <c r="L58" s="6" t="s">
        <v>318</v>
      </c>
      <c r="M58" s="6" t="s">
        <v>319</v>
      </c>
      <c r="N58" s="28">
        <v>43893</v>
      </c>
      <c r="O58" s="8" t="s">
        <v>320</v>
      </c>
      <c r="P58" s="28" t="s">
        <v>321</v>
      </c>
      <c r="Q58" s="6"/>
      <c r="R58" s="6">
        <v>12</v>
      </c>
      <c r="S58" s="6" t="s">
        <v>34</v>
      </c>
      <c r="T58" s="6" t="s">
        <v>322</v>
      </c>
      <c r="U58" s="6" t="s">
        <v>323</v>
      </c>
      <c r="V58" s="6" t="s">
        <v>36</v>
      </c>
      <c r="W58" s="6" t="s">
        <v>324</v>
      </c>
      <c r="X58" s="6"/>
      <c r="Y58" s="5"/>
    </row>
    <row r="59" spans="1:25" ht="38.25" x14ac:dyDescent="0.25">
      <c r="A59" s="38" t="s">
        <v>308</v>
      </c>
      <c r="B59" s="4" t="s">
        <v>309</v>
      </c>
      <c r="C59" s="4" t="s">
        <v>176</v>
      </c>
      <c r="D59" s="4" t="s">
        <v>325</v>
      </c>
      <c r="E59" s="4" t="s">
        <v>311</v>
      </c>
      <c r="F59" s="4" t="s">
        <v>128</v>
      </c>
      <c r="G59" s="4" t="s">
        <v>105</v>
      </c>
      <c r="H59" s="4" t="s">
        <v>179</v>
      </c>
      <c r="I59" s="4" t="s">
        <v>313</v>
      </c>
      <c r="J59" s="4" t="s">
        <v>1894</v>
      </c>
      <c r="K59" s="4" t="s">
        <v>281</v>
      </c>
      <c r="L59" s="4" t="s">
        <v>326</v>
      </c>
      <c r="M59" s="4" t="s">
        <v>327</v>
      </c>
      <c r="N59" s="17">
        <v>43893</v>
      </c>
      <c r="O59" s="16"/>
      <c r="P59" s="17"/>
      <c r="Q59" s="16"/>
      <c r="R59" s="4"/>
      <c r="S59" s="4" t="s">
        <v>113</v>
      </c>
      <c r="T59" s="4"/>
      <c r="U59" s="4"/>
      <c r="V59" s="4"/>
      <c r="W59" s="4"/>
      <c r="X59" s="4"/>
      <c r="Y59" s="5"/>
    </row>
    <row r="60" spans="1:25" ht="38.25" x14ac:dyDescent="0.25">
      <c r="A60" s="38" t="s">
        <v>308</v>
      </c>
      <c r="B60" s="4" t="s">
        <v>309</v>
      </c>
      <c r="C60" s="4" t="s">
        <v>329</v>
      </c>
      <c r="D60" s="4" t="s">
        <v>330</v>
      </c>
      <c r="E60" s="4" t="s">
        <v>331</v>
      </c>
      <c r="F60" s="4" t="s">
        <v>204</v>
      </c>
      <c r="G60" s="4" t="s">
        <v>332</v>
      </c>
      <c r="H60" s="4" t="s">
        <v>179</v>
      </c>
      <c r="I60" s="4" t="s">
        <v>313</v>
      </c>
      <c r="J60" s="4" t="s">
        <v>1894</v>
      </c>
      <c r="K60" s="4" t="s">
        <v>32</v>
      </c>
      <c r="L60" s="4" t="s">
        <v>314</v>
      </c>
      <c r="M60" s="4" t="s">
        <v>333</v>
      </c>
      <c r="N60" s="17">
        <v>43893</v>
      </c>
      <c r="O60" s="16"/>
      <c r="P60" s="17"/>
      <c r="Q60" s="16"/>
      <c r="R60" s="4"/>
      <c r="S60" s="4" t="s">
        <v>113</v>
      </c>
      <c r="T60" s="4"/>
      <c r="U60" s="4"/>
      <c r="V60" s="4"/>
      <c r="W60" s="4"/>
      <c r="X60" s="4"/>
      <c r="Y60" s="5"/>
    </row>
    <row r="61" spans="1:25" ht="38.25" x14ac:dyDescent="0.25">
      <c r="A61" s="38" t="s">
        <v>308</v>
      </c>
      <c r="B61" s="10" t="s">
        <v>309</v>
      </c>
      <c r="C61" s="10" t="s">
        <v>143</v>
      </c>
      <c r="D61" s="10" t="s">
        <v>84</v>
      </c>
      <c r="E61" s="10" t="s">
        <v>331</v>
      </c>
      <c r="F61" s="10" t="s">
        <v>204</v>
      </c>
      <c r="G61" s="10" t="s">
        <v>334</v>
      </c>
      <c r="H61" s="10" t="s">
        <v>335</v>
      </c>
      <c r="I61" s="10" t="s">
        <v>313</v>
      </c>
      <c r="J61" s="10" t="s">
        <v>1894</v>
      </c>
      <c r="K61" s="10" t="s">
        <v>53</v>
      </c>
      <c r="L61" s="10" t="s">
        <v>314</v>
      </c>
      <c r="M61" s="10" t="s">
        <v>336</v>
      </c>
      <c r="N61" s="12">
        <v>43893</v>
      </c>
      <c r="O61" s="11">
        <v>20202050067241</v>
      </c>
      <c r="P61" s="12">
        <v>43970</v>
      </c>
      <c r="Q61" s="13"/>
      <c r="R61" s="10"/>
      <c r="S61" s="10" t="s">
        <v>141</v>
      </c>
      <c r="T61" s="10"/>
      <c r="U61" s="10"/>
      <c r="V61" s="10"/>
      <c r="W61" s="10"/>
      <c r="X61" s="10"/>
      <c r="Y61" s="5"/>
    </row>
    <row r="62" spans="1:25" ht="25.5" x14ac:dyDescent="0.25">
      <c r="A62" s="38" t="s">
        <v>308</v>
      </c>
      <c r="B62" s="6" t="s">
        <v>309</v>
      </c>
      <c r="C62" s="6" t="s">
        <v>150</v>
      </c>
      <c r="D62" s="6" t="s">
        <v>337</v>
      </c>
      <c r="E62" s="6" t="s">
        <v>338</v>
      </c>
      <c r="F62" s="6" t="s">
        <v>128</v>
      </c>
      <c r="G62" s="6" t="s">
        <v>339</v>
      </c>
      <c r="H62" s="6" t="s">
        <v>144</v>
      </c>
      <c r="I62" s="6" t="s">
        <v>139</v>
      </c>
      <c r="J62" s="6" t="s">
        <v>1894</v>
      </c>
      <c r="K62" s="6" t="s">
        <v>155</v>
      </c>
      <c r="L62" s="6" t="s">
        <v>326</v>
      </c>
      <c r="M62" s="6" t="s">
        <v>340</v>
      </c>
      <c r="N62" s="28">
        <v>43893</v>
      </c>
      <c r="O62" s="6"/>
      <c r="P62" s="28" t="s">
        <v>323</v>
      </c>
      <c r="Q62" s="6"/>
      <c r="R62" s="6">
        <v>14</v>
      </c>
      <c r="S62" s="6" t="s">
        <v>34</v>
      </c>
      <c r="T62" s="6" t="s">
        <v>341</v>
      </c>
      <c r="U62" s="6"/>
      <c r="V62" s="6" t="s">
        <v>81</v>
      </c>
      <c r="W62" s="6" t="s">
        <v>324</v>
      </c>
      <c r="X62" s="6"/>
      <c r="Y62" s="5" t="s">
        <v>342</v>
      </c>
    </row>
    <row r="63" spans="1:25" ht="38.25" x14ac:dyDescent="0.25">
      <c r="A63" s="38" t="s">
        <v>343</v>
      </c>
      <c r="B63" s="6" t="s">
        <v>278</v>
      </c>
      <c r="C63" s="6" t="s">
        <v>344</v>
      </c>
      <c r="D63" s="6" t="s">
        <v>345</v>
      </c>
      <c r="E63" s="6" t="s">
        <v>331</v>
      </c>
      <c r="F63" s="6" t="s">
        <v>137</v>
      </c>
      <c r="G63" s="6" t="s">
        <v>346</v>
      </c>
      <c r="H63" s="6" t="s">
        <v>179</v>
      </c>
      <c r="I63" s="6" t="s">
        <v>347</v>
      </c>
      <c r="J63" s="6" t="s">
        <v>1894</v>
      </c>
      <c r="K63" s="6" t="s">
        <v>53</v>
      </c>
      <c r="L63" s="6" t="s">
        <v>318</v>
      </c>
      <c r="M63" s="6" t="s">
        <v>348</v>
      </c>
      <c r="N63" s="28">
        <v>43893</v>
      </c>
      <c r="O63" s="8" t="s">
        <v>349</v>
      </c>
      <c r="P63" s="28" t="s">
        <v>350</v>
      </c>
      <c r="Q63" s="6"/>
      <c r="R63" s="14">
        <v>4</v>
      </c>
      <c r="S63" s="6" t="s">
        <v>34</v>
      </c>
      <c r="T63" s="6"/>
      <c r="U63" s="6" t="s">
        <v>351</v>
      </c>
      <c r="V63" s="6" t="s">
        <v>36</v>
      </c>
      <c r="W63" s="6" t="s">
        <v>324</v>
      </c>
      <c r="X63" s="6"/>
      <c r="Y63" s="5"/>
    </row>
    <row r="64" spans="1:25" ht="38.25" x14ac:dyDescent="0.25">
      <c r="A64" s="38" t="s">
        <v>308</v>
      </c>
      <c r="B64" s="6" t="s">
        <v>309</v>
      </c>
      <c r="C64" s="6" t="s">
        <v>143</v>
      </c>
      <c r="D64" s="6" t="s">
        <v>352</v>
      </c>
      <c r="E64" s="6" t="s">
        <v>331</v>
      </c>
      <c r="F64" s="6" t="s">
        <v>204</v>
      </c>
      <c r="G64" s="6" t="s">
        <v>68</v>
      </c>
      <c r="H64" s="6" t="s">
        <v>826</v>
      </c>
      <c r="I64" s="6" t="s">
        <v>347</v>
      </c>
      <c r="J64" s="6" t="s">
        <v>1894</v>
      </c>
      <c r="K64" s="6" t="s">
        <v>53</v>
      </c>
      <c r="L64" s="6" t="s">
        <v>318</v>
      </c>
      <c r="M64" s="6" t="s">
        <v>353</v>
      </c>
      <c r="N64" s="28">
        <v>43893</v>
      </c>
      <c r="O64" s="8" t="s">
        <v>354</v>
      </c>
      <c r="P64" s="28" t="s">
        <v>355</v>
      </c>
      <c r="Q64" s="6"/>
      <c r="R64" s="6">
        <v>12</v>
      </c>
      <c r="S64" s="6" t="s">
        <v>34</v>
      </c>
      <c r="T64" s="6"/>
      <c r="U64" s="6" t="s">
        <v>323</v>
      </c>
      <c r="V64" s="6" t="s">
        <v>36</v>
      </c>
      <c r="W64" s="6" t="s">
        <v>324</v>
      </c>
      <c r="X64" s="6"/>
      <c r="Y64" s="5"/>
    </row>
    <row r="65" spans="1:25" ht="38.25" x14ac:dyDescent="0.25">
      <c r="A65" s="38" t="s">
        <v>343</v>
      </c>
      <c r="B65" s="6" t="s">
        <v>278</v>
      </c>
      <c r="C65" s="6" t="s">
        <v>143</v>
      </c>
      <c r="D65" s="6" t="s">
        <v>352</v>
      </c>
      <c r="E65" s="6" t="s">
        <v>331</v>
      </c>
      <c r="F65" s="6" t="s">
        <v>204</v>
      </c>
      <c r="G65" s="6" t="s">
        <v>356</v>
      </c>
      <c r="H65" s="6" t="s">
        <v>826</v>
      </c>
      <c r="I65" s="6" t="s">
        <v>313</v>
      </c>
      <c r="J65" s="6" t="s">
        <v>1894</v>
      </c>
      <c r="K65" s="6" t="s">
        <v>32</v>
      </c>
      <c r="L65" s="6" t="s">
        <v>314</v>
      </c>
      <c r="M65" s="6" t="s">
        <v>357</v>
      </c>
      <c r="N65" s="28">
        <v>43893</v>
      </c>
      <c r="O65" s="8" t="s">
        <v>358</v>
      </c>
      <c r="P65" s="28" t="s">
        <v>359</v>
      </c>
      <c r="Q65" s="7"/>
      <c r="R65" s="6">
        <v>2</v>
      </c>
      <c r="S65" s="6" t="s">
        <v>34</v>
      </c>
      <c r="T65" s="6"/>
      <c r="U65" s="6" t="s">
        <v>359</v>
      </c>
      <c r="V65" s="6" t="s">
        <v>36</v>
      </c>
      <c r="W65" s="6" t="s">
        <v>324</v>
      </c>
      <c r="X65" s="6"/>
      <c r="Y65" s="5"/>
    </row>
    <row r="66" spans="1:25" ht="38.25" x14ac:dyDescent="0.25">
      <c r="A66" s="38" t="s">
        <v>308</v>
      </c>
      <c r="B66" s="6" t="s">
        <v>309</v>
      </c>
      <c r="C66" s="6" t="s">
        <v>143</v>
      </c>
      <c r="D66" s="6" t="s">
        <v>361</v>
      </c>
      <c r="E66" s="6" t="s">
        <v>331</v>
      </c>
      <c r="F66" s="6" t="s">
        <v>128</v>
      </c>
      <c r="G66" s="6" t="s">
        <v>362</v>
      </c>
      <c r="H66" s="6" t="s">
        <v>363</v>
      </c>
      <c r="I66" s="6" t="s">
        <v>87</v>
      </c>
      <c r="J66" s="6" t="s">
        <v>274</v>
      </c>
      <c r="K66" s="6" t="s">
        <v>281</v>
      </c>
      <c r="L66" s="6" t="s">
        <v>326</v>
      </c>
      <c r="M66" s="6" t="s">
        <v>364</v>
      </c>
      <c r="N66" s="28">
        <v>43894</v>
      </c>
      <c r="O66" s="6"/>
      <c r="P66" s="28" t="s">
        <v>365</v>
      </c>
      <c r="Q66" s="6"/>
      <c r="R66" s="14">
        <v>8</v>
      </c>
      <c r="S66" s="6" t="s">
        <v>34</v>
      </c>
      <c r="T66" s="6" t="s">
        <v>366</v>
      </c>
      <c r="U66" s="6" t="s">
        <v>38</v>
      </c>
      <c r="V66" s="6" t="s">
        <v>38</v>
      </c>
      <c r="W66" s="6" t="s">
        <v>324</v>
      </c>
      <c r="X66" s="6"/>
      <c r="Y66" s="5" t="s">
        <v>367</v>
      </c>
    </row>
    <row r="67" spans="1:25" ht="38.25" x14ac:dyDescent="0.25">
      <c r="A67" s="38" t="s">
        <v>308</v>
      </c>
      <c r="B67" s="10" t="s">
        <v>309</v>
      </c>
      <c r="C67" s="10" t="s">
        <v>176</v>
      </c>
      <c r="D67" s="10" t="s">
        <v>368</v>
      </c>
      <c r="E67" s="10" t="s">
        <v>311</v>
      </c>
      <c r="F67" s="10" t="s">
        <v>128</v>
      </c>
      <c r="G67" s="10" t="s">
        <v>369</v>
      </c>
      <c r="H67" s="10" t="s">
        <v>370</v>
      </c>
      <c r="I67" s="10" t="s">
        <v>313</v>
      </c>
      <c r="J67" s="10" t="s">
        <v>1894</v>
      </c>
      <c r="K67" s="10" t="s">
        <v>281</v>
      </c>
      <c r="L67" s="10" t="s">
        <v>326</v>
      </c>
      <c r="M67" s="10" t="s">
        <v>371</v>
      </c>
      <c r="N67" s="12">
        <v>43894</v>
      </c>
      <c r="O67" s="11">
        <v>20202100000991</v>
      </c>
      <c r="P67" s="12">
        <v>43909</v>
      </c>
      <c r="Q67" s="13"/>
      <c r="R67" s="10">
        <v>11</v>
      </c>
      <c r="S67" s="10" t="s">
        <v>141</v>
      </c>
      <c r="T67" s="10"/>
      <c r="U67" s="10"/>
      <c r="V67" s="10"/>
      <c r="W67" s="10"/>
      <c r="X67" s="10"/>
      <c r="Y67" s="5"/>
    </row>
    <row r="68" spans="1:25" ht="25.5" x14ac:dyDescent="0.25">
      <c r="A68" s="38" t="s">
        <v>308</v>
      </c>
      <c r="B68" s="6" t="s">
        <v>309</v>
      </c>
      <c r="C68" s="6" t="s">
        <v>150</v>
      </c>
      <c r="D68" s="6" t="s">
        <v>272</v>
      </c>
      <c r="E68" s="6" t="s">
        <v>338</v>
      </c>
      <c r="F68" s="6" t="s">
        <v>128</v>
      </c>
      <c r="G68" s="6" t="s">
        <v>372</v>
      </c>
      <c r="H68" s="6" t="s">
        <v>373</v>
      </c>
      <c r="I68" s="6" t="s">
        <v>86</v>
      </c>
      <c r="J68" s="6" t="s">
        <v>274</v>
      </c>
      <c r="K68" s="6" t="s">
        <v>275</v>
      </c>
      <c r="L68" s="6" t="s">
        <v>374</v>
      </c>
      <c r="M68" s="6" t="s">
        <v>375</v>
      </c>
      <c r="N68" s="28">
        <v>43894</v>
      </c>
      <c r="O68" s="8" t="s">
        <v>376</v>
      </c>
      <c r="P68" s="28" t="s">
        <v>377</v>
      </c>
      <c r="Q68" s="6"/>
      <c r="R68" s="6">
        <v>1</v>
      </c>
      <c r="S68" s="6" t="s">
        <v>34</v>
      </c>
      <c r="T68" s="6"/>
      <c r="U68" s="6" t="s">
        <v>38</v>
      </c>
      <c r="V68" s="6" t="s">
        <v>378</v>
      </c>
      <c r="W68" s="6" t="s">
        <v>38</v>
      </c>
      <c r="X68" s="6"/>
      <c r="Y68" s="5" t="s">
        <v>379</v>
      </c>
    </row>
    <row r="69" spans="1:25" ht="38.25" x14ac:dyDescent="0.25">
      <c r="A69" s="38" t="s">
        <v>343</v>
      </c>
      <c r="B69" s="6" t="s">
        <v>278</v>
      </c>
      <c r="C69" s="6" t="s">
        <v>380</v>
      </c>
      <c r="D69" s="6" t="s">
        <v>50</v>
      </c>
      <c r="E69" s="6" t="s">
        <v>331</v>
      </c>
      <c r="F69" s="6" t="s">
        <v>204</v>
      </c>
      <c r="G69" s="6" t="s">
        <v>381</v>
      </c>
      <c r="H69" s="6" t="s">
        <v>826</v>
      </c>
      <c r="I69" s="6" t="s">
        <v>30</v>
      </c>
      <c r="J69" s="6" t="s">
        <v>1894</v>
      </c>
      <c r="K69" s="6" t="s">
        <v>53</v>
      </c>
      <c r="L69" s="6" t="s">
        <v>318</v>
      </c>
      <c r="M69" s="6" t="s">
        <v>382</v>
      </c>
      <c r="N69" s="28">
        <v>43894</v>
      </c>
      <c r="O69" s="8" t="s">
        <v>383</v>
      </c>
      <c r="P69" s="28" t="s">
        <v>359</v>
      </c>
      <c r="Q69" s="7"/>
      <c r="R69" s="14">
        <v>3</v>
      </c>
      <c r="S69" s="6" t="s">
        <v>34</v>
      </c>
      <c r="T69" s="6" t="s">
        <v>384</v>
      </c>
      <c r="U69" s="6" t="s">
        <v>385</v>
      </c>
      <c r="V69" s="6" t="s">
        <v>36</v>
      </c>
      <c r="W69" s="6" t="s">
        <v>324</v>
      </c>
      <c r="X69" s="6" t="s">
        <v>324</v>
      </c>
      <c r="Y69" s="5"/>
    </row>
    <row r="70" spans="1:25" ht="25.5" x14ac:dyDescent="0.25">
      <c r="A70" s="38" t="s">
        <v>386</v>
      </c>
      <c r="B70" s="10" t="s">
        <v>125</v>
      </c>
      <c r="C70" s="10" t="s">
        <v>248</v>
      </c>
      <c r="D70" s="10" t="s">
        <v>387</v>
      </c>
      <c r="E70" s="10" t="s">
        <v>388</v>
      </c>
      <c r="F70" s="10" t="s">
        <v>128</v>
      </c>
      <c r="G70" s="10" t="s">
        <v>389</v>
      </c>
      <c r="H70" s="10" t="s">
        <v>390</v>
      </c>
      <c r="I70" s="10" t="s">
        <v>391</v>
      </c>
      <c r="J70" s="10" t="s">
        <v>1894</v>
      </c>
      <c r="K70" s="10" t="s">
        <v>121</v>
      </c>
      <c r="L70" s="10" t="s">
        <v>318</v>
      </c>
      <c r="M70" s="10" t="s">
        <v>392</v>
      </c>
      <c r="N70" s="12">
        <v>43895</v>
      </c>
      <c r="O70" s="15" t="s">
        <v>393</v>
      </c>
      <c r="P70" s="12" t="s">
        <v>394</v>
      </c>
      <c r="Q70" s="10"/>
      <c r="R70" s="11">
        <v>39</v>
      </c>
      <c r="S70" s="10" t="s">
        <v>141</v>
      </c>
      <c r="T70" s="10"/>
      <c r="U70" s="10" t="s">
        <v>394</v>
      </c>
      <c r="V70" s="10" t="s">
        <v>36</v>
      </c>
      <c r="W70" s="10" t="s">
        <v>324</v>
      </c>
      <c r="X70" s="10"/>
      <c r="Y70" s="5"/>
    </row>
    <row r="71" spans="1:25" ht="38.25" x14ac:dyDescent="0.25">
      <c r="A71" s="38" t="s">
        <v>308</v>
      </c>
      <c r="B71" s="6" t="s">
        <v>171</v>
      </c>
      <c r="C71" s="6" t="s">
        <v>150</v>
      </c>
      <c r="D71" s="6" t="s">
        <v>395</v>
      </c>
      <c r="E71" s="6" t="s">
        <v>388</v>
      </c>
      <c r="F71" s="6" t="s">
        <v>204</v>
      </c>
      <c r="G71" s="6" t="s">
        <v>396</v>
      </c>
      <c r="H71" s="6" t="s">
        <v>826</v>
      </c>
      <c r="I71" s="6" t="s">
        <v>30</v>
      </c>
      <c r="J71" s="6" t="s">
        <v>1894</v>
      </c>
      <c r="K71" s="6" t="s">
        <v>121</v>
      </c>
      <c r="L71" s="6" t="s">
        <v>318</v>
      </c>
      <c r="M71" s="6" t="s">
        <v>397</v>
      </c>
      <c r="N71" s="28">
        <v>43895</v>
      </c>
      <c r="O71" s="8" t="s">
        <v>398</v>
      </c>
      <c r="P71" s="30" t="s">
        <v>399</v>
      </c>
      <c r="Q71" s="7"/>
      <c r="R71" s="6">
        <v>14</v>
      </c>
      <c r="S71" s="6" t="s">
        <v>34</v>
      </c>
      <c r="T71" s="6"/>
      <c r="U71" s="6" t="s">
        <v>400</v>
      </c>
      <c r="V71" s="6" t="s">
        <v>36</v>
      </c>
      <c r="W71" s="6" t="s">
        <v>324</v>
      </c>
      <c r="X71" s="6"/>
      <c r="Y71" s="5"/>
    </row>
    <row r="72" spans="1:25" ht="25.5" x14ac:dyDescent="0.25">
      <c r="A72" s="38" t="s">
        <v>308</v>
      </c>
      <c r="B72" s="6" t="s">
        <v>309</v>
      </c>
      <c r="C72" s="6" t="s">
        <v>150</v>
      </c>
      <c r="D72" s="6" t="s">
        <v>246</v>
      </c>
      <c r="E72" s="6" t="s">
        <v>338</v>
      </c>
      <c r="F72" s="6" t="s">
        <v>204</v>
      </c>
      <c r="G72" s="6" t="s">
        <v>256</v>
      </c>
      <c r="H72" s="6" t="s">
        <v>373</v>
      </c>
      <c r="I72" s="6" t="s">
        <v>86</v>
      </c>
      <c r="J72" s="6" t="s">
        <v>274</v>
      </c>
      <c r="K72" s="6" t="s">
        <v>121</v>
      </c>
      <c r="L72" s="6" t="s">
        <v>314</v>
      </c>
      <c r="M72" s="6" t="s">
        <v>401</v>
      </c>
      <c r="N72" s="28">
        <v>43895</v>
      </c>
      <c r="O72" s="6" t="s">
        <v>402</v>
      </c>
      <c r="P72" s="30" t="s">
        <v>403</v>
      </c>
      <c r="Q72" s="7"/>
      <c r="R72" s="14">
        <v>7</v>
      </c>
      <c r="S72" s="6" t="s">
        <v>34</v>
      </c>
      <c r="T72" s="6"/>
      <c r="U72" s="6" t="s">
        <v>38</v>
      </c>
      <c r="V72" s="6" t="s">
        <v>81</v>
      </c>
      <c r="W72" s="6" t="s">
        <v>38</v>
      </c>
      <c r="X72" s="6"/>
      <c r="Y72" s="5" t="s">
        <v>405</v>
      </c>
    </row>
    <row r="73" spans="1:25" ht="38.25" x14ac:dyDescent="0.25">
      <c r="A73" s="38" t="s">
        <v>308</v>
      </c>
      <c r="B73" s="6" t="s">
        <v>309</v>
      </c>
      <c r="C73" s="6" t="s">
        <v>150</v>
      </c>
      <c r="D73" s="6" t="s">
        <v>246</v>
      </c>
      <c r="E73" s="6" t="s">
        <v>338</v>
      </c>
      <c r="F73" s="6" t="s">
        <v>204</v>
      </c>
      <c r="G73" s="6" t="s">
        <v>256</v>
      </c>
      <c r="H73" s="6" t="s">
        <v>826</v>
      </c>
      <c r="I73" s="6" t="s">
        <v>30</v>
      </c>
      <c r="J73" s="6" t="s">
        <v>1894</v>
      </c>
      <c r="K73" s="6" t="s">
        <v>121</v>
      </c>
      <c r="L73" s="6" t="s">
        <v>318</v>
      </c>
      <c r="M73" s="6" t="s">
        <v>406</v>
      </c>
      <c r="N73" s="28">
        <v>43896</v>
      </c>
      <c r="O73" s="8" t="s">
        <v>407</v>
      </c>
      <c r="P73" s="30" t="s">
        <v>408</v>
      </c>
      <c r="Q73" s="7"/>
      <c r="R73" s="14">
        <v>7</v>
      </c>
      <c r="S73" s="6" t="s">
        <v>34</v>
      </c>
      <c r="T73" s="6"/>
      <c r="U73" s="7" t="s">
        <v>409</v>
      </c>
      <c r="V73" s="6" t="s">
        <v>36</v>
      </c>
      <c r="W73" s="6" t="s">
        <v>324</v>
      </c>
      <c r="X73" s="6"/>
      <c r="Y73" s="5"/>
    </row>
    <row r="74" spans="1:25" ht="38.25" x14ac:dyDescent="0.25">
      <c r="A74" s="38" t="s">
        <v>308</v>
      </c>
      <c r="B74" s="4" t="s">
        <v>309</v>
      </c>
      <c r="C74" s="4" t="s">
        <v>150</v>
      </c>
      <c r="D74" s="4" t="s">
        <v>410</v>
      </c>
      <c r="E74" s="4" t="s">
        <v>338</v>
      </c>
      <c r="F74" s="4" t="s">
        <v>197</v>
      </c>
      <c r="G74" s="4" t="s">
        <v>411</v>
      </c>
      <c r="H74" s="4" t="s">
        <v>179</v>
      </c>
      <c r="I74" s="4" t="s">
        <v>313</v>
      </c>
      <c r="J74" s="4" t="s">
        <v>1894</v>
      </c>
      <c r="K74" s="4" t="s">
        <v>53</v>
      </c>
      <c r="L74" s="4">
        <v>15</v>
      </c>
      <c r="M74" s="4" t="s">
        <v>412</v>
      </c>
      <c r="N74" s="17">
        <v>43896</v>
      </c>
      <c r="O74" s="16"/>
      <c r="P74" s="17"/>
      <c r="Q74" s="16"/>
      <c r="R74" s="4"/>
      <c r="S74" s="4" t="s">
        <v>113</v>
      </c>
      <c r="T74" s="4"/>
      <c r="U74" s="4"/>
      <c r="V74" s="4"/>
      <c r="W74" s="4"/>
      <c r="X74" s="4"/>
      <c r="Y74" s="5" t="s">
        <v>413</v>
      </c>
    </row>
    <row r="75" spans="1:25" ht="38.25" x14ac:dyDescent="0.25">
      <c r="A75" s="38" t="s">
        <v>308</v>
      </c>
      <c r="B75" s="6" t="s">
        <v>309</v>
      </c>
      <c r="C75" s="6" t="s">
        <v>414</v>
      </c>
      <c r="D75" s="6" t="s">
        <v>415</v>
      </c>
      <c r="E75" s="6" t="s">
        <v>331</v>
      </c>
      <c r="F75" s="6" t="s">
        <v>204</v>
      </c>
      <c r="G75" s="6" t="s">
        <v>416</v>
      </c>
      <c r="H75" s="6" t="s">
        <v>826</v>
      </c>
      <c r="I75" s="6" t="s">
        <v>30</v>
      </c>
      <c r="J75" s="6" t="s">
        <v>1894</v>
      </c>
      <c r="K75" s="6" t="s">
        <v>32</v>
      </c>
      <c r="L75" s="6" t="s">
        <v>314</v>
      </c>
      <c r="M75" s="6" t="s">
        <v>417</v>
      </c>
      <c r="N75" s="28">
        <v>43896</v>
      </c>
      <c r="O75" s="8" t="s">
        <v>418</v>
      </c>
      <c r="P75" s="30" t="s">
        <v>419</v>
      </c>
      <c r="Q75" s="7"/>
      <c r="R75" s="6">
        <v>11</v>
      </c>
      <c r="S75" s="6" t="s">
        <v>34</v>
      </c>
      <c r="T75" s="6"/>
      <c r="U75" s="7" t="s">
        <v>419</v>
      </c>
      <c r="V75" s="6" t="s">
        <v>36</v>
      </c>
      <c r="W75" s="6" t="s">
        <v>324</v>
      </c>
      <c r="X75" s="6"/>
      <c r="Y75" s="5" t="s">
        <v>421</v>
      </c>
    </row>
    <row r="76" spans="1:25" ht="38.25" x14ac:dyDescent="0.25">
      <c r="A76" s="38" t="s">
        <v>308</v>
      </c>
      <c r="B76" s="6" t="s">
        <v>309</v>
      </c>
      <c r="C76" s="6" t="s">
        <v>176</v>
      </c>
      <c r="D76" s="6" t="s">
        <v>422</v>
      </c>
      <c r="E76" s="6" t="s">
        <v>331</v>
      </c>
      <c r="F76" s="6" t="s">
        <v>204</v>
      </c>
      <c r="G76" s="6" t="s">
        <v>423</v>
      </c>
      <c r="H76" s="6" t="s">
        <v>826</v>
      </c>
      <c r="I76" s="6" t="s">
        <v>30</v>
      </c>
      <c r="J76" s="6" t="s">
        <v>1894</v>
      </c>
      <c r="K76" s="6" t="s">
        <v>32</v>
      </c>
      <c r="L76" s="6" t="s">
        <v>314</v>
      </c>
      <c r="M76" s="6" t="s">
        <v>424</v>
      </c>
      <c r="N76" s="28">
        <v>43896</v>
      </c>
      <c r="O76" s="6" t="s">
        <v>425</v>
      </c>
      <c r="P76" s="30" t="s">
        <v>419</v>
      </c>
      <c r="Q76" s="7"/>
      <c r="R76" s="6">
        <v>11</v>
      </c>
      <c r="S76" s="6" t="s">
        <v>34</v>
      </c>
      <c r="T76" s="6"/>
      <c r="U76" s="7" t="s">
        <v>419</v>
      </c>
      <c r="V76" s="6" t="s">
        <v>36</v>
      </c>
      <c r="W76" s="6" t="s">
        <v>324</v>
      </c>
      <c r="X76" s="6"/>
      <c r="Y76" s="5" t="s">
        <v>421</v>
      </c>
    </row>
    <row r="77" spans="1:25" ht="38.25" x14ac:dyDescent="0.25">
      <c r="A77" s="38" t="s">
        <v>343</v>
      </c>
      <c r="B77" s="10" t="s">
        <v>278</v>
      </c>
      <c r="C77" s="10" t="s">
        <v>150</v>
      </c>
      <c r="D77" s="10" t="s">
        <v>426</v>
      </c>
      <c r="E77" s="10" t="s">
        <v>203</v>
      </c>
      <c r="F77" s="10" t="s">
        <v>204</v>
      </c>
      <c r="G77" s="10" t="s">
        <v>304</v>
      </c>
      <c r="H77" s="10" t="s">
        <v>1303</v>
      </c>
      <c r="I77" s="10" t="s">
        <v>30</v>
      </c>
      <c r="J77" s="10" t="s">
        <v>1894</v>
      </c>
      <c r="K77" s="10" t="s">
        <v>32</v>
      </c>
      <c r="L77" s="10" t="s">
        <v>318</v>
      </c>
      <c r="M77" s="10" t="s">
        <v>427</v>
      </c>
      <c r="N77" s="12">
        <v>43899</v>
      </c>
      <c r="O77" s="15" t="s">
        <v>428</v>
      </c>
      <c r="P77" s="12" t="s">
        <v>429</v>
      </c>
      <c r="Q77" s="13"/>
      <c r="R77" s="11">
        <v>64</v>
      </c>
      <c r="S77" s="10" t="s">
        <v>141</v>
      </c>
      <c r="T77" s="10"/>
      <c r="U77" s="10" t="s">
        <v>429</v>
      </c>
      <c r="V77" s="10" t="s">
        <v>36</v>
      </c>
      <c r="W77" s="10" t="s">
        <v>324</v>
      </c>
      <c r="X77" s="10"/>
      <c r="Y77" s="5"/>
    </row>
    <row r="78" spans="1:25" ht="38.25" x14ac:dyDescent="0.25">
      <c r="A78" s="38" t="s">
        <v>308</v>
      </c>
      <c r="B78" s="4" t="s">
        <v>309</v>
      </c>
      <c r="C78" s="4" t="s">
        <v>430</v>
      </c>
      <c r="D78" s="4" t="s">
        <v>431</v>
      </c>
      <c r="E78" s="4" t="s">
        <v>331</v>
      </c>
      <c r="F78" s="4" t="s">
        <v>204</v>
      </c>
      <c r="G78" s="4" t="s">
        <v>432</v>
      </c>
      <c r="H78" s="4" t="s">
        <v>826</v>
      </c>
      <c r="I78" s="4" t="s">
        <v>313</v>
      </c>
      <c r="J78" s="4" t="s">
        <v>1894</v>
      </c>
      <c r="K78" s="4" t="s">
        <v>121</v>
      </c>
      <c r="L78" s="4" t="s">
        <v>314</v>
      </c>
      <c r="M78" s="4" t="s">
        <v>433</v>
      </c>
      <c r="N78" s="17">
        <v>43900</v>
      </c>
      <c r="O78" s="16"/>
      <c r="P78" s="17"/>
      <c r="Q78" s="16"/>
      <c r="R78" s="4"/>
      <c r="S78" s="4" t="s">
        <v>113</v>
      </c>
      <c r="T78" s="4"/>
      <c r="U78" s="4"/>
      <c r="V78" s="4"/>
      <c r="W78" s="4"/>
      <c r="X78" s="4"/>
      <c r="Y78" s="5"/>
    </row>
    <row r="79" spans="1:25" ht="38.25" x14ac:dyDescent="0.25">
      <c r="A79" s="38" t="s">
        <v>308</v>
      </c>
      <c r="B79" s="6" t="s">
        <v>309</v>
      </c>
      <c r="C79" s="6" t="s">
        <v>150</v>
      </c>
      <c r="D79" s="6" t="s">
        <v>246</v>
      </c>
      <c r="E79" s="6" t="s">
        <v>338</v>
      </c>
      <c r="F79" s="6" t="s">
        <v>204</v>
      </c>
      <c r="G79" s="6" t="s">
        <v>435</v>
      </c>
      <c r="H79" s="6" t="s">
        <v>29</v>
      </c>
      <c r="I79" s="6" t="s">
        <v>30</v>
      </c>
      <c r="J79" s="6" t="s">
        <v>1894</v>
      </c>
      <c r="K79" s="6" t="s">
        <v>436</v>
      </c>
      <c r="L79" s="6" t="s">
        <v>318</v>
      </c>
      <c r="M79" s="6" t="s">
        <v>437</v>
      </c>
      <c r="N79" s="28">
        <v>43900</v>
      </c>
      <c r="O79" s="8" t="s">
        <v>438</v>
      </c>
      <c r="P79" s="28" t="s">
        <v>408</v>
      </c>
      <c r="Q79" s="6"/>
      <c r="R79" s="14">
        <v>6</v>
      </c>
      <c r="S79" s="6" t="s">
        <v>34</v>
      </c>
      <c r="T79" s="6"/>
      <c r="U79" s="6" t="s">
        <v>328</v>
      </c>
      <c r="V79" s="6" t="s">
        <v>36</v>
      </c>
      <c r="W79" s="6" t="s">
        <v>324</v>
      </c>
      <c r="X79" s="6"/>
      <c r="Y79" s="5"/>
    </row>
    <row r="80" spans="1:25" ht="38.25" x14ac:dyDescent="0.25">
      <c r="A80" s="38" t="s">
        <v>308</v>
      </c>
      <c r="B80" s="10" t="s">
        <v>309</v>
      </c>
      <c r="C80" s="10" t="s">
        <v>201</v>
      </c>
      <c r="D80" s="10" t="s">
        <v>439</v>
      </c>
      <c r="E80" s="10" t="s">
        <v>311</v>
      </c>
      <c r="F80" s="10" t="s">
        <v>204</v>
      </c>
      <c r="G80" s="10" t="s">
        <v>224</v>
      </c>
      <c r="H80" s="10" t="s">
        <v>826</v>
      </c>
      <c r="I80" s="10" t="s">
        <v>30</v>
      </c>
      <c r="J80" s="10" t="s">
        <v>1894</v>
      </c>
      <c r="K80" s="10" t="s">
        <v>32</v>
      </c>
      <c r="L80" s="10" t="s">
        <v>314</v>
      </c>
      <c r="M80" s="10" t="s">
        <v>440</v>
      </c>
      <c r="N80" s="12">
        <v>43900</v>
      </c>
      <c r="O80" s="15" t="s">
        <v>441</v>
      </c>
      <c r="P80" s="12" t="s">
        <v>442</v>
      </c>
      <c r="Q80" s="10"/>
      <c r="R80" s="11">
        <v>40</v>
      </c>
      <c r="S80" s="10" t="s">
        <v>141</v>
      </c>
      <c r="T80" s="10"/>
      <c r="U80" s="10" t="s">
        <v>443</v>
      </c>
      <c r="V80" s="10" t="s">
        <v>36</v>
      </c>
      <c r="W80" s="10" t="s">
        <v>324</v>
      </c>
      <c r="X80" s="10"/>
      <c r="Y80" s="5"/>
    </row>
    <row r="81" spans="1:25" ht="25.5" x14ac:dyDescent="0.25">
      <c r="A81" s="38" t="s">
        <v>308</v>
      </c>
      <c r="B81" s="10" t="s">
        <v>309</v>
      </c>
      <c r="C81" s="10" t="s">
        <v>150</v>
      </c>
      <c r="D81" s="10" t="s">
        <v>246</v>
      </c>
      <c r="E81" s="10" t="s">
        <v>338</v>
      </c>
      <c r="F81" s="10" t="s">
        <v>204</v>
      </c>
      <c r="G81" s="10" t="s">
        <v>444</v>
      </c>
      <c r="H81" s="10" t="s">
        <v>373</v>
      </c>
      <c r="I81" s="10" t="s">
        <v>86</v>
      </c>
      <c r="J81" s="10" t="s">
        <v>274</v>
      </c>
      <c r="K81" s="10" t="s">
        <v>281</v>
      </c>
      <c r="L81" s="10" t="s">
        <v>374</v>
      </c>
      <c r="M81" s="10" t="s">
        <v>445</v>
      </c>
      <c r="N81" s="12">
        <v>43900</v>
      </c>
      <c r="O81" s="15" t="s">
        <v>446</v>
      </c>
      <c r="P81" s="12" t="s">
        <v>328</v>
      </c>
      <c r="Q81" s="10"/>
      <c r="R81" s="11">
        <v>6</v>
      </c>
      <c r="S81" s="10" t="s">
        <v>141</v>
      </c>
      <c r="T81" s="10"/>
      <c r="U81" s="10" t="s">
        <v>38</v>
      </c>
      <c r="V81" s="10" t="s">
        <v>81</v>
      </c>
      <c r="W81" s="10" t="s">
        <v>38</v>
      </c>
      <c r="X81" s="10"/>
      <c r="Y81" s="5" t="s">
        <v>405</v>
      </c>
    </row>
    <row r="82" spans="1:25" ht="38.25" x14ac:dyDescent="0.25">
      <c r="A82" s="38" t="s">
        <v>308</v>
      </c>
      <c r="B82" s="10" t="s">
        <v>309</v>
      </c>
      <c r="C82" s="10" t="s">
        <v>166</v>
      </c>
      <c r="D82" s="10" t="s">
        <v>447</v>
      </c>
      <c r="E82" s="10" t="s">
        <v>331</v>
      </c>
      <c r="F82" s="10" t="s">
        <v>204</v>
      </c>
      <c r="G82" s="10" t="s">
        <v>448</v>
      </c>
      <c r="H82" s="10" t="s">
        <v>826</v>
      </c>
      <c r="I82" s="10" t="s">
        <v>30</v>
      </c>
      <c r="J82" s="10" t="s">
        <v>1894</v>
      </c>
      <c r="K82" s="10" t="s">
        <v>121</v>
      </c>
      <c r="L82" s="10" t="s">
        <v>318</v>
      </c>
      <c r="M82" s="10" t="s">
        <v>449</v>
      </c>
      <c r="N82" s="12">
        <v>43900</v>
      </c>
      <c r="O82" s="15" t="s">
        <v>450</v>
      </c>
      <c r="P82" s="12" t="s">
        <v>442</v>
      </c>
      <c r="Q82" s="13"/>
      <c r="R82" s="11">
        <v>45</v>
      </c>
      <c r="S82" s="10" t="s">
        <v>141</v>
      </c>
      <c r="T82" s="10"/>
      <c r="U82" s="10" t="s">
        <v>443</v>
      </c>
      <c r="V82" s="10" t="s">
        <v>36</v>
      </c>
      <c r="W82" s="10" t="s">
        <v>324</v>
      </c>
      <c r="X82" s="10"/>
      <c r="Y82" s="5"/>
    </row>
    <row r="83" spans="1:25" ht="38.25" x14ac:dyDescent="0.25">
      <c r="A83" s="38" t="s">
        <v>343</v>
      </c>
      <c r="B83" s="10" t="s">
        <v>278</v>
      </c>
      <c r="C83" s="10" t="s">
        <v>150</v>
      </c>
      <c r="D83" s="10" t="s">
        <v>191</v>
      </c>
      <c r="E83" s="10" t="s">
        <v>388</v>
      </c>
      <c r="F83" s="10" t="s">
        <v>128</v>
      </c>
      <c r="G83" s="10" t="s">
        <v>294</v>
      </c>
      <c r="H83" s="10" t="s">
        <v>451</v>
      </c>
      <c r="I83" s="10" t="s">
        <v>452</v>
      </c>
      <c r="J83" s="10" t="s">
        <v>1979</v>
      </c>
      <c r="K83" s="10" t="s">
        <v>281</v>
      </c>
      <c r="L83" s="10" t="s">
        <v>326</v>
      </c>
      <c r="M83" s="10" t="s">
        <v>453</v>
      </c>
      <c r="N83" s="12">
        <v>43900</v>
      </c>
      <c r="O83" s="10"/>
      <c r="P83" s="12" t="s">
        <v>454</v>
      </c>
      <c r="Q83" s="10"/>
      <c r="R83" s="11">
        <v>45</v>
      </c>
      <c r="S83" s="10" t="s">
        <v>141</v>
      </c>
      <c r="T83" s="10" t="s">
        <v>456</v>
      </c>
      <c r="U83" s="10"/>
      <c r="V83" s="10"/>
      <c r="W83" s="10" t="s">
        <v>324</v>
      </c>
      <c r="X83" s="10"/>
      <c r="Y83" s="5" t="s">
        <v>457</v>
      </c>
    </row>
    <row r="84" spans="1:25" ht="38.25" x14ac:dyDescent="0.25">
      <c r="A84" s="38" t="s">
        <v>343</v>
      </c>
      <c r="B84" s="4" t="s">
        <v>278</v>
      </c>
      <c r="C84" s="4" t="s">
        <v>414</v>
      </c>
      <c r="D84" s="4" t="s">
        <v>458</v>
      </c>
      <c r="E84" s="4" t="s">
        <v>331</v>
      </c>
      <c r="F84" s="4" t="s">
        <v>204</v>
      </c>
      <c r="G84" s="4" t="s">
        <v>459</v>
      </c>
      <c r="H84" s="4" t="s">
        <v>179</v>
      </c>
      <c r="I84" s="4" t="s">
        <v>313</v>
      </c>
      <c r="J84" s="4" t="s">
        <v>1894</v>
      </c>
      <c r="K84" s="4" t="s">
        <v>32</v>
      </c>
      <c r="L84" s="4" t="s">
        <v>314</v>
      </c>
      <c r="M84" s="4" t="s">
        <v>460</v>
      </c>
      <c r="N84" s="17">
        <v>43900</v>
      </c>
      <c r="O84" s="16"/>
      <c r="P84" s="17"/>
      <c r="Q84" s="16"/>
      <c r="R84" s="4"/>
      <c r="S84" s="4" t="s">
        <v>113</v>
      </c>
      <c r="T84" s="4"/>
      <c r="U84" s="4"/>
      <c r="V84" s="4"/>
      <c r="W84" s="4"/>
      <c r="X84" s="4"/>
      <c r="Y84" s="5"/>
    </row>
    <row r="85" spans="1:25" ht="38.25" x14ac:dyDescent="0.25">
      <c r="A85" s="38" t="s">
        <v>343</v>
      </c>
      <c r="B85" s="10" t="s">
        <v>278</v>
      </c>
      <c r="C85" s="10" t="s">
        <v>461</v>
      </c>
      <c r="D85" s="10" t="s">
        <v>73</v>
      </c>
      <c r="E85" s="10" t="s">
        <v>331</v>
      </c>
      <c r="F85" s="10" t="s">
        <v>204</v>
      </c>
      <c r="G85" s="10" t="s">
        <v>462</v>
      </c>
      <c r="H85" s="10" t="s">
        <v>826</v>
      </c>
      <c r="I85" s="10" t="s">
        <v>30</v>
      </c>
      <c r="J85" s="10" t="s">
        <v>1894</v>
      </c>
      <c r="K85" s="10" t="s">
        <v>53</v>
      </c>
      <c r="L85" s="10" t="s">
        <v>314</v>
      </c>
      <c r="M85" s="10" t="s">
        <v>463</v>
      </c>
      <c r="N85" s="12">
        <v>43900</v>
      </c>
      <c r="O85" s="15" t="s">
        <v>464</v>
      </c>
      <c r="P85" s="36" t="s">
        <v>465</v>
      </c>
      <c r="Q85" s="13"/>
      <c r="R85" s="11">
        <v>46</v>
      </c>
      <c r="S85" s="10" t="s">
        <v>141</v>
      </c>
      <c r="T85" s="10"/>
      <c r="U85" s="10" t="s">
        <v>443</v>
      </c>
      <c r="V85" s="10" t="s">
        <v>36</v>
      </c>
      <c r="W85" s="10" t="s">
        <v>324</v>
      </c>
      <c r="X85" s="10"/>
      <c r="Y85" s="5"/>
    </row>
    <row r="86" spans="1:25" ht="26.25" x14ac:dyDescent="0.25">
      <c r="A86" s="38" t="s">
        <v>343</v>
      </c>
      <c r="B86" s="6" t="s">
        <v>278</v>
      </c>
      <c r="C86" s="6" t="s">
        <v>172</v>
      </c>
      <c r="D86" s="6" t="s">
        <v>466</v>
      </c>
      <c r="E86" s="6" t="s">
        <v>331</v>
      </c>
      <c r="F86" s="6" t="s">
        <v>128</v>
      </c>
      <c r="G86" s="6" t="s">
        <v>467</v>
      </c>
      <c r="H86" s="6" t="s">
        <v>390</v>
      </c>
      <c r="I86" s="6" t="s">
        <v>139</v>
      </c>
      <c r="J86" s="6" t="s">
        <v>1894</v>
      </c>
      <c r="K86" s="6" t="s">
        <v>281</v>
      </c>
      <c r="L86" s="6" t="s">
        <v>326</v>
      </c>
      <c r="M86" s="6" t="s">
        <v>468</v>
      </c>
      <c r="N86" s="28">
        <v>43900</v>
      </c>
      <c r="O86" s="6"/>
      <c r="P86" s="28" t="s">
        <v>321</v>
      </c>
      <c r="Q86" s="6"/>
      <c r="R86" s="14">
        <v>7</v>
      </c>
      <c r="S86" s="6" t="s">
        <v>34</v>
      </c>
      <c r="T86" s="18" t="s">
        <v>469</v>
      </c>
      <c r="U86" s="6"/>
      <c r="V86" s="6"/>
      <c r="W86" s="6" t="s">
        <v>324</v>
      </c>
      <c r="X86" s="6"/>
      <c r="Y86" s="5" t="s">
        <v>470</v>
      </c>
    </row>
    <row r="87" spans="1:25" ht="38.25" x14ac:dyDescent="0.25">
      <c r="A87" s="38" t="s">
        <v>343</v>
      </c>
      <c r="B87" s="4" t="s">
        <v>278</v>
      </c>
      <c r="C87" s="4" t="s">
        <v>344</v>
      </c>
      <c r="D87" s="4" t="s">
        <v>471</v>
      </c>
      <c r="E87" s="4" t="s">
        <v>331</v>
      </c>
      <c r="F87" s="4" t="s">
        <v>128</v>
      </c>
      <c r="G87" s="4" t="s">
        <v>472</v>
      </c>
      <c r="H87" s="4" t="s">
        <v>473</v>
      </c>
      <c r="I87" s="4" t="s">
        <v>474</v>
      </c>
      <c r="J87" s="4" t="s">
        <v>1979</v>
      </c>
      <c r="K87" s="4" t="s">
        <v>281</v>
      </c>
      <c r="L87" s="4" t="s">
        <v>326</v>
      </c>
      <c r="M87" s="4" t="s">
        <v>475</v>
      </c>
      <c r="N87" s="17">
        <v>43900</v>
      </c>
      <c r="O87" s="16"/>
      <c r="P87" s="17"/>
      <c r="Q87" s="16"/>
      <c r="R87" s="4"/>
      <c r="S87" s="4" t="s">
        <v>113</v>
      </c>
      <c r="T87" s="4"/>
      <c r="U87" s="4"/>
      <c r="V87" s="4"/>
      <c r="W87" s="4"/>
      <c r="X87" s="4"/>
      <c r="Y87" s="5"/>
    </row>
    <row r="88" spans="1:25" ht="38.25" x14ac:dyDescent="0.25">
      <c r="A88" s="38" t="s">
        <v>343</v>
      </c>
      <c r="B88" s="10" t="s">
        <v>278</v>
      </c>
      <c r="C88" s="10" t="s">
        <v>150</v>
      </c>
      <c r="D88" s="10" t="s">
        <v>477</v>
      </c>
      <c r="E88" s="10" t="s">
        <v>203</v>
      </c>
      <c r="F88" s="10" t="s">
        <v>128</v>
      </c>
      <c r="G88" s="10" t="s">
        <v>478</v>
      </c>
      <c r="H88" s="10" t="s">
        <v>479</v>
      </c>
      <c r="I88" s="10" t="s">
        <v>31</v>
      </c>
      <c r="J88" s="10" t="s">
        <v>1894</v>
      </c>
      <c r="K88" s="10" t="s">
        <v>121</v>
      </c>
      <c r="L88" s="10" t="s">
        <v>318</v>
      </c>
      <c r="M88" s="10" t="s">
        <v>480</v>
      </c>
      <c r="N88" s="12">
        <v>43900</v>
      </c>
      <c r="O88" s="15" t="s">
        <v>481</v>
      </c>
      <c r="P88" s="12" t="s">
        <v>482</v>
      </c>
      <c r="Q88" s="13"/>
      <c r="R88" s="11">
        <v>95</v>
      </c>
      <c r="S88" s="10" t="s">
        <v>141</v>
      </c>
      <c r="T88" s="10" t="s">
        <v>483</v>
      </c>
      <c r="U88" s="10"/>
      <c r="V88" s="10" t="s">
        <v>81</v>
      </c>
      <c r="W88" s="10"/>
      <c r="X88" s="10"/>
      <c r="Y88" s="5" t="s">
        <v>405</v>
      </c>
    </row>
    <row r="89" spans="1:25" ht="38.25" x14ac:dyDescent="0.25">
      <c r="A89" s="38" t="s">
        <v>343</v>
      </c>
      <c r="B89" s="10" t="s">
        <v>278</v>
      </c>
      <c r="C89" s="10" t="s">
        <v>150</v>
      </c>
      <c r="D89" s="10" t="s">
        <v>484</v>
      </c>
      <c r="E89" s="10" t="s">
        <v>338</v>
      </c>
      <c r="F89" s="10" t="s">
        <v>128</v>
      </c>
      <c r="G89" s="10" t="s">
        <v>485</v>
      </c>
      <c r="H89" s="10" t="s">
        <v>826</v>
      </c>
      <c r="I89" s="10" t="s">
        <v>30</v>
      </c>
      <c r="J89" s="10" t="s">
        <v>1894</v>
      </c>
      <c r="K89" s="10" t="s">
        <v>53</v>
      </c>
      <c r="L89" s="10" t="s">
        <v>318</v>
      </c>
      <c r="M89" s="10" t="s">
        <v>486</v>
      </c>
      <c r="N89" s="12">
        <v>43901</v>
      </c>
      <c r="O89" s="15" t="s">
        <v>487</v>
      </c>
      <c r="P89" s="12" t="s">
        <v>488</v>
      </c>
      <c r="Q89" s="13"/>
      <c r="R89" s="11">
        <v>67</v>
      </c>
      <c r="S89" s="10" t="s">
        <v>141</v>
      </c>
      <c r="T89" s="10"/>
      <c r="U89" s="10" t="s">
        <v>488</v>
      </c>
      <c r="V89" s="10" t="s">
        <v>36</v>
      </c>
      <c r="W89" s="10" t="s">
        <v>324</v>
      </c>
      <c r="X89" s="10"/>
      <c r="Y89" s="5"/>
    </row>
    <row r="90" spans="1:25" ht="38.25" x14ac:dyDescent="0.25">
      <c r="A90" s="38" t="s">
        <v>343</v>
      </c>
      <c r="B90" s="10" t="s">
        <v>278</v>
      </c>
      <c r="C90" s="10" t="s">
        <v>201</v>
      </c>
      <c r="D90" s="10" t="s">
        <v>489</v>
      </c>
      <c r="E90" s="10" t="s">
        <v>203</v>
      </c>
      <c r="F90" s="10" t="s">
        <v>128</v>
      </c>
      <c r="G90" s="10" t="s">
        <v>490</v>
      </c>
      <c r="H90" s="10" t="s">
        <v>826</v>
      </c>
      <c r="I90" s="10" t="s">
        <v>30</v>
      </c>
      <c r="J90" s="10" t="s">
        <v>1894</v>
      </c>
      <c r="K90" s="10" t="s">
        <v>121</v>
      </c>
      <c r="L90" s="10" t="s">
        <v>318</v>
      </c>
      <c r="M90" s="10" t="s">
        <v>491</v>
      </c>
      <c r="N90" s="12">
        <v>43901</v>
      </c>
      <c r="O90" s="10"/>
      <c r="P90" s="12" t="s">
        <v>492</v>
      </c>
      <c r="Q90" s="10"/>
      <c r="R90" s="11">
        <v>62</v>
      </c>
      <c r="S90" s="10" t="s">
        <v>141</v>
      </c>
      <c r="T90" s="10" t="s">
        <v>493</v>
      </c>
      <c r="U90" s="10" t="s">
        <v>494</v>
      </c>
      <c r="V90" s="10" t="s">
        <v>36</v>
      </c>
      <c r="W90" s="10" t="s">
        <v>324</v>
      </c>
      <c r="X90" s="10"/>
      <c r="Y90" s="5" t="s">
        <v>495</v>
      </c>
    </row>
    <row r="91" spans="1:25" ht="38.25" x14ac:dyDescent="0.25">
      <c r="A91" s="38" t="s">
        <v>308</v>
      </c>
      <c r="B91" s="10" t="s">
        <v>309</v>
      </c>
      <c r="C91" s="10" t="s">
        <v>201</v>
      </c>
      <c r="D91" s="10" t="s">
        <v>496</v>
      </c>
      <c r="E91" s="10" t="s">
        <v>311</v>
      </c>
      <c r="F91" s="10" t="s">
        <v>1986</v>
      </c>
      <c r="G91" s="10" t="s">
        <v>448</v>
      </c>
      <c r="H91" s="10" t="s">
        <v>826</v>
      </c>
      <c r="I91" s="10" t="s">
        <v>30</v>
      </c>
      <c r="J91" s="10" t="s">
        <v>1894</v>
      </c>
      <c r="K91" s="10" t="s">
        <v>53</v>
      </c>
      <c r="L91" s="10" t="s">
        <v>318</v>
      </c>
      <c r="M91" s="10" t="s">
        <v>497</v>
      </c>
      <c r="N91" s="12">
        <v>43901</v>
      </c>
      <c r="O91" s="15" t="s">
        <v>498</v>
      </c>
      <c r="P91" s="12" t="s">
        <v>482</v>
      </c>
      <c r="Q91" s="10"/>
      <c r="R91" s="11">
        <v>51</v>
      </c>
      <c r="S91" s="10" t="s">
        <v>141</v>
      </c>
      <c r="T91" s="10" t="s">
        <v>500</v>
      </c>
      <c r="U91" s="10"/>
      <c r="V91" s="10" t="s">
        <v>81</v>
      </c>
      <c r="W91" s="10" t="s">
        <v>501</v>
      </c>
      <c r="X91" s="10"/>
      <c r="Y91" s="5" t="s">
        <v>502</v>
      </c>
    </row>
    <row r="92" spans="1:25" ht="38.25" x14ac:dyDescent="0.25">
      <c r="A92" s="38" t="s">
        <v>343</v>
      </c>
      <c r="B92" s="4" t="s">
        <v>278</v>
      </c>
      <c r="C92" s="4" t="s">
        <v>380</v>
      </c>
      <c r="D92" s="4" t="s">
        <v>503</v>
      </c>
      <c r="E92" s="4" t="s">
        <v>331</v>
      </c>
      <c r="F92" s="4" t="s">
        <v>204</v>
      </c>
      <c r="G92" s="4" t="s">
        <v>504</v>
      </c>
      <c r="H92" s="4" t="s">
        <v>826</v>
      </c>
      <c r="I92" s="4" t="s">
        <v>313</v>
      </c>
      <c r="J92" s="4" t="s">
        <v>1894</v>
      </c>
      <c r="K92" s="4" t="s">
        <v>32</v>
      </c>
      <c r="L92" s="4" t="s">
        <v>314</v>
      </c>
      <c r="M92" s="4" t="s">
        <v>505</v>
      </c>
      <c r="N92" s="17">
        <v>43901</v>
      </c>
      <c r="O92" s="16"/>
      <c r="P92" s="17"/>
      <c r="Q92" s="16"/>
      <c r="R92" s="4"/>
      <c r="S92" s="4" t="s">
        <v>113</v>
      </c>
      <c r="T92" s="4"/>
      <c r="U92" s="4"/>
      <c r="V92" s="4"/>
      <c r="W92" s="4"/>
      <c r="X92" s="4"/>
      <c r="Y92" s="5"/>
    </row>
    <row r="93" spans="1:25" ht="38.25" x14ac:dyDescent="0.25">
      <c r="A93" s="38" t="s">
        <v>343</v>
      </c>
      <c r="B93" s="6" t="s">
        <v>278</v>
      </c>
      <c r="C93" s="6" t="s">
        <v>414</v>
      </c>
      <c r="D93" s="6" t="s">
        <v>458</v>
      </c>
      <c r="E93" s="6" t="s">
        <v>331</v>
      </c>
      <c r="F93" s="6" t="s">
        <v>128</v>
      </c>
      <c r="G93" s="6" t="s">
        <v>294</v>
      </c>
      <c r="H93" s="6" t="s">
        <v>826</v>
      </c>
      <c r="I93" s="6" t="s">
        <v>313</v>
      </c>
      <c r="J93" s="6" t="s">
        <v>1894</v>
      </c>
      <c r="K93" s="6" t="s">
        <v>53</v>
      </c>
      <c r="L93" s="6" t="s">
        <v>326</v>
      </c>
      <c r="M93" s="6" t="s">
        <v>506</v>
      </c>
      <c r="N93" s="28">
        <v>43901</v>
      </c>
      <c r="O93" s="14" t="s">
        <v>38</v>
      </c>
      <c r="P93" s="28">
        <v>44014</v>
      </c>
      <c r="Q93" s="14">
        <v>0</v>
      </c>
      <c r="R93" s="6">
        <v>0</v>
      </c>
      <c r="S93" s="6" t="s">
        <v>34</v>
      </c>
      <c r="T93" s="6" t="s">
        <v>2454</v>
      </c>
      <c r="U93" s="6" t="s">
        <v>38</v>
      </c>
      <c r="V93" s="6" t="s">
        <v>38</v>
      </c>
      <c r="W93" s="6" t="s">
        <v>38</v>
      </c>
      <c r="X93" s="6" t="s">
        <v>38</v>
      </c>
      <c r="Y93" s="5"/>
    </row>
    <row r="94" spans="1:25" ht="38.25" x14ac:dyDescent="0.25">
      <c r="A94" s="38" t="s">
        <v>343</v>
      </c>
      <c r="B94" s="6" t="s">
        <v>278</v>
      </c>
      <c r="C94" s="6" t="s">
        <v>507</v>
      </c>
      <c r="D94" s="6" t="s">
        <v>508</v>
      </c>
      <c r="E94" s="6" t="s">
        <v>331</v>
      </c>
      <c r="F94" s="6" t="s">
        <v>204</v>
      </c>
      <c r="G94" s="6" t="s">
        <v>509</v>
      </c>
      <c r="H94" s="6" t="s">
        <v>29</v>
      </c>
      <c r="I94" s="6" t="s">
        <v>30</v>
      </c>
      <c r="J94" s="6" t="s">
        <v>1894</v>
      </c>
      <c r="K94" s="6" t="s">
        <v>32</v>
      </c>
      <c r="L94" s="6" t="s">
        <v>314</v>
      </c>
      <c r="M94" s="6" t="s">
        <v>510</v>
      </c>
      <c r="N94" s="28">
        <v>43901</v>
      </c>
      <c r="O94" s="8" t="s">
        <v>511</v>
      </c>
      <c r="P94" s="28" t="s">
        <v>385</v>
      </c>
      <c r="Q94" s="7"/>
      <c r="R94" s="6">
        <v>2</v>
      </c>
      <c r="S94" s="6" t="s">
        <v>34</v>
      </c>
      <c r="T94" s="6"/>
      <c r="U94" s="6" t="s">
        <v>385</v>
      </c>
      <c r="V94" s="6" t="s">
        <v>36</v>
      </c>
      <c r="W94" s="6" t="s">
        <v>37</v>
      </c>
      <c r="X94" s="6"/>
      <c r="Y94" s="5"/>
    </row>
    <row r="95" spans="1:25" ht="38.25" x14ac:dyDescent="0.25">
      <c r="A95" s="38" t="s">
        <v>308</v>
      </c>
      <c r="B95" s="10" t="s">
        <v>309</v>
      </c>
      <c r="C95" s="10" t="s">
        <v>126</v>
      </c>
      <c r="D95" s="10" t="s">
        <v>512</v>
      </c>
      <c r="E95" s="10" t="s">
        <v>311</v>
      </c>
      <c r="F95" s="10" t="s">
        <v>128</v>
      </c>
      <c r="G95" s="10" t="s">
        <v>105</v>
      </c>
      <c r="H95" s="10" t="s">
        <v>826</v>
      </c>
      <c r="I95" s="10" t="s">
        <v>30</v>
      </c>
      <c r="J95" s="10" t="s">
        <v>1894</v>
      </c>
      <c r="K95" s="10" t="s">
        <v>32</v>
      </c>
      <c r="L95" s="10" t="s">
        <v>314</v>
      </c>
      <c r="M95" s="10" t="s">
        <v>513</v>
      </c>
      <c r="N95" s="12">
        <v>43901</v>
      </c>
      <c r="O95" s="15" t="s">
        <v>514</v>
      </c>
      <c r="P95" s="12" t="s">
        <v>515</v>
      </c>
      <c r="Q95" s="13"/>
      <c r="R95" s="11">
        <v>52</v>
      </c>
      <c r="S95" s="10" t="s">
        <v>141</v>
      </c>
      <c r="T95" s="10" t="s">
        <v>516</v>
      </c>
      <c r="U95" s="10"/>
      <c r="V95" s="10" t="s">
        <v>81</v>
      </c>
      <c r="W95" s="10" t="s">
        <v>501</v>
      </c>
      <c r="X95" s="10" t="s">
        <v>502</v>
      </c>
      <c r="Y95" s="5" t="s">
        <v>502</v>
      </c>
    </row>
    <row r="96" spans="1:25" ht="38.25" x14ac:dyDescent="0.25">
      <c r="A96" s="38" t="s">
        <v>343</v>
      </c>
      <c r="B96" s="10" t="s">
        <v>278</v>
      </c>
      <c r="C96" s="10" t="s">
        <v>143</v>
      </c>
      <c r="D96" s="10" t="s">
        <v>517</v>
      </c>
      <c r="E96" s="10" t="s">
        <v>203</v>
      </c>
      <c r="F96" s="10" t="s">
        <v>128</v>
      </c>
      <c r="G96" s="10" t="s">
        <v>294</v>
      </c>
      <c r="H96" s="10" t="s">
        <v>826</v>
      </c>
      <c r="I96" s="10" t="s">
        <v>30</v>
      </c>
      <c r="J96" s="10" t="s">
        <v>1894</v>
      </c>
      <c r="K96" s="10" t="s">
        <v>281</v>
      </c>
      <c r="L96" s="10" t="s">
        <v>326</v>
      </c>
      <c r="M96" s="10" t="s">
        <v>518</v>
      </c>
      <c r="N96" s="12">
        <v>43901</v>
      </c>
      <c r="O96" s="10"/>
      <c r="P96" s="12" t="s">
        <v>519</v>
      </c>
      <c r="Q96" s="10"/>
      <c r="R96" s="11">
        <v>58</v>
      </c>
      <c r="S96" s="10" t="s">
        <v>141</v>
      </c>
      <c r="T96" s="10" t="s">
        <v>520</v>
      </c>
      <c r="U96" s="10"/>
      <c r="V96" s="10"/>
      <c r="W96" s="10" t="s">
        <v>501</v>
      </c>
      <c r="X96" s="10"/>
      <c r="Y96" s="5"/>
    </row>
    <row r="97" spans="1:25" ht="38.25" x14ac:dyDescent="0.25">
      <c r="A97" s="38" t="s">
        <v>343</v>
      </c>
      <c r="B97" s="10" t="s">
        <v>278</v>
      </c>
      <c r="C97" s="10" t="s">
        <v>186</v>
      </c>
      <c r="D97" s="10" t="s">
        <v>521</v>
      </c>
      <c r="E97" s="10" t="s">
        <v>331</v>
      </c>
      <c r="F97" s="10" t="s">
        <v>204</v>
      </c>
      <c r="G97" s="10" t="s">
        <v>294</v>
      </c>
      <c r="H97" s="10" t="s">
        <v>1303</v>
      </c>
      <c r="I97" s="10" t="s">
        <v>30</v>
      </c>
      <c r="J97" s="10" t="s">
        <v>1894</v>
      </c>
      <c r="K97" s="10" t="s">
        <v>32</v>
      </c>
      <c r="L97" s="10" t="s">
        <v>314</v>
      </c>
      <c r="M97" s="10" t="s">
        <v>522</v>
      </c>
      <c r="N97" s="12">
        <v>43902</v>
      </c>
      <c r="O97" s="15" t="s">
        <v>523</v>
      </c>
      <c r="P97" s="12" t="s">
        <v>465</v>
      </c>
      <c r="Q97" s="13"/>
      <c r="R97" s="11">
        <v>89</v>
      </c>
      <c r="S97" s="10" t="s">
        <v>141</v>
      </c>
      <c r="T97" s="10"/>
      <c r="U97" s="10" t="s">
        <v>443</v>
      </c>
      <c r="V97" s="10" t="s">
        <v>36</v>
      </c>
      <c r="W97" s="10" t="s">
        <v>324</v>
      </c>
      <c r="X97" s="10"/>
      <c r="Y97" s="5"/>
    </row>
    <row r="98" spans="1:25" ht="38.25" x14ac:dyDescent="0.25">
      <c r="A98" s="38" t="s">
        <v>343</v>
      </c>
      <c r="B98" s="10" t="s">
        <v>278</v>
      </c>
      <c r="C98" s="10" t="s">
        <v>143</v>
      </c>
      <c r="D98" s="10" t="s">
        <v>524</v>
      </c>
      <c r="E98" s="10" t="s">
        <v>203</v>
      </c>
      <c r="F98" s="10" t="s">
        <v>204</v>
      </c>
      <c r="G98" s="10" t="s">
        <v>294</v>
      </c>
      <c r="H98" s="10" t="s">
        <v>826</v>
      </c>
      <c r="I98" s="10" t="s">
        <v>30</v>
      </c>
      <c r="J98" s="10" t="s">
        <v>1894</v>
      </c>
      <c r="K98" s="10" t="s">
        <v>121</v>
      </c>
      <c r="L98" s="10" t="s">
        <v>318</v>
      </c>
      <c r="M98" s="10" t="s">
        <v>525</v>
      </c>
      <c r="N98" s="12">
        <v>43902</v>
      </c>
      <c r="O98" s="10"/>
      <c r="P98" s="12" t="s">
        <v>519</v>
      </c>
      <c r="Q98" s="10"/>
      <c r="R98" s="11">
        <v>53</v>
      </c>
      <c r="S98" s="10" t="s">
        <v>141</v>
      </c>
      <c r="T98" s="10" t="s">
        <v>526</v>
      </c>
      <c r="U98" s="10"/>
      <c r="V98" s="10"/>
      <c r="W98" s="10" t="s">
        <v>324</v>
      </c>
      <c r="X98" s="10"/>
      <c r="Y98" s="5" t="s">
        <v>527</v>
      </c>
    </row>
    <row r="99" spans="1:25" ht="38.25" x14ac:dyDescent="0.25">
      <c r="A99" s="38" t="s">
        <v>343</v>
      </c>
      <c r="B99" s="10" t="s">
        <v>278</v>
      </c>
      <c r="C99" s="10" t="s">
        <v>186</v>
      </c>
      <c r="D99" s="10" t="s">
        <v>528</v>
      </c>
      <c r="E99" s="10" t="s">
        <v>203</v>
      </c>
      <c r="F99" s="10" t="s">
        <v>204</v>
      </c>
      <c r="G99" s="10" t="s">
        <v>529</v>
      </c>
      <c r="H99" s="10" t="s">
        <v>826</v>
      </c>
      <c r="I99" s="10" t="s">
        <v>30</v>
      </c>
      <c r="J99" s="10" t="s">
        <v>1894</v>
      </c>
      <c r="K99" s="10" t="s">
        <v>121</v>
      </c>
      <c r="L99" s="10" t="s">
        <v>318</v>
      </c>
      <c r="M99" s="10" t="s">
        <v>530</v>
      </c>
      <c r="N99" s="12">
        <v>43902</v>
      </c>
      <c r="O99" s="10"/>
      <c r="P99" s="12" t="s">
        <v>492</v>
      </c>
      <c r="Q99" s="10"/>
      <c r="R99" s="11">
        <v>62</v>
      </c>
      <c r="S99" s="10" t="s">
        <v>141</v>
      </c>
      <c r="T99" s="10" t="s">
        <v>531</v>
      </c>
      <c r="U99" s="10"/>
      <c r="V99" s="10"/>
      <c r="W99" s="10" t="s">
        <v>324</v>
      </c>
      <c r="X99" s="10" t="s">
        <v>527</v>
      </c>
      <c r="Y99" s="5" t="s">
        <v>527</v>
      </c>
    </row>
    <row r="100" spans="1:25" ht="38.25" x14ac:dyDescent="0.25">
      <c r="A100" s="38" t="s">
        <v>343</v>
      </c>
      <c r="B100" s="10" t="s">
        <v>278</v>
      </c>
      <c r="C100" s="10" t="s">
        <v>172</v>
      </c>
      <c r="D100" s="10" t="s">
        <v>62</v>
      </c>
      <c r="E100" s="10" t="s">
        <v>311</v>
      </c>
      <c r="F100" s="10" t="s">
        <v>197</v>
      </c>
      <c r="G100" s="10" t="s">
        <v>532</v>
      </c>
      <c r="H100" s="10" t="s">
        <v>826</v>
      </c>
      <c r="I100" s="10" t="s">
        <v>30</v>
      </c>
      <c r="J100" s="10" t="s">
        <v>1894</v>
      </c>
      <c r="K100" s="10" t="s">
        <v>53</v>
      </c>
      <c r="L100" s="10" t="s">
        <v>318</v>
      </c>
      <c r="M100" s="10" t="s">
        <v>533</v>
      </c>
      <c r="N100" s="12">
        <v>43902</v>
      </c>
      <c r="O100" s="10"/>
      <c r="P100" s="12" t="s">
        <v>534</v>
      </c>
      <c r="Q100" s="10"/>
      <c r="R100" s="11">
        <v>59</v>
      </c>
      <c r="S100" s="10" t="s">
        <v>141</v>
      </c>
      <c r="T100" s="10" t="s">
        <v>535</v>
      </c>
      <c r="U100" s="10"/>
      <c r="V100" s="10"/>
      <c r="W100" s="10" t="s">
        <v>501</v>
      </c>
      <c r="X100" s="10"/>
      <c r="Y100" s="5" t="s">
        <v>527</v>
      </c>
    </row>
    <row r="101" spans="1:25" ht="38.25" x14ac:dyDescent="0.25">
      <c r="A101" s="38" t="s">
        <v>343</v>
      </c>
      <c r="B101" s="10" t="s">
        <v>278</v>
      </c>
      <c r="C101" s="10" t="s">
        <v>150</v>
      </c>
      <c r="D101" s="10" t="s">
        <v>536</v>
      </c>
      <c r="E101" s="10" t="s">
        <v>203</v>
      </c>
      <c r="F101" s="10" t="s">
        <v>204</v>
      </c>
      <c r="G101" s="10" t="s">
        <v>537</v>
      </c>
      <c r="H101" s="10" t="s">
        <v>826</v>
      </c>
      <c r="I101" s="10" t="s">
        <v>30</v>
      </c>
      <c r="J101" s="10" t="s">
        <v>1894</v>
      </c>
      <c r="K101" s="10" t="s">
        <v>32</v>
      </c>
      <c r="L101" s="10" t="s">
        <v>326</v>
      </c>
      <c r="M101" s="10" t="s">
        <v>538</v>
      </c>
      <c r="N101" s="12">
        <v>43902</v>
      </c>
      <c r="O101" s="10"/>
      <c r="P101" s="12" t="s">
        <v>539</v>
      </c>
      <c r="Q101" s="10"/>
      <c r="R101" s="11">
        <v>59</v>
      </c>
      <c r="S101" s="10" t="s">
        <v>141</v>
      </c>
      <c r="T101" s="10" t="s">
        <v>540</v>
      </c>
      <c r="U101" s="10"/>
      <c r="V101" s="10"/>
      <c r="W101" s="10" t="s">
        <v>324</v>
      </c>
      <c r="X101" s="10"/>
      <c r="Y101" s="5" t="s">
        <v>527</v>
      </c>
    </row>
    <row r="102" spans="1:25" ht="38.25" x14ac:dyDescent="0.25">
      <c r="A102" s="38" t="s">
        <v>343</v>
      </c>
      <c r="B102" s="4" t="s">
        <v>278</v>
      </c>
      <c r="C102" s="4" t="s">
        <v>150</v>
      </c>
      <c r="D102" s="4" t="s">
        <v>246</v>
      </c>
      <c r="E102" s="4" t="s">
        <v>338</v>
      </c>
      <c r="F102" s="4" t="s">
        <v>128</v>
      </c>
      <c r="G102" s="4" t="s">
        <v>541</v>
      </c>
      <c r="H102" s="4" t="s">
        <v>826</v>
      </c>
      <c r="I102" s="4" t="s">
        <v>313</v>
      </c>
      <c r="J102" s="4" t="s">
        <v>1894</v>
      </c>
      <c r="K102" s="4" t="s">
        <v>53</v>
      </c>
      <c r="L102" s="4" t="s">
        <v>326</v>
      </c>
      <c r="M102" s="4" t="s">
        <v>542</v>
      </c>
      <c r="N102" s="17">
        <v>43902</v>
      </c>
      <c r="O102" s="16"/>
      <c r="P102" s="17"/>
      <c r="Q102" s="16"/>
      <c r="R102" s="4"/>
      <c r="S102" s="4" t="s">
        <v>113</v>
      </c>
      <c r="T102" s="4"/>
      <c r="U102" s="4"/>
      <c r="V102" s="4"/>
      <c r="W102" s="4"/>
      <c r="X102" s="4"/>
      <c r="Y102" s="5" t="s">
        <v>543</v>
      </c>
    </row>
    <row r="103" spans="1:25" ht="25.5" x14ac:dyDescent="0.25">
      <c r="A103" s="38" t="s">
        <v>343</v>
      </c>
      <c r="B103" s="10" t="s">
        <v>278</v>
      </c>
      <c r="C103" s="10" t="s">
        <v>150</v>
      </c>
      <c r="D103" s="10" t="s">
        <v>246</v>
      </c>
      <c r="E103" s="10" t="s">
        <v>338</v>
      </c>
      <c r="F103" s="10" t="s">
        <v>204</v>
      </c>
      <c r="G103" s="10" t="s">
        <v>544</v>
      </c>
      <c r="H103" s="10" t="s">
        <v>373</v>
      </c>
      <c r="I103" s="10" t="s">
        <v>86</v>
      </c>
      <c r="J103" s="10" t="s">
        <v>274</v>
      </c>
      <c r="K103" s="10" t="s">
        <v>121</v>
      </c>
      <c r="L103" s="10" t="s">
        <v>318</v>
      </c>
      <c r="M103" s="10" t="s">
        <v>545</v>
      </c>
      <c r="N103" s="12">
        <v>43902</v>
      </c>
      <c r="O103" s="15" t="s">
        <v>546</v>
      </c>
      <c r="P103" s="12" t="s">
        <v>323</v>
      </c>
      <c r="Q103" s="13"/>
      <c r="R103" s="11">
        <v>54</v>
      </c>
      <c r="S103" s="10" t="s">
        <v>141</v>
      </c>
      <c r="T103" s="10" t="s">
        <v>548</v>
      </c>
      <c r="U103" s="10"/>
      <c r="V103" s="10" t="s">
        <v>81</v>
      </c>
      <c r="W103" s="10"/>
      <c r="X103" s="10"/>
      <c r="Y103" s="5" t="s">
        <v>405</v>
      </c>
    </row>
    <row r="104" spans="1:25" ht="63.75" x14ac:dyDescent="0.25">
      <c r="A104" s="10" t="s">
        <v>308</v>
      </c>
      <c r="B104" s="10" t="s">
        <v>309</v>
      </c>
      <c r="C104" s="10" t="s">
        <v>150</v>
      </c>
      <c r="D104" s="10" t="s">
        <v>246</v>
      </c>
      <c r="E104" s="10" t="s">
        <v>338</v>
      </c>
      <c r="F104" s="10" t="s">
        <v>128</v>
      </c>
      <c r="G104" s="10" t="s">
        <v>105</v>
      </c>
      <c r="H104" s="10" t="s">
        <v>549</v>
      </c>
      <c r="I104" s="10" t="s">
        <v>550</v>
      </c>
      <c r="J104" s="10" t="s">
        <v>1979</v>
      </c>
      <c r="K104" s="10" t="s">
        <v>155</v>
      </c>
      <c r="L104" s="10" t="s">
        <v>326</v>
      </c>
      <c r="M104" s="10" t="s">
        <v>551</v>
      </c>
      <c r="N104" s="12">
        <v>43902</v>
      </c>
      <c r="O104" s="11" t="s">
        <v>38</v>
      </c>
      <c r="P104" s="12">
        <v>44012</v>
      </c>
      <c r="Q104" s="11">
        <v>71</v>
      </c>
      <c r="R104" s="10">
        <v>71</v>
      </c>
      <c r="S104" s="10" t="s">
        <v>141</v>
      </c>
      <c r="T104" s="10" t="s">
        <v>2455</v>
      </c>
      <c r="U104" s="10"/>
      <c r="V104" s="10"/>
      <c r="W104" s="10"/>
      <c r="X104" s="10"/>
      <c r="Y104" s="5"/>
    </row>
    <row r="105" spans="1:25" ht="38.25" x14ac:dyDescent="0.25">
      <c r="A105" s="38" t="s">
        <v>308</v>
      </c>
      <c r="B105" s="10" t="s">
        <v>309</v>
      </c>
      <c r="C105" s="10" t="s">
        <v>176</v>
      </c>
      <c r="D105" s="10" t="s">
        <v>552</v>
      </c>
      <c r="E105" s="10" t="s">
        <v>338</v>
      </c>
      <c r="F105" s="10" t="s">
        <v>204</v>
      </c>
      <c r="G105" s="10" t="s">
        <v>249</v>
      </c>
      <c r="H105" s="10" t="s">
        <v>826</v>
      </c>
      <c r="I105" s="10" t="s">
        <v>30</v>
      </c>
      <c r="J105" s="10" t="s">
        <v>1894</v>
      </c>
      <c r="K105" s="10" t="s">
        <v>53</v>
      </c>
      <c r="L105" s="10" t="s">
        <v>318</v>
      </c>
      <c r="M105" s="10" t="s">
        <v>553</v>
      </c>
      <c r="N105" s="12">
        <v>43902</v>
      </c>
      <c r="O105" s="15" t="s">
        <v>554</v>
      </c>
      <c r="P105" s="12" t="s">
        <v>442</v>
      </c>
      <c r="Q105" s="10"/>
      <c r="R105" s="11">
        <v>43</v>
      </c>
      <c r="S105" s="10" t="s">
        <v>141</v>
      </c>
      <c r="T105" s="10"/>
      <c r="U105" s="10" t="s">
        <v>443</v>
      </c>
      <c r="V105" s="10" t="s">
        <v>36</v>
      </c>
      <c r="W105" s="10" t="s">
        <v>324</v>
      </c>
      <c r="X105" s="10"/>
      <c r="Y105" s="5"/>
    </row>
    <row r="106" spans="1:25" ht="38.25" x14ac:dyDescent="0.25">
      <c r="A106" s="38" t="s">
        <v>343</v>
      </c>
      <c r="B106" s="10" t="s">
        <v>278</v>
      </c>
      <c r="C106" s="10" t="s">
        <v>461</v>
      </c>
      <c r="D106" s="10" t="s">
        <v>73</v>
      </c>
      <c r="E106" s="10" t="s">
        <v>331</v>
      </c>
      <c r="F106" s="10" t="s">
        <v>128</v>
      </c>
      <c r="G106" s="10" t="s">
        <v>555</v>
      </c>
      <c r="H106" s="10" t="s">
        <v>826</v>
      </c>
      <c r="I106" s="10" t="s">
        <v>30</v>
      </c>
      <c r="J106" s="10" t="s">
        <v>1894</v>
      </c>
      <c r="K106" s="10" t="s">
        <v>53</v>
      </c>
      <c r="L106" s="10" t="s">
        <v>314</v>
      </c>
      <c r="M106" s="10" t="s">
        <v>556</v>
      </c>
      <c r="N106" s="12">
        <v>43902</v>
      </c>
      <c r="O106" s="15" t="s">
        <v>557</v>
      </c>
      <c r="P106" s="12" t="s">
        <v>408</v>
      </c>
      <c r="Q106" s="13"/>
      <c r="R106" s="11">
        <v>50</v>
      </c>
      <c r="S106" s="10" t="s">
        <v>141</v>
      </c>
      <c r="T106" s="10" t="s">
        <v>558</v>
      </c>
      <c r="U106" s="10" t="s">
        <v>328</v>
      </c>
      <c r="V106" s="10" t="s">
        <v>36</v>
      </c>
      <c r="W106" s="10" t="s">
        <v>324</v>
      </c>
      <c r="X106" s="10"/>
      <c r="Y106" s="5"/>
    </row>
    <row r="107" spans="1:25" ht="38.25" x14ac:dyDescent="0.25">
      <c r="A107" s="38" t="s">
        <v>343</v>
      </c>
      <c r="B107" s="10" t="s">
        <v>278</v>
      </c>
      <c r="C107" s="10" t="s">
        <v>186</v>
      </c>
      <c r="D107" s="10" t="s">
        <v>559</v>
      </c>
      <c r="E107" s="10" t="s">
        <v>203</v>
      </c>
      <c r="F107" s="10" t="s">
        <v>1986</v>
      </c>
      <c r="G107" s="10" t="s">
        <v>560</v>
      </c>
      <c r="H107" s="10" t="s">
        <v>826</v>
      </c>
      <c r="I107" s="10" t="s">
        <v>30</v>
      </c>
      <c r="J107" s="10" t="s">
        <v>1894</v>
      </c>
      <c r="K107" s="10" t="s">
        <v>32</v>
      </c>
      <c r="L107" s="10" t="s">
        <v>314</v>
      </c>
      <c r="M107" s="10" t="s">
        <v>561</v>
      </c>
      <c r="N107" s="12">
        <v>43902</v>
      </c>
      <c r="O107" s="15" t="s">
        <v>562</v>
      </c>
      <c r="P107" s="12" t="s">
        <v>465</v>
      </c>
      <c r="Q107" s="13"/>
      <c r="R107" s="11">
        <v>55</v>
      </c>
      <c r="S107" s="10" t="s">
        <v>141</v>
      </c>
      <c r="T107" s="10"/>
      <c r="U107" s="10" t="s">
        <v>443</v>
      </c>
      <c r="V107" s="10" t="s">
        <v>36</v>
      </c>
      <c r="W107" s="10" t="s">
        <v>324</v>
      </c>
      <c r="X107" s="10"/>
      <c r="Y107" s="5"/>
    </row>
    <row r="108" spans="1:25" ht="38.25" x14ac:dyDescent="0.25">
      <c r="A108" s="38" t="s">
        <v>343</v>
      </c>
      <c r="B108" s="4" t="s">
        <v>278</v>
      </c>
      <c r="C108" s="4" t="s">
        <v>248</v>
      </c>
      <c r="D108" s="4" t="s">
        <v>563</v>
      </c>
      <c r="E108" s="4" t="s">
        <v>203</v>
      </c>
      <c r="F108" s="4" t="s">
        <v>204</v>
      </c>
      <c r="G108" s="4" t="s">
        <v>304</v>
      </c>
      <c r="H108" s="4" t="s">
        <v>826</v>
      </c>
      <c r="I108" s="4" t="s">
        <v>313</v>
      </c>
      <c r="J108" s="4" t="s">
        <v>1979</v>
      </c>
      <c r="K108" s="4" t="s">
        <v>121</v>
      </c>
      <c r="L108" s="4" t="s">
        <v>318</v>
      </c>
      <c r="M108" s="4" t="s">
        <v>564</v>
      </c>
      <c r="N108" s="17">
        <v>43902</v>
      </c>
      <c r="O108" s="16"/>
      <c r="P108" s="17"/>
      <c r="Q108" s="16"/>
      <c r="R108" s="4"/>
      <c r="S108" s="4" t="s">
        <v>113</v>
      </c>
      <c r="T108" s="4"/>
      <c r="U108" s="4"/>
      <c r="V108" s="4"/>
      <c r="W108" s="4"/>
      <c r="X108" s="4"/>
      <c r="Y108" s="5"/>
    </row>
    <row r="109" spans="1:25" ht="38.25" x14ac:dyDescent="0.25">
      <c r="A109" s="38" t="s">
        <v>343</v>
      </c>
      <c r="B109" s="10" t="s">
        <v>278</v>
      </c>
      <c r="C109" s="10" t="s">
        <v>248</v>
      </c>
      <c r="D109" s="10" t="s">
        <v>395</v>
      </c>
      <c r="E109" s="10" t="s">
        <v>388</v>
      </c>
      <c r="F109" s="10" t="s">
        <v>128</v>
      </c>
      <c r="G109" s="10" t="s">
        <v>504</v>
      </c>
      <c r="H109" s="10" t="s">
        <v>826</v>
      </c>
      <c r="I109" s="10" t="s">
        <v>313</v>
      </c>
      <c r="J109" s="10" t="s">
        <v>1894</v>
      </c>
      <c r="K109" s="10" t="s">
        <v>121</v>
      </c>
      <c r="L109" s="10" t="s">
        <v>318</v>
      </c>
      <c r="M109" s="10" t="s">
        <v>565</v>
      </c>
      <c r="N109" s="12">
        <v>43902</v>
      </c>
      <c r="O109" s="15" t="s">
        <v>566</v>
      </c>
      <c r="P109" s="12" t="s">
        <v>488</v>
      </c>
      <c r="Q109" s="10"/>
      <c r="R109" s="11">
        <v>68</v>
      </c>
      <c r="S109" s="10" t="s">
        <v>141</v>
      </c>
      <c r="T109" s="10"/>
      <c r="U109" s="10" t="s">
        <v>488</v>
      </c>
      <c r="V109" s="10" t="s">
        <v>36</v>
      </c>
      <c r="W109" s="10" t="s">
        <v>324</v>
      </c>
      <c r="X109" s="10"/>
      <c r="Y109" s="5"/>
    </row>
    <row r="110" spans="1:25" ht="39" x14ac:dyDescent="0.25">
      <c r="A110" s="38" t="s">
        <v>343</v>
      </c>
      <c r="B110" s="10" t="s">
        <v>278</v>
      </c>
      <c r="C110" s="10" t="s">
        <v>248</v>
      </c>
      <c r="D110" s="10" t="s">
        <v>563</v>
      </c>
      <c r="E110" s="10" t="s">
        <v>203</v>
      </c>
      <c r="F110" s="10" t="s">
        <v>204</v>
      </c>
      <c r="G110" s="10" t="s">
        <v>568</v>
      </c>
      <c r="H110" s="10" t="s">
        <v>826</v>
      </c>
      <c r="I110" s="10" t="s">
        <v>313</v>
      </c>
      <c r="J110" s="10" t="s">
        <v>1894</v>
      </c>
      <c r="K110" s="10" t="s">
        <v>121</v>
      </c>
      <c r="L110" s="10" t="s">
        <v>318</v>
      </c>
      <c r="M110" s="10" t="s">
        <v>569</v>
      </c>
      <c r="N110" s="12">
        <v>43902</v>
      </c>
      <c r="O110" s="10"/>
      <c r="P110" s="12" t="s">
        <v>534</v>
      </c>
      <c r="Q110" s="13"/>
      <c r="R110" s="11">
        <v>57</v>
      </c>
      <c r="S110" s="10" t="s">
        <v>141</v>
      </c>
      <c r="T110" s="19" t="s">
        <v>570</v>
      </c>
      <c r="U110" s="10"/>
      <c r="V110" s="10"/>
      <c r="W110" s="10"/>
      <c r="X110" s="10"/>
      <c r="Y110" s="5" t="s">
        <v>571</v>
      </c>
    </row>
    <row r="111" spans="1:25" ht="38.25" x14ac:dyDescent="0.25">
      <c r="A111" s="38" t="s">
        <v>343</v>
      </c>
      <c r="B111" s="4" t="s">
        <v>278</v>
      </c>
      <c r="C111" s="4" t="s">
        <v>150</v>
      </c>
      <c r="D111" s="4" t="s">
        <v>572</v>
      </c>
      <c r="E111" s="4" t="s">
        <v>203</v>
      </c>
      <c r="F111" s="4" t="s">
        <v>204</v>
      </c>
      <c r="G111" s="4" t="s">
        <v>573</v>
      </c>
      <c r="H111" s="4" t="s">
        <v>826</v>
      </c>
      <c r="I111" s="4" t="s">
        <v>313</v>
      </c>
      <c r="J111" s="4" t="s">
        <v>1894</v>
      </c>
      <c r="K111" s="4" t="s">
        <v>121</v>
      </c>
      <c r="L111" s="4" t="s">
        <v>314</v>
      </c>
      <c r="M111" s="4" t="s">
        <v>574</v>
      </c>
      <c r="N111" s="17">
        <v>43902</v>
      </c>
      <c r="O111" s="16"/>
      <c r="P111" s="20"/>
      <c r="Q111" s="16"/>
      <c r="R111" s="4"/>
      <c r="S111" s="4" t="s">
        <v>113</v>
      </c>
      <c r="T111" s="4"/>
      <c r="U111" s="4"/>
      <c r="V111" s="4"/>
      <c r="W111" s="4"/>
      <c r="X111" s="4"/>
      <c r="Y111" s="5"/>
    </row>
    <row r="112" spans="1:25" ht="38.25" x14ac:dyDescent="0.25">
      <c r="A112" s="6" t="s">
        <v>343</v>
      </c>
      <c r="B112" s="6" t="s">
        <v>278</v>
      </c>
      <c r="C112" s="6" t="s">
        <v>126</v>
      </c>
      <c r="D112" s="6" t="s">
        <v>575</v>
      </c>
      <c r="E112" s="6" t="s">
        <v>311</v>
      </c>
      <c r="F112" s="6" t="s">
        <v>128</v>
      </c>
      <c r="G112" s="6" t="s">
        <v>576</v>
      </c>
      <c r="H112" s="6" t="s">
        <v>826</v>
      </c>
      <c r="I112" s="6" t="s">
        <v>313</v>
      </c>
      <c r="J112" s="6" t="s">
        <v>1894</v>
      </c>
      <c r="K112" s="6" t="s">
        <v>281</v>
      </c>
      <c r="L112" s="6" t="s">
        <v>326</v>
      </c>
      <c r="M112" s="6" t="s">
        <v>577</v>
      </c>
      <c r="N112" s="28">
        <v>43902</v>
      </c>
      <c r="O112" s="14" t="s">
        <v>38</v>
      </c>
      <c r="P112" s="28">
        <v>43924</v>
      </c>
      <c r="Q112" s="14">
        <v>16</v>
      </c>
      <c r="R112" s="6">
        <v>16</v>
      </c>
      <c r="S112" s="6" t="s">
        <v>34</v>
      </c>
      <c r="T112" s="6" t="s">
        <v>2456</v>
      </c>
      <c r="U112" s="6"/>
      <c r="V112" s="6"/>
      <c r="W112" s="6"/>
      <c r="X112" s="6"/>
      <c r="Y112" s="5"/>
    </row>
    <row r="113" spans="1:25" ht="38.25" x14ac:dyDescent="0.25">
      <c r="A113" s="38" t="s">
        <v>343</v>
      </c>
      <c r="B113" s="10" t="s">
        <v>278</v>
      </c>
      <c r="C113" s="10" t="s">
        <v>578</v>
      </c>
      <c r="D113" s="10" t="s">
        <v>579</v>
      </c>
      <c r="E113" s="10" t="s">
        <v>203</v>
      </c>
      <c r="F113" s="10" t="s">
        <v>128</v>
      </c>
      <c r="G113" s="10" t="s">
        <v>580</v>
      </c>
      <c r="H113" s="10" t="s">
        <v>826</v>
      </c>
      <c r="I113" s="10" t="s">
        <v>30</v>
      </c>
      <c r="J113" s="10" t="s">
        <v>1894</v>
      </c>
      <c r="K113" s="10" t="s">
        <v>32</v>
      </c>
      <c r="L113" s="10" t="s">
        <v>314</v>
      </c>
      <c r="M113" s="10" t="s">
        <v>581</v>
      </c>
      <c r="N113" s="12">
        <v>43902</v>
      </c>
      <c r="O113" s="15" t="s">
        <v>582</v>
      </c>
      <c r="P113" s="12" t="s">
        <v>488</v>
      </c>
      <c r="Q113" s="13"/>
      <c r="R113" s="11">
        <v>32</v>
      </c>
      <c r="S113" s="10" t="s">
        <v>141</v>
      </c>
      <c r="T113" s="10" t="s">
        <v>583</v>
      </c>
      <c r="U113" s="10" t="s">
        <v>488</v>
      </c>
      <c r="V113" s="10" t="s">
        <v>36</v>
      </c>
      <c r="W113" s="10" t="s">
        <v>501</v>
      </c>
      <c r="X113" s="10"/>
      <c r="Y113" s="5"/>
    </row>
    <row r="114" spans="1:25" ht="26.25" x14ac:dyDescent="0.25">
      <c r="A114" s="38" t="s">
        <v>308</v>
      </c>
      <c r="B114" s="10" t="s">
        <v>309</v>
      </c>
      <c r="C114" s="10" t="s">
        <v>150</v>
      </c>
      <c r="D114" s="10" t="s">
        <v>584</v>
      </c>
      <c r="E114" s="10" t="s">
        <v>338</v>
      </c>
      <c r="F114" s="10" t="s">
        <v>128</v>
      </c>
      <c r="G114" s="10" t="s">
        <v>256</v>
      </c>
      <c r="H114" s="10" t="s">
        <v>585</v>
      </c>
      <c r="I114" s="10" t="s">
        <v>586</v>
      </c>
      <c r="J114" s="10" t="s">
        <v>274</v>
      </c>
      <c r="K114" s="10" t="s">
        <v>281</v>
      </c>
      <c r="L114" s="10" t="s">
        <v>374</v>
      </c>
      <c r="M114" s="10" t="s">
        <v>587</v>
      </c>
      <c r="N114" s="12">
        <v>43903</v>
      </c>
      <c r="O114" s="19" t="s">
        <v>588</v>
      </c>
      <c r="P114" s="12" t="s">
        <v>419</v>
      </c>
      <c r="Q114" s="10"/>
      <c r="R114" s="11">
        <v>6</v>
      </c>
      <c r="S114" s="10" t="s">
        <v>141</v>
      </c>
      <c r="T114" s="10"/>
      <c r="U114" s="10"/>
      <c r="V114" s="10" t="s">
        <v>81</v>
      </c>
      <c r="W114" s="10"/>
      <c r="X114" s="10"/>
      <c r="Y114" s="5" t="s">
        <v>405</v>
      </c>
    </row>
    <row r="115" spans="1:25" ht="38.25" x14ac:dyDescent="0.25">
      <c r="A115" s="38" t="s">
        <v>343</v>
      </c>
      <c r="B115" s="10" t="s">
        <v>278</v>
      </c>
      <c r="C115" s="10" t="s">
        <v>176</v>
      </c>
      <c r="D115" s="10" t="s">
        <v>589</v>
      </c>
      <c r="E115" s="10" t="s">
        <v>331</v>
      </c>
      <c r="F115" s="10" t="s">
        <v>128</v>
      </c>
      <c r="G115" s="10" t="s">
        <v>304</v>
      </c>
      <c r="H115" s="10" t="s">
        <v>826</v>
      </c>
      <c r="I115" s="10" t="s">
        <v>347</v>
      </c>
      <c r="J115" s="10" t="s">
        <v>1894</v>
      </c>
      <c r="K115" s="10" t="s">
        <v>53</v>
      </c>
      <c r="L115" s="10" t="s">
        <v>318</v>
      </c>
      <c r="M115" s="10" t="s">
        <v>590</v>
      </c>
      <c r="N115" s="12">
        <v>43903</v>
      </c>
      <c r="O115" s="15" t="s">
        <v>591</v>
      </c>
      <c r="P115" s="12" t="s">
        <v>592</v>
      </c>
      <c r="Q115" s="10"/>
      <c r="R115" s="11">
        <v>75</v>
      </c>
      <c r="S115" s="10" t="s">
        <v>141</v>
      </c>
      <c r="T115" s="10"/>
      <c r="U115" s="10" t="s">
        <v>400</v>
      </c>
      <c r="V115" s="10" t="s">
        <v>593</v>
      </c>
      <c r="W115" s="10" t="s">
        <v>324</v>
      </c>
      <c r="X115" s="10"/>
      <c r="Y115" s="5"/>
    </row>
    <row r="116" spans="1:25" ht="63.75" x14ac:dyDescent="0.25">
      <c r="A116" s="38" t="s">
        <v>343</v>
      </c>
      <c r="B116" s="10" t="s">
        <v>278</v>
      </c>
      <c r="C116" s="10" t="s">
        <v>172</v>
      </c>
      <c r="D116" s="10" t="s">
        <v>236</v>
      </c>
      <c r="E116" s="10" t="s">
        <v>331</v>
      </c>
      <c r="F116" s="10" t="s">
        <v>128</v>
      </c>
      <c r="G116" s="10" t="s">
        <v>294</v>
      </c>
      <c r="H116" s="10" t="s">
        <v>594</v>
      </c>
      <c r="I116" s="10" t="s">
        <v>595</v>
      </c>
      <c r="J116" s="10" t="s">
        <v>1894</v>
      </c>
      <c r="K116" s="10" t="s">
        <v>53</v>
      </c>
      <c r="L116" s="10" t="s">
        <v>314</v>
      </c>
      <c r="M116" s="10" t="s">
        <v>596</v>
      </c>
      <c r="N116" s="12">
        <v>43903</v>
      </c>
      <c r="O116" s="11" t="s">
        <v>597</v>
      </c>
      <c r="P116" s="12">
        <v>43987</v>
      </c>
      <c r="Q116" s="10"/>
      <c r="R116" s="10"/>
      <c r="S116" s="10" t="s">
        <v>141</v>
      </c>
      <c r="T116" s="10"/>
      <c r="U116" s="10"/>
      <c r="V116" s="10"/>
      <c r="W116" s="10"/>
      <c r="X116" s="10"/>
      <c r="Y116" s="5"/>
    </row>
    <row r="117" spans="1:25" ht="38.25" x14ac:dyDescent="0.25">
      <c r="A117" s="38" t="s">
        <v>343</v>
      </c>
      <c r="B117" s="10" t="s">
        <v>278</v>
      </c>
      <c r="C117" s="10" t="s">
        <v>201</v>
      </c>
      <c r="D117" s="10" t="s">
        <v>598</v>
      </c>
      <c r="E117" s="10" t="s">
        <v>203</v>
      </c>
      <c r="F117" s="10" t="s">
        <v>128</v>
      </c>
      <c r="G117" s="10" t="s">
        <v>294</v>
      </c>
      <c r="H117" s="10" t="s">
        <v>826</v>
      </c>
      <c r="I117" s="10" t="s">
        <v>313</v>
      </c>
      <c r="J117" s="10" t="s">
        <v>1894</v>
      </c>
      <c r="K117" s="10" t="s">
        <v>121</v>
      </c>
      <c r="L117" s="10" t="s">
        <v>318</v>
      </c>
      <c r="M117" s="10" t="s">
        <v>599</v>
      </c>
      <c r="N117" s="12">
        <v>43903</v>
      </c>
      <c r="O117" s="11">
        <v>20202050065861</v>
      </c>
      <c r="P117" s="12">
        <v>43983</v>
      </c>
      <c r="Q117" s="10"/>
      <c r="R117" s="10">
        <v>103</v>
      </c>
      <c r="S117" s="10" t="s">
        <v>141</v>
      </c>
      <c r="T117" s="10" t="s">
        <v>600</v>
      </c>
      <c r="U117" s="10"/>
      <c r="V117" s="10"/>
      <c r="W117" s="10"/>
      <c r="X117" s="10"/>
      <c r="Y117" s="5"/>
    </row>
    <row r="118" spans="1:25" ht="51" x14ac:dyDescent="0.25">
      <c r="A118" s="38" t="s">
        <v>343</v>
      </c>
      <c r="B118" s="6" t="s">
        <v>278</v>
      </c>
      <c r="C118" s="6" t="s">
        <v>150</v>
      </c>
      <c r="D118" s="6" t="s">
        <v>246</v>
      </c>
      <c r="E118" s="6" t="s">
        <v>338</v>
      </c>
      <c r="F118" s="6" t="s">
        <v>128</v>
      </c>
      <c r="G118" s="6" t="s">
        <v>601</v>
      </c>
      <c r="H118" s="6" t="s">
        <v>585</v>
      </c>
      <c r="I118" s="6" t="s">
        <v>586</v>
      </c>
      <c r="J118" s="6" t="s">
        <v>274</v>
      </c>
      <c r="K118" s="6" t="s">
        <v>281</v>
      </c>
      <c r="L118" s="6" t="s">
        <v>374</v>
      </c>
      <c r="M118" s="6" t="s">
        <v>602</v>
      </c>
      <c r="N118" s="28">
        <v>43903</v>
      </c>
      <c r="O118" s="6"/>
      <c r="P118" s="28" t="s">
        <v>567</v>
      </c>
      <c r="Q118" s="6"/>
      <c r="R118" s="14">
        <v>5</v>
      </c>
      <c r="S118" s="6" t="s">
        <v>34</v>
      </c>
      <c r="T118" s="6" t="s">
        <v>603</v>
      </c>
      <c r="U118" s="6"/>
      <c r="V118" s="6"/>
      <c r="W118" s="6" t="s">
        <v>324</v>
      </c>
      <c r="X118" s="6"/>
      <c r="Y118" s="5" t="s">
        <v>604</v>
      </c>
    </row>
    <row r="119" spans="1:25" ht="38.25" x14ac:dyDescent="0.25">
      <c r="A119" s="38" t="s">
        <v>343</v>
      </c>
      <c r="B119" s="10" t="s">
        <v>278</v>
      </c>
      <c r="C119" s="10" t="s">
        <v>605</v>
      </c>
      <c r="D119" s="10" t="s">
        <v>606</v>
      </c>
      <c r="E119" s="10" t="s">
        <v>203</v>
      </c>
      <c r="F119" s="10" t="s">
        <v>128</v>
      </c>
      <c r="G119" s="10" t="s">
        <v>478</v>
      </c>
      <c r="H119" s="10" t="s">
        <v>826</v>
      </c>
      <c r="I119" s="10" t="s">
        <v>347</v>
      </c>
      <c r="J119" s="10" t="s">
        <v>1894</v>
      </c>
      <c r="K119" s="10" t="s">
        <v>121</v>
      </c>
      <c r="L119" s="10" t="s">
        <v>318</v>
      </c>
      <c r="M119" s="10" t="s">
        <v>607</v>
      </c>
      <c r="N119" s="12">
        <v>43903</v>
      </c>
      <c r="O119" s="10"/>
      <c r="P119" s="12" t="s">
        <v>608</v>
      </c>
      <c r="Q119" s="10"/>
      <c r="R119" s="11">
        <v>59</v>
      </c>
      <c r="S119" s="10" t="s">
        <v>141</v>
      </c>
      <c r="T119" s="10" t="s">
        <v>609</v>
      </c>
      <c r="U119" s="10"/>
      <c r="V119" s="10"/>
      <c r="W119" s="10" t="s">
        <v>324</v>
      </c>
      <c r="X119" s="10"/>
      <c r="Y119" s="5" t="s">
        <v>610</v>
      </c>
    </row>
    <row r="120" spans="1:25" ht="25.5" x14ac:dyDescent="0.25">
      <c r="A120" s="38" t="s">
        <v>343</v>
      </c>
      <c r="B120" s="10" t="s">
        <v>278</v>
      </c>
      <c r="C120" s="10" t="s">
        <v>430</v>
      </c>
      <c r="D120" s="10" t="s">
        <v>611</v>
      </c>
      <c r="E120" s="10" t="s">
        <v>331</v>
      </c>
      <c r="F120" s="10" t="s">
        <v>128</v>
      </c>
      <c r="G120" s="10" t="s">
        <v>612</v>
      </c>
      <c r="H120" s="10" t="s">
        <v>473</v>
      </c>
      <c r="I120" s="10" t="s">
        <v>474</v>
      </c>
      <c r="J120" s="10" t="s">
        <v>1979</v>
      </c>
      <c r="K120" s="10" t="s">
        <v>281</v>
      </c>
      <c r="L120" s="10" t="s">
        <v>326</v>
      </c>
      <c r="M120" s="10" t="s">
        <v>613</v>
      </c>
      <c r="N120" s="12">
        <v>43903</v>
      </c>
      <c r="O120" s="10"/>
      <c r="P120" s="12" t="s">
        <v>614</v>
      </c>
      <c r="Q120" s="10"/>
      <c r="R120" s="11">
        <v>96</v>
      </c>
      <c r="S120" s="10" t="s">
        <v>141</v>
      </c>
      <c r="T120" s="10" t="s">
        <v>615</v>
      </c>
      <c r="U120" s="10"/>
      <c r="V120" s="10"/>
      <c r="W120" s="10" t="s">
        <v>324</v>
      </c>
      <c r="X120" s="10"/>
      <c r="Y120" s="5" t="s">
        <v>616</v>
      </c>
    </row>
    <row r="121" spans="1:25" ht="51" x14ac:dyDescent="0.25">
      <c r="A121" s="38" t="s">
        <v>343</v>
      </c>
      <c r="B121" s="10" t="s">
        <v>278</v>
      </c>
      <c r="C121" s="10" t="s">
        <v>248</v>
      </c>
      <c r="D121" s="10" t="s">
        <v>57</v>
      </c>
      <c r="E121" s="10" t="s">
        <v>331</v>
      </c>
      <c r="F121" s="10" t="s">
        <v>197</v>
      </c>
      <c r="G121" s="10" t="s">
        <v>617</v>
      </c>
      <c r="H121" s="10" t="s">
        <v>826</v>
      </c>
      <c r="I121" s="10" t="s">
        <v>347</v>
      </c>
      <c r="J121" s="10" t="s">
        <v>1894</v>
      </c>
      <c r="K121" s="10" t="s">
        <v>53</v>
      </c>
      <c r="L121" s="10" t="s">
        <v>318</v>
      </c>
      <c r="M121" s="10" t="s">
        <v>618</v>
      </c>
      <c r="N121" s="12">
        <v>43903</v>
      </c>
      <c r="O121" s="15" t="s">
        <v>619</v>
      </c>
      <c r="P121" s="12" t="s">
        <v>534</v>
      </c>
      <c r="Q121" s="10"/>
      <c r="R121" s="11">
        <v>60</v>
      </c>
      <c r="S121" s="10" t="s">
        <v>141</v>
      </c>
      <c r="T121" s="10" t="s">
        <v>620</v>
      </c>
      <c r="U121" s="10" t="s">
        <v>534</v>
      </c>
      <c r="V121" s="10" t="s">
        <v>593</v>
      </c>
      <c r="W121" s="10"/>
      <c r="X121" s="10"/>
      <c r="Y121" s="5" t="s">
        <v>621</v>
      </c>
    </row>
    <row r="122" spans="1:25" ht="38.25" x14ac:dyDescent="0.25">
      <c r="A122" s="38" t="s">
        <v>343</v>
      </c>
      <c r="B122" s="4" t="s">
        <v>278</v>
      </c>
      <c r="C122" s="4" t="s">
        <v>159</v>
      </c>
      <c r="D122" s="4" t="s">
        <v>622</v>
      </c>
      <c r="E122" s="4" t="s">
        <v>331</v>
      </c>
      <c r="F122" s="4" t="s">
        <v>204</v>
      </c>
      <c r="G122" s="4" t="s">
        <v>623</v>
      </c>
      <c r="H122" s="4" t="s">
        <v>179</v>
      </c>
      <c r="I122" s="4" t="s">
        <v>313</v>
      </c>
      <c r="J122" s="4" t="s">
        <v>1894</v>
      </c>
      <c r="K122" s="4" t="s">
        <v>32</v>
      </c>
      <c r="L122" s="4" t="s">
        <v>314</v>
      </c>
      <c r="M122" s="4" t="s">
        <v>624</v>
      </c>
      <c r="N122" s="17">
        <v>43903</v>
      </c>
      <c r="O122" s="16"/>
      <c r="P122" s="17"/>
      <c r="Q122" s="16"/>
      <c r="R122" s="4"/>
      <c r="S122" s="4" t="s">
        <v>113</v>
      </c>
      <c r="T122" s="4"/>
      <c r="U122" s="4"/>
      <c r="V122" s="4"/>
      <c r="W122" s="4"/>
      <c r="X122" s="4"/>
      <c r="Y122" s="5"/>
    </row>
    <row r="123" spans="1:25" ht="38.25" x14ac:dyDescent="0.25">
      <c r="A123" s="38" t="s">
        <v>343</v>
      </c>
      <c r="B123" s="10" t="s">
        <v>278</v>
      </c>
      <c r="C123" s="10" t="s">
        <v>150</v>
      </c>
      <c r="D123" s="10" t="s">
        <v>625</v>
      </c>
      <c r="E123" s="10" t="s">
        <v>203</v>
      </c>
      <c r="F123" s="10" t="s">
        <v>204</v>
      </c>
      <c r="G123" s="10" t="s">
        <v>294</v>
      </c>
      <c r="H123" s="10" t="s">
        <v>826</v>
      </c>
      <c r="I123" s="10" t="s">
        <v>347</v>
      </c>
      <c r="J123" s="10" t="s">
        <v>1894</v>
      </c>
      <c r="K123" s="10" t="s">
        <v>121</v>
      </c>
      <c r="L123" s="10" t="s">
        <v>318</v>
      </c>
      <c r="M123" s="10" t="s">
        <v>626</v>
      </c>
      <c r="N123" s="12">
        <v>43906</v>
      </c>
      <c r="O123" s="15"/>
      <c r="P123" s="12" t="s">
        <v>519</v>
      </c>
      <c r="Q123" s="10"/>
      <c r="R123" s="11">
        <v>50</v>
      </c>
      <c r="S123" s="10" t="s">
        <v>141</v>
      </c>
      <c r="T123" s="10" t="s">
        <v>627</v>
      </c>
      <c r="U123" s="10"/>
      <c r="V123" s="10"/>
      <c r="W123" s="10" t="s">
        <v>324</v>
      </c>
      <c r="X123" s="10"/>
      <c r="Y123" s="5" t="s">
        <v>628</v>
      </c>
    </row>
    <row r="124" spans="1:25" ht="38.25" x14ac:dyDescent="0.25">
      <c r="A124" s="38" t="s">
        <v>343</v>
      </c>
      <c r="B124" s="10" t="s">
        <v>278</v>
      </c>
      <c r="C124" s="10" t="s">
        <v>150</v>
      </c>
      <c r="D124" s="10" t="s">
        <v>629</v>
      </c>
      <c r="E124" s="10" t="s">
        <v>203</v>
      </c>
      <c r="F124" s="10" t="s">
        <v>204</v>
      </c>
      <c r="G124" s="10" t="s">
        <v>630</v>
      </c>
      <c r="H124" s="10" t="s">
        <v>479</v>
      </c>
      <c r="I124" s="10" t="s">
        <v>31</v>
      </c>
      <c r="J124" s="10" t="s">
        <v>1894</v>
      </c>
      <c r="K124" s="10" t="s">
        <v>32</v>
      </c>
      <c r="L124" s="10" t="s">
        <v>314</v>
      </c>
      <c r="M124" s="10" t="s">
        <v>631</v>
      </c>
      <c r="N124" s="12">
        <v>43906</v>
      </c>
      <c r="O124" s="15" t="s">
        <v>632</v>
      </c>
      <c r="P124" s="12" t="s">
        <v>515</v>
      </c>
      <c r="Q124" s="10"/>
      <c r="R124" s="11">
        <v>87</v>
      </c>
      <c r="S124" s="10" t="s">
        <v>141</v>
      </c>
      <c r="T124" s="10"/>
      <c r="U124" s="10"/>
      <c r="V124" s="10" t="s">
        <v>81</v>
      </c>
      <c r="W124" s="10"/>
      <c r="X124" s="10"/>
      <c r="Y124" s="5" t="s">
        <v>405</v>
      </c>
    </row>
    <row r="125" spans="1:25" ht="38.25" x14ac:dyDescent="0.25">
      <c r="A125" s="38" t="s">
        <v>343</v>
      </c>
      <c r="B125" s="10" t="s">
        <v>278</v>
      </c>
      <c r="C125" s="10" t="s">
        <v>380</v>
      </c>
      <c r="D125" s="10" t="s">
        <v>633</v>
      </c>
      <c r="E125" s="10" t="s">
        <v>203</v>
      </c>
      <c r="F125" s="10" t="s">
        <v>204</v>
      </c>
      <c r="G125" s="10" t="s">
        <v>634</v>
      </c>
      <c r="H125" s="10" t="s">
        <v>826</v>
      </c>
      <c r="I125" s="10" t="s">
        <v>347</v>
      </c>
      <c r="J125" s="10" t="s">
        <v>1894</v>
      </c>
      <c r="K125" s="10" t="s">
        <v>121</v>
      </c>
      <c r="L125" s="10" t="s">
        <v>318</v>
      </c>
      <c r="M125" s="10" t="s">
        <v>635</v>
      </c>
      <c r="N125" s="12">
        <v>43906</v>
      </c>
      <c r="O125" s="15"/>
      <c r="P125" s="12" t="s">
        <v>608</v>
      </c>
      <c r="Q125" s="10"/>
      <c r="R125" s="11">
        <v>51</v>
      </c>
      <c r="S125" s="10" t="s">
        <v>141</v>
      </c>
      <c r="T125" s="10" t="s">
        <v>636</v>
      </c>
      <c r="U125" s="10"/>
      <c r="V125" s="10"/>
      <c r="W125" s="10" t="s">
        <v>324</v>
      </c>
      <c r="X125" s="10"/>
      <c r="Y125" s="5" t="s">
        <v>637</v>
      </c>
    </row>
    <row r="126" spans="1:25" ht="38.25" x14ac:dyDescent="0.25">
      <c r="A126" s="38" t="s">
        <v>343</v>
      </c>
      <c r="B126" s="10" t="s">
        <v>278</v>
      </c>
      <c r="C126" s="10" t="s">
        <v>143</v>
      </c>
      <c r="D126" s="10" t="s">
        <v>638</v>
      </c>
      <c r="E126" s="10" t="s">
        <v>331</v>
      </c>
      <c r="F126" s="10" t="s">
        <v>128</v>
      </c>
      <c r="G126" s="10" t="s">
        <v>639</v>
      </c>
      <c r="H126" s="10" t="s">
        <v>826</v>
      </c>
      <c r="I126" s="10" t="s">
        <v>347</v>
      </c>
      <c r="J126" s="10" t="s">
        <v>1894</v>
      </c>
      <c r="K126" s="10" t="s">
        <v>121</v>
      </c>
      <c r="L126" s="10" t="s">
        <v>318</v>
      </c>
      <c r="M126" s="10" t="s">
        <v>640</v>
      </c>
      <c r="N126" s="12">
        <v>43906</v>
      </c>
      <c r="O126" s="15" t="s">
        <v>641</v>
      </c>
      <c r="P126" s="12" t="s">
        <v>515</v>
      </c>
      <c r="Q126" s="10"/>
      <c r="R126" s="11">
        <v>71</v>
      </c>
      <c r="S126" s="10" t="s">
        <v>141</v>
      </c>
      <c r="T126" s="10"/>
      <c r="U126" s="10"/>
      <c r="V126" s="10" t="s">
        <v>81</v>
      </c>
      <c r="W126" s="10"/>
      <c r="X126" s="10"/>
      <c r="Y126" s="5" t="s">
        <v>405</v>
      </c>
    </row>
    <row r="127" spans="1:25" ht="38.25" x14ac:dyDescent="0.25">
      <c r="A127" s="38" t="s">
        <v>343</v>
      </c>
      <c r="B127" s="4" t="s">
        <v>278</v>
      </c>
      <c r="C127" s="4" t="s">
        <v>143</v>
      </c>
      <c r="D127" s="4" t="s">
        <v>352</v>
      </c>
      <c r="E127" s="4" t="s">
        <v>331</v>
      </c>
      <c r="F127" s="4" t="s">
        <v>204</v>
      </c>
      <c r="G127" s="4" t="s">
        <v>642</v>
      </c>
      <c r="H127" s="4" t="s">
        <v>826</v>
      </c>
      <c r="I127" s="4" t="s">
        <v>313</v>
      </c>
      <c r="J127" s="4" t="s">
        <v>1894</v>
      </c>
      <c r="K127" s="4" t="s">
        <v>32</v>
      </c>
      <c r="L127" s="4" t="s">
        <v>314</v>
      </c>
      <c r="M127" s="4" t="s">
        <v>643</v>
      </c>
      <c r="N127" s="17">
        <v>43906</v>
      </c>
      <c r="O127" s="16"/>
      <c r="P127" s="17"/>
      <c r="Q127" s="16"/>
      <c r="R127" s="4"/>
      <c r="S127" s="4" t="s">
        <v>113</v>
      </c>
      <c r="T127" s="4"/>
      <c r="U127" s="4"/>
      <c r="V127" s="4"/>
      <c r="W127" s="4"/>
      <c r="X127" s="4"/>
      <c r="Y127" s="5"/>
    </row>
    <row r="128" spans="1:25" ht="38.25" x14ac:dyDescent="0.25">
      <c r="A128" s="38" t="s">
        <v>343</v>
      </c>
      <c r="B128" s="6" t="s">
        <v>278</v>
      </c>
      <c r="C128" s="6" t="s">
        <v>201</v>
      </c>
      <c r="D128" s="6" t="s">
        <v>644</v>
      </c>
      <c r="E128" s="6" t="s">
        <v>311</v>
      </c>
      <c r="F128" s="6" t="s">
        <v>204</v>
      </c>
      <c r="G128" s="6" t="s">
        <v>645</v>
      </c>
      <c r="H128" s="6" t="s">
        <v>29</v>
      </c>
      <c r="I128" s="6" t="s">
        <v>347</v>
      </c>
      <c r="J128" s="6" t="s">
        <v>1894</v>
      </c>
      <c r="K128" s="6" t="s">
        <v>32</v>
      </c>
      <c r="L128" s="6" t="s">
        <v>314</v>
      </c>
      <c r="M128" s="6" t="s">
        <v>646</v>
      </c>
      <c r="N128" s="28">
        <v>43906</v>
      </c>
      <c r="O128" s="8" t="s">
        <v>647</v>
      </c>
      <c r="P128" s="28" t="s">
        <v>455</v>
      </c>
      <c r="Q128" s="6"/>
      <c r="R128" s="14">
        <v>4</v>
      </c>
      <c r="S128" s="6" t="s">
        <v>34</v>
      </c>
      <c r="T128" s="6"/>
      <c r="U128" s="6" t="s">
        <v>385</v>
      </c>
      <c r="V128" s="6" t="s">
        <v>593</v>
      </c>
      <c r="W128" s="6" t="s">
        <v>324</v>
      </c>
      <c r="X128" s="6"/>
      <c r="Y128" s="5"/>
    </row>
    <row r="129" spans="1:25" ht="38.25" x14ac:dyDescent="0.25">
      <c r="A129" s="38" t="s">
        <v>343</v>
      </c>
      <c r="B129" s="10" t="s">
        <v>278</v>
      </c>
      <c r="C129" s="10" t="s">
        <v>186</v>
      </c>
      <c r="D129" s="10" t="s">
        <v>648</v>
      </c>
      <c r="E129" s="10" t="s">
        <v>203</v>
      </c>
      <c r="F129" s="10" t="s">
        <v>1986</v>
      </c>
      <c r="G129" s="10" t="s">
        <v>649</v>
      </c>
      <c r="H129" s="10" t="s">
        <v>826</v>
      </c>
      <c r="I129" s="10" t="s">
        <v>313</v>
      </c>
      <c r="J129" s="10" t="s">
        <v>1894</v>
      </c>
      <c r="K129" s="10" t="s">
        <v>121</v>
      </c>
      <c r="L129" s="10" t="s">
        <v>314</v>
      </c>
      <c r="M129" s="10" t="s">
        <v>650</v>
      </c>
      <c r="N129" s="12">
        <v>43906</v>
      </c>
      <c r="O129" s="15" t="s">
        <v>651</v>
      </c>
      <c r="P129" s="12" t="s">
        <v>652</v>
      </c>
      <c r="Q129" s="10"/>
      <c r="R129" s="11">
        <v>58</v>
      </c>
      <c r="S129" s="10" t="s">
        <v>141</v>
      </c>
      <c r="T129" s="10"/>
      <c r="U129" s="10"/>
      <c r="V129" s="10"/>
      <c r="W129" s="10"/>
      <c r="X129" s="10"/>
      <c r="Y129" s="5" t="s">
        <v>405</v>
      </c>
    </row>
    <row r="130" spans="1:25" ht="38.25" x14ac:dyDescent="0.25">
      <c r="A130" s="38" t="s">
        <v>343</v>
      </c>
      <c r="B130" s="10" t="s">
        <v>278</v>
      </c>
      <c r="C130" s="10" t="s">
        <v>150</v>
      </c>
      <c r="D130" s="10" t="s">
        <v>653</v>
      </c>
      <c r="E130" s="10" t="s">
        <v>203</v>
      </c>
      <c r="F130" s="10" t="s">
        <v>128</v>
      </c>
      <c r="G130" s="10" t="s">
        <v>654</v>
      </c>
      <c r="H130" s="10" t="s">
        <v>655</v>
      </c>
      <c r="I130" s="10" t="s">
        <v>313</v>
      </c>
      <c r="J130" s="10" t="s">
        <v>1894</v>
      </c>
      <c r="K130" s="10" t="s">
        <v>32</v>
      </c>
      <c r="L130" s="10" t="s">
        <v>318</v>
      </c>
      <c r="M130" s="10" t="s">
        <v>656</v>
      </c>
      <c r="N130" s="12">
        <v>43906</v>
      </c>
      <c r="O130" s="15" t="s">
        <v>657</v>
      </c>
      <c r="P130" s="12" t="s">
        <v>592</v>
      </c>
      <c r="Q130" s="10"/>
      <c r="R130" s="11">
        <v>57</v>
      </c>
      <c r="S130" s="10" t="s">
        <v>141</v>
      </c>
      <c r="T130" s="10"/>
      <c r="U130" s="10" t="s">
        <v>400</v>
      </c>
      <c r="V130" s="10" t="s">
        <v>658</v>
      </c>
      <c r="W130" s="10" t="s">
        <v>324</v>
      </c>
      <c r="X130" s="10"/>
      <c r="Y130" s="5"/>
    </row>
    <row r="131" spans="1:25" ht="63.75" x14ac:dyDescent="0.25">
      <c r="A131" s="38" t="s">
        <v>343</v>
      </c>
      <c r="B131" s="10" t="s">
        <v>278</v>
      </c>
      <c r="C131" s="10" t="s">
        <v>186</v>
      </c>
      <c r="D131" s="10" t="s">
        <v>528</v>
      </c>
      <c r="E131" s="10" t="s">
        <v>203</v>
      </c>
      <c r="F131" s="10" t="s">
        <v>128</v>
      </c>
      <c r="G131" s="10" t="s">
        <v>659</v>
      </c>
      <c r="H131" s="10" t="s">
        <v>826</v>
      </c>
      <c r="I131" s="10" t="s">
        <v>313</v>
      </c>
      <c r="J131" s="10" t="s">
        <v>1894</v>
      </c>
      <c r="K131" s="10" t="s">
        <v>121</v>
      </c>
      <c r="L131" s="10" t="s">
        <v>318</v>
      </c>
      <c r="M131" s="10" t="s">
        <v>660</v>
      </c>
      <c r="N131" s="12">
        <v>43906</v>
      </c>
      <c r="O131" s="11">
        <v>20202050067361</v>
      </c>
      <c r="P131" s="12">
        <v>43983</v>
      </c>
      <c r="Q131" s="11">
        <v>51</v>
      </c>
      <c r="R131" s="10">
        <v>51</v>
      </c>
      <c r="S131" s="10" t="s">
        <v>141</v>
      </c>
      <c r="T131" s="10" t="s">
        <v>2457</v>
      </c>
      <c r="U131" s="10"/>
      <c r="V131" s="10"/>
      <c r="W131" s="10"/>
      <c r="X131" s="10"/>
      <c r="Y131" s="5"/>
    </row>
    <row r="132" spans="1:25" ht="25.5" x14ac:dyDescent="0.25">
      <c r="A132" s="38" t="s">
        <v>308</v>
      </c>
      <c r="B132" s="6" t="s">
        <v>309</v>
      </c>
      <c r="C132" s="6" t="s">
        <v>661</v>
      </c>
      <c r="D132" s="6" t="s">
        <v>662</v>
      </c>
      <c r="E132" s="6" t="s">
        <v>311</v>
      </c>
      <c r="F132" s="6" t="s">
        <v>128</v>
      </c>
      <c r="G132" s="6" t="s">
        <v>663</v>
      </c>
      <c r="H132" s="6" t="s">
        <v>664</v>
      </c>
      <c r="I132" s="6" t="s">
        <v>87</v>
      </c>
      <c r="J132" s="6" t="s">
        <v>274</v>
      </c>
      <c r="K132" s="6" t="s">
        <v>155</v>
      </c>
      <c r="L132" s="6" t="s">
        <v>326</v>
      </c>
      <c r="M132" s="6" t="s">
        <v>665</v>
      </c>
      <c r="N132" s="28">
        <v>43907</v>
      </c>
      <c r="O132" s="8" t="s">
        <v>666</v>
      </c>
      <c r="P132" s="28" t="s">
        <v>419</v>
      </c>
      <c r="Q132" s="6"/>
      <c r="R132" s="14">
        <v>4</v>
      </c>
      <c r="S132" s="6" t="s">
        <v>34</v>
      </c>
      <c r="T132" s="6" t="s">
        <v>667</v>
      </c>
      <c r="U132" s="6"/>
      <c r="V132" s="6"/>
      <c r="W132" s="6"/>
      <c r="X132" s="6"/>
      <c r="Y132" s="21" t="s">
        <v>405</v>
      </c>
    </row>
    <row r="133" spans="1:25" ht="38.25" x14ac:dyDescent="0.25">
      <c r="A133" s="38" t="s">
        <v>308</v>
      </c>
      <c r="B133" s="4" t="s">
        <v>309</v>
      </c>
      <c r="C133" s="4" t="s">
        <v>150</v>
      </c>
      <c r="D133" s="4" t="s">
        <v>668</v>
      </c>
      <c r="E133" s="4" t="s">
        <v>338</v>
      </c>
      <c r="F133" s="4" t="s">
        <v>204</v>
      </c>
      <c r="G133" s="4" t="s">
        <v>669</v>
      </c>
      <c r="H133" s="4" t="s">
        <v>335</v>
      </c>
      <c r="I133" s="4" t="s">
        <v>313</v>
      </c>
      <c r="J133" s="4" t="s">
        <v>1894</v>
      </c>
      <c r="K133" s="4" t="s">
        <v>121</v>
      </c>
      <c r="L133" s="4" t="s">
        <v>318</v>
      </c>
      <c r="M133" s="4" t="s">
        <v>670</v>
      </c>
      <c r="N133" s="17">
        <v>43907</v>
      </c>
      <c r="O133" s="16"/>
      <c r="P133" s="17"/>
      <c r="Q133" s="16"/>
      <c r="R133" s="4"/>
      <c r="S133" s="4" t="s">
        <v>113</v>
      </c>
      <c r="T133" s="4"/>
      <c r="U133" s="4"/>
      <c r="V133" s="4"/>
      <c r="W133" s="4"/>
      <c r="X133" s="4"/>
      <c r="Y133" s="5"/>
    </row>
    <row r="134" spans="1:25" ht="38.25" x14ac:dyDescent="0.25">
      <c r="A134" s="38" t="s">
        <v>308</v>
      </c>
      <c r="B134" s="10" t="s">
        <v>309</v>
      </c>
      <c r="C134" s="10" t="s">
        <v>172</v>
      </c>
      <c r="D134" s="10" t="s">
        <v>672</v>
      </c>
      <c r="E134" s="10" t="s">
        <v>311</v>
      </c>
      <c r="F134" s="10" t="s">
        <v>128</v>
      </c>
      <c r="G134" s="10" t="s">
        <v>673</v>
      </c>
      <c r="H134" s="10" t="s">
        <v>826</v>
      </c>
      <c r="I134" s="10" t="s">
        <v>313</v>
      </c>
      <c r="J134" s="10" t="s">
        <v>1894</v>
      </c>
      <c r="K134" s="10" t="s">
        <v>121</v>
      </c>
      <c r="L134" s="10" t="s">
        <v>318</v>
      </c>
      <c r="M134" s="10" t="s">
        <v>674</v>
      </c>
      <c r="N134" s="12">
        <v>43907</v>
      </c>
      <c r="O134" s="15" t="s">
        <v>675</v>
      </c>
      <c r="P134" s="12" t="s">
        <v>482</v>
      </c>
      <c r="Q134" s="10"/>
      <c r="R134" s="11">
        <v>38</v>
      </c>
      <c r="S134" s="10" t="s">
        <v>141</v>
      </c>
      <c r="T134" s="10"/>
      <c r="U134" s="10"/>
      <c r="V134" s="10" t="s">
        <v>81</v>
      </c>
      <c r="W134" s="10" t="s">
        <v>324</v>
      </c>
      <c r="X134" s="10"/>
      <c r="Y134" s="21" t="s">
        <v>405</v>
      </c>
    </row>
    <row r="135" spans="1:25" ht="38.25" x14ac:dyDescent="0.25">
      <c r="A135" s="38" t="s">
        <v>343</v>
      </c>
      <c r="B135" s="4" t="s">
        <v>278</v>
      </c>
      <c r="C135" s="4" t="s">
        <v>150</v>
      </c>
      <c r="D135" s="4" t="s">
        <v>676</v>
      </c>
      <c r="E135" s="4" t="s">
        <v>203</v>
      </c>
      <c r="F135" s="4" t="s">
        <v>204</v>
      </c>
      <c r="G135" s="4" t="s">
        <v>677</v>
      </c>
      <c r="H135" s="4" t="s">
        <v>826</v>
      </c>
      <c r="I135" s="4" t="s">
        <v>313</v>
      </c>
      <c r="J135" s="4" t="s">
        <v>1894</v>
      </c>
      <c r="K135" s="4" t="s">
        <v>121</v>
      </c>
      <c r="L135" s="4" t="s">
        <v>318</v>
      </c>
      <c r="M135" s="4" t="s">
        <v>678</v>
      </c>
      <c r="N135" s="17">
        <v>43908</v>
      </c>
      <c r="O135" s="16"/>
      <c r="P135" s="17"/>
      <c r="Q135" s="16"/>
      <c r="R135" s="4"/>
      <c r="S135" s="4" t="s">
        <v>113</v>
      </c>
      <c r="T135" s="4"/>
      <c r="U135" s="4"/>
      <c r="V135" s="4"/>
      <c r="W135" s="4"/>
      <c r="X135" s="4"/>
      <c r="Y135" s="5"/>
    </row>
    <row r="136" spans="1:25" ht="38.25" x14ac:dyDescent="0.25">
      <c r="A136" s="38" t="s">
        <v>343</v>
      </c>
      <c r="B136" s="10" t="s">
        <v>278</v>
      </c>
      <c r="C136" s="10" t="s">
        <v>186</v>
      </c>
      <c r="D136" s="10" t="s">
        <v>679</v>
      </c>
      <c r="E136" s="10" t="s">
        <v>331</v>
      </c>
      <c r="F136" s="10" t="s">
        <v>204</v>
      </c>
      <c r="G136" s="10" t="s">
        <v>304</v>
      </c>
      <c r="H136" s="10" t="s">
        <v>826</v>
      </c>
      <c r="I136" s="10" t="s">
        <v>313</v>
      </c>
      <c r="J136" s="10" t="s">
        <v>1894</v>
      </c>
      <c r="K136" s="10" t="s">
        <v>121</v>
      </c>
      <c r="L136" s="10" t="s">
        <v>318</v>
      </c>
      <c r="M136" s="10" t="s">
        <v>680</v>
      </c>
      <c r="N136" s="12">
        <v>43908</v>
      </c>
      <c r="O136" s="15" t="s">
        <v>681</v>
      </c>
      <c r="P136" s="12" t="s">
        <v>465</v>
      </c>
      <c r="Q136" s="10"/>
      <c r="R136" s="11">
        <v>77</v>
      </c>
      <c r="S136" s="10" t="s">
        <v>141</v>
      </c>
      <c r="T136" s="10"/>
      <c r="U136" s="10" t="s">
        <v>443</v>
      </c>
      <c r="V136" s="10" t="s">
        <v>658</v>
      </c>
      <c r="W136" s="10" t="s">
        <v>324</v>
      </c>
      <c r="X136" s="10"/>
      <c r="Y136" s="5"/>
    </row>
    <row r="137" spans="1:25" ht="38.25" x14ac:dyDescent="0.25">
      <c r="A137" s="38" t="s">
        <v>343</v>
      </c>
      <c r="B137" s="10" t="s">
        <v>278</v>
      </c>
      <c r="C137" s="10" t="s">
        <v>150</v>
      </c>
      <c r="D137" s="10" t="s">
        <v>683</v>
      </c>
      <c r="E137" s="10" t="s">
        <v>203</v>
      </c>
      <c r="F137" s="10" t="s">
        <v>128</v>
      </c>
      <c r="G137" s="10" t="s">
        <v>304</v>
      </c>
      <c r="H137" s="10" t="s">
        <v>1303</v>
      </c>
      <c r="I137" s="10" t="s">
        <v>313</v>
      </c>
      <c r="J137" s="10" t="s">
        <v>1894</v>
      </c>
      <c r="K137" s="10" t="s">
        <v>121</v>
      </c>
      <c r="L137" s="10" t="s">
        <v>318</v>
      </c>
      <c r="M137" s="10" t="s">
        <v>684</v>
      </c>
      <c r="N137" s="12">
        <v>43908</v>
      </c>
      <c r="O137" s="15" t="s">
        <v>685</v>
      </c>
      <c r="P137" s="12" t="s">
        <v>686</v>
      </c>
      <c r="Q137" s="10"/>
      <c r="R137" s="11">
        <v>39</v>
      </c>
      <c r="S137" s="10" t="s">
        <v>141</v>
      </c>
      <c r="T137" s="10"/>
      <c r="U137" s="10" t="s">
        <v>687</v>
      </c>
      <c r="V137" s="10" t="s">
        <v>658</v>
      </c>
      <c r="W137" s="10" t="s">
        <v>324</v>
      </c>
      <c r="X137" s="10"/>
      <c r="Y137" s="5" t="s">
        <v>688</v>
      </c>
    </row>
    <row r="138" spans="1:25" ht="51" x14ac:dyDescent="0.25">
      <c r="A138" s="38" t="s">
        <v>343</v>
      </c>
      <c r="B138" s="10" t="s">
        <v>278</v>
      </c>
      <c r="C138" s="10" t="s">
        <v>150</v>
      </c>
      <c r="D138" s="10" t="s">
        <v>689</v>
      </c>
      <c r="E138" s="10" t="s">
        <v>203</v>
      </c>
      <c r="F138" s="10" t="s">
        <v>204</v>
      </c>
      <c r="G138" s="10" t="s">
        <v>304</v>
      </c>
      <c r="H138" s="10" t="s">
        <v>479</v>
      </c>
      <c r="I138" s="10" t="s">
        <v>595</v>
      </c>
      <c r="J138" s="10" t="s">
        <v>1894</v>
      </c>
      <c r="K138" s="10" t="s">
        <v>121</v>
      </c>
      <c r="L138" s="10" t="s">
        <v>318</v>
      </c>
      <c r="M138" s="10" t="s">
        <v>690</v>
      </c>
      <c r="N138" s="12">
        <v>43908</v>
      </c>
      <c r="O138" s="15" t="s">
        <v>691</v>
      </c>
      <c r="P138" s="12" t="s">
        <v>692</v>
      </c>
      <c r="Q138" s="10"/>
      <c r="R138" s="11">
        <v>88</v>
      </c>
      <c r="S138" s="10" t="s">
        <v>141</v>
      </c>
      <c r="T138" s="10"/>
      <c r="U138" s="10"/>
      <c r="V138" s="10" t="s">
        <v>81</v>
      </c>
      <c r="W138" s="10"/>
      <c r="X138" s="10"/>
      <c r="Y138" s="5" t="s">
        <v>405</v>
      </c>
    </row>
    <row r="139" spans="1:25" ht="51" x14ac:dyDescent="0.25">
      <c r="A139" s="38" t="s">
        <v>343</v>
      </c>
      <c r="B139" s="10" t="s">
        <v>278</v>
      </c>
      <c r="C139" s="10" t="s">
        <v>150</v>
      </c>
      <c r="D139" s="10" t="s">
        <v>689</v>
      </c>
      <c r="E139" s="10" t="s">
        <v>203</v>
      </c>
      <c r="F139" s="10" t="s">
        <v>204</v>
      </c>
      <c r="G139" s="10" t="s">
        <v>693</v>
      </c>
      <c r="H139" s="10" t="s">
        <v>694</v>
      </c>
      <c r="I139" s="10" t="s">
        <v>595</v>
      </c>
      <c r="J139" s="10" t="s">
        <v>1894</v>
      </c>
      <c r="K139" s="10" t="s">
        <v>121</v>
      </c>
      <c r="L139" s="10" t="s">
        <v>318</v>
      </c>
      <c r="M139" s="10" t="s">
        <v>695</v>
      </c>
      <c r="N139" s="12">
        <v>43914</v>
      </c>
      <c r="O139" s="11">
        <v>20202000002041</v>
      </c>
      <c r="P139" s="12">
        <v>44046</v>
      </c>
      <c r="Q139" s="11">
        <v>87</v>
      </c>
      <c r="R139" s="10">
        <v>87</v>
      </c>
      <c r="S139" s="10" t="s">
        <v>141</v>
      </c>
      <c r="T139" s="10" t="s">
        <v>2458</v>
      </c>
      <c r="U139" s="10"/>
      <c r="V139" s="10"/>
      <c r="W139" s="10"/>
      <c r="X139" s="10"/>
      <c r="Y139" s="5"/>
    </row>
    <row r="140" spans="1:25" ht="38.25" x14ac:dyDescent="0.25">
      <c r="A140" s="38" t="s">
        <v>343</v>
      </c>
      <c r="B140" s="4" t="s">
        <v>278</v>
      </c>
      <c r="C140" s="4" t="s">
        <v>176</v>
      </c>
      <c r="D140" s="4" t="s">
        <v>696</v>
      </c>
      <c r="E140" s="4" t="s">
        <v>331</v>
      </c>
      <c r="F140" s="4" t="s">
        <v>204</v>
      </c>
      <c r="G140" s="4" t="s">
        <v>304</v>
      </c>
      <c r="H140" s="4" t="s">
        <v>697</v>
      </c>
      <c r="I140" s="4" t="s">
        <v>313</v>
      </c>
      <c r="J140" s="4" t="s">
        <v>1894</v>
      </c>
      <c r="K140" s="4" t="s">
        <v>32</v>
      </c>
      <c r="L140" s="4" t="s">
        <v>318</v>
      </c>
      <c r="M140" s="4" t="s">
        <v>698</v>
      </c>
      <c r="N140" s="17">
        <v>43914</v>
      </c>
      <c r="O140" s="16"/>
      <c r="P140" s="17"/>
      <c r="Q140" s="16"/>
      <c r="R140" s="4"/>
      <c r="S140" s="4" t="s">
        <v>113</v>
      </c>
      <c r="T140" s="4"/>
      <c r="U140" s="4"/>
      <c r="V140" s="4"/>
      <c r="W140" s="4"/>
      <c r="X140" s="4"/>
      <c r="Y140" s="5"/>
    </row>
    <row r="141" spans="1:25" ht="25.5" x14ac:dyDescent="0.25">
      <c r="A141" s="38" t="s">
        <v>343</v>
      </c>
      <c r="B141" s="10" t="s">
        <v>278</v>
      </c>
      <c r="C141" s="10" t="s">
        <v>150</v>
      </c>
      <c r="D141" s="10" t="s">
        <v>699</v>
      </c>
      <c r="E141" s="10" t="s">
        <v>203</v>
      </c>
      <c r="F141" s="10" t="s">
        <v>128</v>
      </c>
      <c r="G141" s="10" t="s">
        <v>294</v>
      </c>
      <c r="H141" s="10" t="s">
        <v>390</v>
      </c>
      <c r="I141" s="10" t="s">
        <v>139</v>
      </c>
      <c r="J141" s="10" t="s">
        <v>1894</v>
      </c>
      <c r="K141" s="10" t="s">
        <v>281</v>
      </c>
      <c r="L141" s="10" t="s">
        <v>326</v>
      </c>
      <c r="M141" s="10" t="s">
        <v>700</v>
      </c>
      <c r="N141" s="12">
        <v>43914</v>
      </c>
      <c r="O141" s="15" t="s">
        <v>701</v>
      </c>
      <c r="P141" s="12" t="s">
        <v>702</v>
      </c>
      <c r="Q141" s="10"/>
      <c r="R141" s="11">
        <v>96</v>
      </c>
      <c r="S141" s="10" t="s">
        <v>141</v>
      </c>
      <c r="T141" s="10"/>
      <c r="U141" s="10"/>
      <c r="V141" s="10" t="s">
        <v>81</v>
      </c>
      <c r="W141" s="10" t="s">
        <v>324</v>
      </c>
      <c r="X141" s="10"/>
      <c r="Y141" s="5"/>
    </row>
    <row r="142" spans="1:25" ht="51" x14ac:dyDescent="0.25">
      <c r="A142" s="48" t="s">
        <v>308</v>
      </c>
      <c r="B142" s="4" t="s">
        <v>134</v>
      </c>
      <c r="C142" s="4" t="s">
        <v>176</v>
      </c>
      <c r="D142" s="4" t="s">
        <v>703</v>
      </c>
      <c r="E142" s="4" t="s">
        <v>311</v>
      </c>
      <c r="F142" s="4" t="s">
        <v>204</v>
      </c>
      <c r="G142" s="4" t="s">
        <v>704</v>
      </c>
      <c r="H142" s="4" t="s">
        <v>335</v>
      </c>
      <c r="I142" s="4" t="s">
        <v>313</v>
      </c>
      <c r="J142" s="4" t="s">
        <v>1894</v>
      </c>
      <c r="K142" s="4" t="s">
        <v>53</v>
      </c>
      <c r="L142" s="4">
        <v>30</v>
      </c>
      <c r="M142" s="4" t="s">
        <v>705</v>
      </c>
      <c r="N142" s="17" t="s">
        <v>316</v>
      </c>
      <c r="O142" s="16"/>
      <c r="P142" s="17"/>
      <c r="Q142" s="16"/>
      <c r="R142" s="4"/>
      <c r="S142" s="4" t="s">
        <v>113</v>
      </c>
      <c r="T142" s="4"/>
      <c r="U142" s="4"/>
      <c r="V142" s="4"/>
      <c r="W142" s="4"/>
      <c r="X142" s="50"/>
      <c r="Y142" s="56" t="s">
        <v>707</v>
      </c>
    </row>
    <row r="143" spans="1:25" ht="38.25" x14ac:dyDescent="0.25">
      <c r="A143" s="48" t="s">
        <v>308</v>
      </c>
      <c r="B143" s="4" t="s">
        <v>134</v>
      </c>
      <c r="C143" s="4" t="s">
        <v>172</v>
      </c>
      <c r="D143" s="4" t="s">
        <v>708</v>
      </c>
      <c r="E143" s="4" t="s">
        <v>51</v>
      </c>
      <c r="F143" s="4" t="s">
        <v>1361</v>
      </c>
      <c r="G143" s="4" t="s">
        <v>709</v>
      </c>
      <c r="H143" s="4" t="s">
        <v>335</v>
      </c>
      <c r="I143" s="4" t="s">
        <v>313</v>
      </c>
      <c r="J143" s="4" t="s">
        <v>1894</v>
      </c>
      <c r="K143" s="4" t="s">
        <v>53</v>
      </c>
      <c r="L143" s="4">
        <v>30</v>
      </c>
      <c r="M143" s="4" t="s">
        <v>710</v>
      </c>
      <c r="N143" s="17" t="s">
        <v>316</v>
      </c>
      <c r="O143" s="16"/>
      <c r="P143" s="17"/>
      <c r="Q143" s="16"/>
      <c r="R143" s="4"/>
      <c r="S143" s="4" t="s">
        <v>113</v>
      </c>
      <c r="T143" s="4"/>
      <c r="U143" s="4"/>
      <c r="V143" s="4"/>
      <c r="W143" s="4"/>
      <c r="X143" s="50"/>
      <c r="Y143" s="56"/>
    </row>
    <row r="144" spans="1:25" ht="38.25" x14ac:dyDescent="0.25">
      <c r="A144" s="48" t="s">
        <v>308</v>
      </c>
      <c r="B144" s="10" t="s">
        <v>134</v>
      </c>
      <c r="C144" s="10" t="s">
        <v>176</v>
      </c>
      <c r="D144" s="10" t="s">
        <v>711</v>
      </c>
      <c r="E144" s="10" t="s">
        <v>311</v>
      </c>
      <c r="F144" s="10" t="s">
        <v>128</v>
      </c>
      <c r="G144" s="10" t="s">
        <v>712</v>
      </c>
      <c r="H144" s="10" t="s">
        <v>29</v>
      </c>
      <c r="I144" s="10" t="s">
        <v>313</v>
      </c>
      <c r="J144" s="10" t="s">
        <v>1894</v>
      </c>
      <c r="K144" s="10" t="s">
        <v>53</v>
      </c>
      <c r="L144" s="10">
        <v>30</v>
      </c>
      <c r="M144" s="10" t="s">
        <v>713</v>
      </c>
      <c r="N144" s="12" t="s">
        <v>652</v>
      </c>
      <c r="O144" s="11">
        <v>20203320003001</v>
      </c>
      <c r="P144" s="12">
        <v>44021</v>
      </c>
      <c r="Q144" s="11">
        <v>54</v>
      </c>
      <c r="R144" s="10">
        <v>54</v>
      </c>
      <c r="S144" s="10" t="s">
        <v>141</v>
      </c>
      <c r="T144" s="10" t="s">
        <v>2459</v>
      </c>
      <c r="U144" s="40">
        <v>44028</v>
      </c>
      <c r="V144" s="10" t="s">
        <v>36</v>
      </c>
      <c r="W144" s="10" t="s">
        <v>37</v>
      </c>
      <c r="X144" s="52" t="s">
        <v>38</v>
      </c>
      <c r="Y144" s="56"/>
    </row>
    <row r="145" spans="1:25" ht="38.25" x14ac:dyDescent="0.25">
      <c r="A145" s="48" t="s">
        <v>343</v>
      </c>
      <c r="B145" s="6" t="s">
        <v>714</v>
      </c>
      <c r="C145" s="6" t="s">
        <v>172</v>
      </c>
      <c r="D145" s="6" t="s">
        <v>715</v>
      </c>
      <c r="E145" s="6" t="s">
        <v>51</v>
      </c>
      <c r="F145" s="6" t="s">
        <v>204</v>
      </c>
      <c r="G145" s="6" t="s">
        <v>716</v>
      </c>
      <c r="H145" s="6" t="s">
        <v>826</v>
      </c>
      <c r="I145" s="6" t="s">
        <v>313</v>
      </c>
      <c r="J145" s="6" t="s">
        <v>1894</v>
      </c>
      <c r="K145" s="6" t="s">
        <v>53</v>
      </c>
      <c r="L145" s="6">
        <v>30</v>
      </c>
      <c r="M145" s="6" t="s">
        <v>717</v>
      </c>
      <c r="N145" s="28" t="s">
        <v>539</v>
      </c>
      <c r="O145" s="8" t="s">
        <v>718</v>
      </c>
      <c r="P145" s="28" t="s">
        <v>488</v>
      </c>
      <c r="Q145" s="6">
        <v>4</v>
      </c>
      <c r="R145" s="6">
        <v>4</v>
      </c>
      <c r="S145" s="6" t="s">
        <v>34</v>
      </c>
      <c r="T145" s="6" t="s">
        <v>400</v>
      </c>
      <c r="U145" s="6" t="s">
        <v>488</v>
      </c>
      <c r="V145" s="6" t="s">
        <v>36</v>
      </c>
      <c r="W145" s="6"/>
      <c r="X145" s="51"/>
      <c r="Y145" s="56" t="s">
        <v>719</v>
      </c>
    </row>
    <row r="146" spans="1:25" ht="38.25" x14ac:dyDescent="0.25">
      <c r="A146" s="48" t="s">
        <v>343</v>
      </c>
      <c r="B146" s="4" t="s">
        <v>720</v>
      </c>
      <c r="C146" s="4" t="s">
        <v>150</v>
      </c>
      <c r="D146" s="4" t="s">
        <v>721</v>
      </c>
      <c r="E146" s="4" t="s">
        <v>203</v>
      </c>
      <c r="F146" s="4" t="s">
        <v>204</v>
      </c>
      <c r="G146" s="4" t="s">
        <v>722</v>
      </c>
      <c r="H146" s="4" t="s">
        <v>723</v>
      </c>
      <c r="I146" s="4" t="s">
        <v>313</v>
      </c>
      <c r="J146" s="4" t="s">
        <v>1894</v>
      </c>
      <c r="K146" s="4" t="s">
        <v>121</v>
      </c>
      <c r="L146" s="4">
        <v>30</v>
      </c>
      <c r="M146" s="4" t="s">
        <v>724</v>
      </c>
      <c r="N146" s="17" t="s">
        <v>539</v>
      </c>
      <c r="O146" s="16"/>
      <c r="P146" s="17"/>
      <c r="Q146" s="16"/>
      <c r="R146" s="4"/>
      <c r="S146" s="4" t="s">
        <v>113</v>
      </c>
      <c r="T146" s="4"/>
      <c r="U146" s="4"/>
      <c r="V146" s="4"/>
      <c r="W146" s="4"/>
      <c r="X146" s="50"/>
      <c r="Y146" s="56" t="s">
        <v>725</v>
      </c>
    </row>
    <row r="147" spans="1:25" ht="38.25" x14ac:dyDescent="0.25">
      <c r="A147" s="48" t="s">
        <v>343</v>
      </c>
      <c r="B147" s="6" t="s">
        <v>720</v>
      </c>
      <c r="C147" s="6" t="s">
        <v>430</v>
      </c>
      <c r="D147" s="6" t="s">
        <v>726</v>
      </c>
      <c r="E147" s="6" t="s">
        <v>51</v>
      </c>
      <c r="F147" s="6" t="s">
        <v>204</v>
      </c>
      <c r="G147" s="6" t="s">
        <v>727</v>
      </c>
      <c r="H147" s="6" t="s">
        <v>29</v>
      </c>
      <c r="I147" s="6" t="s">
        <v>313</v>
      </c>
      <c r="J147" s="6" t="s">
        <v>1894</v>
      </c>
      <c r="K147" s="6" t="s">
        <v>53</v>
      </c>
      <c r="L147" s="6">
        <v>30</v>
      </c>
      <c r="M147" s="6" t="s">
        <v>728</v>
      </c>
      <c r="N147" s="28" t="s">
        <v>539</v>
      </c>
      <c r="O147" s="6" t="s">
        <v>38</v>
      </c>
      <c r="P147" s="28">
        <v>43923</v>
      </c>
      <c r="Q147" s="6">
        <v>0</v>
      </c>
      <c r="R147" s="6">
        <v>0</v>
      </c>
      <c r="S147" s="6" t="s">
        <v>34</v>
      </c>
      <c r="T147" s="6" t="s">
        <v>729</v>
      </c>
      <c r="U147" s="6"/>
      <c r="V147" s="6"/>
      <c r="W147" s="6"/>
      <c r="X147" s="51"/>
      <c r="Y147" s="56"/>
    </row>
    <row r="148" spans="1:25" ht="38.25" x14ac:dyDescent="0.25">
      <c r="A148" s="48" t="s">
        <v>343</v>
      </c>
      <c r="B148" s="6" t="s">
        <v>720</v>
      </c>
      <c r="C148" s="6" t="s">
        <v>150</v>
      </c>
      <c r="D148" s="6" t="s">
        <v>730</v>
      </c>
      <c r="E148" s="6" t="s">
        <v>192</v>
      </c>
      <c r="F148" s="6" t="s">
        <v>204</v>
      </c>
      <c r="G148" s="6" t="s">
        <v>731</v>
      </c>
      <c r="H148" s="6" t="s">
        <v>479</v>
      </c>
      <c r="I148" s="6" t="s">
        <v>313</v>
      </c>
      <c r="J148" s="6" t="s">
        <v>1894</v>
      </c>
      <c r="K148" s="6" t="s">
        <v>32</v>
      </c>
      <c r="L148" s="6">
        <v>35</v>
      </c>
      <c r="M148" s="6" t="s">
        <v>732</v>
      </c>
      <c r="N148" s="28" t="s">
        <v>539</v>
      </c>
      <c r="O148" s="14">
        <v>20202000001681</v>
      </c>
      <c r="P148" s="28">
        <v>43980</v>
      </c>
      <c r="Q148" s="14">
        <v>35</v>
      </c>
      <c r="R148" s="6">
        <v>35</v>
      </c>
      <c r="S148" s="6" t="s">
        <v>34</v>
      </c>
      <c r="T148" s="6" t="s">
        <v>2460</v>
      </c>
      <c r="U148" s="9">
        <v>44005</v>
      </c>
      <c r="V148" s="6" t="s">
        <v>36</v>
      </c>
      <c r="W148" s="6" t="s">
        <v>324</v>
      </c>
      <c r="X148" s="51" t="s">
        <v>38</v>
      </c>
      <c r="Y148" s="56" t="s">
        <v>2461</v>
      </c>
    </row>
    <row r="149" spans="1:25" ht="38.25" x14ac:dyDescent="0.25">
      <c r="A149" s="48" t="s">
        <v>343</v>
      </c>
      <c r="B149" s="6" t="s">
        <v>720</v>
      </c>
      <c r="C149" s="6" t="s">
        <v>126</v>
      </c>
      <c r="D149" s="6" t="s">
        <v>733</v>
      </c>
      <c r="E149" s="6" t="s">
        <v>51</v>
      </c>
      <c r="F149" s="6" t="s">
        <v>204</v>
      </c>
      <c r="G149" s="6" t="s">
        <v>727</v>
      </c>
      <c r="H149" s="6" t="s">
        <v>29</v>
      </c>
      <c r="I149" s="6" t="s">
        <v>313</v>
      </c>
      <c r="J149" s="6" t="s">
        <v>1894</v>
      </c>
      <c r="K149" s="6" t="s">
        <v>32</v>
      </c>
      <c r="L149" s="6">
        <v>35</v>
      </c>
      <c r="M149" s="6" t="s">
        <v>734</v>
      </c>
      <c r="N149" s="28" t="s">
        <v>539</v>
      </c>
      <c r="O149" s="6" t="s">
        <v>38</v>
      </c>
      <c r="P149" s="28">
        <v>43917</v>
      </c>
      <c r="Q149" s="6">
        <v>0</v>
      </c>
      <c r="R149" s="6">
        <v>0</v>
      </c>
      <c r="S149" s="6" t="s">
        <v>34</v>
      </c>
      <c r="T149" s="6" t="s">
        <v>735</v>
      </c>
      <c r="U149" s="6"/>
      <c r="V149" s="6"/>
      <c r="W149" s="6"/>
      <c r="X149" s="51"/>
      <c r="Y149" s="56"/>
    </row>
    <row r="150" spans="1:25" ht="38.25" x14ac:dyDescent="0.25">
      <c r="A150" s="48" t="s">
        <v>343</v>
      </c>
      <c r="B150" s="10" t="s">
        <v>720</v>
      </c>
      <c r="C150" s="10" t="s">
        <v>260</v>
      </c>
      <c r="D150" s="10" t="s">
        <v>736</v>
      </c>
      <c r="E150" s="10" t="s">
        <v>192</v>
      </c>
      <c r="F150" s="10" t="s">
        <v>204</v>
      </c>
      <c r="G150" s="10" t="s">
        <v>737</v>
      </c>
      <c r="H150" s="10" t="s">
        <v>1303</v>
      </c>
      <c r="I150" s="10" t="s">
        <v>313</v>
      </c>
      <c r="J150" s="10" t="s">
        <v>1894</v>
      </c>
      <c r="K150" s="10" t="s">
        <v>32</v>
      </c>
      <c r="L150" s="10">
        <v>30</v>
      </c>
      <c r="M150" s="10" t="s">
        <v>738</v>
      </c>
      <c r="N150" s="12" t="s">
        <v>671</v>
      </c>
      <c r="O150" s="11">
        <v>20202050067561</v>
      </c>
      <c r="P150" s="12">
        <v>43984</v>
      </c>
      <c r="Q150" s="11">
        <v>65</v>
      </c>
      <c r="R150" s="10">
        <v>65</v>
      </c>
      <c r="S150" s="10" t="s">
        <v>141</v>
      </c>
      <c r="T150" s="10" t="s">
        <v>2462</v>
      </c>
      <c r="U150" s="40">
        <v>44014</v>
      </c>
      <c r="V150" s="10" t="s">
        <v>36</v>
      </c>
      <c r="W150" s="10" t="s">
        <v>501</v>
      </c>
      <c r="X150" s="52" t="s">
        <v>38</v>
      </c>
      <c r="Y150" s="56" t="s">
        <v>739</v>
      </c>
    </row>
    <row r="151" spans="1:25" ht="51" x14ac:dyDescent="0.25">
      <c r="A151" s="48" t="s">
        <v>343</v>
      </c>
      <c r="B151" s="10" t="s">
        <v>720</v>
      </c>
      <c r="C151" s="10" t="s">
        <v>260</v>
      </c>
      <c r="D151" s="10" t="s">
        <v>740</v>
      </c>
      <c r="E151" s="10" t="s">
        <v>51</v>
      </c>
      <c r="F151" s="10" t="s">
        <v>204</v>
      </c>
      <c r="G151" s="10" t="s">
        <v>741</v>
      </c>
      <c r="H151" s="10" t="s">
        <v>29</v>
      </c>
      <c r="I151" s="10" t="s">
        <v>313</v>
      </c>
      <c r="J151" s="10" t="s">
        <v>1894</v>
      </c>
      <c r="K151" s="10" t="s">
        <v>32</v>
      </c>
      <c r="L151" s="10">
        <v>30</v>
      </c>
      <c r="M151" s="10" t="s">
        <v>742</v>
      </c>
      <c r="N151" s="12" t="s">
        <v>671</v>
      </c>
      <c r="O151" s="10" t="s">
        <v>38</v>
      </c>
      <c r="P151" s="12">
        <v>43923</v>
      </c>
      <c r="Q151" s="10">
        <v>24</v>
      </c>
      <c r="R151" s="10">
        <v>24</v>
      </c>
      <c r="S151" s="10" t="s">
        <v>141</v>
      </c>
      <c r="T151" s="10" t="s">
        <v>743</v>
      </c>
      <c r="U151" s="10"/>
      <c r="V151" s="10"/>
      <c r="W151" s="10"/>
      <c r="X151" s="52"/>
      <c r="Y151" s="56" t="s">
        <v>744</v>
      </c>
    </row>
    <row r="152" spans="1:25" ht="38.25" x14ac:dyDescent="0.25">
      <c r="A152" s="48" t="s">
        <v>343</v>
      </c>
      <c r="B152" s="10" t="s">
        <v>720</v>
      </c>
      <c r="C152" s="10" t="s">
        <v>176</v>
      </c>
      <c r="D152" s="10" t="s">
        <v>703</v>
      </c>
      <c r="E152" s="10" t="s">
        <v>311</v>
      </c>
      <c r="F152" s="10" t="s">
        <v>204</v>
      </c>
      <c r="G152" s="10" t="s">
        <v>745</v>
      </c>
      <c r="H152" s="10" t="s">
        <v>697</v>
      </c>
      <c r="I152" s="10" t="s">
        <v>313</v>
      </c>
      <c r="J152" s="10" t="s">
        <v>1894</v>
      </c>
      <c r="K152" s="10" t="s">
        <v>53</v>
      </c>
      <c r="L152" s="10">
        <v>30</v>
      </c>
      <c r="M152" s="10" t="s">
        <v>746</v>
      </c>
      <c r="N152" s="12" t="s">
        <v>671</v>
      </c>
      <c r="O152" s="15" t="s">
        <v>747</v>
      </c>
      <c r="P152" s="12">
        <v>43950</v>
      </c>
      <c r="Q152" s="10">
        <v>58</v>
      </c>
      <c r="R152" s="10">
        <v>58</v>
      </c>
      <c r="S152" s="10" t="s">
        <v>141</v>
      </c>
      <c r="T152" s="10" t="s">
        <v>748</v>
      </c>
      <c r="U152" s="10"/>
      <c r="V152" s="10"/>
      <c r="W152" s="10"/>
      <c r="X152" s="52"/>
      <c r="Y152" s="56" t="s">
        <v>749</v>
      </c>
    </row>
    <row r="153" spans="1:25" ht="38.25" x14ac:dyDescent="0.25">
      <c r="A153" s="48" t="s">
        <v>343</v>
      </c>
      <c r="B153" s="4" t="s">
        <v>720</v>
      </c>
      <c r="C153" s="4" t="s">
        <v>150</v>
      </c>
      <c r="D153" s="4" t="s">
        <v>750</v>
      </c>
      <c r="E153" s="4" t="s">
        <v>203</v>
      </c>
      <c r="F153" s="4" t="s">
        <v>204</v>
      </c>
      <c r="G153" s="4" t="s">
        <v>751</v>
      </c>
      <c r="H153" s="4" t="s">
        <v>697</v>
      </c>
      <c r="I153" s="4" t="s">
        <v>313</v>
      </c>
      <c r="J153" s="4" t="s">
        <v>1894</v>
      </c>
      <c r="K153" s="4" t="s">
        <v>121</v>
      </c>
      <c r="L153" s="4">
        <v>15</v>
      </c>
      <c r="M153" s="4" t="s">
        <v>752</v>
      </c>
      <c r="N153" s="17" t="s">
        <v>671</v>
      </c>
      <c r="O153" s="16"/>
      <c r="P153" s="17"/>
      <c r="Q153" s="16"/>
      <c r="R153" s="4"/>
      <c r="S153" s="4" t="s">
        <v>113</v>
      </c>
      <c r="T153" s="4"/>
      <c r="U153" s="4"/>
      <c r="V153" s="4"/>
      <c r="W153" s="4"/>
      <c r="X153" s="50"/>
      <c r="Y153" s="56" t="s">
        <v>753</v>
      </c>
    </row>
    <row r="154" spans="1:25" ht="38.25" x14ac:dyDescent="0.25">
      <c r="A154" s="48" t="s">
        <v>343</v>
      </c>
      <c r="B154" s="4" t="s">
        <v>720</v>
      </c>
      <c r="C154" s="4" t="s">
        <v>150</v>
      </c>
      <c r="D154" s="4" t="s">
        <v>754</v>
      </c>
      <c r="E154" s="4" t="s">
        <v>203</v>
      </c>
      <c r="F154" s="4" t="s">
        <v>204</v>
      </c>
      <c r="G154" s="4" t="s">
        <v>755</v>
      </c>
      <c r="H154" s="4" t="s">
        <v>723</v>
      </c>
      <c r="I154" s="4" t="s">
        <v>313</v>
      </c>
      <c r="J154" s="4" t="s">
        <v>1894</v>
      </c>
      <c r="K154" s="4" t="s">
        <v>121</v>
      </c>
      <c r="L154" s="4">
        <v>15</v>
      </c>
      <c r="M154" s="4" t="s">
        <v>756</v>
      </c>
      <c r="N154" s="17" t="s">
        <v>671</v>
      </c>
      <c r="O154" s="16"/>
      <c r="P154" s="17"/>
      <c r="Q154" s="16"/>
      <c r="R154" s="4"/>
      <c r="S154" s="4" t="s">
        <v>113</v>
      </c>
      <c r="T154" s="4"/>
      <c r="U154" s="4"/>
      <c r="V154" s="4"/>
      <c r="W154" s="4"/>
      <c r="X154" s="50"/>
      <c r="Y154" s="56" t="s">
        <v>753</v>
      </c>
    </row>
    <row r="155" spans="1:25" ht="38.25" x14ac:dyDescent="0.25">
      <c r="A155" s="48" t="s">
        <v>343</v>
      </c>
      <c r="B155" s="4" t="s">
        <v>720</v>
      </c>
      <c r="C155" s="4" t="s">
        <v>150</v>
      </c>
      <c r="D155" s="4" t="s">
        <v>757</v>
      </c>
      <c r="E155" s="4" t="s">
        <v>203</v>
      </c>
      <c r="F155" s="4" t="s">
        <v>204</v>
      </c>
      <c r="G155" s="4" t="s">
        <v>758</v>
      </c>
      <c r="H155" s="4" t="s">
        <v>697</v>
      </c>
      <c r="I155" s="4" t="s">
        <v>313</v>
      </c>
      <c r="J155" s="4" t="s">
        <v>1894</v>
      </c>
      <c r="K155" s="4" t="s">
        <v>121</v>
      </c>
      <c r="L155" s="4">
        <v>15</v>
      </c>
      <c r="M155" s="4" t="s">
        <v>759</v>
      </c>
      <c r="N155" s="17" t="s">
        <v>671</v>
      </c>
      <c r="O155" s="16"/>
      <c r="P155" s="17"/>
      <c r="Q155" s="16"/>
      <c r="R155" s="4"/>
      <c r="S155" s="4" t="s">
        <v>113</v>
      </c>
      <c r="T155" s="4"/>
      <c r="U155" s="4"/>
      <c r="V155" s="4"/>
      <c r="W155" s="4"/>
      <c r="X155" s="50"/>
      <c r="Y155" s="56" t="s">
        <v>760</v>
      </c>
    </row>
    <row r="156" spans="1:25" ht="38.25" x14ac:dyDescent="0.25">
      <c r="A156" s="48" t="s">
        <v>343</v>
      </c>
      <c r="B156" s="6" t="s">
        <v>720</v>
      </c>
      <c r="C156" s="6" t="s">
        <v>186</v>
      </c>
      <c r="D156" s="6" t="s">
        <v>679</v>
      </c>
      <c r="E156" s="6" t="s">
        <v>51</v>
      </c>
      <c r="F156" s="6" t="s">
        <v>204</v>
      </c>
      <c r="G156" s="6" t="s">
        <v>761</v>
      </c>
      <c r="H156" s="6" t="s">
        <v>29</v>
      </c>
      <c r="I156" s="6" t="s">
        <v>313</v>
      </c>
      <c r="J156" s="6" t="s">
        <v>1894</v>
      </c>
      <c r="K156" s="6" t="s">
        <v>53</v>
      </c>
      <c r="L156" s="6">
        <v>30</v>
      </c>
      <c r="M156" s="6" t="s">
        <v>762</v>
      </c>
      <c r="N156" s="28" t="s">
        <v>671</v>
      </c>
      <c r="O156" s="6"/>
      <c r="P156" s="28">
        <v>43882</v>
      </c>
      <c r="Q156" s="6">
        <v>7</v>
      </c>
      <c r="R156" s="6">
        <v>7</v>
      </c>
      <c r="S156" s="6" t="s">
        <v>34</v>
      </c>
      <c r="T156" s="6" t="s">
        <v>763</v>
      </c>
      <c r="U156" s="6"/>
      <c r="V156" s="6"/>
      <c r="W156" s="6"/>
      <c r="X156" s="51"/>
      <c r="Y156" s="56" t="s">
        <v>764</v>
      </c>
    </row>
    <row r="157" spans="1:25" ht="38.25" x14ac:dyDescent="0.25">
      <c r="A157" s="48" t="s">
        <v>343</v>
      </c>
      <c r="B157" s="6" t="s">
        <v>720</v>
      </c>
      <c r="C157" s="6" t="s">
        <v>143</v>
      </c>
      <c r="D157" s="6" t="s">
        <v>765</v>
      </c>
      <c r="E157" s="6" t="s">
        <v>51</v>
      </c>
      <c r="F157" s="6" t="s">
        <v>204</v>
      </c>
      <c r="G157" s="6" t="s">
        <v>766</v>
      </c>
      <c r="H157" s="6" t="s">
        <v>29</v>
      </c>
      <c r="I157" s="6" t="s">
        <v>313</v>
      </c>
      <c r="J157" s="6" t="s">
        <v>1894</v>
      </c>
      <c r="K157" s="6" t="s">
        <v>121</v>
      </c>
      <c r="L157" s="6">
        <v>30</v>
      </c>
      <c r="M157" s="6" t="s">
        <v>767</v>
      </c>
      <c r="N157" s="28" t="s">
        <v>671</v>
      </c>
      <c r="O157" s="8" t="s">
        <v>768</v>
      </c>
      <c r="P157" s="28">
        <v>43888</v>
      </c>
      <c r="Q157" s="6">
        <v>29</v>
      </c>
      <c r="R157" s="6">
        <v>29</v>
      </c>
      <c r="S157" s="6" t="s">
        <v>34</v>
      </c>
      <c r="T157" s="6" t="s">
        <v>769</v>
      </c>
      <c r="U157" s="9">
        <v>43888</v>
      </c>
      <c r="V157" s="9" t="s">
        <v>36</v>
      </c>
      <c r="W157" s="6"/>
      <c r="X157" s="51"/>
      <c r="Y157" s="56" t="s">
        <v>770</v>
      </c>
    </row>
    <row r="158" spans="1:25" ht="38.25" x14ac:dyDescent="0.25">
      <c r="A158" s="48" t="s">
        <v>343</v>
      </c>
      <c r="B158" s="4" t="s">
        <v>720</v>
      </c>
      <c r="C158" s="4" t="s">
        <v>248</v>
      </c>
      <c r="D158" s="4" t="s">
        <v>771</v>
      </c>
      <c r="E158" s="4" t="s">
        <v>51</v>
      </c>
      <c r="F158" s="4" t="s">
        <v>204</v>
      </c>
      <c r="G158" s="4" t="s">
        <v>741</v>
      </c>
      <c r="H158" s="4" t="s">
        <v>697</v>
      </c>
      <c r="I158" s="4" t="s">
        <v>313</v>
      </c>
      <c r="J158" s="4" t="s">
        <v>1894</v>
      </c>
      <c r="K158" s="4" t="s">
        <v>32</v>
      </c>
      <c r="L158" s="4">
        <v>30</v>
      </c>
      <c r="M158" s="4" t="s">
        <v>772</v>
      </c>
      <c r="N158" s="17" t="s">
        <v>671</v>
      </c>
      <c r="O158" s="16"/>
      <c r="P158" s="17"/>
      <c r="Q158" s="16"/>
      <c r="R158" s="4"/>
      <c r="S158" s="4" t="s">
        <v>113</v>
      </c>
      <c r="T158" s="4"/>
      <c r="U158" s="4"/>
      <c r="V158" s="4"/>
      <c r="W158" s="4"/>
      <c r="X158" s="50"/>
      <c r="Y158" s="56" t="s">
        <v>773</v>
      </c>
    </row>
    <row r="159" spans="1:25" ht="38.25" x14ac:dyDescent="0.25">
      <c r="A159" s="48" t="s">
        <v>343</v>
      </c>
      <c r="B159" s="6" t="s">
        <v>720</v>
      </c>
      <c r="C159" s="6" t="s">
        <v>186</v>
      </c>
      <c r="D159" s="6" t="s">
        <v>679</v>
      </c>
      <c r="E159" s="6" t="s">
        <v>51</v>
      </c>
      <c r="F159" s="6" t="s">
        <v>204</v>
      </c>
      <c r="G159" s="6" t="s">
        <v>774</v>
      </c>
      <c r="H159" s="6" t="s">
        <v>29</v>
      </c>
      <c r="I159" s="6" t="s">
        <v>313</v>
      </c>
      <c r="J159" s="6" t="s">
        <v>1894</v>
      </c>
      <c r="K159" s="6" t="s">
        <v>121</v>
      </c>
      <c r="L159" s="6">
        <v>15</v>
      </c>
      <c r="M159" s="6" t="s">
        <v>775</v>
      </c>
      <c r="N159" s="28" t="s">
        <v>671</v>
      </c>
      <c r="O159" s="8" t="s">
        <v>776</v>
      </c>
      <c r="P159" s="28">
        <v>43888</v>
      </c>
      <c r="Q159" s="6">
        <v>0</v>
      </c>
      <c r="R159" s="6">
        <v>0</v>
      </c>
      <c r="S159" s="6" t="s">
        <v>34</v>
      </c>
      <c r="T159" s="6" t="s">
        <v>777</v>
      </c>
      <c r="U159" s="9">
        <v>43882</v>
      </c>
      <c r="V159" s="9" t="s">
        <v>36</v>
      </c>
      <c r="W159" s="6"/>
      <c r="X159" s="51"/>
      <c r="Y159" s="56" t="s">
        <v>778</v>
      </c>
    </row>
    <row r="160" spans="1:25" ht="38.25" x14ac:dyDescent="0.25">
      <c r="A160" s="48" t="s">
        <v>343</v>
      </c>
      <c r="B160" s="6" t="s">
        <v>720</v>
      </c>
      <c r="C160" s="6" t="s">
        <v>779</v>
      </c>
      <c r="D160" s="6" t="s">
        <v>780</v>
      </c>
      <c r="E160" s="6" t="s">
        <v>51</v>
      </c>
      <c r="F160" s="6" t="s">
        <v>204</v>
      </c>
      <c r="G160" s="6" t="s">
        <v>781</v>
      </c>
      <c r="H160" s="6" t="s">
        <v>29</v>
      </c>
      <c r="I160" s="6" t="s">
        <v>313</v>
      </c>
      <c r="J160" s="6" t="s">
        <v>1894</v>
      </c>
      <c r="K160" s="6" t="s">
        <v>121</v>
      </c>
      <c r="L160" s="6">
        <v>30</v>
      </c>
      <c r="M160" s="6" t="s">
        <v>782</v>
      </c>
      <c r="N160" s="28" t="s">
        <v>499</v>
      </c>
      <c r="O160" s="8" t="s">
        <v>783</v>
      </c>
      <c r="P160" s="28">
        <v>43892</v>
      </c>
      <c r="Q160" s="6">
        <v>3</v>
      </c>
      <c r="R160" s="6">
        <v>3</v>
      </c>
      <c r="S160" s="6" t="s">
        <v>34</v>
      </c>
      <c r="T160" s="6" t="s">
        <v>784</v>
      </c>
      <c r="U160" s="9">
        <v>43894</v>
      </c>
      <c r="V160" s="9" t="s">
        <v>36</v>
      </c>
      <c r="W160" s="6"/>
      <c r="X160" s="51"/>
      <c r="Y160" s="56" t="s">
        <v>770</v>
      </c>
    </row>
    <row r="161" spans="1:25" ht="38.25" x14ac:dyDescent="0.25">
      <c r="A161" s="48" t="s">
        <v>343</v>
      </c>
      <c r="B161" s="4" t="s">
        <v>720</v>
      </c>
      <c r="C161" s="4" t="s">
        <v>143</v>
      </c>
      <c r="D161" s="4" t="s">
        <v>785</v>
      </c>
      <c r="E161" s="4" t="s">
        <v>311</v>
      </c>
      <c r="F161" s="4" t="s">
        <v>204</v>
      </c>
      <c r="G161" s="4" t="s">
        <v>601</v>
      </c>
      <c r="H161" s="4" t="s">
        <v>697</v>
      </c>
      <c r="I161" s="4" t="s">
        <v>313</v>
      </c>
      <c r="J161" s="4" t="s">
        <v>1894</v>
      </c>
      <c r="K161" s="4" t="s">
        <v>53</v>
      </c>
      <c r="L161" s="4">
        <v>30</v>
      </c>
      <c r="M161" s="4" t="s">
        <v>786</v>
      </c>
      <c r="N161" s="17" t="s">
        <v>499</v>
      </c>
      <c r="O161" s="16"/>
      <c r="P161" s="17"/>
      <c r="Q161" s="16"/>
      <c r="R161" s="4"/>
      <c r="S161" s="4" t="s">
        <v>113</v>
      </c>
      <c r="T161" s="4"/>
      <c r="U161" s="4"/>
      <c r="V161" s="4"/>
      <c r="W161" s="4"/>
      <c r="X161" s="50"/>
      <c r="Y161" s="56" t="s">
        <v>787</v>
      </c>
    </row>
    <row r="162" spans="1:25" ht="38.25" x14ac:dyDescent="0.25">
      <c r="A162" s="48" t="s">
        <v>343</v>
      </c>
      <c r="B162" s="4" t="s">
        <v>720</v>
      </c>
      <c r="C162" s="4" t="s">
        <v>176</v>
      </c>
      <c r="D162" s="4" t="s">
        <v>255</v>
      </c>
      <c r="E162" s="4" t="s">
        <v>311</v>
      </c>
      <c r="F162" s="4" t="s">
        <v>204</v>
      </c>
      <c r="G162" s="4" t="s">
        <v>788</v>
      </c>
      <c r="H162" s="4" t="s">
        <v>723</v>
      </c>
      <c r="I162" s="4" t="s">
        <v>313</v>
      </c>
      <c r="J162" s="4" t="s">
        <v>1894</v>
      </c>
      <c r="K162" s="4" t="s">
        <v>53</v>
      </c>
      <c r="L162" s="4">
        <v>30</v>
      </c>
      <c r="M162" s="4" t="s">
        <v>789</v>
      </c>
      <c r="N162" s="17" t="s">
        <v>499</v>
      </c>
      <c r="O162" s="16"/>
      <c r="P162" s="17"/>
      <c r="Q162" s="16"/>
      <c r="R162" s="4"/>
      <c r="S162" s="4" t="s">
        <v>113</v>
      </c>
      <c r="T162" s="4"/>
      <c r="U162" s="4"/>
      <c r="V162" s="4"/>
      <c r="W162" s="4"/>
      <c r="X162" s="50"/>
      <c r="Y162" s="56" t="s">
        <v>790</v>
      </c>
    </row>
    <row r="163" spans="1:25" ht="38.25" x14ac:dyDescent="0.25">
      <c r="A163" s="48" t="s">
        <v>343</v>
      </c>
      <c r="B163" s="6" t="s">
        <v>720</v>
      </c>
      <c r="C163" s="6" t="s">
        <v>143</v>
      </c>
      <c r="D163" s="6" t="s">
        <v>791</v>
      </c>
      <c r="E163" s="6" t="s">
        <v>51</v>
      </c>
      <c r="F163" s="6" t="s">
        <v>204</v>
      </c>
      <c r="G163" s="6" t="s">
        <v>792</v>
      </c>
      <c r="H163" s="6" t="s">
        <v>29</v>
      </c>
      <c r="I163" s="6" t="s">
        <v>313</v>
      </c>
      <c r="J163" s="6" t="s">
        <v>1894</v>
      </c>
      <c r="K163" s="6" t="s">
        <v>121</v>
      </c>
      <c r="L163" s="6">
        <v>30</v>
      </c>
      <c r="M163" s="6" t="s">
        <v>793</v>
      </c>
      <c r="N163" s="28" t="s">
        <v>488</v>
      </c>
      <c r="O163" s="8" t="s">
        <v>794</v>
      </c>
      <c r="P163" s="28" t="s">
        <v>795</v>
      </c>
      <c r="Q163" s="6">
        <v>3</v>
      </c>
      <c r="R163" s="6">
        <v>3</v>
      </c>
      <c r="S163" s="6" t="s">
        <v>34</v>
      </c>
      <c r="T163" s="6" t="s">
        <v>796</v>
      </c>
      <c r="U163" s="6"/>
      <c r="V163" s="6" t="s">
        <v>658</v>
      </c>
      <c r="W163" s="6"/>
      <c r="X163" s="51"/>
      <c r="Y163" s="56" t="s">
        <v>797</v>
      </c>
    </row>
    <row r="164" spans="1:25" ht="38.25" x14ac:dyDescent="0.25">
      <c r="A164" s="48" t="s">
        <v>343</v>
      </c>
      <c r="B164" s="4" t="s">
        <v>720</v>
      </c>
      <c r="C164" s="4" t="s">
        <v>344</v>
      </c>
      <c r="D164" s="4" t="s">
        <v>798</v>
      </c>
      <c r="E164" s="4" t="s">
        <v>51</v>
      </c>
      <c r="F164" s="4" t="s">
        <v>204</v>
      </c>
      <c r="G164" s="4" t="s">
        <v>799</v>
      </c>
      <c r="H164" s="4" t="s">
        <v>723</v>
      </c>
      <c r="I164" s="4" t="s">
        <v>313</v>
      </c>
      <c r="J164" s="4" t="s">
        <v>1894</v>
      </c>
      <c r="K164" s="4" t="s">
        <v>53</v>
      </c>
      <c r="L164" s="4">
        <v>30</v>
      </c>
      <c r="M164" s="4" t="s">
        <v>800</v>
      </c>
      <c r="N164" s="17" t="s">
        <v>488</v>
      </c>
      <c r="O164" s="16"/>
      <c r="P164" s="17"/>
      <c r="Q164" s="16"/>
      <c r="R164" s="4"/>
      <c r="S164" s="4" t="s">
        <v>113</v>
      </c>
      <c r="T164" s="4"/>
      <c r="U164" s="4"/>
      <c r="V164" s="4"/>
      <c r="W164" s="4"/>
      <c r="X164" s="50"/>
      <c r="Y164" s="56" t="s">
        <v>801</v>
      </c>
    </row>
    <row r="165" spans="1:25" ht="38.25" x14ac:dyDescent="0.25">
      <c r="A165" s="48" t="s">
        <v>343</v>
      </c>
      <c r="B165" s="4" t="s">
        <v>720</v>
      </c>
      <c r="C165" s="4" t="s">
        <v>166</v>
      </c>
      <c r="D165" s="4" t="s">
        <v>802</v>
      </c>
      <c r="E165" s="4" t="s">
        <v>51</v>
      </c>
      <c r="F165" s="4" t="s">
        <v>204</v>
      </c>
      <c r="G165" s="4" t="s">
        <v>803</v>
      </c>
      <c r="H165" s="4" t="s">
        <v>723</v>
      </c>
      <c r="I165" s="4" t="s">
        <v>313</v>
      </c>
      <c r="J165" s="4" t="s">
        <v>1894</v>
      </c>
      <c r="K165" s="4" t="s">
        <v>121</v>
      </c>
      <c r="L165" s="4">
        <v>30</v>
      </c>
      <c r="M165" s="4" t="s">
        <v>804</v>
      </c>
      <c r="N165" s="17" t="s">
        <v>488</v>
      </c>
      <c r="O165" s="16"/>
      <c r="P165" s="17"/>
      <c r="Q165" s="16"/>
      <c r="R165" s="4"/>
      <c r="S165" s="4" t="s">
        <v>113</v>
      </c>
      <c r="T165" s="4"/>
      <c r="U165" s="4"/>
      <c r="V165" s="4"/>
      <c r="W165" s="4"/>
      <c r="X165" s="50"/>
      <c r="Y165" s="56" t="s">
        <v>805</v>
      </c>
    </row>
    <row r="166" spans="1:25" ht="38.25" x14ac:dyDescent="0.25">
      <c r="A166" s="48" t="s">
        <v>343</v>
      </c>
      <c r="B166" s="4" t="s">
        <v>720</v>
      </c>
      <c r="C166" s="4" t="s">
        <v>260</v>
      </c>
      <c r="D166" s="4" t="s">
        <v>806</v>
      </c>
      <c r="E166" s="4" t="s">
        <v>51</v>
      </c>
      <c r="F166" s="4" t="s">
        <v>204</v>
      </c>
      <c r="G166" s="4" t="s">
        <v>807</v>
      </c>
      <c r="H166" s="4" t="s">
        <v>723</v>
      </c>
      <c r="I166" s="4" t="s">
        <v>313</v>
      </c>
      <c r="J166" s="4" t="s">
        <v>1894</v>
      </c>
      <c r="K166" s="4" t="s">
        <v>121</v>
      </c>
      <c r="L166" s="4">
        <v>30</v>
      </c>
      <c r="M166" s="4" t="s">
        <v>808</v>
      </c>
      <c r="N166" s="17" t="s">
        <v>360</v>
      </c>
      <c r="O166" s="16"/>
      <c r="P166" s="17"/>
      <c r="Q166" s="16"/>
      <c r="R166" s="4"/>
      <c r="S166" s="4" t="s">
        <v>113</v>
      </c>
      <c r="T166" s="4"/>
      <c r="U166" s="4"/>
      <c r="V166" s="4"/>
      <c r="W166" s="4"/>
      <c r="X166" s="50"/>
      <c r="Y166" s="56" t="s">
        <v>809</v>
      </c>
    </row>
    <row r="167" spans="1:25" ht="38.25" x14ac:dyDescent="0.25">
      <c r="A167" s="48" t="s">
        <v>343</v>
      </c>
      <c r="B167" s="6" t="s">
        <v>720</v>
      </c>
      <c r="C167" s="6" t="s">
        <v>810</v>
      </c>
      <c r="D167" s="6" t="s">
        <v>811</v>
      </c>
      <c r="E167" s="6" t="s">
        <v>51</v>
      </c>
      <c r="F167" s="6" t="s">
        <v>204</v>
      </c>
      <c r="G167" s="6" t="s">
        <v>812</v>
      </c>
      <c r="H167" s="6" t="s">
        <v>29</v>
      </c>
      <c r="I167" s="6" t="s">
        <v>313</v>
      </c>
      <c r="J167" s="6" t="s">
        <v>1894</v>
      </c>
      <c r="K167" s="6" t="s">
        <v>121</v>
      </c>
      <c r="L167" s="6">
        <v>30</v>
      </c>
      <c r="M167" s="6" t="s">
        <v>813</v>
      </c>
      <c r="N167" s="28" t="s">
        <v>360</v>
      </c>
      <c r="O167" s="8" t="s">
        <v>814</v>
      </c>
      <c r="P167" s="28" t="s">
        <v>682</v>
      </c>
      <c r="Q167" s="6">
        <v>4</v>
      </c>
      <c r="R167" s="6">
        <v>4</v>
      </c>
      <c r="S167" s="6" t="s">
        <v>34</v>
      </c>
      <c r="T167" s="6" t="s">
        <v>815</v>
      </c>
      <c r="U167" s="6" t="s">
        <v>476</v>
      </c>
      <c r="V167" s="6" t="s">
        <v>593</v>
      </c>
      <c r="W167" s="6"/>
      <c r="X167" s="51"/>
      <c r="Y167" s="56" t="s">
        <v>816</v>
      </c>
    </row>
    <row r="168" spans="1:25" ht="38.25" x14ac:dyDescent="0.25">
      <c r="A168" s="48" t="s">
        <v>343</v>
      </c>
      <c r="B168" s="6" t="s">
        <v>720</v>
      </c>
      <c r="C168" s="6" t="s">
        <v>166</v>
      </c>
      <c r="D168" s="6" t="s">
        <v>817</v>
      </c>
      <c r="E168" s="6" t="s">
        <v>51</v>
      </c>
      <c r="F168" s="6" t="s">
        <v>204</v>
      </c>
      <c r="G168" s="6" t="s">
        <v>818</v>
      </c>
      <c r="H168" s="6" t="s">
        <v>29</v>
      </c>
      <c r="I168" s="6" t="s">
        <v>313</v>
      </c>
      <c r="J168" s="6" t="s">
        <v>1894</v>
      </c>
      <c r="K168" s="6" t="s">
        <v>32</v>
      </c>
      <c r="L168" s="6">
        <v>35</v>
      </c>
      <c r="M168" s="6" t="s">
        <v>819</v>
      </c>
      <c r="N168" s="28" t="s">
        <v>652</v>
      </c>
      <c r="O168" s="8" t="s">
        <v>820</v>
      </c>
      <c r="P168" s="28" t="s">
        <v>821</v>
      </c>
      <c r="Q168" s="6">
        <v>1</v>
      </c>
      <c r="R168" s="6">
        <v>1</v>
      </c>
      <c r="S168" s="6" t="s">
        <v>34</v>
      </c>
      <c r="T168" s="6" t="s">
        <v>822</v>
      </c>
      <c r="U168" s="6" t="s">
        <v>359</v>
      </c>
      <c r="V168" s="6" t="s">
        <v>593</v>
      </c>
      <c r="W168" s="6"/>
      <c r="X168" s="51"/>
      <c r="Y168" s="56" t="s">
        <v>823</v>
      </c>
    </row>
    <row r="169" spans="1:25" ht="38.25" x14ac:dyDescent="0.25">
      <c r="A169" s="48" t="s">
        <v>308</v>
      </c>
      <c r="B169" s="10" t="s">
        <v>134</v>
      </c>
      <c r="C169" s="10" t="s">
        <v>172</v>
      </c>
      <c r="D169" s="10" t="s">
        <v>824</v>
      </c>
      <c r="E169" s="10" t="s">
        <v>51</v>
      </c>
      <c r="F169" s="10" t="s">
        <v>204</v>
      </c>
      <c r="G169" s="10" t="s">
        <v>825</v>
      </c>
      <c r="H169" s="10" t="s">
        <v>826</v>
      </c>
      <c r="I169" s="10" t="s">
        <v>313</v>
      </c>
      <c r="J169" s="10" t="s">
        <v>1894</v>
      </c>
      <c r="K169" s="10" t="s">
        <v>53</v>
      </c>
      <c r="L169" s="10">
        <v>30</v>
      </c>
      <c r="M169" s="10" t="s">
        <v>827</v>
      </c>
      <c r="N169" s="12" t="s">
        <v>652</v>
      </c>
      <c r="O169" s="11">
        <v>202033200006232</v>
      </c>
      <c r="P169" s="12">
        <v>44012</v>
      </c>
      <c r="Q169" s="11">
        <v>46</v>
      </c>
      <c r="R169" s="10">
        <v>46</v>
      </c>
      <c r="S169" s="10" t="s">
        <v>141</v>
      </c>
      <c r="T169" s="10" t="s">
        <v>2463</v>
      </c>
      <c r="U169" s="10"/>
      <c r="V169" s="10"/>
      <c r="W169" s="10"/>
      <c r="X169" s="52"/>
      <c r="Y169" s="56"/>
    </row>
    <row r="170" spans="1:25" ht="38.25" x14ac:dyDescent="0.25">
      <c r="A170" s="48" t="s">
        <v>343</v>
      </c>
      <c r="B170" s="4" t="s">
        <v>720</v>
      </c>
      <c r="C170" s="4" t="s">
        <v>430</v>
      </c>
      <c r="D170" s="4" t="s">
        <v>828</v>
      </c>
      <c r="E170" s="4" t="s">
        <v>51</v>
      </c>
      <c r="F170" s="4" t="s">
        <v>204</v>
      </c>
      <c r="G170" s="4" t="s">
        <v>829</v>
      </c>
      <c r="H170" s="4" t="s">
        <v>335</v>
      </c>
      <c r="I170" s="4" t="s">
        <v>313</v>
      </c>
      <c r="J170" s="4" t="s">
        <v>1894</v>
      </c>
      <c r="K170" s="4" t="s">
        <v>53</v>
      </c>
      <c r="L170" s="4">
        <v>30</v>
      </c>
      <c r="M170" s="4" t="s">
        <v>830</v>
      </c>
      <c r="N170" s="17" t="s">
        <v>652</v>
      </c>
      <c r="O170" s="16"/>
      <c r="P170" s="17"/>
      <c r="Q170" s="16"/>
      <c r="R170" s="4"/>
      <c r="S170" s="4" t="s">
        <v>113</v>
      </c>
      <c r="T170" s="4"/>
      <c r="U170" s="4"/>
      <c r="V170" s="4"/>
      <c r="W170" s="4"/>
      <c r="X170" s="50"/>
      <c r="Y170" s="56" t="s">
        <v>831</v>
      </c>
    </row>
    <row r="171" spans="1:25" ht="38.25" x14ac:dyDescent="0.25">
      <c r="A171" s="48" t="s">
        <v>343</v>
      </c>
      <c r="B171" s="10" t="s">
        <v>720</v>
      </c>
      <c r="C171" s="10" t="s">
        <v>344</v>
      </c>
      <c r="D171" s="10" t="s">
        <v>832</v>
      </c>
      <c r="E171" s="10" t="s">
        <v>192</v>
      </c>
      <c r="F171" s="10" t="s">
        <v>128</v>
      </c>
      <c r="G171" s="10" t="s">
        <v>833</v>
      </c>
      <c r="H171" s="10" t="s">
        <v>370</v>
      </c>
      <c r="I171" s="10" t="s">
        <v>313</v>
      </c>
      <c r="J171" s="10" t="s">
        <v>1894</v>
      </c>
      <c r="K171" s="10" t="s">
        <v>121</v>
      </c>
      <c r="L171" s="10">
        <v>30</v>
      </c>
      <c r="M171" s="10" t="s">
        <v>834</v>
      </c>
      <c r="N171" s="12" t="s">
        <v>652</v>
      </c>
      <c r="O171" s="15" t="s">
        <v>835</v>
      </c>
      <c r="P171" s="12" t="s">
        <v>836</v>
      </c>
      <c r="Q171" s="10">
        <v>52</v>
      </c>
      <c r="R171" s="10">
        <v>52</v>
      </c>
      <c r="S171" s="10" t="s">
        <v>141</v>
      </c>
      <c r="T171" s="10" t="s">
        <v>837</v>
      </c>
      <c r="U171" s="10" t="s">
        <v>443</v>
      </c>
      <c r="V171" s="10" t="s">
        <v>593</v>
      </c>
      <c r="W171" s="10"/>
      <c r="X171" s="52"/>
      <c r="Y171" s="56" t="s">
        <v>838</v>
      </c>
    </row>
    <row r="172" spans="1:25" ht="38.25" x14ac:dyDescent="0.25">
      <c r="A172" s="48" t="s">
        <v>343</v>
      </c>
      <c r="B172" s="10" t="s">
        <v>720</v>
      </c>
      <c r="C172" s="10" t="s">
        <v>150</v>
      </c>
      <c r="D172" s="10" t="s">
        <v>839</v>
      </c>
      <c r="E172" s="10" t="s">
        <v>203</v>
      </c>
      <c r="F172" s="10" t="s">
        <v>204</v>
      </c>
      <c r="G172" s="10" t="s">
        <v>840</v>
      </c>
      <c r="H172" s="10" t="s">
        <v>1303</v>
      </c>
      <c r="I172" s="10" t="s">
        <v>313</v>
      </c>
      <c r="J172" s="10" t="s">
        <v>1894</v>
      </c>
      <c r="K172" s="10" t="s">
        <v>121</v>
      </c>
      <c r="L172" s="10">
        <v>30</v>
      </c>
      <c r="M172" s="10" t="s">
        <v>841</v>
      </c>
      <c r="N172" s="12" t="s">
        <v>652</v>
      </c>
      <c r="O172" s="11">
        <v>20202000002631</v>
      </c>
      <c r="P172" s="12">
        <v>43999</v>
      </c>
      <c r="Q172" s="11">
        <v>71</v>
      </c>
      <c r="R172" s="10">
        <v>71</v>
      </c>
      <c r="S172" s="10" t="s">
        <v>141</v>
      </c>
      <c r="T172" s="10" t="s">
        <v>2464</v>
      </c>
      <c r="U172" s="10"/>
      <c r="V172" s="10"/>
      <c r="W172" s="10"/>
      <c r="X172" s="52"/>
      <c r="Y172" s="56" t="s">
        <v>842</v>
      </c>
    </row>
    <row r="173" spans="1:25" ht="38.25" x14ac:dyDescent="0.25">
      <c r="A173" s="48" t="s">
        <v>343</v>
      </c>
      <c r="B173" s="10" t="s">
        <v>720</v>
      </c>
      <c r="C173" s="10" t="s">
        <v>143</v>
      </c>
      <c r="D173" s="10" t="s">
        <v>352</v>
      </c>
      <c r="E173" s="10" t="s">
        <v>51</v>
      </c>
      <c r="F173" s="10" t="s">
        <v>204</v>
      </c>
      <c r="G173" s="10" t="s">
        <v>843</v>
      </c>
      <c r="H173" s="10" t="s">
        <v>1303</v>
      </c>
      <c r="I173" s="10" t="s">
        <v>313</v>
      </c>
      <c r="J173" s="10" t="s">
        <v>1894</v>
      </c>
      <c r="K173" s="10" t="s">
        <v>53</v>
      </c>
      <c r="L173" s="10">
        <v>30</v>
      </c>
      <c r="M173" s="10" t="s">
        <v>844</v>
      </c>
      <c r="N173" s="12" t="s">
        <v>652</v>
      </c>
      <c r="O173" s="11">
        <v>20202000002561</v>
      </c>
      <c r="P173" s="12">
        <v>43993</v>
      </c>
      <c r="Q173" s="11">
        <v>110</v>
      </c>
      <c r="R173" s="10">
        <v>109</v>
      </c>
      <c r="S173" s="10" t="s">
        <v>141</v>
      </c>
      <c r="T173" s="10" t="s">
        <v>2465</v>
      </c>
      <c r="U173" s="10"/>
      <c r="V173" s="10"/>
      <c r="W173" s="10"/>
      <c r="X173" s="52"/>
      <c r="Y173" s="56" t="s">
        <v>845</v>
      </c>
    </row>
    <row r="174" spans="1:25" ht="38.25" x14ac:dyDescent="0.25">
      <c r="A174" s="48" t="s">
        <v>343</v>
      </c>
      <c r="B174" s="10" t="s">
        <v>720</v>
      </c>
      <c r="C174" s="10" t="s">
        <v>260</v>
      </c>
      <c r="D174" s="10" t="s">
        <v>846</v>
      </c>
      <c r="E174" s="10" t="s">
        <v>51</v>
      </c>
      <c r="F174" s="10" t="s">
        <v>128</v>
      </c>
      <c r="G174" s="10" t="s">
        <v>847</v>
      </c>
      <c r="H174" s="10" t="s">
        <v>370</v>
      </c>
      <c r="I174" s="10" t="s">
        <v>313</v>
      </c>
      <c r="J174" s="10" t="s">
        <v>1894</v>
      </c>
      <c r="K174" s="10" t="s">
        <v>53</v>
      </c>
      <c r="L174" s="10">
        <v>30</v>
      </c>
      <c r="M174" s="10" t="s">
        <v>848</v>
      </c>
      <c r="N174" s="12" t="s">
        <v>652</v>
      </c>
      <c r="O174" s="15" t="s">
        <v>849</v>
      </c>
      <c r="P174" s="12" t="s">
        <v>465</v>
      </c>
      <c r="Q174" s="10">
        <v>67</v>
      </c>
      <c r="R174" s="10">
        <v>67</v>
      </c>
      <c r="S174" s="10" t="s">
        <v>141</v>
      </c>
      <c r="T174" s="10" t="s">
        <v>850</v>
      </c>
      <c r="U174" s="10" t="s">
        <v>443</v>
      </c>
      <c r="V174" s="10" t="s">
        <v>593</v>
      </c>
      <c r="W174" s="10"/>
      <c r="X174" s="52"/>
      <c r="Y174" s="56" t="s">
        <v>851</v>
      </c>
    </row>
    <row r="175" spans="1:25" ht="25.5" x14ac:dyDescent="0.25">
      <c r="A175" s="48" t="s">
        <v>343</v>
      </c>
      <c r="B175" s="10" t="s">
        <v>720</v>
      </c>
      <c r="C175" s="10" t="s">
        <v>166</v>
      </c>
      <c r="D175" s="10" t="s">
        <v>852</v>
      </c>
      <c r="E175" s="10" t="s">
        <v>51</v>
      </c>
      <c r="F175" s="10" t="s">
        <v>128</v>
      </c>
      <c r="G175" s="10" t="s">
        <v>853</v>
      </c>
      <c r="H175" s="10" t="s">
        <v>390</v>
      </c>
      <c r="I175" s="10" t="s">
        <v>139</v>
      </c>
      <c r="J175" s="10" t="s">
        <v>1894</v>
      </c>
      <c r="K175" s="10" t="s">
        <v>121</v>
      </c>
      <c r="L175" s="10">
        <v>30</v>
      </c>
      <c r="M175" s="10" t="s">
        <v>854</v>
      </c>
      <c r="N175" s="12" t="s">
        <v>652</v>
      </c>
      <c r="O175" s="10" t="s">
        <v>38</v>
      </c>
      <c r="P175" s="12">
        <v>43904</v>
      </c>
      <c r="Q175" s="10">
        <v>30</v>
      </c>
      <c r="R175" s="10">
        <v>30</v>
      </c>
      <c r="S175" s="10" t="s">
        <v>141</v>
      </c>
      <c r="T175" s="10" t="s">
        <v>855</v>
      </c>
      <c r="U175" s="10"/>
      <c r="V175" s="10"/>
      <c r="W175" s="10"/>
      <c r="X175" s="52"/>
      <c r="Y175" s="56" t="s">
        <v>856</v>
      </c>
    </row>
    <row r="176" spans="1:25" ht="38.25" x14ac:dyDescent="0.25">
      <c r="A176" s="48" t="s">
        <v>343</v>
      </c>
      <c r="B176" s="10" t="s">
        <v>720</v>
      </c>
      <c r="C176" s="10" t="s">
        <v>150</v>
      </c>
      <c r="D176" s="10" t="s">
        <v>857</v>
      </c>
      <c r="E176" s="10" t="s">
        <v>203</v>
      </c>
      <c r="F176" s="10" t="s">
        <v>204</v>
      </c>
      <c r="G176" s="10" t="s">
        <v>858</v>
      </c>
      <c r="H176" s="10" t="s">
        <v>1303</v>
      </c>
      <c r="I176" s="10" t="s">
        <v>313</v>
      </c>
      <c r="J176" s="10" t="s">
        <v>1894</v>
      </c>
      <c r="K176" s="10" t="s">
        <v>121</v>
      </c>
      <c r="L176" s="10">
        <v>30</v>
      </c>
      <c r="M176" s="10" t="s">
        <v>859</v>
      </c>
      <c r="N176" s="12" t="s">
        <v>652</v>
      </c>
      <c r="O176" s="11">
        <v>20202000001681</v>
      </c>
      <c r="P176" s="12">
        <v>43987</v>
      </c>
      <c r="Q176" s="11">
        <v>64</v>
      </c>
      <c r="R176" s="10">
        <v>64</v>
      </c>
      <c r="S176" s="10" t="s">
        <v>141</v>
      </c>
      <c r="T176" s="10" t="s">
        <v>2466</v>
      </c>
      <c r="U176" s="40">
        <v>44005</v>
      </c>
      <c r="V176" s="10" t="s">
        <v>593</v>
      </c>
      <c r="W176" s="10" t="s">
        <v>324</v>
      </c>
      <c r="X176" s="52" t="s">
        <v>38</v>
      </c>
      <c r="Y176" s="56" t="s">
        <v>860</v>
      </c>
    </row>
    <row r="177" spans="1:25" ht="38.25" x14ac:dyDescent="0.25">
      <c r="A177" s="48" t="s">
        <v>343</v>
      </c>
      <c r="B177" s="6" t="s">
        <v>720</v>
      </c>
      <c r="C177" s="6" t="s">
        <v>150</v>
      </c>
      <c r="D177" s="6" t="s">
        <v>861</v>
      </c>
      <c r="E177" s="6" t="s">
        <v>203</v>
      </c>
      <c r="F177" s="6" t="s">
        <v>128</v>
      </c>
      <c r="G177" s="6" t="s">
        <v>862</v>
      </c>
      <c r="H177" s="6" t="s">
        <v>1303</v>
      </c>
      <c r="I177" s="6" t="s">
        <v>313</v>
      </c>
      <c r="J177" s="6" t="s">
        <v>1894</v>
      </c>
      <c r="K177" s="6" t="s">
        <v>121</v>
      </c>
      <c r="L177" s="6">
        <v>30</v>
      </c>
      <c r="M177" s="6" t="s">
        <v>863</v>
      </c>
      <c r="N177" s="28" t="s">
        <v>652</v>
      </c>
      <c r="O177" s="6" t="s">
        <v>38</v>
      </c>
      <c r="P177" s="28">
        <v>43904</v>
      </c>
      <c r="Q177" s="6">
        <v>25</v>
      </c>
      <c r="R177" s="6">
        <v>25</v>
      </c>
      <c r="S177" s="6" t="s">
        <v>34</v>
      </c>
      <c r="T177" s="6"/>
      <c r="U177" s="6"/>
      <c r="V177" s="9" t="s">
        <v>593</v>
      </c>
      <c r="W177" s="6"/>
      <c r="X177" s="51"/>
      <c r="Y177" s="56" t="s">
        <v>864</v>
      </c>
    </row>
    <row r="178" spans="1:25" ht="38.25" x14ac:dyDescent="0.25">
      <c r="A178" s="48" t="s">
        <v>343</v>
      </c>
      <c r="B178" s="4" t="s">
        <v>720</v>
      </c>
      <c r="C178" s="4" t="s">
        <v>150</v>
      </c>
      <c r="D178" s="4" t="s">
        <v>865</v>
      </c>
      <c r="E178" s="4" t="s">
        <v>203</v>
      </c>
      <c r="F178" s="4" t="s">
        <v>204</v>
      </c>
      <c r="G178" s="4" t="s">
        <v>299</v>
      </c>
      <c r="H178" s="4" t="s">
        <v>335</v>
      </c>
      <c r="I178" s="4" t="s">
        <v>313</v>
      </c>
      <c r="J178" s="4" t="s">
        <v>1894</v>
      </c>
      <c r="K178" s="4" t="s">
        <v>121</v>
      </c>
      <c r="L178" s="4">
        <v>30</v>
      </c>
      <c r="M178" s="4" t="s">
        <v>866</v>
      </c>
      <c r="N178" s="17" t="s">
        <v>652</v>
      </c>
      <c r="O178" s="16"/>
      <c r="P178" s="17"/>
      <c r="Q178" s="16"/>
      <c r="R178" s="4"/>
      <c r="S178" s="4" t="s">
        <v>113</v>
      </c>
      <c r="T178" s="4"/>
      <c r="U178" s="4"/>
      <c r="V178" s="4"/>
      <c r="W178" s="4"/>
      <c r="X178" s="50"/>
      <c r="Y178" s="56" t="s">
        <v>867</v>
      </c>
    </row>
    <row r="179" spans="1:25" ht="38.25" x14ac:dyDescent="0.25">
      <c r="A179" s="48" t="s">
        <v>343</v>
      </c>
      <c r="B179" s="10" t="s">
        <v>720</v>
      </c>
      <c r="C179" s="10" t="s">
        <v>186</v>
      </c>
      <c r="D179" s="10" t="s">
        <v>521</v>
      </c>
      <c r="E179" s="10" t="s">
        <v>51</v>
      </c>
      <c r="F179" s="10" t="s">
        <v>204</v>
      </c>
      <c r="G179" s="10" t="s">
        <v>868</v>
      </c>
      <c r="H179" s="10" t="s">
        <v>826</v>
      </c>
      <c r="I179" s="10" t="s">
        <v>313</v>
      </c>
      <c r="J179" s="10" t="s">
        <v>1894</v>
      </c>
      <c r="K179" s="10" t="s">
        <v>53</v>
      </c>
      <c r="L179" s="10">
        <v>30</v>
      </c>
      <c r="M179" s="10" t="s">
        <v>869</v>
      </c>
      <c r="N179" s="12" t="s">
        <v>652</v>
      </c>
      <c r="O179" s="15" t="s">
        <v>870</v>
      </c>
      <c r="P179" s="12" t="s">
        <v>465</v>
      </c>
      <c r="Q179" s="10">
        <v>61</v>
      </c>
      <c r="R179" s="10">
        <v>61</v>
      </c>
      <c r="S179" s="10" t="s">
        <v>141</v>
      </c>
      <c r="T179" s="10" t="s">
        <v>871</v>
      </c>
      <c r="U179" s="40" t="s">
        <v>443</v>
      </c>
      <c r="V179" s="40" t="s">
        <v>658</v>
      </c>
      <c r="W179" s="10"/>
      <c r="X179" s="52"/>
      <c r="Y179" s="56" t="s">
        <v>872</v>
      </c>
    </row>
    <row r="180" spans="1:25" ht="38.25" x14ac:dyDescent="0.25">
      <c r="A180" s="48" t="s">
        <v>343</v>
      </c>
      <c r="B180" s="10" t="s">
        <v>720</v>
      </c>
      <c r="C180" s="10" t="s">
        <v>260</v>
      </c>
      <c r="D180" s="10" t="s">
        <v>873</v>
      </c>
      <c r="E180" s="10" t="s">
        <v>51</v>
      </c>
      <c r="F180" s="10" t="s">
        <v>204</v>
      </c>
      <c r="G180" s="10" t="s">
        <v>874</v>
      </c>
      <c r="H180" s="10" t="s">
        <v>826</v>
      </c>
      <c r="I180" s="10" t="s">
        <v>313</v>
      </c>
      <c r="J180" s="10" t="s">
        <v>1894</v>
      </c>
      <c r="K180" s="10" t="s">
        <v>53</v>
      </c>
      <c r="L180" s="10">
        <v>30</v>
      </c>
      <c r="M180" s="10" t="s">
        <v>875</v>
      </c>
      <c r="N180" s="12" t="s">
        <v>876</v>
      </c>
      <c r="O180" s="15" t="s">
        <v>877</v>
      </c>
      <c r="P180" s="12" t="s">
        <v>465</v>
      </c>
      <c r="Q180" s="10">
        <v>59</v>
      </c>
      <c r="R180" s="10">
        <v>59</v>
      </c>
      <c r="S180" s="10" t="s">
        <v>141</v>
      </c>
      <c r="T180" s="10" t="s">
        <v>878</v>
      </c>
      <c r="U180" s="10" t="s">
        <v>465</v>
      </c>
      <c r="V180" s="10" t="s">
        <v>658</v>
      </c>
      <c r="W180" s="10"/>
      <c r="X180" s="52"/>
      <c r="Y180" s="56" t="s">
        <v>879</v>
      </c>
    </row>
    <row r="181" spans="1:25" ht="38.25" x14ac:dyDescent="0.25">
      <c r="A181" s="48" t="s">
        <v>343</v>
      </c>
      <c r="B181" s="4" t="s">
        <v>720</v>
      </c>
      <c r="C181" s="4" t="s">
        <v>143</v>
      </c>
      <c r="D181" s="4" t="s">
        <v>880</v>
      </c>
      <c r="E181" s="4" t="s">
        <v>311</v>
      </c>
      <c r="F181" s="4" t="s">
        <v>204</v>
      </c>
      <c r="G181" s="4" t="s">
        <v>881</v>
      </c>
      <c r="H181" s="4" t="s">
        <v>723</v>
      </c>
      <c r="I181" s="4" t="s">
        <v>313</v>
      </c>
      <c r="J181" s="4" t="s">
        <v>1894</v>
      </c>
      <c r="K181" s="4" t="s">
        <v>53</v>
      </c>
      <c r="L181" s="4">
        <v>30</v>
      </c>
      <c r="M181" s="4" t="s">
        <v>882</v>
      </c>
      <c r="N181" s="17" t="s">
        <v>876</v>
      </c>
      <c r="O181" s="16"/>
      <c r="P181" s="17"/>
      <c r="Q181" s="16"/>
      <c r="R181" s="4"/>
      <c r="S181" s="4" t="s">
        <v>113</v>
      </c>
      <c r="T181" s="4"/>
      <c r="U181" s="4"/>
      <c r="V181" s="4"/>
      <c r="W181" s="4"/>
      <c r="X181" s="50"/>
      <c r="Y181" s="56" t="s">
        <v>883</v>
      </c>
    </row>
    <row r="182" spans="1:25" ht="38.25" x14ac:dyDescent="0.25">
      <c r="A182" s="48" t="s">
        <v>343</v>
      </c>
      <c r="B182" s="4" t="s">
        <v>720</v>
      </c>
      <c r="C182" s="4" t="s">
        <v>176</v>
      </c>
      <c r="D182" s="4" t="s">
        <v>395</v>
      </c>
      <c r="E182" s="4" t="s">
        <v>192</v>
      </c>
      <c r="F182" s="4" t="s">
        <v>204</v>
      </c>
      <c r="G182" s="4" t="s">
        <v>884</v>
      </c>
      <c r="H182" s="4" t="s">
        <v>826</v>
      </c>
      <c r="I182" s="4" t="s">
        <v>313</v>
      </c>
      <c r="J182" s="4" t="s">
        <v>1894</v>
      </c>
      <c r="K182" s="4" t="s">
        <v>281</v>
      </c>
      <c r="L182" s="4">
        <v>10</v>
      </c>
      <c r="M182" s="4" t="s">
        <v>885</v>
      </c>
      <c r="N182" s="17" t="s">
        <v>876</v>
      </c>
      <c r="O182" s="16"/>
      <c r="P182" s="17"/>
      <c r="Q182" s="16"/>
      <c r="R182" s="4"/>
      <c r="S182" s="4" t="s">
        <v>113</v>
      </c>
      <c r="T182" s="4"/>
      <c r="U182" s="4"/>
      <c r="V182" s="4"/>
      <c r="W182" s="4"/>
      <c r="X182" s="50"/>
      <c r="Y182" s="56" t="s">
        <v>886</v>
      </c>
    </row>
    <row r="183" spans="1:25" ht="38.25" x14ac:dyDescent="0.25">
      <c r="A183" s="48" t="s">
        <v>343</v>
      </c>
      <c r="B183" s="10" t="s">
        <v>720</v>
      </c>
      <c r="C183" s="10" t="s">
        <v>150</v>
      </c>
      <c r="D183" s="10" t="s">
        <v>887</v>
      </c>
      <c r="E183" s="10" t="s">
        <v>203</v>
      </c>
      <c r="F183" s="10" t="s">
        <v>128</v>
      </c>
      <c r="G183" s="10" t="s">
        <v>294</v>
      </c>
      <c r="H183" s="10" t="s">
        <v>370</v>
      </c>
      <c r="I183" s="10" t="s">
        <v>313</v>
      </c>
      <c r="J183" s="10" t="s">
        <v>1894</v>
      </c>
      <c r="K183" s="10" t="s">
        <v>121</v>
      </c>
      <c r="L183" s="10">
        <v>30</v>
      </c>
      <c r="M183" s="10" t="s">
        <v>888</v>
      </c>
      <c r="N183" s="12" t="s">
        <v>876</v>
      </c>
      <c r="O183" s="15" t="s">
        <v>889</v>
      </c>
      <c r="P183" s="12" t="s">
        <v>465</v>
      </c>
      <c r="Q183" s="10">
        <v>53</v>
      </c>
      <c r="R183" s="10">
        <v>53</v>
      </c>
      <c r="S183" s="10" t="s">
        <v>141</v>
      </c>
      <c r="T183" s="10"/>
      <c r="U183" s="10" t="s">
        <v>443</v>
      </c>
      <c r="V183" s="10" t="s">
        <v>36</v>
      </c>
      <c r="W183" s="10"/>
      <c r="X183" s="52"/>
      <c r="Y183" s="56" t="s">
        <v>890</v>
      </c>
    </row>
    <row r="184" spans="1:25" ht="89.25" x14ac:dyDescent="0.25">
      <c r="A184" s="48" t="s">
        <v>343</v>
      </c>
      <c r="B184" s="10" t="s">
        <v>720</v>
      </c>
      <c r="C184" s="10" t="s">
        <v>150</v>
      </c>
      <c r="D184" s="10" t="s">
        <v>891</v>
      </c>
      <c r="E184" s="10" t="s">
        <v>203</v>
      </c>
      <c r="F184" s="10" t="s">
        <v>128</v>
      </c>
      <c r="G184" s="10" t="s">
        <v>892</v>
      </c>
      <c r="H184" s="10" t="s">
        <v>893</v>
      </c>
      <c r="I184" s="10" t="s">
        <v>894</v>
      </c>
      <c r="J184" s="10" t="s">
        <v>1894</v>
      </c>
      <c r="K184" s="10" t="s">
        <v>121</v>
      </c>
      <c r="L184" s="10">
        <v>30</v>
      </c>
      <c r="M184" s="10" t="s">
        <v>895</v>
      </c>
      <c r="N184" s="12" t="s">
        <v>876</v>
      </c>
      <c r="O184" s="11" t="s">
        <v>38</v>
      </c>
      <c r="P184" s="12">
        <v>43992</v>
      </c>
      <c r="Q184" s="11">
        <v>52</v>
      </c>
      <c r="R184" s="10">
        <v>52</v>
      </c>
      <c r="S184" s="10" t="s">
        <v>141</v>
      </c>
      <c r="T184" s="10" t="s">
        <v>2467</v>
      </c>
      <c r="U184" s="10"/>
      <c r="V184" s="10"/>
      <c r="W184" s="10"/>
      <c r="X184" s="52"/>
      <c r="Y184" s="56" t="s">
        <v>896</v>
      </c>
    </row>
    <row r="185" spans="1:25" ht="38.25" x14ac:dyDescent="0.25">
      <c r="A185" s="48" t="s">
        <v>343</v>
      </c>
      <c r="B185" s="4" t="s">
        <v>720</v>
      </c>
      <c r="C185" s="4" t="s">
        <v>260</v>
      </c>
      <c r="D185" s="4" t="s">
        <v>897</v>
      </c>
      <c r="E185" s="4" t="s">
        <v>203</v>
      </c>
      <c r="F185" s="4" t="s">
        <v>128</v>
      </c>
      <c r="G185" s="4" t="s">
        <v>898</v>
      </c>
      <c r="H185" s="4" t="s">
        <v>893</v>
      </c>
      <c r="I185" s="4" t="s">
        <v>894</v>
      </c>
      <c r="J185" s="4" t="s">
        <v>1894</v>
      </c>
      <c r="K185" s="4" t="s">
        <v>121</v>
      </c>
      <c r="L185" s="4">
        <v>30</v>
      </c>
      <c r="M185" s="4" t="s">
        <v>899</v>
      </c>
      <c r="N185" s="17" t="s">
        <v>876</v>
      </c>
      <c r="O185" s="16"/>
      <c r="P185" s="17"/>
      <c r="Q185" s="16"/>
      <c r="R185" s="4"/>
      <c r="S185" s="4" t="s">
        <v>113</v>
      </c>
      <c r="T185" s="4"/>
      <c r="U185" s="4"/>
      <c r="V185" s="4"/>
      <c r="W185" s="4"/>
      <c r="X185" s="50"/>
      <c r="Y185" s="56" t="s">
        <v>900</v>
      </c>
    </row>
    <row r="186" spans="1:25" ht="38.25" x14ac:dyDescent="0.25">
      <c r="A186" s="48" t="s">
        <v>343</v>
      </c>
      <c r="B186" s="4" t="s">
        <v>720</v>
      </c>
      <c r="C186" s="4" t="s">
        <v>201</v>
      </c>
      <c r="D186" s="4" t="s">
        <v>901</v>
      </c>
      <c r="E186" s="4" t="s">
        <v>203</v>
      </c>
      <c r="F186" s="4" t="s">
        <v>204</v>
      </c>
      <c r="G186" s="4" t="s">
        <v>902</v>
      </c>
      <c r="H186" s="4" t="s">
        <v>335</v>
      </c>
      <c r="I186" s="4" t="s">
        <v>313</v>
      </c>
      <c r="J186" s="4" t="s">
        <v>1894</v>
      </c>
      <c r="K186" s="4" t="s">
        <v>121</v>
      </c>
      <c r="L186" s="4">
        <v>30</v>
      </c>
      <c r="M186" s="4" t="s">
        <v>903</v>
      </c>
      <c r="N186" s="17" t="s">
        <v>876</v>
      </c>
      <c r="O186" s="16"/>
      <c r="P186" s="17"/>
      <c r="Q186" s="16"/>
      <c r="R186" s="4"/>
      <c r="S186" s="4" t="s">
        <v>113</v>
      </c>
      <c r="T186" s="4"/>
      <c r="U186" s="4"/>
      <c r="V186" s="4"/>
      <c r="W186" s="4"/>
      <c r="X186" s="50"/>
      <c r="Y186" s="56" t="s">
        <v>879</v>
      </c>
    </row>
    <row r="187" spans="1:25" ht="63.75" x14ac:dyDescent="0.25">
      <c r="A187" s="48" t="s">
        <v>343</v>
      </c>
      <c r="B187" s="4" t="s">
        <v>720</v>
      </c>
      <c r="C187" s="4" t="s">
        <v>150</v>
      </c>
      <c r="D187" s="4" t="s">
        <v>293</v>
      </c>
      <c r="E187" s="4" t="s">
        <v>338</v>
      </c>
      <c r="F187" s="4" t="s">
        <v>204</v>
      </c>
      <c r="G187" s="4" t="s">
        <v>904</v>
      </c>
      <c r="H187" s="4" t="s">
        <v>335</v>
      </c>
      <c r="I187" s="4" t="s">
        <v>313</v>
      </c>
      <c r="J187" s="4" t="s">
        <v>1894</v>
      </c>
      <c r="K187" s="4" t="s">
        <v>121</v>
      </c>
      <c r="L187" s="4">
        <v>30</v>
      </c>
      <c r="M187" s="4" t="s">
        <v>905</v>
      </c>
      <c r="N187" s="17" t="s">
        <v>876</v>
      </c>
      <c r="O187" s="16"/>
      <c r="P187" s="17"/>
      <c r="Q187" s="16"/>
      <c r="R187" s="4"/>
      <c r="S187" s="4" t="s">
        <v>113</v>
      </c>
      <c r="T187" s="4"/>
      <c r="U187" s="4"/>
      <c r="V187" s="4"/>
      <c r="W187" s="4"/>
      <c r="X187" s="50"/>
      <c r="Y187" s="56" t="s">
        <v>906</v>
      </c>
    </row>
    <row r="188" spans="1:25" ht="63.75" x14ac:dyDescent="0.25">
      <c r="A188" s="48" t="s">
        <v>343</v>
      </c>
      <c r="B188" s="4" t="s">
        <v>720</v>
      </c>
      <c r="C188" s="4" t="s">
        <v>150</v>
      </c>
      <c r="D188" s="4" t="s">
        <v>293</v>
      </c>
      <c r="E188" s="4" t="s">
        <v>338</v>
      </c>
      <c r="F188" s="4" t="s">
        <v>204</v>
      </c>
      <c r="G188" s="4" t="s">
        <v>907</v>
      </c>
      <c r="H188" s="4" t="s">
        <v>335</v>
      </c>
      <c r="I188" s="4" t="s">
        <v>313</v>
      </c>
      <c r="J188" s="4" t="s">
        <v>1894</v>
      </c>
      <c r="K188" s="4" t="s">
        <v>121</v>
      </c>
      <c r="L188" s="4">
        <v>30</v>
      </c>
      <c r="M188" s="4" t="s">
        <v>908</v>
      </c>
      <c r="N188" s="17" t="s">
        <v>876</v>
      </c>
      <c r="O188" s="16"/>
      <c r="P188" s="17"/>
      <c r="Q188" s="16"/>
      <c r="R188" s="4"/>
      <c r="S188" s="4" t="s">
        <v>113</v>
      </c>
      <c r="T188" s="4"/>
      <c r="U188" s="4"/>
      <c r="V188" s="4"/>
      <c r="W188" s="4"/>
      <c r="X188" s="50"/>
      <c r="Y188" s="56" t="s">
        <v>886</v>
      </c>
    </row>
    <row r="189" spans="1:25" ht="38.25" x14ac:dyDescent="0.25">
      <c r="A189" s="48" t="s">
        <v>343</v>
      </c>
      <c r="B189" s="10" t="s">
        <v>720</v>
      </c>
      <c r="C189" s="10" t="s">
        <v>143</v>
      </c>
      <c r="D189" s="10" t="s">
        <v>909</v>
      </c>
      <c r="E189" s="10" t="s">
        <v>203</v>
      </c>
      <c r="F189" s="10" t="s">
        <v>204</v>
      </c>
      <c r="G189" s="10" t="s">
        <v>910</v>
      </c>
      <c r="H189" s="10" t="s">
        <v>373</v>
      </c>
      <c r="I189" s="10" t="s">
        <v>911</v>
      </c>
      <c r="J189" s="10" t="s">
        <v>274</v>
      </c>
      <c r="K189" s="10" t="s">
        <v>281</v>
      </c>
      <c r="L189" s="10">
        <v>10</v>
      </c>
      <c r="M189" s="10" t="s">
        <v>912</v>
      </c>
      <c r="N189" s="12" t="s">
        <v>876</v>
      </c>
      <c r="O189" s="15" t="s">
        <v>913</v>
      </c>
      <c r="P189" s="12">
        <v>43955</v>
      </c>
      <c r="Q189" s="10">
        <v>35</v>
      </c>
      <c r="R189" s="10">
        <v>35</v>
      </c>
      <c r="S189" s="10" t="s">
        <v>141</v>
      </c>
      <c r="T189" s="10" t="s">
        <v>914</v>
      </c>
      <c r="U189" s="10"/>
      <c r="V189" s="10"/>
      <c r="W189" s="10"/>
      <c r="X189" s="52"/>
      <c r="Y189" s="56" t="s">
        <v>915</v>
      </c>
    </row>
    <row r="190" spans="1:25" ht="25.5" x14ac:dyDescent="0.25">
      <c r="A190" s="48" t="s">
        <v>343</v>
      </c>
      <c r="B190" s="10" t="s">
        <v>720</v>
      </c>
      <c r="C190" s="10" t="s">
        <v>150</v>
      </c>
      <c r="D190" s="10" t="s">
        <v>909</v>
      </c>
      <c r="E190" s="10" t="s">
        <v>203</v>
      </c>
      <c r="F190" s="10" t="s">
        <v>204</v>
      </c>
      <c r="G190" s="10" t="s">
        <v>916</v>
      </c>
      <c r="H190" s="10" t="s">
        <v>917</v>
      </c>
      <c r="I190" s="10" t="s">
        <v>474</v>
      </c>
      <c r="J190" s="10" t="s">
        <v>1979</v>
      </c>
      <c r="K190" s="10" t="s">
        <v>121</v>
      </c>
      <c r="L190" s="10">
        <v>30</v>
      </c>
      <c r="M190" s="10" t="s">
        <v>919</v>
      </c>
      <c r="N190" s="12" t="s">
        <v>876</v>
      </c>
      <c r="O190" s="11" t="s">
        <v>38</v>
      </c>
      <c r="P190" s="12">
        <v>44006</v>
      </c>
      <c r="Q190" s="11">
        <v>62</v>
      </c>
      <c r="R190" s="10">
        <v>62</v>
      </c>
      <c r="S190" s="10" t="s">
        <v>141</v>
      </c>
      <c r="T190" s="10" t="s">
        <v>2468</v>
      </c>
      <c r="U190" s="10"/>
      <c r="V190" s="10"/>
      <c r="W190" s="10"/>
      <c r="X190" s="52"/>
      <c r="Y190" s="56" t="s">
        <v>920</v>
      </c>
    </row>
    <row r="191" spans="1:25" ht="38.25" x14ac:dyDescent="0.25">
      <c r="A191" s="48" t="s">
        <v>343</v>
      </c>
      <c r="B191" s="6" t="s">
        <v>714</v>
      </c>
      <c r="C191" s="6" t="s">
        <v>507</v>
      </c>
      <c r="D191" s="6" t="s">
        <v>921</v>
      </c>
      <c r="E191" s="6" t="s">
        <v>51</v>
      </c>
      <c r="F191" s="6" t="s">
        <v>204</v>
      </c>
      <c r="G191" s="6" t="s">
        <v>922</v>
      </c>
      <c r="H191" s="6" t="s">
        <v>29</v>
      </c>
      <c r="I191" s="6" t="s">
        <v>313</v>
      </c>
      <c r="J191" s="6" t="s">
        <v>1894</v>
      </c>
      <c r="K191" s="6" t="s">
        <v>53</v>
      </c>
      <c r="L191" s="6">
        <v>30</v>
      </c>
      <c r="M191" s="6" t="s">
        <v>923</v>
      </c>
      <c r="N191" s="28" t="s">
        <v>592</v>
      </c>
      <c r="O191" s="8" t="s">
        <v>924</v>
      </c>
      <c r="P191" s="28" t="s">
        <v>442</v>
      </c>
      <c r="Q191" s="6">
        <v>17</v>
      </c>
      <c r="R191" s="6">
        <v>17</v>
      </c>
      <c r="S191" s="6" t="s">
        <v>34</v>
      </c>
      <c r="T191" s="6" t="s">
        <v>925</v>
      </c>
      <c r="U191" s="6" t="s">
        <v>443</v>
      </c>
      <c r="V191" s="6" t="s">
        <v>36</v>
      </c>
      <c r="W191" s="6"/>
      <c r="X191" s="51"/>
      <c r="Y191" s="56" t="s">
        <v>926</v>
      </c>
    </row>
    <row r="192" spans="1:25" ht="38.25" x14ac:dyDescent="0.25">
      <c r="A192" s="48" t="s">
        <v>343</v>
      </c>
      <c r="B192" s="4" t="s">
        <v>720</v>
      </c>
      <c r="C192" s="4" t="s">
        <v>126</v>
      </c>
      <c r="D192" s="4" t="s">
        <v>146</v>
      </c>
      <c r="E192" s="4" t="s">
        <v>311</v>
      </c>
      <c r="F192" s="4" t="s">
        <v>204</v>
      </c>
      <c r="G192" s="4" t="s">
        <v>927</v>
      </c>
      <c r="H192" s="4" t="s">
        <v>335</v>
      </c>
      <c r="I192" s="4" t="s">
        <v>313</v>
      </c>
      <c r="J192" s="4" t="s">
        <v>1894</v>
      </c>
      <c r="K192" s="4" t="s">
        <v>53</v>
      </c>
      <c r="L192" s="4">
        <v>30</v>
      </c>
      <c r="M192" s="4" t="s">
        <v>928</v>
      </c>
      <c r="N192" s="17" t="s">
        <v>592</v>
      </c>
      <c r="O192" s="16"/>
      <c r="P192" s="17"/>
      <c r="Q192" s="16"/>
      <c r="R192" s="4"/>
      <c r="S192" s="4" t="s">
        <v>113</v>
      </c>
      <c r="T192" s="4"/>
      <c r="U192" s="4"/>
      <c r="V192" s="4"/>
      <c r="W192" s="4"/>
      <c r="X192" s="50"/>
      <c r="Y192" s="56" t="s">
        <v>929</v>
      </c>
    </row>
    <row r="193" spans="1:25" ht="38.25" x14ac:dyDescent="0.25">
      <c r="A193" s="48" t="s">
        <v>343</v>
      </c>
      <c r="B193" s="10" t="s">
        <v>720</v>
      </c>
      <c r="C193" s="10" t="s">
        <v>150</v>
      </c>
      <c r="D193" s="10" t="s">
        <v>930</v>
      </c>
      <c r="E193" s="10" t="s">
        <v>338</v>
      </c>
      <c r="F193" s="10" t="s">
        <v>204</v>
      </c>
      <c r="G193" s="10" t="s">
        <v>931</v>
      </c>
      <c r="H193" s="10" t="s">
        <v>373</v>
      </c>
      <c r="I193" s="10" t="s">
        <v>911</v>
      </c>
      <c r="J193" s="10" t="s">
        <v>274</v>
      </c>
      <c r="K193" s="10" t="s">
        <v>53</v>
      </c>
      <c r="L193" s="10">
        <v>15</v>
      </c>
      <c r="M193" s="10" t="s">
        <v>932</v>
      </c>
      <c r="N193" s="12" t="s">
        <v>592</v>
      </c>
      <c r="O193" s="10" t="s">
        <v>38</v>
      </c>
      <c r="P193" s="12">
        <v>43956</v>
      </c>
      <c r="Q193" s="10">
        <v>69</v>
      </c>
      <c r="R193" s="10">
        <v>69</v>
      </c>
      <c r="S193" s="10" t="s">
        <v>141</v>
      </c>
      <c r="T193" s="10" t="s">
        <v>933</v>
      </c>
      <c r="U193" s="10"/>
      <c r="V193" s="10" t="s">
        <v>36</v>
      </c>
      <c r="W193" s="10"/>
      <c r="X193" s="52"/>
      <c r="Y193" s="56" t="s">
        <v>934</v>
      </c>
    </row>
    <row r="194" spans="1:25" ht="38.25" x14ac:dyDescent="0.25">
      <c r="A194" s="48" t="s">
        <v>343</v>
      </c>
      <c r="B194" s="4" t="s">
        <v>720</v>
      </c>
      <c r="C194" s="4" t="s">
        <v>172</v>
      </c>
      <c r="D194" s="4" t="s">
        <v>62</v>
      </c>
      <c r="E194" s="4" t="s">
        <v>311</v>
      </c>
      <c r="F194" s="4" t="s">
        <v>204</v>
      </c>
      <c r="G194" s="4" t="s">
        <v>935</v>
      </c>
      <c r="H194" s="4" t="s">
        <v>723</v>
      </c>
      <c r="I194" s="4" t="s">
        <v>313</v>
      </c>
      <c r="J194" s="4" t="s">
        <v>1894</v>
      </c>
      <c r="K194" s="4" t="s">
        <v>53</v>
      </c>
      <c r="L194" s="4">
        <v>30</v>
      </c>
      <c r="M194" s="4" t="s">
        <v>936</v>
      </c>
      <c r="N194" s="17" t="s">
        <v>592</v>
      </c>
      <c r="O194" s="16"/>
      <c r="P194" s="17"/>
      <c r="Q194" s="16"/>
      <c r="R194" s="4"/>
      <c r="S194" s="4" t="s">
        <v>113</v>
      </c>
      <c r="T194" s="4"/>
      <c r="U194" s="4"/>
      <c r="V194" s="4"/>
      <c r="W194" s="4"/>
      <c r="X194" s="50"/>
      <c r="Y194" s="56" t="s">
        <v>937</v>
      </c>
    </row>
    <row r="195" spans="1:25" ht="38.25" x14ac:dyDescent="0.25">
      <c r="A195" s="48" t="s">
        <v>343</v>
      </c>
      <c r="B195" s="4" t="s">
        <v>720</v>
      </c>
      <c r="C195" s="4" t="s">
        <v>260</v>
      </c>
      <c r="D195" s="4" t="s">
        <v>938</v>
      </c>
      <c r="E195" s="4" t="s">
        <v>311</v>
      </c>
      <c r="F195" s="4" t="s">
        <v>204</v>
      </c>
      <c r="G195" s="4" t="s">
        <v>939</v>
      </c>
      <c r="H195" s="4" t="s">
        <v>335</v>
      </c>
      <c r="I195" s="4" t="s">
        <v>313</v>
      </c>
      <c r="J195" s="4" t="s">
        <v>1894</v>
      </c>
      <c r="K195" s="4" t="s">
        <v>53</v>
      </c>
      <c r="L195" s="4">
        <v>30</v>
      </c>
      <c r="M195" s="4" t="s">
        <v>940</v>
      </c>
      <c r="N195" s="17" t="s">
        <v>592</v>
      </c>
      <c r="O195" s="16"/>
      <c r="P195" s="17"/>
      <c r="Q195" s="16"/>
      <c r="R195" s="4"/>
      <c r="S195" s="4" t="s">
        <v>113</v>
      </c>
      <c r="T195" s="4"/>
      <c r="U195" s="4"/>
      <c r="V195" s="4"/>
      <c r="W195" s="4"/>
      <c r="X195" s="50"/>
      <c r="Y195" s="56" t="s">
        <v>941</v>
      </c>
    </row>
    <row r="196" spans="1:25" ht="38.25" x14ac:dyDescent="0.25">
      <c r="A196" s="48" t="s">
        <v>343</v>
      </c>
      <c r="B196" s="6" t="s">
        <v>720</v>
      </c>
      <c r="C196" s="6" t="s">
        <v>143</v>
      </c>
      <c r="D196" s="6" t="s">
        <v>942</v>
      </c>
      <c r="E196" s="6" t="s">
        <v>338</v>
      </c>
      <c r="F196" s="6" t="s">
        <v>204</v>
      </c>
      <c r="G196" s="6" t="s">
        <v>943</v>
      </c>
      <c r="H196" s="6" t="s">
        <v>29</v>
      </c>
      <c r="I196" s="6" t="s">
        <v>313</v>
      </c>
      <c r="J196" s="6" t="s">
        <v>1894</v>
      </c>
      <c r="K196" s="6" t="s">
        <v>155</v>
      </c>
      <c r="L196" s="6">
        <v>10</v>
      </c>
      <c r="M196" s="6" t="s">
        <v>944</v>
      </c>
      <c r="N196" s="28" t="s">
        <v>592</v>
      </c>
      <c r="O196" s="8" t="s">
        <v>945</v>
      </c>
      <c r="P196" s="28">
        <v>43944</v>
      </c>
      <c r="Q196" s="6">
        <v>1</v>
      </c>
      <c r="R196" s="6">
        <v>1</v>
      </c>
      <c r="S196" s="6" t="s">
        <v>34</v>
      </c>
      <c r="T196" s="6" t="s">
        <v>946</v>
      </c>
      <c r="U196" s="6"/>
      <c r="V196" s="6"/>
      <c r="W196" s="6"/>
      <c r="X196" s="51"/>
      <c r="Y196" s="56" t="s">
        <v>947</v>
      </c>
    </row>
    <row r="197" spans="1:25" ht="38.25" x14ac:dyDescent="0.25">
      <c r="A197" s="48" t="s">
        <v>343</v>
      </c>
      <c r="B197" s="10" t="s">
        <v>720</v>
      </c>
      <c r="C197" s="10" t="s">
        <v>430</v>
      </c>
      <c r="D197" s="10" t="s">
        <v>611</v>
      </c>
      <c r="E197" s="10" t="s">
        <v>51</v>
      </c>
      <c r="F197" s="10" t="s">
        <v>204</v>
      </c>
      <c r="G197" s="10" t="s">
        <v>948</v>
      </c>
      <c r="H197" s="10" t="s">
        <v>1303</v>
      </c>
      <c r="I197" s="10" t="s">
        <v>313</v>
      </c>
      <c r="J197" s="10" t="s">
        <v>1894</v>
      </c>
      <c r="K197" s="10" t="s">
        <v>53</v>
      </c>
      <c r="L197" s="10">
        <v>30</v>
      </c>
      <c r="M197" s="10" t="s">
        <v>949</v>
      </c>
      <c r="N197" s="12" t="s">
        <v>592</v>
      </c>
      <c r="O197" s="11">
        <v>20202050067921</v>
      </c>
      <c r="P197" s="12">
        <v>43991</v>
      </c>
      <c r="Q197" s="11">
        <v>32</v>
      </c>
      <c r="R197" s="10">
        <v>32</v>
      </c>
      <c r="S197" s="10" t="s">
        <v>141</v>
      </c>
      <c r="T197" s="10" t="s">
        <v>2469</v>
      </c>
      <c r="U197" s="10" t="s">
        <v>38</v>
      </c>
      <c r="V197" s="10" t="s">
        <v>38</v>
      </c>
      <c r="W197" s="10" t="s">
        <v>38</v>
      </c>
      <c r="X197" s="52" t="s">
        <v>38</v>
      </c>
      <c r="Y197" s="56" t="s">
        <v>950</v>
      </c>
    </row>
    <row r="198" spans="1:25" ht="38.25" x14ac:dyDescent="0.25">
      <c r="A198" s="48" t="s">
        <v>343</v>
      </c>
      <c r="B198" s="6" t="s">
        <v>720</v>
      </c>
      <c r="C198" s="6" t="s">
        <v>172</v>
      </c>
      <c r="D198" s="6" t="s">
        <v>951</v>
      </c>
      <c r="E198" s="6" t="s">
        <v>51</v>
      </c>
      <c r="F198" s="6" t="s">
        <v>197</v>
      </c>
      <c r="G198" s="6" t="s">
        <v>952</v>
      </c>
      <c r="H198" s="6" t="s">
        <v>29</v>
      </c>
      <c r="I198" s="6" t="s">
        <v>313</v>
      </c>
      <c r="J198" s="6" t="s">
        <v>1894</v>
      </c>
      <c r="K198" s="6" t="s">
        <v>121</v>
      </c>
      <c r="L198" s="6">
        <v>30</v>
      </c>
      <c r="M198" s="6" t="s">
        <v>953</v>
      </c>
      <c r="N198" s="28" t="s">
        <v>592</v>
      </c>
      <c r="O198" s="6" t="s">
        <v>38</v>
      </c>
      <c r="P198" s="28" t="s">
        <v>316</v>
      </c>
      <c r="Q198" s="6">
        <v>1</v>
      </c>
      <c r="R198" s="6">
        <v>1</v>
      </c>
      <c r="S198" s="6" t="s">
        <v>34</v>
      </c>
      <c r="T198" s="6" t="s">
        <v>954</v>
      </c>
      <c r="U198" s="6"/>
      <c r="V198" s="6" t="s">
        <v>36</v>
      </c>
      <c r="W198" s="6"/>
      <c r="X198" s="51"/>
      <c r="Y198" s="56" t="s">
        <v>955</v>
      </c>
    </row>
    <row r="199" spans="1:25" ht="51" x14ac:dyDescent="0.25">
      <c r="A199" s="48" t="s">
        <v>343</v>
      </c>
      <c r="B199" s="6" t="s">
        <v>720</v>
      </c>
      <c r="C199" s="6" t="s">
        <v>143</v>
      </c>
      <c r="D199" s="6" t="s">
        <v>956</v>
      </c>
      <c r="E199" s="6" t="s">
        <v>51</v>
      </c>
      <c r="F199" s="6" t="s">
        <v>204</v>
      </c>
      <c r="G199" s="6" t="s">
        <v>957</v>
      </c>
      <c r="H199" s="6" t="s">
        <v>29</v>
      </c>
      <c r="I199" s="6" t="s">
        <v>313</v>
      </c>
      <c r="J199" s="6" t="s">
        <v>1894</v>
      </c>
      <c r="K199" s="6" t="s">
        <v>53</v>
      </c>
      <c r="L199" s="6">
        <v>30</v>
      </c>
      <c r="M199" s="6" t="s">
        <v>958</v>
      </c>
      <c r="N199" s="28" t="s">
        <v>592</v>
      </c>
      <c r="O199" s="6" t="s">
        <v>38</v>
      </c>
      <c r="P199" s="28" t="s">
        <v>592</v>
      </c>
      <c r="Q199" s="6">
        <v>4</v>
      </c>
      <c r="R199" s="6">
        <v>4</v>
      </c>
      <c r="S199" s="6" t="s">
        <v>34</v>
      </c>
      <c r="T199" s="6" t="s">
        <v>959</v>
      </c>
      <c r="U199" s="6"/>
      <c r="V199" s="6"/>
      <c r="W199" s="6"/>
      <c r="X199" s="51"/>
      <c r="Y199" s="56" t="s">
        <v>960</v>
      </c>
    </row>
    <row r="200" spans="1:25" ht="38.25" x14ac:dyDescent="0.25">
      <c r="A200" s="48" t="s">
        <v>343</v>
      </c>
      <c r="B200" s="4" t="s">
        <v>720</v>
      </c>
      <c r="C200" s="4" t="s">
        <v>961</v>
      </c>
      <c r="D200" s="4" t="s">
        <v>962</v>
      </c>
      <c r="E200" s="4" t="s">
        <v>51</v>
      </c>
      <c r="F200" s="4" t="s">
        <v>128</v>
      </c>
      <c r="G200" s="4" t="s">
        <v>963</v>
      </c>
      <c r="H200" s="4" t="s">
        <v>162</v>
      </c>
      <c r="I200" s="4" t="s">
        <v>313</v>
      </c>
      <c r="J200" s="4" t="s">
        <v>1894</v>
      </c>
      <c r="K200" s="4" t="s">
        <v>53</v>
      </c>
      <c r="L200" s="4">
        <v>30</v>
      </c>
      <c r="M200" s="4" t="s">
        <v>964</v>
      </c>
      <c r="N200" s="17" t="s">
        <v>965</v>
      </c>
      <c r="O200" s="16"/>
      <c r="P200" s="17"/>
      <c r="Q200" s="16"/>
      <c r="R200" s="4"/>
      <c r="S200" s="4" t="s">
        <v>113</v>
      </c>
      <c r="T200" s="4"/>
      <c r="U200" s="4"/>
      <c r="V200" s="4"/>
      <c r="W200" s="4"/>
      <c r="X200" s="50"/>
      <c r="Y200" s="56" t="s">
        <v>966</v>
      </c>
    </row>
    <row r="201" spans="1:25" ht="38.25" x14ac:dyDescent="0.25">
      <c r="A201" s="48" t="s">
        <v>343</v>
      </c>
      <c r="B201" s="4" t="s">
        <v>967</v>
      </c>
      <c r="C201" s="4" t="s">
        <v>143</v>
      </c>
      <c r="D201" s="4" t="s">
        <v>968</v>
      </c>
      <c r="E201" s="4" t="s">
        <v>192</v>
      </c>
      <c r="F201" s="4" t="s">
        <v>128</v>
      </c>
      <c r="G201" s="4" t="s">
        <v>969</v>
      </c>
      <c r="H201" s="4" t="s">
        <v>162</v>
      </c>
      <c r="I201" s="4" t="s">
        <v>313</v>
      </c>
      <c r="J201" s="4" t="s">
        <v>1894</v>
      </c>
      <c r="K201" s="4" t="s">
        <v>121</v>
      </c>
      <c r="L201" s="4">
        <v>30</v>
      </c>
      <c r="M201" s="4" t="s">
        <v>970</v>
      </c>
      <c r="N201" s="17" t="s">
        <v>965</v>
      </c>
      <c r="O201" s="16"/>
      <c r="P201" s="17"/>
      <c r="Q201" s="16"/>
      <c r="R201" s="4"/>
      <c r="S201" s="4" t="s">
        <v>113</v>
      </c>
      <c r="T201" s="4"/>
      <c r="U201" s="4"/>
      <c r="V201" s="4"/>
      <c r="W201" s="4"/>
      <c r="X201" s="50"/>
      <c r="Y201" s="56" t="s">
        <v>966</v>
      </c>
    </row>
    <row r="202" spans="1:25" ht="38.25" x14ac:dyDescent="0.25">
      <c r="A202" s="48" t="s">
        <v>343</v>
      </c>
      <c r="B202" s="6" t="s">
        <v>967</v>
      </c>
      <c r="C202" s="6" t="s">
        <v>150</v>
      </c>
      <c r="D202" s="6" t="s">
        <v>971</v>
      </c>
      <c r="E202" s="6" t="s">
        <v>192</v>
      </c>
      <c r="F202" s="6" t="s">
        <v>128</v>
      </c>
      <c r="G202" s="6" t="s">
        <v>963</v>
      </c>
      <c r="H202" s="6" t="s">
        <v>370</v>
      </c>
      <c r="I202" s="6" t="s">
        <v>313</v>
      </c>
      <c r="J202" s="6" t="s">
        <v>1894</v>
      </c>
      <c r="K202" s="6" t="s">
        <v>121</v>
      </c>
      <c r="L202" s="6">
        <v>30</v>
      </c>
      <c r="M202" s="6" t="s">
        <v>972</v>
      </c>
      <c r="N202" s="28" t="s">
        <v>965</v>
      </c>
      <c r="O202" s="14">
        <v>20203320001121</v>
      </c>
      <c r="P202" s="28">
        <v>43984</v>
      </c>
      <c r="Q202" s="14">
        <v>26</v>
      </c>
      <c r="R202" s="6">
        <v>26</v>
      </c>
      <c r="S202" s="6" t="s">
        <v>34</v>
      </c>
      <c r="T202" s="6" t="s">
        <v>2470</v>
      </c>
      <c r="U202" s="9">
        <v>43984</v>
      </c>
      <c r="V202" s="6" t="s">
        <v>36</v>
      </c>
      <c r="W202" s="6" t="s">
        <v>324</v>
      </c>
      <c r="X202" s="51" t="s">
        <v>38</v>
      </c>
      <c r="Y202" s="56" t="s">
        <v>966</v>
      </c>
    </row>
    <row r="203" spans="1:25" ht="38.25" x14ac:dyDescent="0.25">
      <c r="A203" s="48" t="s">
        <v>343</v>
      </c>
      <c r="B203" s="6" t="s">
        <v>967</v>
      </c>
      <c r="C203" s="6" t="s">
        <v>150</v>
      </c>
      <c r="D203" s="6" t="s">
        <v>246</v>
      </c>
      <c r="E203" s="6" t="s">
        <v>338</v>
      </c>
      <c r="F203" s="6" t="s">
        <v>128</v>
      </c>
      <c r="G203" s="6" t="s">
        <v>973</v>
      </c>
      <c r="H203" s="6" t="s">
        <v>826</v>
      </c>
      <c r="I203" s="6" t="s">
        <v>313</v>
      </c>
      <c r="J203" s="6" t="s">
        <v>1894</v>
      </c>
      <c r="K203" s="6" t="s">
        <v>53</v>
      </c>
      <c r="L203" s="6">
        <v>30</v>
      </c>
      <c r="M203" s="6" t="s">
        <v>974</v>
      </c>
      <c r="N203" s="28" t="s">
        <v>965</v>
      </c>
      <c r="O203" s="8" t="s">
        <v>975</v>
      </c>
      <c r="P203" s="28" t="s">
        <v>394</v>
      </c>
      <c r="Q203" s="6">
        <v>1</v>
      </c>
      <c r="R203" s="6">
        <v>1</v>
      </c>
      <c r="S203" s="6" t="s">
        <v>34</v>
      </c>
      <c r="T203" s="6" t="s">
        <v>976</v>
      </c>
      <c r="U203" s="6" t="s">
        <v>443</v>
      </c>
      <c r="V203" s="6" t="s">
        <v>36</v>
      </c>
      <c r="W203" s="6"/>
      <c r="X203" s="51"/>
      <c r="Y203" s="56" t="s">
        <v>966</v>
      </c>
    </row>
    <row r="204" spans="1:25" ht="38.25" x14ac:dyDescent="0.25">
      <c r="A204" s="48" t="s">
        <v>343</v>
      </c>
      <c r="B204" s="6" t="s">
        <v>967</v>
      </c>
      <c r="C204" s="6" t="s">
        <v>977</v>
      </c>
      <c r="D204" s="6" t="s">
        <v>978</v>
      </c>
      <c r="E204" s="6" t="s">
        <v>51</v>
      </c>
      <c r="F204" s="6" t="s">
        <v>204</v>
      </c>
      <c r="G204" s="6" t="s">
        <v>979</v>
      </c>
      <c r="H204" s="6" t="s">
        <v>826</v>
      </c>
      <c r="I204" s="6" t="s">
        <v>313</v>
      </c>
      <c r="J204" s="6" t="s">
        <v>1894</v>
      </c>
      <c r="K204" s="6" t="s">
        <v>32</v>
      </c>
      <c r="L204" s="6">
        <v>35</v>
      </c>
      <c r="M204" s="6" t="s">
        <v>980</v>
      </c>
      <c r="N204" s="28" t="s">
        <v>965</v>
      </c>
      <c r="O204" s="8" t="s">
        <v>981</v>
      </c>
      <c r="P204" s="28" t="s">
        <v>394</v>
      </c>
      <c r="Q204" s="6">
        <v>13</v>
      </c>
      <c r="R204" s="6">
        <v>13</v>
      </c>
      <c r="S204" s="6" t="s">
        <v>34</v>
      </c>
      <c r="T204" s="6" t="s">
        <v>982</v>
      </c>
      <c r="U204" s="6" t="s">
        <v>443</v>
      </c>
      <c r="V204" s="6" t="s">
        <v>36</v>
      </c>
      <c r="W204" s="6"/>
      <c r="X204" s="51"/>
      <c r="Y204" s="56" t="s">
        <v>983</v>
      </c>
    </row>
    <row r="205" spans="1:25" ht="38.25" x14ac:dyDescent="0.25">
      <c r="A205" s="48" t="s">
        <v>343</v>
      </c>
      <c r="B205" s="4" t="s">
        <v>967</v>
      </c>
      <c r="C205" s="4" t="s">
        <v>143</v>
      </c>
      <c r="D205" s="4" t="s">
        <v>984</v>
      </c>
      <c r="E205" s="4" t="s">
        <v>311</v>
      </c>
      <c r="F205" s="4" t="s">
        <v>1361</v>
      </c>
      <c r="G205" s="4" t="s">
        <v>985</v>
      </c>
      <c r="H205" s="4" t="s">
        <v>723</v>
      </c>
      <c r="I205" s="4" t="s">
        <v>313</v>
      </c>
      <c r="J205" s="4" t="s">
        <v>1894</v>
      </c>
      <c r="K205" s="4" t="s">
        <v>53</v>
      </c>
      <c r="L205" s="4">
        <v>30</v>
      </c>
      <c r="M205" s="4" t="s">
        <v>986</v>
      </c>
      <c r="N205" s="17" t="s">
        <v>965</v>
      </c>
      <c r="O205" s="16"/>
      <c r="P205" s="17"/>
      <c r="Q205" s="16"/>
      <c r="R205" s="4"/>
      <c r="S205" s="4" t="s">
        <v>113</v>
      </c>
      <c r="T205" s="4"/>
      <c r="U205" s="4"/>
      <c r="V205" s="4"/>
      <c r="W205" s="4"/>
      <c r="X205" s="50"/>
      <c r="Y205" s="56" t="s">
        <v>966</v>
      </c>
    </row>
    <row r="206" spans="1:25" ht="38.25" x14ac:dyDescent="0.25">
      <c r="A206" s="48" t="s">
        <v>343</v>
      </c>
      <c r="B206" s="6" t="s">
        <v>987</v>
      </c>
      <c r="C206" s="6" t="s">
        <v>150</v>
      </c>
      <c r="D206" s="6" t="s">
        <v>988</v>
      </c>
      <c r="E206" s="6" t="s">
        <v>51</v>
      </c>
      <c r="F206" s="6" t="s">
        <v>204</v>
      </c>
      <c r="G206" s="6" t="s">
        <v>989</v>
      </c>
      <c r="H206" s="6" t="s">
        <v>29</v>
      </c>
      <c r="I206" s="6" t="s">
        <v>313</v>
      </c>
      <c r="J206" s="6" t="s">
        <v>1894</v>
      </c>
      <c r="K206" s="6" t="s">
        <v>121</v>
      </c>
      <c r="L206" s="6">
        <v>30</v>
      </c>
      <c r="M206" s="6" t="s">
        <v>990</v>
      </c>
      <c r="N206" s="28" t="s">
        <v>965</v>
      </c>
      <c r="O206" s="8" t="s">
        <v>991</v>
      </c>
      <c r="P206" s="28" t="s">
        <v>539</v>
      </c>
      <c r="Q206" s="6">
        <v>0</v>
      </c>
      <c r="R206" s="6">
        <v>0</v>
      </c>
      <c r="S206" s="6" t="s">
        <v>34</v>
      </c>
      <c r="T206" s="6" t="s">
        <v>992</v>
      </c>
      <c r="U206" s="6" t="s">
        <v>400</v>
      </c>
      <c r="V206" s="6" t="s">
        <v>36</v>
      </c>
      <c r="W206" s="6"/>
      <c r="X206" s="51"/>
      <c r="Y206" s="56" t="s">
        <v>993</v>
      </c>
    </row>
    <row r="207" spans="1:25" ht="38.25" x14ac:dyDescent="0.25">
      <c r="A207" s="48" t="s">
        <v>343</v>
      </c>
      <c r="B207" s="6" t="s">
        <v>987</v>
      </c>
      <c r="C207" s="6" t="s">
        <v>150</v>
      </c>
      <c r="D207" s="6" t="s">
        <v>994</v>
      </c>
      <c r="E207" s="6" t="s">
        <v>192</v>
      </c>
      <c r="F207" s="6" t="s">
        <v>128</v>
      </c>
      <c r="G207" s="6" t="s">
        <v>995</v>
      </c>
      <c r="H207" s="6" t="s">
        <v>826</v>
      </c>
      <c r="I207" s="6" t="s">
        <v>313</v>
      </c>
      <c r="J207" s="6" t="s">
        <v>1894</v>
      </c>
      <c r="K207" s="6" t="s">
        <v>121</v>
      </c>
      <c r="L207" s="6">
        <v>30</v>
      </c>
      <c r="M207" s="6" t="s">
        <v>996</v>
      </c>
      <c r="N207" s="28" t="s">
        <v>965</v>
      </c>
      <c r="O207" s="14">
        <v>20202050067331</v>
      </c>
      <c r="P207" s="28">
        <v>43983</v>
      </c>
      <c r="Q207" s="14">
        <v>27</v>
      </c>
      <c r="R207" s="6">
        <v>27</v>
      </c>
      <c r="S207" s="6" t="s">
        <v>34</v>
      </c>
      <c r="T207" s="6" t="s">
        <v>2471</v>
      </c>
      <c r="U207" s="6"/>
      <c r="V207" s="6"/>
      <c r="W207" s="6"/>
      <c r="X207" s="51"/>
      <c r="Y207" s="56" t="s">
        <v>993</v>
      </c>
    </row>
    <row r="208" spans="1:25" ht="38.25" x14ac:dyDescent="0.25">
      <c r="A208" s="48" t="s">
        <v>343</v>
      </c>
      <c r="B208" s="4" t="s">
        <v>987</v>
      </c>
      <c r="C208" s="4" t="s">
        <v>380</v>
      </c>
      <c r="D208" s="4" t="s">
        <v>50</v>
      </c>
      <c r="E208" s="4" t="s">
        <v>51</v>
      </c>
      <c r="F208" s="4" t="s">
        <v>1361</v>
      </c>
      <c r="G208" s="4" t="s">
        <v>997</v>
      </c>
      <c r="H208" s="4" t="s">
        <v>723</v>
      </c>
      <c r="I208" s="4" t="s">
        <v>313</v>
      </c>
      <c r="J208" s="4" t="s">
        <v>1894</v>
      </c>
      <c r="K208" s="4" t="s">
        <v>53</v>
      </c>
      <c r="L208" s="4">
        <v>30</v>
      </c>
      <c r="M208" s="4" t="s">
        <v>998</v>
      </c>
      <c r="N208" s="17" t="s">
        <v>965</v>
      </c>
      <c r="O208" s="16"/>
      <c r="P208" s="17"/>
      <c r="Q208" s="16"/>
      <c r="R208" s="4"/>
      <c r="S208" s="4" t="s">
        <v>113</v>
      </c>
      <c r="T208" s="4"/>
      <c r="U208" s="4"/>
      <c r="V208" s="4"/>
      <c r="W208" s="4"/>
      <c r="X208" s="50"/>
      <c r="Y208" s="56" t="s">
        <v>999</v>
      </c>
    </row>
    <row r="209" spans="1:25" ht="38.25" x14ac:dyDescent="0.25">
      <c r="A209" s="48" t="s">
        <v>343</v>
      </c>
      <c r="B209" s="4" t="s">
        <v>987</v>
      </c>
      <c r="C209" s="4" t="s">
        <v>150</v>
      </c>
      <c r="D209" s="4" t="s">
        <v>1000</v>
      </c>
      <c r="E209" s="4" t="s">
        <v>338</v>
      </c>
      <c r="F209" s="4" t="s">
        <v>1361</v>
      </c>
      <c r="G209" s="4" t="s">
        <v>1001</v>
      </c>
      <c r="H209" s="4" t="s">
        <v>723</v>
      </c>
      <c r="I209" s="4" t="s">
        <v>313</v>
      </c>
      <c r="J209" s="4" t="s">
        <v>1894</v>
      </c>
      <c r="K209" s="4" t="s">
        <v>121</v>
      </c>
      <c r="L209" s="4">
        <v>30</v>
      </c>
      <c r="M209" s="4" t="s">
        <v>1002</v>
      </c>
      <c r="N209" s="17" t="s">
        <v>965</v>
      </c>
      <c r="O209" s="16"/>
      <c r="P209" s="17"/>
      <c r="Q209" s="16"/>
      <c r="R209" s="4"/>
      <c r="S209" s="4" t="s">
        <v>113</v>
      </c>
      <c r="T209" s="4"/>
      <c r="U209" s="4"/>
      <c r="V209" s="4"/>
      <c r="W209" s="4"/>
      <c r="X209" s="50"/>
      <c r="Y209" s="56" t="s">
        <v>999</v>
      </c>
    </row>
    <row r="210" spans="1:25" ht="25.5" x14ac:dyDescent="0.25">
      <c r="A210" s="48" t="s">
        <v>343</v>
      </c>
      <c r="B210" s="10" t="s">
        <v>987</v>
      </c>
      <c r="C210" s="10" t="s">
        <v>150</v>
      </c>
      <c r="D210" s="10" t="s">
        <v>1000</v>
      </c>
      <c r="E210" s="10" t="s">
        <v>338</v>
      </c>
      <c r="F210" s="10" t="s">
        <v>1361</v>
      </c>
      <c r="G210" s="10" t="s">
        <v>1003</v>
      </c>
      <c r="H210" s="10" t="s">
        <v>1004</v>
      </c>
      <c r="I210" s="10" t="s">
        <v>911</v>
      </c>
      <c r="J210" s="10" t="s">
        <v>274</v>
      </c>
      <c r="K210" s="10" t="s">
        <v>121</v>
      </c>
      <c r="L210" s="10">
        <v>30</v>
      </c>
      <c r="M210" s="10" t="s">
        <v>1005</v>
      </c>
      <c r="N210" s="12" t="s">
        <v>965</v>
      </c>
      <c r="O210" s="11">
        <v>20202050066941</v>
      </c>
      <c r="P210" s="12">
        <v>43965</v>
      </c>
      <c r="Q210" s="11">
        <v>34</v>
      </c>
      <c r="R210" s="10">
        <v>34</v>
      </c>
      <c r="S210" s="10" t="s">
        <v>141</v>
      </c>
      <c r="T210" s="10" t="s">
        <v>2485</v>
      </c>
      <c r="U210" s="10" t="s">
        <v>38</v>
      </c>
      <c r="V210" s="10" t="s">
        <v>36</v>
      </c>
      <c r="W210" s="10" t="s">
        <v>324</v>
      </c>
      <c r="X210" s="52" t="s">
        <v>38</v>
      </c>
      <c r="Y210" s="56" t="s">
        <v>999</v>
      </c>
    </row>
    <row r="211" spans="1:25" ht="38.25" x14ac:dyDescent="0.25">
      <c r="A211" s="48" t="s">
        <v>343</v>
      </c>
      <c r="B211" s="4" t="s">
        <v>720</v>
      </c>
      <c r="C211" s="4" t="s">
        <v>380</v>
      </c>
      <c r="D211" s="4" t="s">
        <v>1006</v>
      </c>
      <c r="E211" s="4" t="s">
        <v>51</v>
      </c>
      <c r="F211" s="4" t="s">
        <v>128</v>
      </c>
      <c r="G211" s="4" t="s">
        <v>1007</v>
      </c>
      <c r="H211" s="4" t="s">
        <v>473</v>
      </c>
      <c r="I211" s="4" t="s">
        <v>474</v>
      </c>
      <c r="J211" s="4" t="s">
        <v>1979</v>
      </c>
      <c r="K211" s="4" t="s">
        <v>281</v>
      </c>
      <c r="L211" s="4">
        <v>20</v>
      </c>
      <c r="M211" s="4" t="s">
        <v>1008</v>
      </c>
      <c r="N211" s="17" t="s">
        <v>434</v>
      </c>
      <c r="O211" s="16"/>
      <c r="P211" s="17"/>
      <c r="Q211" s="16"/>
      <c r="R211" s="4"/>
      <c r="S211" s="4" t="s">
        <v>113</v>
      </c>
      <c r="T211" s="4"/>
      <c r="U211" s="4"/>
      <c r="V211" s="4"/>
      <c r="W211" s="4"/>
      <c r="X211" s="50"/>
      <c r="Y211" s="56" t="s">
        <v>1009</v>
      </c>
    </row>
    <row r="212" spans="1:25" ht="38.25" x14ac:dyDescent="0.25">
      <c r="A212" s="48" t="s">
        <v>343</v>
      </c>
      <c r="B212" s="4" t="s">
        <v>720</v>
      </c>
      <c r="C212" s="4" t="s">
        <v>172</v>
      </c>
      <c r="D212" s="4" t="s">
        <v>1010</v>
      </c>
      <c r="E212" s="4" t="s">
        <v>51</v>
      </c>
      <c r="F212" s="4" t="s">
        <v>204</v>
      </c>
      <c r="G212" s="4" t="s">
        <v>1011</v>
      </c>
      <c r="H212" s="4" t="s">
        <v>723</v>
      </c>
      <c r="I212" s="4" t="s">
        <v>313</v>
      </c>
      <c r="J212" s="4" t="s">
        <v>1894</v>
      </c>
      <c r="K212" s="4" t="s">
        <v>32</v>
      </c>
      <c r="L212" s="4">
        <v>35</v>
      </c>
      <c r="M212" s="4" t="s">
        <v>1012</v>
      </c>
      <c r="N212" s="17" t="s">
        <v>434</v>
      </c>
      <c r="O212" s="16"/>
      <c r="P212" s="17"/>
      <c r="Q212" s="16"/>
      <c r="R212" s="4"/>
      <c r="S212" s="4" t="s">
        <v>113</v>
      </c>
      <c r="T212" s="4"/>
      <c r="U212" s="4"/>
      <c r="V212" s="4"/>
      <c r="W212" s="4"/>
      <c r="X212" s="50"/>
      <c r="Y212" s="56" t="s">
        <v>1013</v>
      </c>
    </row>
    <row r="213" spans="1:25" ht="38.25" x14ac:dyDescent="0.25">
      <c r="A213" s="48" t="s">
        <v>343</v>
      </c>
      <c r="B213" s="4" t="s">
        <v>720</v>
      </c>
      <c r="C213" s="4" t="s">
        <v>172</v>
      </c>
      <c r="D213" s="4" t="s">
        <v>708</v>
      </c>
      <c r="E213" s="4" t="s">
        <v>51</v>
      </c>
      <c r="F213" s="4" t="s">
        <v>204</v>
      </c>
      <c r="G213" s="4" t="s">
        <v>1014</v>
      </c>
      <c r="H213" s="4" t="s">
        <v>723</v>
      </c>
      <c r="I213" s="4" t="s">
        <v>313</v>
      </c>
      <c r="J213" s="4" t="s">
        <v>1894</v>
      </c>
      <c r="K213" s="4" t="s">
        <v>53</v>
      </c>
      <c r="L213" s="4">
        <v>30</v>
      </c>
      <c r="M213" s="4" t="s">
        <v>1015</v>
      </c>
      <c r="N213" s="17" t="s">
        <v>434</v>
      </c>
      <c r="O213" s="16"/>
      <c r="P213" s="17"/>
      <c r="Q213" s="16"/>
      <c r="R213" s="4"/>
      <c r="S213" s="4" t="s">
        <v>113</v>
      </c>
      <c r="T213" s="4"/>
      <c r="U213" s="4"/>
      <c r="V213" s="4"/>
      <c r="W213" s="4"/>
      <c r="X213" s="50"/>
      <c r="Y213" s="56" t="s">
        <v>1016</v>
      </c>
    </row>
    <row r="214" spans="1:25" ht="25.5" x14ac:dyDescent="0.25">
      <c r="A214" s="48" t="s">
        <v>343</v>
      </c>
      <c r="B214" s="10" t="s">
        <v>720</v>
      </c>
      <c r="C214" s="10" t="s">
        <v>150</v>
      </c>
      <c r="D214" s="10" t="s">
        <v>1017</v>
      </c>
      <c r="E214" s="10" t="s">
        <v>338</v>
      </c>
      <c r="F214" s="10" t="s">
        <v>128</v>
      </c>
      <c r="G214" s="10" t="s">
        <v>1018</v>
      </c>
      <c r="H214" s="10" t="s">
        <v>1019</v>
      </c>
      <c r="I214" s="10" t="s">
        <v>1020</v>
      </c>
      <c r="J214" s="10" t="s">
        <v>1979</v>
      </c>
      <c r="K214" s="10" t="s">
        <v>155</v>
      </c>
      <c r="L214" s="10">
        <v>5</v>
      </c>
      <c r="M214" s="10" t="s">
        <v>1021</v>
      </c>
      <c r="N214" s="12" t="s">
        <v>434</v>
      </c>
      <c r="O214" s="10"/>
      <c r="P214" s="12" t="s">
        <v>1022</v>
      </c>
      <c r="Q214" s="10">
        <v>33</v>
      </c>
      <c r="R214" s="10">
        <v>33</v>
      </c>
      <c r="S214" s="10" t="s">
        <v>141</v>
      </c>
      <c r="T214" s="10" t="s">
        <v>1023</v>
      </c>
      <c r="U214" s="10"/>
      <c r="V214" s="10"/>
      <c r="W214" s="10"/>
      <c r="X214" s="52"/>
      <c r="Y214" s="56" t="s">
        <v>1024</v>
      </c>
    </row>
    <row r="215" spans="1:25" ht="38.25" x14ac:dyDescent="0.25">
      <c r="A215" s="48" t="s">
        <v>343</v>
      </c>
      <c r="B215" s="6" t="s">
        <v>720</v>
      </c>
      <c r="C215" s="6" t="s">
        <v>977</v>
      </c>
      <c r="D215" s="6" t="s">
        <v>978</v>
      </c>
      <c r="E215" s="6" t="s">
        <v>51</v>
      </c>
      <c r="F215" s="6" t="s">
        <v>204</v>
      </c>
      <c r="G215" s="6" t="s">
        <v>1025</v>
      </c>
      <c r="H215" s="6" t="s">
        <v>826</v>
      </c>
      <c r="I215" s="6" t="s">
        <v>313</v>
      </c>
      <c r="J215" s="6" t="s">
        <v>1894</v>
      </c>
      <c r="K215" s="6" t="s">
        <v>32</v>
      </c>
      <c r="L215" s="6">
        <v>30</v>
      </c>
      <c r="M215" s="6" t="s">
        <v>1026</v>
      </c>
      <c r="N215" s="28" t="s">
        <v>434</v>
      </c>
      <c r="O215" s="6"/>
      <c r="P215" s="28">
        <v>43924</v>
      </c>
      <c r="Q215" s="6">
        <v>6</v>
      </c>
      <c r="R215" s="6">
        <v>6</v>
      </c>
      <c r="S215" s="6" t="s">
        <v>34</v>
      </c>
      <c r="T215" s="6" t="s">
        <v>1027</v>
      </c>
      <c r="U215" s="6"/>
      <c r="V215" s="6" t="s">
        <v>36</v>
      </c>
      <c r="W215" s="6"/>
      <c r="X215" s="51"/>
      <c r="Y215" s="56" t="s">
        <v>1028</v>
      </c>
    </row>
    <row r="216" spans="1:25" ht="38.25" x14ac:dyDescent="0.25">
      <c r="A216" s="48" t="s">
        <v>343</v>
      </c>
      <c r="B216" s="4" t="s">
        <v>720</v>
      </c>
      <c r="C216" s="4" t="s">
        <v>150</v>
      </c>
      <c r="D216" s="4" t="s">
        <v>1029</v>
      </c>
      <c r="E216" s="4" t="s">
        <v>203</v>
      </c>
      <c r="F216" s="4" t="s">
        <v>204</v>
      </c>
      <c r="G216" s="4" t="s">
        <v>1030</v>
      </c>
      <c r="H216" s="4" t="s">
        <v>335</v>
      </c>
      <c r="I216" s="4" t="s">
        <v>313</v>
      </c>
      <c r="J216" s="4" t="s">
        <v>1894</v>
      </c>
      <c r="K216" s="4" t="s">
        <v>121</v>
      </c>
      <c r="L216" s="4">
        <v>30</v>
      </c>
      <c r="M216" s="4" t="s">
        <v>1031</v>
      </c>
      <c r="N216" s="17" t="s">
        <v>434</v>
      </c>
      <c r="O216" s="16"/>
      <c r="P216" s="17"/>
      <c r="Q216" s="16"/>
      <c r="R216" s="4"/>
      <c r="S216" s="4" t="s">
        <v>113</v>
      </c>
      <c r="T216" s="4"/>
      <c r="U216" s="4"/>
      <c r="V216" s="4"/>
      <c r="W216" s="4"/>
      <c r="X216" s="50"/>
      <c r="Y216" s="56" t="s">
        <v>1032</v>
      </c>
    </row>
    <row r="217" spans="1:25" ht="38.25" x14ac:dyDescent="0.25">
      <c r="A217" s="48" t="s">
        <v>343</v>
      </c>
      <c r="B217" s="6" t="s">
        <v>720</v>
      </c>
      <c r="C217" s="6" t="s">
        <v>1033</v>
      </c>
      <c r="D217" s="6" t="s">
        <v>1034</v>
      </c>
      <c r="E217" s="6" t="s">
        <v>51</v>
      </c>
      <c r="F217" s="6" t="s">
        <v>204</v>
      </c>
      <c r="G217" s="6" t="s">
        <v>1035</v>
      </c>
      <c r="H217" s="6" t="s">
        <v>29</v>
      </c>
      <c r="I217" s="6" t="s">
        <v>313</v>
      </c>
      <c r="J217" s="6" t="s">
        <v>1894</v>
      </c>
      <c r="K217" s="6" t="s">
        <v>53</v>
      </c>
      <c r="L217" s="6">
        <v>30</v>
      </c>
      <c r="M217" s="6" t="s">
        <v>1036</v>
      </c>
      <c r="N217" s="28" t="s">
        <v>434</v>
      </c>
      <c r="O217" s="8" t="s">
        <v>1037</v>
      </c>
      <c r="P217" s="28" t="s">
        <v>1038</v>
      </c>
      <c r="Q217" s="6">
        <v>0</v>
      </c>
      <c r="R217" s="6">
        <v>0</v>
      </c>
      <c r="S217" s="6" t="s">
        <v>34</v>
      </c>
      <c r="T217" s="6" t="s">
        <v>1039</v>
      </c>
      <c r="U217" s="9" t="s">
        <v>385</v>
      </c>
      <c r="V217" s="9" t="s">
        <v>593</v>
      </c>
      <c r="W217" s="6"/>
      <c r="X217" s="51"/>
      <c r="Y217" s="56" t="s">
        <v>1013</v>
      </c>
    </row>
    <row r="218" spans="1:25" ht="38.25" x14ac:dyDescent="0.25">
      <c r="A218" s="48" t="s">
        <v>343</v>
      </c>
      <c r="B218" s="4" t="s">
        <v>720</v>
      </c>
      <c r="C218" s="4" t="s">
        <v>201</v>
      </c>
      <c r="D218" s="4" t="s">
        <v>496</v>
      </c>
      <c r="E218" s="4" t="s">
        <v>311</v>
      </c>
      <c r="F218" s="4" t="s">
        <v>204</v>
      </c>
      <c r="G218" s="4" t="s">
        <v>1040</v>
      </c>
      <c r="H218" s="4" t="s">
        <v>335</v>
      </c>
      <c r="I218" s="4" t="s">
        <v>313</v>
      </c>
      <c r="J218" s="4" t="s">
        <v>1894</v>
      </c>
      <c r="K218" s="4" t="s">
        <v>53</v>
      </c>
      <c r="L218" s="4">
        <v>30</v>
      </c>
      <c r="M218" s="4" t="s">
        <v>1041</v>
      </c>
      <c r="N218" s="17" t="s">
        <v>434</v>
      </c>
      <c r="O218" s="16"/>
      <c r="P218" s="17"/>
      <c r="Q218" s="16"/>
      <c r="R218" s="4"/>
      <c r="S218" s="4" t="s">
        <v>113</v>
      </c>
      <c r="T218" s="4"/>
      <c r="U218" s="4"/>
      <c r="V218" s="4"/>
      <c r="W218" s="4"/>
      <c r="X218" s="50"/>
      <c r="Y218" s="56" t="s">
        <v>1016</v>
      </c>
    </row>
    <row r="219" spans="1:25" ht="38.25" x14ac:dyDescent="0.25">
      <c r="A219" s="48" t="s">
        <v>343</v>
      </c>
      <c r="B219" s="10" t="s">
        <v>720</v>
      </c>
      <c r="C219" s="10" t="s">
        <v>150</v>
      </c>
      <c r="D219" s="10" t="s">
        <v>1042</v>
      </c>
      <c r="E219" s="10" t="s">
        <v>203</v>
      </c>
      <c r="F219" s="10" t="s">
        <v>128</v>
      </c>
      <c r="G219" s="10" t="s">
        <v>1043</v>
      </c>
      <c r="H219" s="10" t="s">
        <v>390</v>
      </c>
      <c r="I219" s="10" t="s">
        <v>139</v>
      </c>
      <c r="J219" s="10" t="s">
        <v>1894</v>
      </c>
      <c r="K219" s="10" t="s">
        <v>121</v>
      </c>
      <c r="L219" s="10">
        <v>30</v>
      </c>
      <c r="M219" s="10" t="s">
        <v>1044</v>
      </c>
      <c r="N219" s="12" t="s">
        <v>434</v>
      </c>
      <c r="O219" s="10" t="s">
        <v>38</v>
      </c>
      <c r="P219" s="12">
        <v>43994</v>
      </c>
      <c r="Q219" s="10">
        <v>97</v>
      </c>
      <c r="R219" s="10">
        <v>97</v>
      </c>
      <c r="S219" s="10" t="s">
        <v>141</v>
      </c>
      <c r="T219" s="10" t="s">
        <v>1045</v>
      </c>
      <c r="U219" s="10"/>
      <c r="V219" s="10"/>
      <c r="W219" s="10"/>
      <c r="X219" s="52"/>
      <c r="Y219" s="56" t="s">
        <v>1046</v>
      </c>
    </row>
    <row r="220" spans="1:25" ht="38.25" x14ac:dyDescent="0.25">
      <c r="A220" s="48" t="s">
        <v>343</v>
      </c>
      <c r="B220" s="4" t="s">
        <v>720</v>
      </c>
      <c r="C220" s="4" t="s">
        <v>186</v>
      </c>
      <c r="D220" s="4" t="s">
        <v>1047</v>
      </c>
      <c r="E220" s="4" t="s">
        <v>51</v>
      </c>
      <c r="F220" s="4" t="s">
        <v>204</v>
      </c>
      <c r="G220" s="4" t="s">
        <v>1048</v>
      </c>
      <c r="H220" s="4" t="s">
        <v>723</v>
      </c>
      <c r="I220" s="4" t="s">
        <v>313</v>
      </c>
      <c r="J220" s="4" t="s">
        <v>1894</v>
      </c>
      <c r="K220" s="4" t="s">
        <v>53</v>
      </c>
      <c r="L220" s="4">
        <v>30</v>
      </c>
      <c r="M220" s="4" t="s">
        <v>1049</v>
      </c>
      <c r="N220" s="17" t="s">
        <v>434</v>
      </c>
      <c r="O220" s="16"/>
      <c r="P220" s="17"/>
      <c r="Q220" s="16"/>
      <c r="R220" s="4"/>
      <c r="S220" s="4" t="s">
        <v>113</v>
      </c>
      <c r="T220" s="4"/>
      <c r="U220" s="4"/>
      <c r="V220" s="4"/>
      <c r="W220" s="4"/>
      <c r="X220" s="50"/>
      <c r="Y220" s="56" t="s">
        <v>1050</v>
      </c>
    </row>
    <row r="221" spans="1:25" ht="38.25" x14ac:dyDescent="0.25">
      <c r="A221" s="48" t="s">
        <v>343</v>
      </c>
      <c r="B221" s="4" t="s">
        <v>720</v>
      </c>
      <c r="C221" s="4" t="s">
        <v>166</v>
      </c>
      <c r="D221" s="4" t="s">
        <v>1051</v>
      </c>
      <c r="E221" s="4" t="s">
        <v>203</v>
      </c>
      <c r="F221" s="4" t="s">
        <v>204</v>
      </c>
      <c r="G221" s="4" t="s">
        <v>1052</v>
      </c>
      <c r="H221" s="4" t="s">
        <v>335</v>
      </c>
      <c r="I221" s="4" t="s">
        <v>313</v>
      </c>
      <c r="J221" s="4" t="s">
        <v>1894</v>
      </c>
      <c r="K221" s="4" t="s">
        <v>121</v>
      </c>
      <c r="L221" s="4">
        <v>30</v>
      </c>
      <c r="M221" s="4" t="s">
        <v>1053</v>
      </c>
      <c r="N221" s="17" t="s">
        <v>434</v>
      </c>
      <c r="O221" s="16"/>
      <c r="P221" s="17"/>
      <c r="Q221" s="16"/>
      <c r="R221" s="4"/>
      <c r="S221" s="4" t="s">
        <v>113</v>
      </c>
      <c r="T221" s="4"/>
      <c r="U221" s="4"/>
      <c r="V221" s="4"/>
      <c r="W221" s="4"/>
      <c r="X221" s="50"/>
      <c r="Y221" s="56" t="s">
        <v>1009</v>
      </c>
    </row>
    <row r="222" spans="1:25" ht="38.25" x14ac:dyDescent="0.25">
      <c r="A222" s="48" t="s">
        <v>343</v>
      </c>
      <c r="B222" s="10" t="s">
        <v>720</v>
      </c>
      <c r="C222" s="10" t="s">
        <v>150</v>
      </c>
      <c r="D222" s="10" t="s">
        <v>1054</v>
      </c>
      <c r="E222" s="10" t="s">
        <v>203</v>
      </c>
      <c r="F222" s="10" t="s">
        <v>204</v>
      </c>
      <c r="G222" s="10" t="s">
        <v>1055</v>
      </c>
      <c r="H222" s="10" t="s">
        <v>826</v>
      </c>
      <c r="I222" s="10" t="s">
        <v>313</v>
      </c>
      <c r="J222" s="10" t="s">
        <v>1894</v>
      </c>
      <c r="K222" s="10" t="s">
        <v>121</v>
      </c>
      <c r="L222" s="10">
        <v>30</v>
      </c>
      <c r="M222" s="10" t="s">
        <v>1056</v>
      </c>
      <c r="N222" s="12" t="s">
        <v>434</v>
      </c>
      <c r="O222" s="15" t="s">
        <v>1057</v>
      </c>
      <c r="P222" s="12">
        <v>43978</v>
      </c>
      <c r="Q222" s="10">
        <v>43</v>
      </c>
      <c r="R222" s="10">
        <v>43</v>
      </c>
      <c r="S222" s="10" t="s">
        <v>141</v>
      </c>
      <c r="T222" s="10" t="s">
        <v>1058</v>
      </c>
      <c r="U222" s="10"/>
      <c r="V222" s="10"/>
      <c r="W222" s="10"/>
      <c r="X222" s="52"/>
      <c r="Y222" s="56" t="s">
        <v>1059</v>
      </c>
    </row>
    <row r="223" spans="1:25" ht="38.25" x14ac:dyDescent="0.25">
      <c r="A223" s="48" t="s">
        <v>343</v>
      </c>
      <c r="B223" s="6" t="s">
        <v>720</v>
      </c>
      <c r="C223" s="6" t="s">
        <v>961</v>
      </c>
      <c r="D223" s="6" t="s">
        <v>1060</v>
      </c>
      <c r="E223" s="6" t="s">
        <v>51</v>
      </c>
      <c r="F223" s="6" t="s">
        <v>204</v>
      </c>
      <c r="G223" s="6" t="s">
        <v>1061</v>
      </c>
      <c r="H223" s="6" t="s">
        <v>664</v>
      </c>
      <c r="I223" s="6" t="s">
        <v>313</v>
      </c>
      <c r="J223" s="6" t="s">
        <v>1894</v>
      </c>
      <c r="K223" s="6" t="s">
        <v>121</v>
      </c>
      <c r="L223" s="6">
        <v>30</v>
      </c>
      <c r="M223" s="6" t="s">
        <v>1062</v>
      </c>
      <c r="N223" s="28" t="s">
        <v>434</v>
      </c>
      <c r="O223" s="6" t="s">
        <v>1063</v>
      </c>
      <c r="P223" s="28">
        <v>43958</v>
      </c>
      <c r="Q223" s="6">
        <v>8</v>
      </c>
      <c r="R223" s="6">
        <v>8</v>
      </c>
      <c r="S223" s="6" t="s">
        <v>34</v>
      </c>
      <c r="T223" s="6" t="s">
        <v>1064</v>
      </c>
      <c r="U223" s="6"/>
      <c r="V223" s="6" t="s">
        <v>36</v>
      </c>
      <c r="W223" s="6"/>
      <c r="X223" s="51"/>
      <c r="Y223" s="56" t="s">
        <v>1065</v>
      </c>
    </row>
    <row r="224" spans="1:25" ht="38.25" x14ac:dyDescent="0.25">
      <c r="A224" s="48" t="s">
        <v>343</v>
      </c>
      <c r="B224" s="24" t="s">
        <v>720</v>
      </c>
      <c r="C224" s="24" t="s">
        <v>172</v>
      </c>
      <c r="D224" s="24" t="s">
        <v>1066</v>
      </c>
      <c r="E224" s="24" t="s">
        <v>203</v>
      </c>
      <c r="F224" s="24" t="s">
        <v>204</v>
      </c>
      <c r="G224" s="24" t="s">
        <v>1067</v>
      </c>
      <c r="H224" s="24" t="s">
        <v>723</v>
      </c>
      <c r="I224" s="24" t="s">
        <v>313</v>
      </c>
      <c r="J224" s="24" t="s">
        <v>1894</v>
      </c>
      <c r="K224" s="24" t="s">
        <v>121</v>
      </c>
      <c r="L224" s="24">
        <v>30</v>
      </c>
      <c r="M224" s="24" t="s">
        <v>1068</v>
      </c>
      <c r="N224" s="25" t="s">
        <v>434</v>
      </c>
      <c r="O224" s="37"/>
      <c r="P224" s="25"/>
      <c r="Q224" s="37"/>
      <c r="R224" s="24"/>
      <c r="S224" s="24" t="s">
        <v>1285</v>
      </c>
      <c r="T224" s="24"/>
      <c r="U224" s="24"/>
      <c r="V224" s="24"/>
      <c r="W224" s="24"/>
      <c r="X224" s="49"/>
      <c r="Y224" s="56" t="s">
        <v>1069</v>
      </c>
    </row>
    <row r="225" spans="1:25" ht="38.25" x14ac:dyDescent="0.25">
      <c r="A225" s="48" t="s">
        <v>343</v>
      </c>
      <c r="B225" s="10" t="s">
        <v>720</v>
      </c>
      <c r="C225" s="10" t="s">
        <v>176</v>
      </c>
      <c r="D225" s="10" t="s">
        <v>1070</v>
      </c>
      <c r="E225" s="10" t="s">
        <v>192</v>
      </c>
      <c r="F225" s="10" t="s">
        <v>128</v>
      </c>
      <c r="G225" s="10" t="s">
        <v>1071</v>
      </c>
      <c r="H225" s="10" t="s">
        <v>370</v>
      </c>
      <c r="I225" s="10" t="s">
        <v>313</v>
      </c>
      <c r="J225" s="10" t="s">
        <v>1894</v>
      </c>
      <c r="K225" s="10" t="s">
        <v>281</v>
      </c>
      <c r="L225" s="10">
        <v>20</v>
      </c>
      <c r="M225" s="10" t="s">
        <v>1072</v>
      </c>
      <c r="N225" s="12" t="s">
        <v>434</v>
      </c>
      <c r="O225" s="11">
        <v>20203320002981</v>
      </c>
      <c r="P225" s="12">
        <v>44021</v>
      </c>
      <c r="Q225" s="11">
        <v>50</v>
      </c>
      <c r="R225" s="10">
        <v>50</v>
      </c>
      <c r="S225" s="10" t="s">
        <v>141</v>
      </c>
      <c r="T225" s="10" t="s">
        <v>2472</v>
      </c>
      <c r="U225" s="10"/>
      <c r="V225" s="10"/>
      <c r="W225" s="10"/>
      <c r="X225" s="52"/>
      <c r="Y225" s="56"/>
    </row>
    <row r="226" spans="1:25" ht="38.25" x14ac:dyDescent="0.25">
      <c r="A226" s="48" t="s">
        <v>343</v>
      </c>
      <c r="B226" s="4" t="s">
        <v>720</v>
      </c>
      <c r="C226" s="4" t="s">
        <v>260</v>
      </c>
      <c r="D226" s="4" t="s">
        <v>1073</v>
      </c>
      <c r="E226" s="4" t="s">
        <v>203</v>
      </c>
      <c r="F226" s="4" t="s">
        <v>204</v>
      </c>
      <c r="G226" s="4" t="s">
        <v>963</v>
      </c>
      <c r="H226" s="4" t="s">
        <v>723</v>
      </c>
      <c r="I226" s="4" t="s">
        <v>313</v>
      </c>
      <c r="J226" s="4" t="s">
        <v>1894</v>
      </c>
      <c r="K226" s="4" t="s">
        <v>121</v>
      </c>
      <c r="L226" s="4">
        <v>30</v>
      </c>
      <c r="M226" s="4" t="s">
        <v>1074</v>
      </c>
      <c r="N226" s="17" t="s">
        <v>434</v>
      </c>
      <c r="O226" s="16"/>
      <c r="P226" s="17"/>
      <c r="Q226" s="16"/>
      <c r="R226" s="4"/>
      <c r="S226" s="4" t="s">
        <v>113</v>
      </c>
      <c r="T226" s="4"/>
      <c r="U226" s="4"/>
      <c r="V226" s="4"/>
      <c r="W226" s="4"/>
      <c r="X226" s="50"/>
      <c r="Y226" s="56" t="s">
        <v>1075</v>
      </c>
    </row>
    <row r="227" spans="1:25" ht="38.25" x14ac:dyDescent="0.25">
      <c r="A227" s="48" t="s">
        <v>343</v>
      </c>
      <c r="B227" s="6" t="s">
        <v>720</v>
      </c>
      <c r="C227" s="6" t="s">
        <v>977</v>
      </c>
      <c r="D227" s="6" t="s">
        <v>1076</v>
      </c>
      <c r="E227" s="6" t="s">
        <v>203</v>
      </c>
      <c r="F227" s="6" t="s">
        <v>204</v>
      </c>
      <c r="G227" s="6" t="s">
        <v>1077</v>
      </c>
      <c r="H227" s="6" t="s">
        <v>29</v>
      </c>
      <c r="I227" s="6" t="s">
        <v>313</v>
      </c>
      <c r="J227" s="6" t="s">
        <v>1894</v>
      </c>
      <c r="K227" s="6" t="s">
        <v>121</v>
      </c>
      <c r="L227" s="6">
        <v>30</v>
      </c>
      <c r="M227" s="6" t="s">
        <v>1078</v>
      </c>
      <c r="N227" s="28" t="s">
        <v>434</v>
      </c>
      <c r="O227" s="6" t="s">
        <v>38</v>
      </c>
      <c r="P227" s="28">
        <v>43955</v>
      </c>
      <c r="Q227" s="6">
        <v>5</v>
      </c>
      <c r="R227" s="6">
        <v>5</v>
      </c>
      <c r="S227" s="6" t="s">
        <v>34</v>
      </c>
      <c r="T227" s="6" t="s">
        <v>1079</v>
      </c>
      <c r="U227" s="6"/>
      <c r="V227" s="6"/>
      <c r="W227" s="6"/>
      <c r="X227" s="51"/>
      <c r="Y227" s="56" t="s">
        <v>1080</v>
      </c>
    </row>
    <row r="228" spans="1:25" ht="25.5" x14ac:dyDescent="0.25">
      <c r="A228" s="48" t="s">
        <v>343</v>
      </c>
      <c r="B228" s="4" t="s">
        <v>720</v>
      </c>
      <c r="C228" s="4" t="s">
        <v>810</v>
      </c>
      <c r="D228" s="4" t="s">
        <v>1081</v>
      </c>
      <c r="E228" s="4" t="s">
        <v>51</v>
      </c>
      <c r="F228" s="4" t="s">
        <v>128</v>
      </c>
      <c r="G228" s="4" t="s">
        <v>1082</v>
      </c>
      <c r="H228" s="4" t="s">
        <v>473</v>
      </c>
      <c r="I228" s="4" t="s">
        <v>474</v>
      </c>
      <c r="J228" s="4" t="s">
        <v>1979</v>
      </c>
      <c r="K228" s="4" t="s">
        <v>281</v>
      </c>
      <c r="L228" s="4">
        <v>10</v>
      </c>
      <c r="M228" s="4" t="s">
        <v>1083</v>
      </c>
      <c r="N228" s="17" t="s">
        <v>434</v>
      </c>
      <c r="O228" s="16"/>
      <c r="P228" s="17"/>
      <c r="Q228" s="16"/>
      <c r="R228" s="4"/>
      <c r="S228" s="4" t="s">
        <v>113</v>
      </c>
      <c r="T228" s="4"/>
      <c r="U228" s="4"/>
      <c r="V228" s="4"/>
      <c r="W228" s="4"/>
      <c r="X228" s="50"/>
      <c r="Y228" s="56" t="s">
        <v>1084</v>
      </c>
    </row>
    <row r="229" spans="1:25" ht="38.25" x14ac:dyDescent="0.25">
      <c r="A229" s="48" t="s">
        <v>343</v>
      </c>
      <c r="B229" s="4" t="s">
        <v>720</v>
      </c>
      <c r="C229" s="4" t="s">
        <v>126</v>
      </c>
      <c r="D229" s="4" t="s">
        <v>1085</v>
      </c>
      <c r="E229" s="4" t="s">
        <v>51</v>
      </c>
      <c r="F229" s="4" t="s">
        <v>204</v>
      </c>
      <c r="G229" s="4" t="s">
        <v>1086</v>
      </c>
      <c r="H229" s="4" t="s">
        <v>723</v>
      </c>
      <c r="I229" s="4" t="s">
        <v>313</v>
      </c>
      <c r="J229" s="4" t="s">
        <v>1894</v>
      </c>
      <c r="K229" s="4" t="s">
        <v>53</v>
      </c>
      <c r="L229" s="4">
        <v>30</v>
      </c>
      <c r="M229" s="4" t="s">
        <v>1087</v>
      </c>
      <c r="N229" s="17" t="s">
        <v>434</v>
      </c>
      <c r="O229" s="16"/>
      <c r="P229" s="17"/>
      <c r="Q229" s="16"/>
      <c r="R229" s="4"/>
      <c r="S229" s="4" t="s">
        <v>113</v>
      </c>
      <c r="T229" s="4"/>
      <c r="U229" s="4"/>
      <c r="V229" s="4"/>
      <c r="W229" s="4"/>
      <c r="X229" s="50"/>
      <c r="Y229" s="56" t="s">
        <v>1088</v>
      </c>
    </row>
    <row r="230" spans="1:25" ht="38.25" x14ac:dyDescent="0.25">
      <c r="A230" s="48" t="s">
        <v>343</v>
      </c>
      <c r="B230" s="4" t="s">
        <v>720</v>
      </c>
      <c r="C230" s="4" t="s">
        <v>150</v>
      </c>
      <c r="D230" s="4" t="s">
        <v>1089</v>
      </c>
      <c r="E230" s="4" t="s">
        <v>203</v>
      </c>
      <c r="F230" s="4" t="s">
        <v>204</v>
      </c>
      <c r="G230" s="4" t="s">
        <v>294</v>
      </c>
      <c r="H230" s="4" t="s">
        <v>335</v>
      </c>
      <c r="I230" s="4" t="s">
        <v>313</v>
      </c>
      <c r="J230" s="4" t="s">
        <v>1894</v>
      </c>
      <c r="K230" s="4" t="s">
        <v>121</v>
      </c>
      <c r="L230" s="4">
        <v>30</v>
      </c>
      <c r="M230" s="4" t="s">
        <v>1090</v>
      </c>
      <c r="N230" s="17" t="s">
        <v>434</v>
      </c>
      <c r="O230" s="16"/>
      <c r="P230" s="17"/>
      <c r="Q230" s="16"/>
      <c r="R230" s="4"/>
      <c r="S230" s="4" t="s">
        <v>113</v>
      </c>
      <c r="T230" s="4"/>
      <c r="U230" s="4"/>
      <c r="V230" s="4"/>
      <c r="W230" s="4"/>
      <c r="X230" s="50"/>
      <c r="Y230" s="56" t="s">
        <v>1016</v>
      </c>
    </row>
    <row r="231" spans="1:25" ht="38.25" x14ac:dyDescent="0.25">
      <c r="A231" s="48" t="s">
        <v>343</v>
      </c>
      <c r="B231" s="4" t="s">
        <v>720</v>
      </c>
      <c r="C231" s="4" t="s">
        <v>977</v>
      </c>
      <c r="D231" s="4" t="s">
        <v>1091</v>
      </c>
      <c r="E231" s="4" t="s">
        <v>51</v>
      </c>
      <c r="F231" s="4" t="s">
        <v>128</v>
      </c>
      <c r="G231" s="4" t="s">
        <v>1092</v>
      </c>
      <c r="H231" s="4" t="s">
        <v>473</v>
      </c>
      <c r="I231" s="4" t="s">
        <v>474</v>
      </c>
      <c r="J231" s="4" t="s">
        <v>1979</v>
      </c>
      <c r="K231" s="4" t="s">
        <v>281</v>
      </c>
      <c r="L231" s="4">
        <v>10</v>
      </c>
      <c r="M231" s="4" t="s">
        <v>1093</v>
      </c>
      <c r="N231" s="17" t="s">
        <v>434</v>
      </c>
      <c r="O231" s="16"/>
      <c r="P231" s="17"/>
      <c r="Q231" s="16"/>
      <c r="R231" s="4"/>
      <c r="S231" s="4" t="s">
        <v>113</v>
      </c>
      <c r="T231" s="4"/>
      <c r="U231" s="4"/>
      <c r="V231" s="4"/>
      <c r="W231" s="4"/>
      <c r="X231" s="50"/>
      <c r="Y231" s="56" t="s">
        <v>1032</v>
      </c>
    </row>
    <row r="232" spans="1:25" ht="38.25" x14ac:dyDescent="0.25">
      <c r="A232" s="48" t="s">
        <v>343</v>
      </c>
      <c r="B232" s="10" t="s">
        <v>720</v>
      </c>
      <c r="C232" s="10" t="s">
        <v>166</v>
      </c>
      <c r="D232" s="10" t="s">
        <v>1094</v>
      </c>
      <c r="E232" s="10" t="s">
        <v>311</v>
      </c>
      <c r="F232" s="10" t="s">
        <v>128</v>
      </c>
      <c r="G232" s="10" t="s">
        <v>1095</v>
      </c>
      <c r="H232" s="10" t="s">
        <v>370</v>
      </c>
      <c r="I232" s="10" t="s">
        <v>313</v>
      </c>
      <c r="J232" s="10" t="s">
        <v>1894</v>
      </c>
      <c r="K232" s="10" t="s">
        <v>281</v>
      </c>
      <c r="L232" s="10">
        <v>10</v>
      </c>
      <c r="M232" s="10" t="s">
        <v>1096</v>
      </c>
      <c r="N232" s="12" t="s">
        <v>434</v>
      </c>
      <c r="O232" s="11">
        <v>20203320001151</v>
      </c>
      <c r="P232" s="12">
        <v>43984</v>
      </c>
      <c r="Q232" s="11">
        <v>51</v>
      </c>
      <c r="R232" s="10">
        <v>51</v>
      </c>
      <c r="S232" s="10" t="s">
        <v>141</v>
      </c>
      <c r="T232" s="10" t="s">
        <v>2473</v>
      </c>
      <c r="U232" s="10"/>
      <c r="V232" s="10"/>
      <c r="W232" s="10"/>
      <c r="X232" s="52"/>
      <c r="Y232" s="56" t="s">
        <v>1084</v>
      </c>
    </row>
    <row r="233" spans="1:25" ht="38.25" x14ac:dyDescent="0.25">
      <c r="A233" s="48" t="s">
        <v>343</v>
      </c>
      <c r="B233" s="10" t="s">
        <v>720</v>
      </c>
      <c r="C233" s="10" t="s">
        <v>507</v>
      </c>
      <c r="D233" s="10" t="s">
        <v>1097</v>
      </c>
      <c r="E233" s="10" t="s">
        <v>51</v>
      </c>
      <c r="F233" s="10" t="s">
        <v>128</v>
      </c>
      <c r="G233" s="10" t="s">
        <v>1098</v>
      </c>
      <c r="H233" s="10" t="s">
        <v>826</v>
      </c>
      <c r="I233" s="10" t="s">
        <v>313</v>
      </c>
      <c r="J233" s="10" t="s">
        <v>1894</v>
      </c>
      <c r="K233" s="10" t="s">
        <v>53</v>
      </c>
      <c r="L233" s="10">
        <v>15</v>
      </c>
      <c r="M233" s="10" t="s">
        <v>1099</v>
      </c>
      <c r="N233" s="12" t="s">
        <v>434</v>
      </c>
      <c r="O233" s="11">
        <v>20202050066951</v>
      </c>
      <c r="P233" s="12">
        <v>43977</v>
      </c>
      <c r="Q233" s="11">
        <v>45</v>
      </c>
      <c r="R233" s="10">
        <v>45</v>
      </c>
      <c r="S233" s="10" t="s">
        <v>141</v>
      </c>
      <c r="T233" s="10" t="s">
        <v>2474</v>
      </c>
      <c r="U233" s="10"/>
      <c r="V233" s="10"/>
      <c r="W233" s="10"/>
      <c r="X233" s="52"/>
      <c r="Y233" s="56" t="s">
        <v>1100</v>
      </c>
    </row>
    <row r="234" spans="1:25" ht="38.25" x14ac:dyDescent="0.25">
      <c r="A234" s="48" t="s">
        <v>343</v>
      </c>
      <c r="B234" s="6" t="s">
        <v>720</v>
      </c>
      <c r="C234" s="6" t="s">
        <v>977</v>
      </c>
      <c r="D234" s="6" t="s">
        <v>1101</v>
      </c>
      <c r="E234" s="6" t="s">
        <v>203</v>
      </c>
      <c r="F234" s="6" t="s">
        <v>128</v>
      </c>
      <c r="G234" s="6" t="s">
        <v>1102</v>
      </c>
      <c r="H234" s="6" t="s">
        <v>370</v>
      </c>
      <c r="I234" s="6" t="s">
        <v>313</v>
      </c>
      <c r="J234" s="6" t="s">
        <v>1894</v>
      </c>
      <c r="K234" s="6" t="s">
        <v>121</v>
      </c>
      <c r="L234" s="6">
        <v>30</v>
      </c>
      <c r="M234" s="6" t="s">
        <v>1103</v>
      </c>
      <c r="N234" s="28" t="s">
        <v>434</v>
      </c>
      <c r="O234" s="8" t="s">
        <v>1104</v>
      </c>
      <c r="P234" s="28">
        <v>43978</v>
      </c>
      <c r="Q234" s="6">
        <v>21</v>
      </c>
      <c r="R234" s="6">
        <v>12</v>
      </c>
      <c r="S234" s="6" t="s">
        <v>34</v>
      </c>
      <c r="T234" s="6" t="s">
        <v>1105</v>
      </c>
      <c r="U234" s="6"/>
      <c r="V234" s="6"/>
      <c r="W234" s="6"/>
      <c r="X234" s="51"/>
      <c r="Y234" s="56" t="s">
        <v>1106</v>
      </c>
    </row>
    <row r="235" spans="1:25" ht="38.25" x14ac:dyDescent="0.25">
      <c r="A235" s="48" t="s">
        <v>343</v>
      </c>
      <c r="B235" s="4" t="s">
        <v>967</v>
      </c>
      <c r="C235" s="4" t="s">
        <v>186</v>
      </c>
      <c r="D235" s="4" t="s">
        <v>1107</v>
      </c>
      <c r="E235" s="4" t="s">
        <v>203</v>
      </c>
      <c r="F235" s="4" t="s">
        <v>152</v>
      </c>
      <c r="G235" s="4" t="s">
        <v>1108</v>
      </c>
      <c r="H235" s="4" t="s">
        <v>826</v>
      </c>
      <c r="I235" s="4" t="s">
        <v>313</v>
      </c>
      <c r="J235" s="4" t="s">
        <v>1894</v>
      </c>
      <c r="K235" s="4" t="s">
        <v>121</v>
      </c>
      <c r="L235" s="4">
        <v>15</v>
      </c>
      <c r="M235" s="4" t="s">
        <v>1109</v>
      </c>
      <c r="N235" s="17" t="s">
        <v>1110</v>
      </c>
      <c r="O235" s="16"/>
      <c r="P235" s="17"/>
      <c r="Q235" s="16"/>
      <c r="R235" s="4"/>
      <c r="S235" s="4" t="s">
        <v>113</v>
      </c>
      <c r="T235" s="4"/>
      <c r="U235" s="4"/>
      <c r="V235" s="4"/>
      <c r="W235" s="4"/>
      <c r="X235" s="50"/>
      <c r="Y235" s="56" t="s">
        <v>1111</v>
      </c>
    </row>
    <row r="236" spans="1:25" ht="38.25" x14ac:dyDescent="0.25">
      <c r="A236" s="48" t="s">
        <v>343</v>
      </c>
      <c r="B236" s="10" t="s">
        <v>967</v>
      </c>
      <c r="C236" s="10" t="s">
        <v>150</v>
      </c>
      <c r="D236" s="10" t="s">
        <v>1112</v>
      </c>
      <c r="E236" s="10" t="s">
        <v>203</v>
      </c>
      <c r="F236" s="10" t="s">
        <v>204</v>
      </c>
      <c r="G236" s="10" t="s">
        <v>1113</v>
      </c>
      <c r="H236" s="10" t="s">
        <v>1303</v>
      </c>
      <c r="I236" s="10" t="s">
        <v>313</v>
      </c>
      <c r="J236" s="10" t="s">
        <v>1894</v>
      </c>
      <c r="K236" s="10" t="s">
        <v>121</v>
      </c>
      <c r="L236" s="10">
        <v>15</v>
      </c>
      <c r="M236" s="10" t="s">
        <v>1114</v>
      </c>
      <c r="N236" s="12" t="s">
        <v>1110</v>
      </c>
      <c r="O236" s="11">
        <v>20202000002501</v>
      </c>
      <c r="P236" s="12">
        <v>43992</v>
      </c>
      <c r="Q236" s="11">
        <v>56</v>
      </c>
      <c r="R236" s="10">
        <v>56</v>
      </c>
      <c r="S236" s="10" t="s">
        <v>141</v>
      </c>
      <c r="T236" s="10" t="s">
        <v>2475</v>
      </c>
      <c r="U236" s="10"/>
      <c r="V236" s="10"/>
      <c r="W236" s="10"/>
      <c r="X236" s="52"/>
      <c r="Y236" s="56" t="s">
        <v>1111</v>
      </c>
    </row>
    <row r="237" spans="1:25" ht="38.25" x14ac:dyDescent="0.25">
      <c r="A237" s="48" t="s">
        <v>343</v>
      </c>
      <c r="B237" s="10" t="s">
        <v>967</v>
      </c>
      <c r="C237" s="10" t="s">
        <v>150</v>
      </c>
      <c r="D237" s="10" t="s">
        <v>1115</v>
      </c>
      <c r="E237" s="10" t="s">
        <v>203</v>
      </c>
      <c r="F237" s="10" t="s">
        <v>204</v>
      </c>
      <c r="G237" s="10" t="s">
        <v>1116</v>
      </c>
      <c r="H237" s="10" t="s">
        <v>1303</v>
      </c>
      <c r="I237" s="10" t="s">
        <v>313</v>
      </c>
      <c r="J237" s="10" t="s">
        <v>1894</v>
      </c>
      <c r="K237" s="10" t="s">
        <v>32</v>
      </c>
      <c r="L237" s="10">
        <v>30</v>
      </c>
      <c r="M237" s="10" t="s">
        <v>1117</v>
      </c>
      <c r="N237" s="12" t="s">
        <v>1110</v>
      </c>
      <c r="O237" s="11">
        <v>20202050067981</v>
      </c>
      <c r="P237" s="12">
        <v>43992</v>
      </c>
      <c r="Q237" s="11">
        <v>56</v>
      </c>
      <c r="R237" s="10">
        <v>56</v>
      </c>
      <c r="S237" s="10" t="s">
        <v>141</v>
      </c>
      <c r="T237" s="10" t="s">
        <v>2476</v>
      </c>
      <c r="U237" s="10"/>
      <c r="V237" s="10"/>
      <c r="W237" s="10"/>
      <c r="X237" s="52"/>
      <c r="Y237" s="56" t="s">
        <v>1111</v>
      </c>
    </row>
    <row r="238" spans="1:25" ht="38.25" x14ac:dyDescent="0.25">
      <c r="A238" s="48" t="s">
        <v>343</v>
      </c>
      <c r="B238" s="4" t="s">
        <v>967</v>
      </c>
      <c r="C238" s="4" t="s">
        <v>176</v>
      </c>
      <c r="D238" s="4" t="s">
        <v>1118</v>
      </c>
      <c r="E238" s="4" t="s">
        <v>311</v>
      </c>
      <c r="F238" s="4" t="s">
        <v>204</v>
      </c>
      <c r="G238" s="4" t="s">
        <v>1119</v>
      </c>
      <c r="H238" s="4" t="s">
        <v>162</v>
      </c>
      <c r="I238" s="4" t="s">
        <v>313</v>
      </c>
      <c r="J238" s="4" t="s">
        <v>1894</v>
      </c>
      <c r="K238" s="4" t="s">
        <v>53</v>
      </c>
      <c r="L238" s="4">
        <v>30</v>
      </c>
      <c r="M238" s="4" t="s">
        <v>1120</v>
      </c>
      <c r="N238" s="17" t="s">
        <v>1110</v>
      </c>
      <c r="O238" s="16"/>
      <c r="P238" s="17"/>
      <c r="Q238" s="16"/>
      <c r="R238" s="4"/>
      <c r="S238" s="4" t="s">
        <v>113</v>
      </c>
      <c r="T238" s="4"/>
      <c r="U238" s="4"/>
      <c r="V238" s="4"/>
      <c r="W238" s="4"/>
      <c r="X238" s="50"/>
      <c r="Y238" s="56" t="s">
        <v>2477</v>
      </c>
    </row>
    <row r="239" spans="1:25" ht="38.25" x14ac:dyDescent="0.25">
      <c r="A239" s="48" t="s">
        <v>343</v>
      </c>
      <c r="B239" s="6" t="s">
        <v>720</v>
      </c>
      <c r="C239" s="6" t="s">
        <v>150</v>
      </c>
      <c r="D239" s="6" t="s">
        <v>1121</v>
      </c>
      <c r="E239" s="6" t="s">
        <v>203</v>
      </c>
      <c r="F239" s="6" t="s">
        <v>128</v>
      </c>
      <c r="G239" s="6" t="s">
        <v>299</v>
      </c>
      <c r="H239" s="6" t="s">
        <v>1303</v>
      </c>
      <c r="I239" s="6" t="s">
        <v>313</v>
      </c>
      <c r="J239" s="6" t="s">
        <v>1894</v>
      </c>
      <c r="K239" s="6" t="s">
        <v>121</v>
      </c>
      <c r="L239" s="6">
        <v>15</v>
      </c>
      <c r="M239" s="6" t="s">
        <v>1122</v>
      </c>
      <c r="N239" s="28" t="s">
        <v>1110</v>
      </c>
      <c r="O239" s="6" t="s">
        <v>38</v>
      </c>
      <c r="P239" s="28">
        <v>43956</v>
      </c>
      <c r="Q239" s="6">
        <v>12</v>
      </c>
      <c r="R239" s="6">
        <v>12</v>
      </c>
      <c r="S239" s="6" t="s">
        <v>34</v>
      </c>
      <c r="T239" s="6" t="s">
        <v>1123</v>
      </c>
      <c r="U239" s="6"/>
      <c r="V239" s="6"/>
      <c r="W239" s="6"/>
      <c r="X239" s="51"/>
      <c r="Y239" s="56" t="s">
        <v>1009</v>
      </c>
    </row>
    <row r="240" spans="1:25" ht="38.25" x14ac:dyDescent="0.25">
      <c r="A240" s="48" t="s">
        <v>343</v>
      </c>
      <c r="B240" s="4" t="s">
        <v>967</v>
      </c>
      <c r="C240" s="4" t="s">
        <v>150</v>
      </c>
      <c r="D240" s="4" t="s">
        <v>1124</v>
      </c>
      <c r="E240" s="4" t="s">
        <v>51</v>
      </c>
      <c r="F240" s="4" t="s">
        <v>204</v>
      </c>
      <c r="G240" s="4" t="s">
        <v>1125</v>
      </c>
      <c r="H240" s="4" t="s">
        <v>335</v>
      </c>
      <c r="I240" s="4" t="s">
        <v>313</v>
      </c>
      <c r="J240" s="4" t="s">
        <v>1894</v>
      </c>
      <c r="K240" s="4" t="s">
        <v>53</v>
      </c>
      <c r="L240" s="4">
        <v>30</v>
      </c>
      <c r="M240" s="4" t="s">
        <v>1126</v>
      </c>
      <c r="N240" s="17" t="s">
        <v>1110</v>
      </c>
      <c r="O240" s="16"/>
      <c r="P240" s="17"/>
      <c r="Q240" s="16"/>
      <c r="R240" s="4"/>
      <c r="S240" s="4" t="s">
        <v>113</v>
      </c>
      <c r="T240" s="4"/>
      <c r="U240" s="4"/>
      <c r="V240" s="4"/>
      <c r="W240" s="4"/>
      <c r="X240" s="50"/>
      <c r="Y240" s="56" t="s">
        <v>1127</v>
      </c>
    </row>
    <row r="241" spans="1:25" ht="38.25" x14ac:dyDescent="0.25">
      <c r="A241" s="48" t="s">
        <v>343</v>
      </c>
      <c r="B241" s="6" t="s">
        <v>720</v>
      </c>
      <c r="C241" s="6" t="s">
        <v>260</v>
      </c>
      <c r="D241" s="6" t="s">
        <v>1128</v>
      </c>
      <c r="E241" s="6" t="s">
        <v>203</v>
      </c>
      <c r="F241" s="6" t="s">
        <v>1361</v>
      </c>
      <c r="G241" s="6" t="s">
        <v>847</v>
      </c>
      <c r="H241" s="6" t="s">
        <v>390</v>
      </c>
      <c r="I241" s="6" t="s">
        <v>313</v>
      </c>
      <c r="J241" s="6" t="s">
        <v>1894</v>
      </c>
      <c r="K241" s="6" t="s">
        <v>121</v>
      </c>
      <c r="L241" s="6">
        <v>30</v>
      </c>
      <c r="M241" s="6" t="s">
        <v>1129</v>
      </c>
      <c r="N241" s="28" t="s">
        <v>1110</v>
      </c>
      <c r="O241" s="6" t="s">
        <v>38</v>
      </c>
      <c r="P241" s="28">
        <v>43937</v>
      </c>
      <c r="Q241" s="6">
        <v>0</v>
      </c>
      <c r="R241" s="6">
        <v>0</v>
      </c>
      <c r="S241" s="6" t="s">
        <v>34</v>
      </c>
      <c r="T241" s="6" t="s">
        <v>1130</v>
      </c>
      <c r="U241" s="6"/>
      <c r="V241" s="6"/>
      <c r="W241" s="6"/>
      <c r="X241" s="51"/>
      <c r="Y241" s="56" t="s">
        <v>1131</v>
      </c>
    </row>
    <row r="242" spans="1:25" ht="38.25" x14ac:dyDescent="0.25">
      <c r="A242" s="48" t="s">
        <v>343</v>
      </c>
      <c r="B242" s="10" t="s">
        <v>967</v>
      </c>
      <c r="C242" s="10" t="s">
        <v>150</v>
      </c>
      <c r="D242" s="10" t="s">
        <v>1132</v>
      </c>
      <c r="E242" s="10" t="s">
        <v>203</v>
      </c>
      <c r="F242" s="10" t="s">
        <v>128</v>
      </c>
      <c r="G242" s="10" t="s">
        <v>1133</v>
      </c>
      <c r="H242" s="10" t="s">
        <v>1303</v>
      </c>
      <c r="I242" s="10" t="s">
        <v>313</v>
      </c>
      <c r="J242" s="10" t="s">
        <v>1894</v>
      </c>
      <c r="K242" s="10" t="s">
        <v>121</v>
      </c>
      <c r="L242" s="10">
        <v>30</v>
      </c>
      <c r="M242" s="10" t="s">
        <v>1134</v>
      </c>
      <c r="N242" s="12" t="s">
        <v>1110</v>
      </c>
      <c r="O242" s="11">
        <v>20202000002511</v>
      </c>
      <c r="P242" s="12">
        <v>43992</v>
      </c>
      <c r="Q242" s="11">
        <v>56</v>
      </c>
      <c r="R242" s="10">
        <v>56</v>
      </c>
      <c r="S242" s="10" t="s">
        <v>141</v>
      </c>
      <c r="T242" s="10" t="s">
        <v>2478</v>
      </c>
      <c r="U242" s="10"/>
      <c r="V242" s="10"/>
      <c r="W242" s="10"/>
      <c r="X242" s="52"/>
      <c r="Y242" s="56" t="s">
        <v>1100</v>
      </c>
    </row>
    <row r="243" spans="1:25" ht="38.25" x14ac:dyDescent="0.25">
      <c r="A243" s="48" t="s">
        <v>343</v>
      </c>
      <c r="B243" s="6" t="s">
        <v>720</v>
      </c>
      <c r="C243" s="6" t="s">
        <v>150</v>
      </c>
      <c r="D243" s="6" t="s">
        <v>1135</v>
      </c>
      <c r="E243" s="6" t="s">
        <v>203</v>
      </c>
      <c r="F243" s="6" t="s">
        <v>128</v>
      </c>
      <c r="G243" s="6" t="s">
        <v>299</v>
      </c>
      <c r="H243" s="6" t="s">
        <v>390</v>
      </c>
      <c r="I243" s="6" t="s">
        <v>313</v>
      </c>
      <c r="J243" s="6" t="s">
        <v>1894</v>
      </c>
      <c r="K243" s="6" t="s">
        <v>121</v>
      </c>
      <c r="L243" s="6">
        <v>30</v>
      </c>
      <c r="M243" s="6" t="s">
        <v>1136</v>
      </c>
      <c r="N243" s="28" t="s">
        <v>1110</v>
      </c>
      <c r="O243" s="6" t="s">
        <v>38</v>
      </c>
      <c r="P243" s="28">
        <v>43937</v>
      </c>
      <c r="Q243" s="6">
        <v>0</v>
      </c>
      <c r="R243" s="6">
        <v>0</v>
      </c>
      <c r="S243" s="6" t="s">
        <v>34</v>
      </c>
      <c r="T243" s="6" t="s">
        <v>1137</v>
      </c>
      <c r="U243" s="6"/>
      <c r="V243" s="6"/>
      <c r="W243" s="6"/>
      <c r="X243" s="51"/>
      <c r="Y243" s="56" t="s">
        <v>1138</v>
      </c>
    </row>
    <row r="244" spans="1:25" ht="38.25" x14ac:dyDescent="0.25">
      <c r="A244" s="48" t="s">
        <v>343</v>
      </c>
      <c r="B244" s="4" t="s">
        <v>967</v>
      </c>
      <c r="C244" s="4" t="s">
        <v>143</v>
      </c>
      <c r="D244" s="4" t="s">
        <v>1139</v>
      </c>
      <c r="E244" s="4" t="s">
        <v>311</v>
      </c>
      <c r="F244" s="4" t="s">
        <v>137</v>
      </c>
      <c r="G244" s="4" t="s">
        <v>294</v>
      </c>
      <c r="H244" s="4" t="s">
        <v>162</v>
      </c>
      <c r="I244" s="4" t="s">
        <v>313</v>
      </c>
      <c r="J244" s="4" t="s">
        <v>1894</v>
      </c>
      <c r="K244" s="4" t="s">
        <v>53</v>
      </c>
      <c r="L244" s="4">
        <v>30</v>
      </c>
      <c r="M244" s="4" t="s">
        <v>1140</v>
      </c>
      <c r="N244" s="17" t="s">
        <v>1110</v>
      </c>
      <c r="O244" s="16"/>
      <c r="P244" s="17"/>
      <c r="Q244" s="16"/>
      <c r="R244" s="4"/>
      <c r="S244" s="4" t="s">
        <v>113</v>
      </c>
      <c r="T244" s="4"/>
      <c r="U244" s="4"/>
      <c r="V244" s="4"/>
      <c r="W244" s="4"/>
      <c r="X244" s="50"/>
      <c r="Y244" s="56" t="s">
        <v>1013</v>
      </c>
    </row>
    <row r="245" spans="1:25" ht="38.25" x14ac:dyDescent="0.25">
      <c r="A245" s="48" t="s">
        <v>343</v>
      </c>
      <c r="B245" s="10" t="s">
        <v>720</v>
      </c>
      <c r="C245" s="10" t="s">
        <v>143</v>
      </c>
      <c r="D245" s="10" t="s">
        <v>909</v>
      </c>
      <c r="E245" s="10" t="s">
        <v>203</v>
      </c>
      <c r="F245" s="10" t="s">
        <v>128</v>
      </c>
      <c r="G245" s="10" t="s">
        <v>294</v>
      </c>
      <c r="H245" s="10" t="s">
        <v>85</v>
      </c>
      <c r="I245" s="10" t="s">
        <v>911</v>
      </c>
      <c r="J245" s="10" t="s">
        <v>274</v>
      </c>
      <c r="K245" s="10" t="s">
        <v>281</v>
      </c>
      <c r="L245" s="10">
        <v>20</v>
      </c>
      <c r="M245" s="10" t="s">
        <v>1141</v>
      </c>
      <c r="N245" s="12" t="s">
        <v>1110</v>
      </c>
      <c r="O245" s="15" t="s">
        <v>913</v>
      </c>
      <c r="P245" s="12">
        <v>43955</v>
      </c>
      <c r="Q245" s="10">
        <v>35</v>
      </c>
      <c r="R245" s="10">
        <v>35</v>
      </c>
      <c r="S245" s="10" t="s">
        <v>141</v>
      </c>
      <c r="T245" s="10" t="s">
        <v>1142</v>
      </c>
      <c r="U245" s="10"/>
      <c r="V245" s="10"/>
      <c r="W245" s="10"/>
      <c r="X245" s="52"/>
      <c r="Y245" s="56" t="s">
        <v>1143</v>
      </c>
    </row>
    <row r="246" spans="1:25" ht="38.25" x14ac:dyDescent="0.25">
      <c r="A246" s="48" t="s">
        <v>343</v>
      </c>
      <c r="B246" s="10" t="s">
        <v>720</v>
      </c>
      <c r="C246" s="10" t="s">
        <v>150</v>
      </c>
      <c r="D246" s="10" t="s">
        <v>1144</v>
      </c>
      <c r="E246" s="10" t="s">
        <v>203</v>
      </c>
      <c r="F246" s="10" t="s">
        <v>204</v>
      </c>
      <c r="G246" s="10" t="s">
        <v>1145</v>
      </c>
      <c r="H246" s="10" t="s">
        <v>826</v>
      </c>
      <c r="I246" s="10" t="s">
        <v>313</v>
      </c>
      <c r="J246" s="10" t="s">
        <v>1894</v>
      </c>
      <c r="K246" s="10" t="s">
        <v>121</v>
      </c>
      <c r="L246" s="10">
        <v>30</v>
      </c>
      <c r="M246" s="10" t="s">
        <v>1146</v>
      </c>
      <c r="N246" s="12" t="s">
        <v>420</v>
      </c>
      <c r="O246" s="15" t="s">
        <v>1147</v>
      </c>
      <c r="P246" s="12">
        <v>43978</v>
      </c>
      <c r="Q246" s="10">
        <v>40</v>
      </c>
      <c r="R246" s="10">
        <v>40</v>
      </c>
      <c r="S246" s="10" t="s">
        <v>141</v>
      </c>
      <c r="T246" s="10" t="s">
        <v>1148</v>
      </c>
      <c r="U246" s="10"/>
      <c r="V246" s="10"/>
      <c r="W246" s="10"/>
      <c r="X246" s="52"/>
      <c r="Y246" s="56" t="s">
        <v>1149</v>
      </c>
    </row>
    <row r="247" spans="1:25" ht="51" x14ac:dyDescent="0.25">
      <c r="A247" s="48" t="s">
        <v>343</v>
      </c>
      <c r="B247" s="4" t="s">
        <v>720</v>
      </c>
      <c r="C247" s="4" t="s">
        <v>150</v>
      </c>
      <c r="D247" s="4" t="s">
        <v>1150</v>
      </c>
      <c r="E247" s="4" t="s">
        <v>338</v>
      </c>
      <c r="F247" s="4" t="s">
        <v>128</v>
      </c>
      <c r="G247" s="4" t="s">
        <v>1151</v>
      </c>
      <c r="H247" s="4" t="s">
        <v>917</v>
      </c>
      <c r="I247" s="4" t="s">
        <v>474</v>
      </c>
      <c r="J247" s="4" t="s">
        <v>1979</v>
      </c>
      <c r="K247" s="4" t="s">
        <v>281</v>
      </c>
      <c r="L247" s="4">
        <v>20</v>
      </c>
      <c r="M247" s="4" t="s">
        <v>1152</v>
      </c>
      <c r="N247" s="17" t="s">
        <v>420</v>
      </c>
      <c r="O247" s="16"/>
      <c r="P247" s="17"/>
      <c r="Q247" s="16"/>
      <c r="R247" s="4"/>
      <c r="S247" s="4" t="s">
        <v>113</v>
      </c>
      <c r="T247" s="4"/>
      <c r="U247" s="4"/>
      <c r="V247" s="4"/>
      <c r="W247" s="4"/>
      <c r="X247" s="50"/>
      <c r="Y247" s="56" t="s">
        <v>1153</v>
      </c>
    </row>
    <row r="248" spans="1:25" ht="25.5" x14ac:dyDescent="0.25">
      <c r="A248" s="48" t="s">
        <v>343</v>
      </c>
      <c r="B248" s="10" t="s">
        <v>720</v>
      </c>
      <c r="C248" s="10" t="s">
        <v>150</v>
      </c>
      <c r="D248" s="10" t="s">
        <v>1154</v>
      </c>
      <c r="E248" s="10" t="s">
        <v>203</v>
      </c>
      <c r="F248" s="10" t="s">
        <v>128</v>
      </c>
      <c r="G248" s="10" t="s">
        <v>294</v>
      </c>
      <c r="H248" s="10" t="s">
        <v>917</v>
      </c>
      <c r="I248" s="10" t="s">
        <v>474</v>
      </c>
      <c r="J248" s="10" t="s">
        <v>1979</v>
      </c>
      <c r="K248" s="10" t="s">
        <v>281</v>
      </c>
      <c r="L248" s="10">
        <v>20</v>
      </c>
      <c r="M248" s="10" t="s">
        <v>1155</v>
      </c>
      <c r="N248" s="12" t="s">
        <v>420</v>
      </c>
      <c r="O248" s="11">
        <v>20203500002781</v>
      </c>
      <c r="P248" s="12">
        <v>44007</v>
      </c>
      <c r="Q248" s="11">
        <v>40</v>
      </c>
      <c r="R248" s="10">
        <v>40</v>
      </c>
      <c r="S248" s="10" t="s">
        <v>141</v>
      </c>
      <c r="T248" s="10"/>
      <c r="U248" s="10"/>
      <c r="V248" s="10"/>
      <c r="W248" s="10"/>
      <c r="X248" s="52"/>
      <c r="Y248" s="56" t="s">
        <v>1156</v>
      </c>
    </row>
    <row r="249" spans="1:25" ht="38.25" x14ac:dyDescent="0.25">
      <c r="A249" s="48" t="s">
        <v>343</v>
      </c>
      <c r="B249" s="4" t="s">
        <v>720</v>
      </c>
      <c r="C249" s="4" t="s">
        <v>186</v>
      </c>
      <c r="D249" s="4" t="s">
        <v>104</v>
      </c>
      <c r="E249" s="4" t="s">
        <v>51</v>
      </c>
      <c r="F249" s="4" t="s">
        <v>204</v>
      </c>
      <c r="G249" s="4" t="s">
        <v>1157</v>
      </c>
      <c r="H249" s="4" t="s">
        <v>723</v>
      </c>
      <c r="I249" s="4" t="s">
        <v>313</v>
      </c>
      <c r="J249" s="4" t="s">
        <v>1894</v>
      </c>
      <c r="K249" s="4" t="s">
        <v>53</v>
      </c>
      <c r="L249" s="4">
        <v>30</v>
      </c>
      <c r="M249" s="4" t="s">
        <v>1158</v>
      </c>
      <c r="N249" s="17" t="s">
        <v>420</v>
      </c>
      <c r="O249" s="16"/>
      <c r="P249" s="17"/>
      <c r="Q249" s="16"/>
      <c r="R249" s="4"/>
      <c r="S249" s="4" t="s">
        <v>113</v>
      </c>
      <c r="T249" s="4"/>
      <c r="U249" s="4"/>
      <c r="V249" s="4"/>
      <c r="W249" s="4"/>
      <c r="X249" s="50"/>
      <c r="Y249" s="56" t="s">
        <v>1156</v>
      </c>
    </row>
    <row r="250" spans="1:25" ht="38.25" x14ac:dyDescent="0.25">
      <c r="A250" s="48" t="s">
        <v>343</v>
      </c>
      <c r="B250" s="4" t="s">
        <v>720</v>
      </c>
      <c r="C250" s="4" t="s">
        <v>380</v>
      </c>
      <c r="D250" s="4" t="s">
        <v>1159</v>
      </c>
      <c r="E250" s="4" t="s">
        <v>203</v>
      </c>
      <c r="F250" s="4" t="s">
        <v>204</v>
      </c>
      <c r="G250" s="4" t="s">
        <v>693</v>
      </c>
      <c r="H250" s="4" t="s">
        <v>723</v>
      </c>
      <c r="I250" s="4" t="s">
        <v>313</v>
      </c>
      <c r="J250" s="4" t="s">
        <v>1894</v>
      </c>
      <c r="K250" s="4" t="s">
        <v>121</v>
      </c>
      <c r="L250" s="4">
        <v>30</v>
      </c>
      <c r="M250" s="4" t="s">
        <v>1160</v>
      </c>
      <c r="N250" s="17" t="s">
        <v>420</v>
      </c>
      <c r="O250" s="16"/>
      <c r="P250" s="17"/>
      <c r="Q250" s="16"/>
      <c r="R250" s="4"/>
      <c r="S250" s="4" t="s">
        <v>113</v>
      </c>
      <c r="T250" s="4"/>
      <c r="U250" s="4"/>
      <c r="V250" s="4"/>
      <c r="W250" s="4"/>
      <c r="X250" s="50"/>
      <c r="Y250" s="56" t="s">
        <v>1156</v>
      </c>
    </row>
    <row r="251" spans="1:25" ht="51" x14ac:dyDescent="0.25">
      <c r="A251" s="48" t="s">
        <v>343</v>
      </c>
      <c r="B251" s="6" t="s">
        <v>720</v>
      </c>
      <c r="C251" s="6" t="s">
        <v>661</v>
      </c>
      <c r="D251" s="6" t="s">
        <v>1161</v>
      </c>
      <c r="E251" s="6" t="s">
        <v>51</v>
      </c>
      <c r="F251" s="6" t="s">
        <v>128</v>
      </c>
      <c r="G251" s="6" t="s">
        <v>693</v>
      </c>
      <c r="H251" s="6" t="s">
        <v>826</v>
      </c>
      <c r="I251" s="6" t="s">
        <v>313</v>
      </c>
      <c r="J251" s="6" t="s">
        <v>1894</v>
      </c>
      <c r="K251" s="6" t="s">
        <v>53</v>
      </c>
      <c r="L251" s="6">
        <v>30</v>
      </c>
      <c r="M251" s="6" t="s">
        <v>1162</v>
      </c>
      <c r="N251" s="28" t="s">
        <v>420</v>
      </c>
      <c r="O251" s="8" t="s">
        <v>1163</v>
      </c>
      <c r="P251" s="28">
        <v>43964</v>
      </c>
      <c r="Q251" s="6">
        <v>6</v>
      </c>
      <c r="R251" s="6">
        <v>6</v>
      </c>
      <c r="S251" s="6" t="s">
        <v>34</v>
      </c>
      <c r="T251" s="6" t="s">
        <v>1164</v>
      </c>
      <c r="U251" s="6"/>
      <c r="V251" s="6"/>
      <c r="W251" s="6"/>
      <c r="X251" s="51"/>
      <c r="Y251" s="56" t="s">
        <v>1165</v>
      </c>
    </row>
    <row r="252" spans="1:25" ht="25.5" x14ac:dyDescent="0.25">
      <c r="A252" s="48" t="s">
        <v>343</v>
      </c>
      <c r="B252" s="6" t="s">
        <v>720</v>
      </c>
      <c r="C252" s="6" t="s">
        <v>201</v>
      </c>
      <c r="D252" s="6" t="s">
        <v>1166</v>
      </c>
      <c r="E252" s="6" t="s">
        <v>192</v>
      </c>
      <c r="F252" s="6" t="s">
        <v>204</v>
      </c>
      <c r="G252" s="6" t="s">
        <v>1167</v>
      </c>
      <c r="H252" s="6" t="s">
        <v>85</v>
      </c>
      <c r="I252" s="6" t="s">
        <v>1168</v>
      </c>
      <c r="J252" s="6" t="s">
        <v>274</v>
      </c>
      <c r="K252" s="6" t="s">
        <v>32</v>
      </c>
      <c r="L252" s="6">
        <v>35</v>
      </c>
      <c r="M252" s="6" t="s">
        <v>1169</v>
      </c>
      <c r="N252" s="28" t="s">
        <v>420</v>
      </c>
      <c r="O252" s="14">
        <v>20201200000213</v>
      </c>
      <c r="P252" s="28">
        <v>43993</v>
      </c>
      <c r="Q252" s="14">
        <v>31</v>
      </c>
      <c r="R252" s="6">
        <v>31</v>
      </c>
      <c r="S252" s="6" t="s">
        <v>34</v>
      </c>
      <c r="T252" s="6" t="s">
        <v>2479</v>
      </c>
      <c r="U252" s="6" t="s">
        <v>38</v>
      </c>
      <c r="V252" s="6" t="s">
        <v>38</v>
      </c>
      <c r="W252" s="6" t="s">
        <v>38</v>
      </c>
      <c r="X252" s="51" t="s">
        <v>38</v>
      </c>
      <c r="Y252" s="56" t="s">
        <v>1156</v>
      </c>
    </row>
    <row r="253" spans="1:25" ht="25.5" x14ac:dyDescent="0.25">
      <c r="A253" s="48" t="s">
        <v>343</v>
      </c>
      <c r="B253" s="6" t="s">
        <v>278</v>
      </c>
      <c r="C253" s="6" t="s">
        <v>150</v>
      </c>
      <c r="D253" s="6" t="s">
        <v>1170</v>
      </c>
      <c r="E253" s="6" t="s">
        <v>338</v>
      </c>
      <c r="F253" s="6" t="s">
        <v>1361</v>
      </c>
      <c r="G253" s="6" t="s">
        <v>1171</v>
      </c>
      <c r="H253" s="6" t="s">
        <v>373</v>
      </c>
      <c r="I253" s="6" t="s">
        <v>911</v>
      </c>
      <c r="J253" s="6" t="s">
        <v>274</v>
      </c>
      <c r="K253" s="6" t="s">
        <v>281</v>
      </c>
      <c r="L253" s="6">
        <v>20</v>
      </c>
      <c r="M253" s="6" t="s">
        <v>1172</v>
      </c>
      <c r="N253" s="28" t="s">
        <v>404</v>
      </c>
      <c r="O253" s="8" t="s">
        <v>1173</v>
      </c>
      <c r="P253" s="28">
        <v>43964</v>
      </c>
      <c r="Q253" s="6">
        <v>12</v>
      </c>
      <c r="R253" s="6">
        <v>12</v>
      </c>
      <c r="S253" s="6" t="s">
        <v>34</v>
      </c>
      <c r="T253" s="6" t="s">
        <v>1174</v>
      </c>
      <c r="U253" s="6"/>
      <c r="V253" s="6"/>
      <c r="W253" s="6"/>
      <c r="X253" s="51"/>
      <c r="Y253" s="56" t="s">
        <v>1175</v>
      </c>
    </row>
    <row r="254" spans="1:25" ht="38.25" x14ac:dyDescent="0.25">
      <c r="A254" s="48" t="s">
        <v>343</v>
      </c>
      <c r="B254" s="6" t="s">
        <v>720</v>
      </c>
      <c r="C254" s="6" t="s">
        <v>176</v>
      </c>
      <c r="D254" s="6" t="s">
        <v>1176</v>
      </c>
      <c r="E254" s="6" t="s">
        <v>203</v>
      </c>
      <c r="F254" s="6" t="s">
        <v>204</v>
      </c>
      <c r="G254" s="6" t="s">
        <v>1177</v>
      </c>
      <c r="H254" s="6" t="s">
        <v>826</v>
      </c>
      <c r="I254" s="6" t="s">
        <v>313</v>
      </c>
      <c r="J254" s="6" t="s">
        <v>1894</v>
      </c>
      <c r="K254" s="6" t="s">
        <v>121</v>
      </c>
      <c r="L254" s="6">
        <v>30</v>
      </c>
      <c r="M254" s="6" t="s">
        <v>1178</v>
      </c>
      <c r="N254" s="28" t="s">
        <v>400</v>
      </c>
      <c r="O254" s="14">
        <v>20202050066901</v>
      </c>
      <c r="P254" s="28">
        <v>43977</v>
      </c>
      <c r="Q254" s="14">
        <v>20</v>
      </c>
      <c r="R254" s="6">
        <v>20</v>
      </c>
      <c r="S254" s="6" t="s">
        <v>34</v>
      </c>
      <c r="T254" s="6" t="s">
        <v>2480</v>
      </c>
      <c r="U254" s="28">
        <v>43977</v>
      </c>
      <c r="V254" s="6" t="s">
        <v>36</v>
      </c>
      <c r="W254" s="6" t="s">
        <v>37</v>
      </c>
      <c r="X254" s="51" t="s">
        <v>38</v>
      </c>
      <c r="Y254" s="56" t="s">
        <v>1179</v>
      </c>
    </row>
    <row r="255" spans="1:25" ht="38.25" x14ac:dyDescent="0.25">
      <c r="A255" s="48" t="s">
        <v>343</v>
      </c>
      <c r="B255" s="6" t="s">
        <v>720</v>
      </c>
      <c r="C255" s="6" t="s">
        <v>126</v>
      </c>
      <c r="D255" s="6" t="s">
        <v>1180</v>
      </c>
      <c r="E255" s="6" t="s">
        <v>192</v>
      </c>
      <c r="F255" s="6" t="s">
        <v>204</v>
      </c>
      <c r="G255" s="6" t="s">
        <v>1181</v>
      </c>
      <c r="H255" s="6" t="s">
        <v>390</v>
      </c>
      <c r="I255" s="6" t="s">
        <v>139</v>
      </c>
      <c r="J255" s="6" t="s">
        <v>1894</v>
      </c>
      <c r="K255" s="6" t="s">
        <v>32</v>
      </c>
      <c r="L255" s="6">
        <v>35</v>
      </c>
      <c r="M255" s="6" t="s">
        <v>1182</v>
      </c>
      <c r="N255" s="28" t="s">
        <v>400</v>
      </c>
      <c r="O255" s="14">
        <v>2020210002451</v>
      </c>
      <c r="P255" s="28">
        <v>43993</v>
      </c>
      <c r="Q255" s="14">
        <v>32</v>
      </c>
      <c r="R255" s="6">
        <v>32</v>
      </c>
      <c r="S255" s="6" t="s">
        <v>34</v>
      </c>
      <c r="T255" s="6" t="s">
        <v>2481</v>
      </c>
      <c r="U255" s="6"/>
      <c r="V255" s="6"/>
      <c r="W255" s="6"/>
      <c r="X255" s="51"/>
      <c r="Y255" s="56" t="s">
        <v>1179</v>
      </c>
    </row>
    <row r="256" spans="1:25" ht="38.25" x14ac:dyDescent="0.25">
      <c r="A256" s="48" t="s">
        <v>343</v>
      </c>
      <c r="B256" s="24" t="s">
        <v>720</v>
      </c>
      <c r="C256" s="24" t="s">
        <v>126</v>
      </c>
      <c r="D256" s="24" t="s">
        <v>1183</v>
      </c>
      <c r="E256" s="24" t="s">
        <v>311</v>
      </c>
      <c r="F256" s="24" t="s">
        <v>204</v>
      </c>
      <c r="G256" s="24" t="s">
        <v>1102</v>
      </c>
      <c r="H256" s="24" t="s">
        <v>723</v>
      </c>
      <c r="I256" s="24" t="s">
        <v>313</v>
      </c>
      <c r="J256" s="24" t="s">
        <v>1894</v>
      </c>
      <c r="K256" s="24" t="s">
        <v>53</v>
      </c>
      <c r="L256" s="24">
        <v>30</v>
      </c>
      <c r="M256" s="24" t="s">
        <v>1184</v>
      </c>
      <c r="N256" s="25" t="s">
        <v>400</v>
      </c>
      <c r="O256" s="37"/>
      <c r="P256" s="25"/>
      <c r="Q256" s="37"/>
      <c r="R256" s="24"/>
      <c r="S256" s="24" t="s">
        <v>1285</v>
      </c>
      <c r="T256" s="24"/>
      <c r="U256" s="24"/>
      <c r="V256" s="24"/>
      <c r="W256" s="24"/>
      <c r="X256" s="49"/>
      <c r="Y256" s="56" t="s">
        <v>1153</v>
      </c>
    </row>
    <row r="257" spans="1:25" ht="38.25" x14ac:dyDescent="0.25">
      <c r="A257" s="48" t="s">
        <v>343</v>
      </c>
      <c r="B257" s="10" t="s">
        <v>720</v>
      </c>
      <c r="C257" s="10" t="s">
        <v>150</v>
      </c>
      <c r="D257" s="10" t="s">
        <v>1185</v>
      </c>
      <c r="E257" s="10" t="s">
        <v>203</v>
      </c>
      <c r="F257" s="10" t="s">
        <v>204</v>
      </c>
      <c r="G257" s="10" t="s">
        <v>1186</v>
      </c>
      <c r="H257" s="10" t="s">
        <v>1303</v>
      </c>
      <c r="I257" s="10" t="s">
        <v>313</v>
      </c>
      <c r="J257" s="10" t="s">
        <v>1894</v>
      </c>
      <c r="K257" s="10" t="s">
        <v>32</v>
      </c>
      <c r="L257" s="10">
        <v>30</v>
      </c>
      <c r="M257" s="10" t="s">
        <v>1187</v>
      </c>
      <c r="N257" s="12" t="s">
        <v>400</v>
      </c>
      <c r="O257" s="11">
        <v>20202000002521</v>
      </c>
      <c r="P257" s="12">
        <v>43992</v>
      </c>
      <c r="Q257" s="11">
        <v>67</v>
      </c>
      <c r="R257" s="10">
        <v>67</v>
      </c>
      <c r="S257" s="10" t="s">
        <v>141</v>
      </c>
      <c r="T257" s="10" t="s">
        <v>2482</v>
      </c>
      <c r="U257" s="10"/>
      <c r="V257" s="10"/>
      <c r="W257" s="10"/>
      <c r="X257" s="52"/>
      <c r="Y257" s="56" t="s">
        <v>1188</v>
      </c>
    </row>
    <row r="258" spans="1:25" ht="38.25" x14ac:dyDescent="0.25">
      <c r="A258" s="48" t="s">
        <v>343</v>
      </c>
      <c r="B258" s="4" t="s">
        <v>720</v>
      </c>
      <c r="C258" s="4" t="s">
        <v>126</v>
      </c>
      <c r="D258" s="4" t="s">
        <v>1189</v>
      </c>
      <c r="E258" s="4" t="s">
        <v>51</v>
      </c>
      <c r="F258" s="4" t="s">
        <v>204</v>
      </c>
      <c r="G258" s="4" t="s">
        <v>1190</v>
      </c>
      <c r="H258" s="4" t="s">
        <v>723</v>
      </c>
      <c r="I258" s="4" t="s">
        <v>313</v>
      </c>
      <c r="J258" s="4" t="s">
        <v>1894</v>
      </c>
      <c r="K258" s="4" t="s">
        <v>53</v>
      </c>
      <c r="L258" s="4">
        <v>30</v>
      </c>
      <c r="M258" s="4" t="s">
        <v>1191</v>
      </c>
      <c r="N258" s="17" t="s">
        <v>400</v>
      </c>
      <c r="O258" s="16"/>
      <c r="P258" s="17"/>
      <c r="Q258" s="16"/>
      <c r="R258" s="4"/>
      <c r="S258" s="4" t="s">
        <v>113</v>
      </c>
      <c r="T258" s="4"/>
      <c r="U258" s="4"/>
      <c r="V258" s="4"/>
      <c r="W258" s="4"/>
      <c r="X258" s="50"/>
      <c r="Y258" s="56" t="s">
        <v>1192</v>
      </c>
    </row>
    <row r="259" spans="1:25" ht="38.25" x14ac:dyDescent="0.25">
      <c r="A259" s="48" t="s">
        <v>343</v>
      </c>
      <c r="B259" s="4" t="s">
        <v>720</v>
      </c>
      <c r="C259" s="4" t="s">
        <v>414</v>
      </c>
      <c r="D259" s="4" t="s">
        <v>1193</v>
      </c>
      <c r="E259" s="4" t="s">
        <v>311</v>
      </c>
      <c r="F259" s="4" t="s">
        <v>197</v>
      </c>
      <c r="G259" s="4" t="s">
        <v>1194</v>
      </c>
      <c r="H259" s="4" t="s">
        <v>335</v>
      </c>
      <c r="I259" s="4" t="s">
        <v>313</v>
      </c>
      <c r="J259" s="4" t="s">
        <v>1894</v>
      </c>
      <c r="K259" s="4" t="s">
        <v>53</v>
      </c>
      <c r="L259" s="4">
        <v>30</v>
      </c>
      <c r="M259" s="4" t="s">
        <v>1195</v>
      </c>
      <c r="N259" s="17" t="s">
        <v>400</v>
      </c>
      <c r="O259" s="16"/>
      <c r="P259" s="17"/>
      <c r="Q259" s="16"/>
      <c r="R259" s="4"/>
      <c r="S259" s="4" t="s">
        <v>113</v>
      </c>
      <c r="T259" s="4"/>
      <c r="U259" s="4"/>
      <c r="V259" s="4"/>
      <c r="W259" s="4"/>
      <c r="X259" s="50"/>
      <c r="Y259" s="56" t="s">
        <v>1196</v>
      </c>
    </row>
    <row r="260" spans="1:25" ht="38.25" x14ac:dyDescent="0.25">
      <c r="A260" s="48" t="s">
        <v>343</v>
      </c>
      <c r="B260" s="10" t="s">
        <v>720</v>
      </c>
      <c r="C260" s="10" t="s">
        <v>150</v>
      </c>
      <c r="D260" s="10" t="s">
        <v>1197</v>
      </c>
      <c r="E260" s="10" t="s">
        <v>203</v>
      </c>
      <c r="F260" s="10" t="s">
        <v>128</v>
      </c>
      <c r="G260" s="10" t="s">
        <v>1198</v>
      </c>
      <c r="H260" s="10" t="s">
        <v>917</v>
      </c>
      <c r="I260" s="10" t="s">
        <v>474</v>
      </c>
      <c r="J260" s="10" t="s">
        <v>1979</v>
      </c>
      <c r="K260" s="10" t="s">
        <v>121</v>
      </c>
      <c r="L260" s="10">
        <v>30</v>
      </c>
      <c r="M260" s="10" t="s">
        <v>1199</v>
      </c>
      <c r="N260" s="12" t="s">
        <v>400</v>
      </c>
      <c r="O260" s="11" t="s">
        <v>38</v>
      </c>
      <c r="P260" s="12">
        <v>44036</v>
      </c>
      <c r="Q260" s="11">
        <v>92</v>
      </c>
      <c r="R260" s="10">
        <v>92</v>
      </c>
      <c r="S260" s="10" t="s">
        <v>141</v>
      </c>
      <c r="T260" s="10" t="s">
        <v>2483</v>
      </c>
      <c r="U260" s="10"/>
      <c r="V260" s="10"/>
      <c r="W260" s="10"/>
      <c r="X260" s="52"/>
      <c r="Y260" s="56" t="s">
        <v>1200</v>
      </c>
    </row>
    <row r="261" spans="1:25" ht="38.25" x14ac:dyDescent="0.25">
      <c r="A261" s="48" t="s">
        <v>343</v>
      </c>
      <c r="B261" s="10" t="s">
        <v>278</v>
      </c>
      <c r="C261" s="10" t="s">
        <v>201</v>
      </c>
      <c r="D261" s="10" t="s">
        <v>1201</v>
      </c>
      <c r="E261" s="10" t="s">
        <v>51</v>
      </c>
      <c r="F261" s="10" t="s">
        <v>204</v>
      </c>
      <c r="G261" s="10" t="s">
        <v>1202</v>
      </c>
      <c r="H261" s="10" t="s">
        <v>370</v>
      </c>
      <c r="I261" s="10" t="s">
        <v>313</v>
      </c>
      <c r="J261" s="10" t="s">
        <v>1894</v>
      </c>
      <c r="K261" s="10" t="s">
        <v>281</v>
      </c>
      <c r="L261" s="10">
        <v>10</v>
      </c>
      <c r="M261" s="10" t="s">
        <v>1203</v>
      </c>
      <c r="N261" s="12" t="s">
        <v>400</v>
      </c>
      <c r="O261" s="10" t="s">
        <v>38</v>
      </c>
      <c r="P261" s="12">
        <v>43959</v>
      </c>
      <c r="Q261" s="10">
        <v>44</v>
      </c>
      <c r="R261" s="10">
        <v>44</v>
      </c>
      <c r="S261" s="10" t="s">
        <v>141</v>
      </c>
      <c r="T261" s="10" t="s">
        <v>1204</v>
      </c>
      <c r="U261" s="10"/>
      <c r="V261" s="10" t="s">
        <v>1888</v>
      </c>
      <c r="W261" s="10"/>
      <c r="X261" s="52"/>
      <c r="Y261" s="56" t="s">
        <v>1205</v>
      </c>
    </row>
    <row r="262" spans="1:25" ht="38.25" x14ac:dyDescent="0.25">
      <c r="A262" s="48" t="s">
        <v>343</v>
      </c>
      <c r="B262" s="10" t="s">
        <v>278</v>
      </c>
      <c r="C262" s="10" t="s">
        <v>430</v>
      </c>
      <c r="D262" s="10" t="s">
        <v>1206</v>
      </c>
      <c r="E262" s="10" t="s">
        <v>51</v>
      </c>
      <c r="F262" s="10" t="s">
        <v>128</v>
      </c>
      <c r="G262" s="10" t="s">
        <v>1207</v>
      </c>
      <c r="H262" s="10" t="s">
        <v>664</v>
      </c>
      <c r="I262" s="10" t="s">
        <v>313</v>
      </c>
      <c r="J262" s="10" t="s">
        <v>1894</v>
      </c>
      <c r="K262" s="10" t="s">
        <v>32</v>
      </c>
      <c r="L262" s="10">
        <v>35</v>
      </c>
      <c r="M262" s="10" t="s">
        <v>1208</v>
      </c>
      <c r="N262" s="12" t="s">
        <v>400</v>
      </c>
      <c r="O262" s="15" t="s">
        <v>1209</v>
      </c>
      <c r="P262" s="12">
        <v>43965</v>
      </c>
      <c r="Q262" s="10">
        <v>64</v>
      </c>
      <c r="R262" s="10">
        <v>64</v>
      </c>
      <c r="S262" s="10" t="s">
        <v>141</v>
      </c>
      <c r="T262" s="10" t="s">
        <v>1210</v>
      </c>
      <c r="U262" s="10"/>
      <c r="V262" s="10"/>
      <c r="W262" s="10"/>
      <c r="X262" s="52"/>
      <c r="Y262" s="56" t="s">
        <v>1211</v>
      </c>
    </row>
    <row r="263" spans="1:25" ht="38.25" x14ac:dyDescent="0.25">
      <c r="A263" s="48" t="s">
        <v>343</v>
      </c>
      <c r="B263" s="10" t="s">
        <v>720</v>
      </c>
      <c r="C263" s="10" t="s">
        <v>172</v>
      </c>
      <c r="D263" s="10" t="s">
        <v>1212</v>
      </c>
      <c r="E263" s="10" t="s">
        <v>203</v>
      </c>
      <c r="F263" s="10" t="s">
        <v>128</v>
      </c>
      <c r="G263" s="10" t="s">
        <v>1213</v>
      </c>
      <c r="H263" s="10" t="s">
        <v>826</v>
      </c>
      <c r="I263" s="10" t="s">
        <v>313</v>
      </c>
      <c r="J263" s="10" t="s">
        <v>1894</v>
      </c>
      <c r="K263" s="10" t="s">
        <v>53</v>
      </c>
      <c r="L263" s="10">
        <v>15</v>
      </c>
      <c r="M263" s="10" t="s">
        <v>1214</v>
      </c>
      <c r="N263" s="12" t="s">
        <v>400</v>
      </c>
      <c r="O263" s="11">
        <v>20202050067511</v>
      </c>
      <c r="P263" s="12">
        <v>44039</v>
      </c>
      <c r="Q263" s="11">
        <v>114</v>
      </c>
      <c r="R263" s="10">
        <v>114</v>
      </c>
      <c r="S263" s="10" t="s">
        <v>141</v>
      </c>
      <c r="T263" s="10" t="s">
        <v>2484</v>
      </c>
      <c r="U263" s="10"/>
      <c r="V263" s="10"/>
      <c r="W263" s="10"/>
      <c r="X263" s="52"/>
      <c r="Y263" s="56" t="s">
        <v>1215</v>
      </c>
    </row>
    <row r="264" spans="1:25" ht="38.25" x14ac:dyDescent="0.25">
      <c r="A264" s="48" t="s">
        <v>343</v>
      </c>
      <c r="B264" s="6" t="s">
        <v>278</v>
      </c>
      <c r="C264" s="6" t="s">
        <v>126</v>
      </c>
      <c r="D264" s="6" t="s">
        <v>1216</v>
      </c>
      <c r="E264" s="6" t="s">
        <v>51</v>
      </c>
      <c r="F264" s="6" t="s">
        <v>204</v>
      </c>
      <c r="G264" s="6" t="s">
        <v>1217</v>
      </c>
      <c r="H264" s="6" t="s">
        <v>29</v>
      </c>
      <c r="I264" s="6" t="s">
        <v>313</v>
      </c>
      <c r="J264" s="6" t="s">
        <v>1894</v>
      </c>
      <c r="K264" s="6" t="s">
        <v>32</v>
      </c>
      <c r="L264" s="6">
        <v>30</v>
      </c>
      <c r="M264" s="6" t="s">
        <v>1218</v>
      </c>
      <c r="N264" s="28" t="s">
        <v>400</v>
      </c>
      <c r="O264" s="8" t="s">
        <v>1219</v>
      </c>
      <c r="P264" s="28" t="s">
        <v>547</v>
      </c>
      <c r="Q264" s="6">
        <v>6</v>
      </c>
      <c r="R264" s="6">
        <v>6</v>
      </c>
      <c r="S264" s="6" t="s">
        <v>34</v>
      </c>
      <c r="T264" s="6" t="s">
        <v>1220</v>
      </c>
      <c r="U264" s="6" t="s">
        <v>1221</v>
      </c>
      <c r="V264" s="6" t="s">
        <v>36</v>
      </c>
      <c r="W264" s="6"/>
      <c r="X264" s="51"/>
      <c r="Y264" s="56" t="s">
        <v>1222</v>
      </c>
    </row>
    <row r="265" spans="1:25" ht="38.25" x14ac:dyDescent="0.25">
      <c r="A265" s="48" t="s">
        <v>343</v>
      </c>
      <c r="B265" s="4" t="s">
        <v>720</v>
      </c>
      <c r="C265" s="4" t="s">
        <v>126</v>
      </c>
      <c r="D265" s="4" t="s">
        <v>303</v>
      </c>
      <c r="E265" s="4" t="s">
        <v>203</v>
      </c>
      <c r="F265" s="4" t="s">
        <v>128</v>
      </c>
      <c r="G265" s="4" t="s">
        <v>1223</v>
      </c>
      <c r="H265" s="4" t="s">
        <v>723</v>
      </c>
      <c r="I265" s="4" t="s">
        <v>313</v>
      </c>
      <c r="J265" s="4" t="s">
        <v>1894</v>
      </c>
      <c r="K265" s="4" t="s">
        <v>121</v>
      </c>
      <c r="L265" s="4">
        <v>30</v>
      </c>
      <c r="M265" s="4" t="s">
        <v>1224</v>
      </c>
      <c r="N265" s="17" t="s">
        <v>400</v>
      </c>
      <c r="O265" s="16"/>
      <c r="P265" s="17"/>
      <c r="Q265" s="16"/>
      <c r="R265" s="4"/>
      <c r="S265" s="4" t="s">
        <v>113</v>
      </c>
      <c r="T265" s="4"/>
      <c r="U265" s="4"/>
      <c r="V265" s="4"/>
      <c r="W265" s="4"/>
      <c r="X265" s="50"/>
      <c r="Y265" s="56" t="s">
        <v>1225</v>
      </c>
    </row>
    <row r="266" spans="1:25" ht="51" x14ac:dyDescent="0.25">
      <c r="A266" s="48" t="s">
        <v>343</v>
      </c>
      <c r="B266" s="6" t="s">
        <v>720</v>
      </c>
      <c r="C266" s="6" t="s">
        <v>661</v>
      </c>
      <c r="D266" s="6" t="s">
        <v>1161</v>
      </c>
      <c r="E266" s="6" t="s">
        <v>51</v>
      </c>
      <c r="F266" s="6" t="s">
        <v>128</v>
      </c>
      <c r="G266" s="6" t="s">
        <v>1226</v>
      </c>
      <c r="H266" s="6" t="s">
        <v>826</v>
      </c>
      <c r="I266" s="6" t="s">
        <v>313</v>
      </c>
      <c r="J266" s="6" t="s">
        <v>1894</v>
      </c>
      <c r="K266" s="6" t="s">
        <v>53</v>
      </c>
      <c r="L266" s="6">
        <v>30</v>
      </c>
      <c r="M266" s="6" t="s">
        <v>1227</v>
      </c>
      <c r="N266" s="28" t="s">
        <v>400</v>
      </c>
      <c r="O266" s="8" t="s">
        <v>1163</v>
      </c>
      <c r="P266" s="28">
        <v>43977</v>
      </c>
      <c r="Q266" s="6">
        <v>19</v>
      </c>
      <c r="R266" s="6">
        <v>19</v>
      </c>
      <c r="S266" s="6" t="s">
        <v>34</v>
      </c>
      <c r="T266" s="6" t="s">
        <v>1228</v>
      </c>
      <c r="U266" s="9">
        <v>43977</v>
      </c>
      <c r="V266" s="6" t="s">
        <v>81</v>
      </c>
      <c r="W266" s="6" t="s">
        <v>38</v>
      </c>
      <c r="X266" s="51"/>
      <c r="Y266" s="56" t="s">
        <v>1229</v>
      </c>
    </row>
    <row r="267" spans="1:25" ht="38.25" x14ac:dyDescent="0.25">
      <c r="A267" s="48" t="s">
        <v>343</v>
      </c>
      <c r="B267" s="4" t="s">
        <v>720</v>
      </c>
      <c r="C267" s="4" t="s">
        <v>779</v>
      </c>
      <c r="D267" s="4" t="s">
        <v>1230</v>
      </c>
      <c r="E267" s="4" t="s">
        <v>203</v>
      </c>
      <c r="F267" s="4" t="s">
        <v>128</v>
      </c>
      <c r="G267" s="4" t="s">
        <v>693</v>
      </c>
      <c r="H267" s="4" t="s">
        <v>1303</v>
      </c>
      <c r="I267" s="4" t="s">
        <v>313</v>
      </c>
      <c r="J267" s="4" t="s">
        <v>1894</v>
      </c>
      <c r="K267" s="4" t="s">
        <v>121</v>
      </c>
      <c r="L267" s="4">
        <v>30</v>
      </c>
      <c r="M267" s="4" t="s">
        <v>1231</v>
      </c>
      <c r="N267" s="17" t="s">
        <v>400</v>
      </c>
      <c r="O267" s="16"/>
      <c r="P267" s="17"/>
      <c r="Q267" s="16"/>
      <c r="R267" s="4"/>
      <c r="S267" s="4" t="s">
        <v>113</v>
      </c>
      <c r="T267" s="4"/>
      <c r="U267" s="4"/>
      <c r="V267" s="4"/>
      <c r="W267" s="4"/>
      <c r="X267" s="50"/>
      <c r="Y267" s="56" t="s">
        <v>1225</v>
      </c>
    </row>
    <row r="268" spans="1:25" ht="38.25" x14ac:dyDescent="0.25">
      <c r="A268" s="48" t="s">
        <v>343</v>
      </c>
      <c r="B268" s="4" t="s">
        <v>720</v>
      </c>
      <c r="C268" s="4" t="s">
        <v>260</v>
      </c>
      <c r="D268" s="4" t="s">
        <v>1232</v>
      </c>
      <c r="E268" s="4" t="s">
        <v>311</v>
      </c>
      <c r="F268" s="4" t="s">
        <v>1986</v>
      </c>
      <c r="G268" s="4" t="s">
        <v>1233</v>
      </c>
      <c r="H268" s="4" t="s">
        <v>723</v>
      </c>
      <c r="I268" s="4" t="s">
        <v>313</v>
      </c>
      <c r="J268" s="4" t="s">
        <v>1894</v>
      </c>
      <c r="K268" s="4" t="s">
        <v>121</v>
      </c>
      <c r="L268" s="4">
        <v>30</v>
      </c>
      <c r="M268" s="4" t="s">
        <v>1234</v>
      </c>
      <c r="N268" s="17" t="s">
        <v>400</v>
      </c>
      <c r="O268" s="16"/>
      <c r="P268" s="17"/>
      <c r="Q268" s="16"/>
      <c r="R268" s="4"/>
      <c r="S268" s="4" t="s">
        <v>113</v>
      </c>
      <c r="T268" s="4"/>
      <c r="U268" s="4"/>
      <c r="V268" s="4"/>
      <c r="W268" s="4"/>
      <c r="X268" s="50"/>
      <c r="Y268" s="56" t="s">
        <v>1225</v>
      </c>
    </row>
    <row r="269" spans="1:25" ht="51" x14ac:dyDescent="0.25">
      <c r="A269" s="48" t="s">
        <v>343</v>
      </c>
      <c r="B269" s="10" t="s">
        <v>720</v>
      </c>
      <c r="C269" s="10" t="s">
        <v>172</v>
      </c>
      <c r="D269" s="10" t="s">
        <v>1235</v>
      </c>
      <c r="E269" s="10" t="s">
        <v>51</v>
      </c>
      <c r="F269" s="10" t="s">
        <v>204</v>
      </c>
      <c r="G269" s="10" t="s">
        <v>1236</v>
      </c>
      <c r="H269" s="10" t="s">
        <v>1303</v>
      </c>
      <c r="I269" s="10" t="s">
        <v>313</v>
      </c>
      <c r="J269" s="10" t="s">
        <v>1894</v>
      </c>
      <c r="K269" s="10" t="s">
        <v>32</v>
      </c>
      <c r="L269" s="10">
        <v>30</v>
      </c>
      <c r="M269" s="10" t="s">
        <v>1237</v>
      </c>
      <c r="N269" s="12" t="s">
        <v>400</v>
      </c>
      <c r="O269" s="11">
        <v>20202000002491</v>
      </c>
      <c r="P269" s="12">
        <v>43992</v>
      </c>
      <c r="Q269" s="11">
        <v>76</v>
      </c>
      <c r="R269" s="10">
        <v>76</v>
      </c>
      <c r="S269" s="10" t="s">
        <v>141</v>
      </c>
      <c r="T269" s="10" t="s">
        <v>2486</v>
      </c>
      <c r="U269" s="10"/>
      <c r="V269" s="10"/>
      <c r="W269" s="10"/>
      <c r="X269" s="52"/>
      <c r="Y269" s="56" t="s">
        <v>1111</v>
      </c>
    </row>
    <row r="270" spans="1:25" ht="38.25" x14ac:dyDescent="0.25">
      <c r="A270" s="48" t="s">
        <v>343</v>
      </c>
      <c r="B270" s="10" t="s">
        <v>278</v>
      </c>
      <c r="C270" s="10" t="s">
        <v>260</v>
      </c>
      <c r="D270" s="10" t="s">
        <v>1238</v>
      </c>
      <c r="E270" s="10" t="s">
        <v>51</v>
      </c>
      <c r="F270" s="10" t="s">
        <v>128</v>
      </c>
      <c r="G270" s="10" t="s">
        <v>1239</v>
      </c>
      <c r="H270" s="10" t="s">
        <v>390</v>
      </c>
      <c r="I270" s="10" t="s">
        <v>313</v>
      </c>
      <c r="J270" s="10" t="s">
        <v>1894</v>
      </c>
      <c r="K270" s="10" t="s">
        <v>121</v>
      </c>
      <c r="L270" s="10">
        <v>15</v>
      </c>
      <c r="M270" s="10" t="s">
        <v>1240</v>
      </c>
      <c r="N270" s="12" t="s">
        <v>400</v>
      </c>
      <c r="O270" s="10"/>
      <c r="P270" s="12">
        <v>43907</v>
      </c>
      <c r="Q270" s="10">
        <v>31</v>
      </c>
      <c r="R270" s="10">
        <v>31</v>
      </c>
      <c r="S270" s="10" t="s">
        <v>141</v>
      </c>
      <c r="T270" s="10" t="s">
        <v>1241</v>
      </c>
      <c r="U270" s="10"/>
      <c r="V270" s="10"/>
      <c r="W270" s="10"/>
      <c r="X270" s="52"/>
      <c r="Y270" s="56" t="s">
        <v>1242</v>
      </c>
    </row>
    <row r="271" spans="1:25" ht="38.25" x14ac:dyDescent="0.25">
      <c r="A271" s="48" t="s">
        <v>308</v>
      </c>
      <c r="B271" s="10" t="s">
        <v>171</v>
      </c>
      <c r="C271" s="10" t="s">
        <v>176</v>
      </c>
      <c r="D271" s="10" t="s">
        <v>1243</v>
      </c>
      <c r="E271" s="10" t="s">
        <v>311</v>
      </c>
      <c r="F271" s="10" t="s">
        <v>128</v>
      </c>
      <c r="G271" s="10" t="s">
        <v>712</v>
      </c>
      <c r="H271" s="10" t="s">
        <v>29</v>
      </c>
      <c r="I271" s="10" t="s">
        <v>313</v>
      </c>
      <c r="J271" s="10" t="s">
        <v>1894</v>
      </c>
      <c r="K271" s="10" t="s">
        <v>121</v>
      </c>
      <c r="L271" s="10">
        <v>30</v>
      </c>
      <c r="M271" s="10" t="s">
        <v>1244</v>
      </c>
      <c r="N271" s="12" t="s">
        <v>1245</v>
      </c>
      <c r="O271" s="11">
        <v>20203320003041</v>
      </c>
      <c r="P271" s="12">
        <v>44021</v>
      </c>
      <c r="Q271" s="11">
        <v>45</v>
      </c>
      <c r="R271" s="10">
        <v>45</v>
      </c>
      <c r="S271" s="10" t="s">
        <v>141</v>
      </c>
      <c r="T271" s="10" t="s">
        <v>2487</v>
      </c>
      <c r="U271" s="10"/>
      <c r="V271" s="10"/>
      <c r="W271" s="10"/>
      <c r="X271" s="52"/>
      <c r="Y271" s="56" t="s">
        <v>1246</v>
      </c>
    </row>
    <row r="272" spans="1:25" ht="38.25" x14ac:dyDescent="0.25">
      <c r="A272" s="48" t="s">
        <v>343</v>
      </c>
      <c r="B272" s="6" t="s">
        <v>720</v>
      </c>
      <c r="C272" s="6" t="s">
        <v>260</v>
      </c>
      <c r="D272" s="6" t="s">
        <v>1247</v>
      </c>
      <c r="E272" s="6" t="s">
        <v>203</v>
      </c>
      <c r="F272" s="6" t="s">
        <v>128</v>
      </c>
      <c r="G272" s="6" t="s">
        <v>847</v>
      </c>
      <c r="H272" s="6" t="s">
        <v>1303</v>
      </c>
      <c r="I272" s="6" t="s">
        <v>313</v>
      </c>
      <c r="J272" s="6" t="s">
        <v>1894</v>
      </c>
      <c r="K272" s="6" t="s">
        <v>121</v>
      </c>
      <c r="L272" s="6">
        <v>30</v>
      </c>
      <c r="M272" s="6" t="s">
        <v>1248</v>
      </c>
      <c r="N272" s="28" t="s">
        <v>1245</v>
      </c>
      <c r="O272" s="6" t="s">
        <v>38</v>
      </c>
      <c r="P272" s="28">
        <v>43986</v>
      </c>
      <c r="Q272" s="6">
        <v>16</v>
      </c>
      <c r="R272" s="6">
        <v>16</v>
      </c>
      <c r="S272" s="6" t="s">
        <v>34</v>
      </c>
      <c r="T272" s="6" t="s">
        <v>1249</v>
      </c>
      <c r="U272" s="6" t="s">
        <v>38</v>
      </c>
      <c r="V272" s="6" t="s">
        <v>36</v>
      </c>
      <c r="W272" s="6" t="s">
        <v>38</v>
      </c>
      <c r="X272" s="51"/>
      <c r="Y272" s="56" t="s">
        <v>1250</v>
      </c>
    </row>
    <row r="273" spans="1:25" ht="38.25" x14ac:dyDescent="0.25">
      <c r="A273" s="48" t="s">
        <v>343</v>
      </c>
      <c r="B273" s="4" t="s">
        <v>720</v>
      </c>
      <c r="C273" s="4" t="s">
        <v>150</v>
      </c>
      <c r="D273" s="4" t="s">
        <v>1251</v>
      </c>
      <c r="E273" s="4" t="s">
        <v>203</v>
      </c>
      <c r="F273" s="4" t="s">
        <v>128</v>
      </c>
      <c r="G273" s="4" t="s">
        <v>1252</v>
      </c>
      <c r="H273" s="4" t="s">
        <v>335</v>
      </c>
      <c r="I273" s="4" t="s">
        <v>313</v>
      </c>
      <c r="J273" s="4" t="s">
        <v>1894</v>
      </c>
      <c r="K273" s="4" t="s">
        <v>121</v>
      </c>
      <c r="L273" s="4">
        <v>30</v>
      </c>
      <c r="M273" s="4" t="s">
        <v>1253</v>
      </c>
      <c r="N273" s="17" t="s">
        <v>1245</v>
      </c>
      <c r="O273" s="16"/>
      <c r="P273" s="17"/>
      <c r="Q273" s="16"/>
      <c r="R273" s="4"/>
      <c r="S273" s="4" t="s">
        <v>113</v>
      </c>
      <c r="T273" s="4"/>
      <c r="U273" s="4"/>
      <c r="V273" s="4"/>
      <c r="W273" s="4"/>
      <c r="X273" s="50"/>
      <c r="Y273" s="56" t="s">
        <v>1254</v>
      </c>
    </row>
    <row r="274" spans="1:25" ht="38.25" x14ac:dyDescent="0.25">
      <c r="A274" s="48" t="s">
        <v>343</v>
      </c>
      <c r="B274" s="4" t="s">
        <v>720</v>
      </c>
      <c r="C274" s="4" t="s">
        <v>507</v>
      </c>
      <c r="D274" s="4" t="s">
        <v>1097</v>
      </c>
      <c r="E274" s="4" t="s">
        <v>51</v>
      </c>
      <c r="F274" s="4" t="s">
        <v>204</v>
      </c>
      <c r="G274" s="4" t="s">
        <v>642</v>
      </c>
      <c r="H274" s="4" t="s">
        <v>335</v>
      </c>
      <c r="I274" s="4" t="s">
        <v>313</v>
      </c>
      <c r="J274" s="4" t="s">
        <v>1894</v>
      </c>
      <c r="K274" s="4" t="s">
        <v>32</v>
      </c>
      <c r="L274" s="4">
        <v>35</v>
      </c>
      <c r="M274" s="4" t="s">
        <v>1255</v>
      </c>
      <c r="N274" s="17" t="s">
        <v>1245</v>
      </c>
      <c r="O274" s="16"/>
      <c r="P274" s="17"/>
      <c r="Q274" s="16"/>
      <c r="R274" s="4"/>
      <c r="S274" s="4" t="s">
        <v>113</v>
      </c>
      <c r="T274" s="4"/>
      <c r="U274" s="4"/>
      <c r="V274" s="4"/>
      <c r="W274" s="4"/>
      <c r="X274" s="50"/>
      <c r="Y274" s="56" t="s">
        <v>1256</v>
      </c>
    </row>
    <row r="275" spans="1:25" ht="38.25" x14ac:dyDescent="0.25">
      <c r="A275" s="48" t="s">
        <v>343</v>
      </c>
      <c r="B275" s="4" t="s">
        <v>720</v>
      </c>
      <c r="C275" s="4" t="s">
        <v>1033</v>
      </c>
      <c r="D275" s="4" t="s">
        <v>1257</v>
      </c>
      <c r="E275" s="4" t="s">
        <v>311</v>
      </c>
      <c r="F275" s="4" t="s">
        <v>204</v>
      </c>
      <c r="G275" s="4" t="s">
        <v>1258</v>
      </c>
      <c r="H275" s="4" t="s">
        <v>723</v>
      </c>
      <c r="I275" s="4" t="s">
        <v>313</v>
      </c>
      <c r="J275" s="4" t="s">
        <v>1894</v>
      </c>
      <c r="K275" s="4" t="s">
        <v>53</v>
      </c>
      <c r="L275" s="4">
        <v>30</v>
      </c>
      <c r="M275" s="4" t="s">
        <v>1259</v>
      </c>
      <c r="N275" s="17" t="s">
        <v>1245</v>
      </c>
      <c r="O275" s="16"/>
      <c r="P275" s="17"/>
      <c r="Q275" s="16"/>
      <c r="R275" s="4"/>
      <c r="S275" s="4" t="s">
        <v>113</v>
      </c>
      <c r="T275" s="4"/>
      <c r="U275" s="4"/>
      <c r="V275" s="4"/>
      <c r="W275" s="4"/>
      <c r="X275" s="50"/>
      <c r="Y275" s="56" t="s">
        <v>1260</v>
      </c>
    </row>
    <row r="276" spans="1:25" ht="38.25" x14ac:dyDescent="0.25">
      <c r="A276" s="48" t="s">
        <v>343</v>
      </c>
      <c r="B276" s="10" t="s">
        <v>720</v>
      </c>
      <c r="C276" s="10" t="s">
        <v>380</v>
      </c>
      <c r="D276" s="10" t="s">
        <v>1261</v>
      </c>
      <c r="E276" s="10" t="s">
        <v>192</v>
      </c>
      <c r="F276" s="10" t="s">
        <v>204</v>
      </c>
      <c r="G276" s="10" t="s">
        <v>1262</v>
      </c>
      <c r="H276" s="10" t="s">
        <v>826</v>
      </c>
      <c r="I276" s="10" t="s">
        <v>313</v>
      </c>
      <c r="J276" s="10" t="s">
        <v>1894</v>
      </c>
      <c r="K276" s="10" t="s">
        <v>121</v>
      </c>
      <c r="L276" s="10">
        <v>30</v>
      </c>
      <c r="M276" s="10" t="s">
        <v>1263</v>
      </c>
      <c r="N276" s="12" t="s">
        <v>1245</v>
      </c>
      <c r="O276" s="10" t="s">
        <v>1264</v>
      </c>
      <c r="P276" s="12">
        <v>43978</v>
      </c>
      <c r="Q276" s="10">
        <v>78</v>
      </c>
      <c r="R276" s="10">
        <v>78</v>
      </c>
      <c r="S276" s="10" t="s">
        <v>141</v>
      </c>
      <c r="T276" s="10" t="s">
        <v>1265</v>
      </c>
      <c r="U276" s="10"/>
      <c r="V276" s="10"/>
      <c r="W276" s="10"/>
      <c r="X276" s="52"/>
      <c r="Y276" s="56" t="s">
        <v>1266</v>
      </c>
    </row>
    <row r="277" spans="1:25" ht="38.25" x14ac:dyDescent="0.25">
      <c r="A277" s="48" t="s">
        <v>343</v>
      </c>
      <c r="B277" s="10" t="s">
        <v>1553</v>
      </c>
      <c r="C277" s="10" t="s">
        <v>260</v>
      </c>
      <c r="D277" s="10" t="s">
        <v>1267</v>
      </c>
      <c r="E277" s="10" t="s">
        <v>203</v>
      </c>
      <c r="F277" s="10" t="s">
        <v>204</v>
      </c>
      <c r="G277" s="10" t="s">
        <v>1268</v>
      </c>
      <c r="H277" s="10" t="s">
        <v>29</v>
      </c>
      <c r="I277" s="10" t="s">
        <v>313</v>
      </c>
      <c r="J277" s="10" t="s">
        <v>1894</v>
      </c>
      <c r="K277" s="10" t="s">
        <v>121</v>
      </c>
      <c r="L277" s="10">
        <v>30</v>
      </c>
      <c r="M277" s="10" t="s">
        <v>1269</v>
      </c>
      <c r="N277" s="12" t="s">
        <v>1245</v>
      </c>
      <c r="O277" s="11">
        <v>20202050068291</v>
      </c>
      <c r="P277" s="12" t="s">
        <v>2489</v>
      </c>
      <c r="Q277" s="11">
        <v>50</v>
      </c>
      <c r="R277" s="10">
        <v>50</v>
      </c>
      <c r="S277" s="10" t="s">
        <v>141</v>
      </c>
      <c r="T277" s="10" t="s">
        <v>2488</v>
      </c>
      <c r="U277" s="40">
        <v>44036</v>
      </c>
      <c r="V277" s="10" t="s">
        <v>36</v>
      </c>
      <c r="W277" s="10" t="s">
        <v>37</v>
      </c>
      <c r="X277" s="52" t="s">
        <v>38</v>
      </c>
      <c r="Y277" s="56" t="s">
        <v>1270</v>
      </c>
    </row>
    <row r="278" spans="1:25" ht="38.25" x14ac:dyDescent="0.25">
      <c r="A278" s="48" t="s">
        <v>343</v>
      </c>
      <c r="B278" s="6" t="s">
        <v>278</v>
      </c>
      <c r="C278" s="6" t="s">
        <v>126</v>
      </c>
      <c r="D278" s="6" t="s">
        <v>1271</v>
      </c>
      <c r="E278" s="6" t="s">
        <v>51</v>
      </c>
      <c r="F278" s="6" t="s">
        <v>197</v>
      </c>
      <c r="G278" s="6" t="s">
        <v>1272</v>
      </c>
      <c r="H278" s="6" t="s">
        <v>29</v>
      </c>
      <c r="I278" s="6" t="s">
        <v>313</v>
      </c>
      <c r="J278" s="6" t="s">
        <v>1894</v>
      </c>
      <c r="K278" s="6" t="s">
        <v>53</v>
      </c>
      <c r="L278" s="6">
        <v>30</v>
      </c>
      <c r="M278" s="6" t="s">
        <v>1273</v>
      </c>
      <c r="N278" s="28" t="s">
        <v>1245</v>
      </c>
      <c r="O278" s="8" t="s">
        <v>1274</v>
      </c>
      <c r="P278" s="28">
        <v>43951</v>
      </c>
      <c r="Q278" s="6">
        <v>0</v>
      </c>
      <c r="R278" s="6">
        <v>0</v>
      </c>
      <c r="S278" s="6" t="s">
        <v>34</v>
      </c>
      <c r="T278" s="6" t="s">
        <v>1275</v>
      </c>
      <c r="U278" s="6"/>
      <c r="V278" s="6"/>
      <c r="W278" s="6"/>
      <c r="X278" s="51"/>
      <c r="Y278" s="56" t="s">
        <v>1276</v>
      </c>
    </row>
    <row r="279" spans="1:25" ht="38.25" x14ac:dyDescent="0.25">
      <c r="A279" s="48" t="s">
        <v>343</v>
      </c>
      <c r="B279" s="4" t="s">
        <v>720</v>
      </c>
      <c r="C279" s="4" t="s">
        <v>186</v>
      </c>
      <c r="D279" s="4" t="s">
        <v>1277</v>
      </c>
      <c r="E279" s="4" t="s">
        <v>311</v>
      </c>
      <c r="F279" s="4" t="s">
        <v>137</v>
      </c>
      <c r="G279" s="4" t="s">
        <v>1278</v>
      </c>
      <c r="H279" s="4" t="s">
        <v>162</v>
      </c>
      <c r="I279" s="4" t="s">
        <v>313</v>
      </c>
      <c r="J279" s="4" t="s">
        <v>1894</v>
      </c>
      <c r="K279" s="4" t="s">
        <v>121</v>
      </c>
      <c r="L279" s="4">
        <v>30</v>
      </c>
      <c r="M279" s="4" t="s">
        <v>1279</v>
      </c>
      <c r="N279" s="17" t="s">
        <v>1245</v>
      </c>
      <c r="O279" s="16"/>
      <c r="P279" s="17"/>
      <c r="Q279" s="16"/>
      <c r="R279" s="4"/>
      <c r="S279" s="4" t="s">
        <v>113</v>
      </c>
      <c r="T279" s="4"/>
      <c r="U279" s="4"/>
      <c r="V279" s="4"/>
      <c r="W279" s="4"/>
      <c r="X279" s="50"/>
      <c r="Y279" s="56" t="s">
        <v>1246</v>
      </c>
    </row>
    <row r="280" spans="1:25" ht="25.5" x14ac:dyDescent="0.25">
      <c r="A280" s="22" t="s">
        <v>1280</v>
      </c>
      <c r="B280" s="13" t="s">
        <v>134</v>
      </c>
      <c r="C280" s="13" t="s">
        <v>166</v>
      </c>
      <c r="D280" s="10" t="s">
        <v>1281</v>
      </c>
      <c r="E280" s="13" t="s">
        <v>311</v>
      </c>
      <c r="F280" s="13" t="s">
        <v>128</v>
      </c>
      <c r="G280" s="10" t="s">
        <v>1282</v>
      </c>
      <c r="H280" s="10" t="s">
        <v>370</v>
      </c>
      <c r="I280" s="10" t="s">
        <v>1283</v>
      </c>
      <c r="J280" s="10" t="s">
        <v>1894</v>
      </c>
      <c r="K280" s="10" t="s">
        <v>53</v>
      </c>
      <c r="L280" s="13">
        <v>30</v>
      </c>
      <c r="M280" s="10" t="s">
        <v>1284</v>
      </c>
      <c r="N280" s="12">
        <v>43955</v>
      </c>
      <c r="O280" s="35">
        <v>20203320003051</v>
      </c>
      <c r="P280" s="36">
        <v>44020</v>
      </c>
      <c r="Q280" s="35">
        <v>63</v>
      </c>
      <c r="R280" s="13">
        <v>63</v>
      </c>
      <c r="S280" s="13" t="s">
        <v>141</v>
      </c>
      <c r="T280" s="13" t="s">
        <v>2490</v>
      </c>
      <c r="U280" s="13"/>
      <c r="V280" s="13"/>
      <c r="W280" s="13"/>
      <c r="X280" s="13"/>
      <c r="Y280" s="57"/>
    </row>
    <row r="281" spans="1:25" ht="38.25" x14ac:dyDescent="0.25">
      <c r="A281" s="22" t="s">
        <v>343</v>
      </c>
      <c r="B281" s="7" t="s">
        <v>278</v>
      </c>
      <c r="C281" s="7" t="s">
        <v>150</v>
      </c>
      <c r="D281" s="6" t="s">
        <v>1286</v>
      </c>
      <c r="E281" s="7" t="s">
        <v>338</v>
      </c>
      <c r="F281" s="7" t="s">
        <v>128</v>
      </c>
      <c r="G281" s="6" t="s">
        <v>1287</v>
      </c>
      <c r="H281" s="6" t="s">
        <v>1288</v>
      </c>
      <c r="I281" s="6" t="s">
        <v>1289</v>
      </c>
      <c r="J281" s="6" t="s">
        <v>1979</v>
      </c>
      <c r="K281" s="6" t="s">
        <v>281</v>
      </c>
      <c r="L281" s="7">
        <v>20</v>
      </c>
      <c r="M281" s="6" t="s">
        <v>1290</v>
      </c>
      <c r="N281" s="28">
        <v>43956</v>
      </c>
      <c r="O281" s="29" t="s">
        <v>38</v>
      </c>
      <c r="P281" s="30"/>
      <c r="Q281" s="7">
        <v>20</v>
      </c>
      <c r="R281" s="7">
        <v>20</v>
      </c>
      <c r="S281" s="6" t="s">
        <v>34</v>
      </c>
      <c r="T281" s="7" t="s">
        <v>1291</v>
      </c>
      <c r="U281" s="7" t="s">
        <v>38</v>
      </c>
      <c r="V281" s="7" t="s">
        <v>1292</v>
      </c>
      <c r="W281" s="7" t="s">
        <v>38</v>
      </c>
      <c r="X281" s="31">
        <v>43991</v>
      </c>
      <c r="Y281" s="57" t="s">
        <v>1887</v>
      </c>
    </row>
    <row r="282" spans="1:25" ht="25.5" x14ac:dyDescent="0.25">
      <c r="A282" s="22" t="s">
        <v>343</v>
      </c>
      <c r="B282" s="7" t="s">
        <v>278</v>
      </c>
      <c r="C282" s="7" t="s">
        <v>150</v>
      </c>
      <c r="D282" s="6" t="s">
        <v>1293</v>
      </c>
      <c r="E282" s="7" t="s">
        <v>338</v>
      </c>
      <c r="F282" s="7" t="s">
        <v>128</v>
      </c>
      <c r="G282" s="6" t="s">
        <v>1294</v>
      </c>
      <c r="H282" s="6" t="s">
        <v>1288</v>
      </c>
      <c r="I282" s="6" t="s">
        <v>1289</v>
      </c>
      <c r="J282" s="6" t="s">
        <v>1979</v>
      </c>
      <c r="K282" s="6" t="s">
        <v>281</v>
      </c>
      <c r="L282" s="7">
        <v>20</v>
      </c>
      <c r="M282" s="6" t="s">
        <v>1295</v>
      </c>
      <c r="N282" s="28">
        <v>43956</v>
      </c>
      <c r="O282" s="29" t="s">
        <v>38</v>
      </c>
      <c r="P282" s="30"/>
      <c r="Q282" s="7">
        <v>20</v>
      </c>
      <c r="R282" s="7">
        <v>20</v>
      </c>
      <c r="S282" s="6" t="s">
        <v>34</v>
      </c>
      <c r="T282" s="7" t="s">
        <v>1291</v>
      </c>
      <c r="U282" s="7" t="s">
        <v>38</v>
      </c>
      <c r="V282" s="7" t="s">
        <v>1292</v>
      </c>
      <c r="W282" s="7" t="s">
        <v>38</v>
      </c>
      <c r="X282" s="31">
        <v>43991</v>
      </c>
      <c r="Y282" s="57" t="s">
        <v>1887</v>
      </c>
    </row>
    <row r="283" spans="1:25" ht="38.25" x14ac:dyDescent="0.25">
      <c r="A283" s="22" t="s">
        <v>343</v>
      </c>
      <c r="B283" s="7" t="s">
        <v>278</v>
      </c>
      <c r="C283" s="7" t="s">
        <v>1033</v>
      </c>
      <c r="D283" s="6" t="s">
        <v>1296</v>
      </c>
      <c r="E283" s="7" t="s">
        <v>67</v>
      </c>
      <c r="F283" s="7" t="s">
        <v>128</v>
      </c>
      <c r="G283" s="6" t="s">
        <v>1297</v>
      </c>
      <c r="H283" s="6" t="s">
        <v>370</v>
      </c>
      <c r="I283" s="6" t="s">
        <v>313</v>
      </c>
      <c r="J283" s="6" t="s">
        <v>1894</v>
      </c>
      <c r="K283" s="6" t="s">
        <v>121</v>
      </c>
      <c r="L283" s="7">
        <v>30</v>
      </c>
      <c r="M283" s="6" t="s">
        <v>1298</v>
      </c>
      <c r="N283" s="28">
        <v>43957</v>
      </c>
      <c r="O283" s="29">
        <v>20203320001251</v>
      </c>
      <c r="P283" s="30">
        <v>43977</v>
      </c>
      <c r="Q283" s="7">
        <v>14</v>
      </c>
      <c r="R283" s="7">
        <v>14</v>
      </c>
      <c r="S283" s="6" t="s">
        <v>34</v>
      </c>
      <c r="T283" s="7" t="s">
        <v>1299</v>
      </c>
      <c r="U283" s="7" t="s">
        <v>38</v>
      </c>
      <c r="V283" s="7" t="s">
        <v>81</v>
      </c>
      <c r="W283" s="7" t="s">
        <v>38</v>
      </c>
      <c r="X283" s="7" t="s">
        <v>38</v>
      </c>
      <c r="Y283" s="57" t="s">
        <v>1300</v>
      </c>
    </row>
    <row r="284" spans="1:25" ht="38.25" x14ac:dyDescent="0.25">
      <c r="A284" s="22" t="s">
        <v>343</v>
      </c>
      <c r="B284" s="13" t="s">
        <v>278</v>
      </c>
      <c r="C284" s="13" t="s">
        <v>1033</v>
      </c>
      <c r="D284" s="10" t="s">
        <v>1301</v>
      </c>
      <c r="E284" s="13" t="s">
        <v>331</v>
      </c>
      <c r="F284" s="13" t="s">
        <v>128</v>
      </c>
      <c r="G284" s="10" t="s">
        <v>1302</v>
      </c>
      <c r="H284" s="10" t="s">
        <v>1303</v>
      </c>
      <c r="I284" s="10" t="s">
        <v>313</v>
      </c>
      <c r="J284" s="10" t="s">
        <v>1894</v>
      </c>
      <c r="K284" s="10" t="s">
        <v>53</v>
      </c>
      <c r="L284" s="13">
        <v>30</v>
      </c>
      <c r="M284" s="10" t="s">
        <v>1304</v>
      </c>
      <c r="N284" s="12">
        <v>43957</v>
      </c>
      <c r="O284" s="35" t="s">
        <v>38</v>
      </c>
      <c r="P284" s="36">
        <v>44047</v>
      </c>
      <c r="Q284" s="35">
        <v>59</v>
      </c>
      <c r="R284" s="13">
        <v>59</v>
      </c>
      <c r="S284" s="13" t="s">
        <v>141</v>
      </c>
      <c r="T284" s="13" t="s">
        <v>2491</v>
      </c>
      <c r="U284" s="13"/>
      <c r="V284" s="13"/>
      <c r="W284" s="13"/>
      <c r="X284" s="13"/>
      <c r="Y284" s="57"/>
    </row>
    <row r="285" spans="1:25" ht="38.25" x14ac:dyDescent="0.25">
      <c r="A285" s="22" t="s">
        <v>343</v>
      </c>
      <c r="B285" s="7" t="s">
        <v>278</v>
      </c>
      <c r="C285" s="7" t="s">
        <v>126</v>
      </c>
      <c r="D285" s="6" t="s">
        <v>1189</v>
      </c>
      <c r="E285" s="7" t="s">
        <v>331</v>
      </c>
      <c r="F285" s="7" t="s">
        <v>204</v>
      </c>
      <c r="G285" s="6" t="s">
        <v>294</v>
      </c>
      <c r="H285" s="6" t="s">
        <v>1303</v>
      </c>
      <c r="I285" s="6" t="s">
        <v>313</v>
      </c>
      <c r="J285" s="6" t="s">
        <v>1894</v>
      </c>
      <c r="K285" s="6" t="s">
        <v>121</v>
      </c>
      <c r="L285" s="7">
        <v>30</v>
      </c>
      <c r="M285" s="6" t="s">
        <v>1306</v>
      </c>
      <c r="N285" s="28">
        <v>43957</v>
      </c>
      <c r="O285" s="29" t="s">
        <v>38</v>
      </c>
      <c r="P285" s="30">
        <v>43969</v>
      </c>
      <c r="Q285" s="7">
        <v>8</v>
      </c>
      <c r="R285" s="7">
        <v>8</v>
      </c>
      <c r="S285" s="6" t="s">
        <v>34</v>
      </c>
      <c r="T285" s="7" t="s">
        <v>1307</v>
      </c>
      <c r="U285" s="7" t="s">
        <v>38</v>
      </c>
      <c r="V285" s="7" t="s">
        <v>36</v>
      </c>
      <c r="W285" s="7" t="s">
        <v>37</v>
      </c>
      <c r="X285" s="7" t="s">
        <v>38</v>
      </c>
      <c r="Y285" s="57" t="s">
        <v>1308</v>
      </c>
    </row>
    <row r="286" spans="1:25" ht="51" x14ac:dyDescent="0.25">
      <c r="A286" s="22" t="s">
        <v>343</v>
      </c>
      <c r="B286" s="32" t="s">
        <v>278</v>
      </c>
      <c r="C286" s="32" t="s">
        <v>1033</v>
      </c>
      <c r="D286" s="4" t="s">
        <v>1309</v>
      </c>
      <c r="E286" s="32" t="s">
        <v>331</v>
      </c>
      <c r="F286" s="32" t="s">
        <v>204</v>
      </c>
      <c r="G286" s="4" t="s">
        <v>1310</v>
      </c>
      <c r="H286" s="4" t="s">
        <v>162</v>
      </c>
      <c r="I286" s="4" t="s">
        <v>595</v>
      </c>
      <c r="J286" s="4" t="s">
        <v>1894</v>
      </c>
      <c r="K286" s="4" t="s">
        <v>121</v>
      </c>
      <c r="L286" s="32">
        <v>30</v>
      </c>
      <c r="M286" s="4" t="s">
        <v>1311</v>
      </c>
      <c r="N286" s="17">
        <v>43957</v>
      </c>
      <c r="O286" s="33"/>
      <c r="P286" s="34"/>
      <c r="Q286" s="33"/>
      <c r="R286" s="32"/>
      <c r="S286" s="32" t="s">
        <v>113</v>
      </c>
      <c r="T286" s="32" t="s">
        <v>1305</v>
      </c>
      <c r="U286" s="32"/>
      <c r="V286" s="32"/>
      <c r="W286" s="32"/>
      <c r="X286" s="32"/>
      <c r="Y286" s="57"/>
    </row>
    <row r="287" spans="1:25" ht="38.25" x14ac:dyDescent="0.25">
      <c r="A287" s="22" t="s">
        <v>343</v>
      </c>
      <c r="B287" s="13" t="s">
        <v>278</v>
      </c>
      <c r="C287" s="13" t="s">
        <v>176</v>
      </c>
      <c r="D287" s="10" t="s">
        <v>1312</v>
      </c>
      <c r="E287" s="13" t="s">
        <v>311</v>
      </c>
      <c r="F287" s="13" t="s">
        <v>128</v>
      </c>
      <c r="G287" s="10" t="s">
        <v>1313</v>
      </c>
      <c r="H287" s="10" t="s">
        <v>370</v>
      </c>
      <c r="I287" s="10" t="s">
        <v>313</v>
      </c>
      <c r="J287" s="10" t="s">
        <v>1894</v>
      </c>
      <c r="K287" s="10" t="s">
        <v>53</v>
      </c>
      <c r="L287" s="13">
        <v>30</v>
      </c>
      <c r="M287" s="10" t="s">
        <v>1314</v>
      </c>
      <c r="N287" s="12">
        <v>43957</v>
      </c>
      <c r="O287" s="35">
        <v>20203320003061</v>
      </c>
      <c r="P287" s="36" t="s">
        <v>2493</v>
      </c>
      <c r="Q287" s="35">
        <v>41</v>
      </c>
      <c r="R287" s="13">
        <v>41</v>
      </c>
      <c r="S287" s="13" t="s">
        <v>141</v>
      </c>
      <c r="T287" s="13" t="s">
        <v>2492</v>
      </c>
      <c r="U287" s="13"/>
      <c r="V287" s="13"/>
      <c r="W287" s="13"/>
      <c r="X287" s="13"/>
      <c r="Y287" s="57"/>
    </row>
    <row r="288" spans="1:25" ht="38.25" x14ac:dyDescent="0.25">
      <c r="A288" s="22" t="s">
        <v>343</v>
      </c>
      <c r="B288" s="32" t="s">
        <v>278</v>
      </c>
      <c r="C288" s="32" t="s">
        <v>150</v>
      </c>
      <c r="D288" s="4" t="s">
        <v>1315</v>
      </c>
      <c r="E288" s="32" t="s">
        <v>67</v>
      </c>
      <c r="F288" s="32" t="s">
        <v>204</v>
      </c>
      <c r="G288" s="4" t="s">
        <v>1125</v>
      </c>
      <c r="H288" s="4" t="s">
        <v>335</v>
      </c>
      <c r="I288" s="4" t="s">
        <v>313</v>
      </c>
      <c r="J288" s="4" t="s">
        <v>1894</v>
      </c>
      <c r="K288" s="4" t="s">
        <v>32</v>
      </c>
      <c r="L288" s="32">
        <v>35</v>
      </c>
      <c r="M288" s="4" t="s">
        <v>1316</v>
      </c>
      <c r="N288" s="17">
        <v>43957</v>
      </c>
      <c r="O288" s="33"/>
      <c r="P288" s="34"/>
      <c r="Q288" s="33"/>
      <c r="R288" s="32"/>
      <c r="S288" s="32" t="s">
        <v>113</v>
      </c>
      <c r="T288" s="32" t="s">
        <v>1317</v>
      </c>
      <c r="U288" s="32"/>
      <c r="V288" s="32"/>
      <c r="W288" s="32"/>
      <c r="X288" s="32"/>
      <c r="Y288" s="57"/>
    </row>
    <row r="289" spans="1:25" ht="38.25" x14ac:dyDescent="0.25">
      <c r="A289" s="22" t="s">
        <v>343</v>
      </c>
      <c r="B289" s="7" t="s">
        <v>278</v>
      </c>
      <c r="C289" s="7" t="s">
        <v>779</v>
      </c>
      <c r="D289" s="6" t="s">
        <v>1318</v>
      </c>
      <c r="E289" s="7" t="s">
        <v>67</v>
      </c>
      <c r="F289" s="7" t="s">
        <v>1986</v>
      </c>
      <c r="G289" s="6" t="s">
        <v>1319</v>
      </c>
      <c r="H289" s="6" t="s">
        <v>723</v>
      </c>
      <c r="I289" s="6" t="s">
        <v>313</v>
      </c>
      <c r="J289" s="6" t="s">
        <v>1894</v>
      </c>
      <c r="K289" s="6" t="s">
        <v>121</v>
      </c>
      <c r="L289" s="7">
        <v>30</v>
      </c>
      <c r="M289" s="6" t="s">
        <v>1320</v>
      </c>
      <c r="N289" s="28">
        <v>43957</v>
      </c>
      <c r="O289" s="29">
        <v>20202050066961</v>
      </c>
      <c r="P289" s="30">
        <v>43966</v>
      </c>
      <c r="Q289" s="7">
        <v>7</v>
      </c>
      <c r="R289" s="7">
        <v>7</v>
      </c>
      <c r="S289" s="6" t="s">
        <v>34</v>
      </c>
      <c r="T289" s="7" t="s">
        <v>1321</v>
      </c>
      <c r="U289" s="7" t="s">
        <v>38</v>
      </c>
      <c r="V289" s="7" t="s">
        <v>81</v>
      </c>
      <c r="W289" s="7" t="s">
        <v>38</v>
      </c>
      <c r="X289" s="7" t="s">
        <v>38</v>
      </c>
      <c r="Y289" s="57" t="s">
        <v>1322</v>
      </c>
    </row>
    <row r="290" spans="1:25" ht="38.25" x14ac:dyDescent="0.25">
      <c r="A290" s="22" t="s">
        <v>343</v>
      </c>
      <c r="B290" s="7" t="s">
        <v>278</v>
      </c>
      <c r="C290" s="7" t="s">
        <v>1033</v>
      </c>
      <c r="D290" s="6" t="s">
        <v>1323</v>
      </c>
      <c r="E290" s="7" t="s">
        <v>67</v>
      </c>
      <c r="F290" s="7" t="s">
        <v>204</v>
      </c>
      <c r="G290" s="6" t="s">
        <v>1324</v>
      </c>
      <c r="H290" s="6" t="s">
        <v>723</v>
      </c>
      <c r="I290" s="6" t="s">
        <v>313</v>
      </c>
      <c r="J290" s="6" t="s">
        <v>1894</v>
      </c>
      <c r="K290" s="6" t="s">
        <v>121</v>
      </c>
      <c r="L290" s="7">
        <v>30</v>
      </c>
      <c r="M290" s="6" t="s">
        <v>1325</v>
      </c>
      <c r="N290" s="28">
        <v>43957</v>
      </c>
      <c r="O290" s="29">
        <v>20202050066981</v>
      </c>
      <c r="P290" s="30">
        <v>43966</v>
      </c>
      <c r="Q290" s="7">
        <v>7</v>
      </c>
      <c r="R290" s="7">
        <v>7</v>
      </c>
      <c r="S290" s="6" t="s">
        <v>34</v>
      </c>
      <c r="T290" s="7" t="s">
        <v>1321</v>
      </c>
      <c r="U290" s="7" t="s">
        <v>38</v>
      </c>
      <c r="V290" s="7" t="s">
        <v>81</v>
      </c>
      <c r="W290" s="7" t="s">
        <v>38</v>
      </c>
      <c r="X290" s="7" t="s">
        <v>38</v>
      </c>
      <c r="Y290" s="57" t="s">
        <v>1322</v>
      </c>
    </row>
    <row r="291" spans="1:25" ht="38.25" x14ac:dyDescent="0.25">
      <c r="A291" s="22" t="s">
        <v>343</v>
      </c>
      <c r="B291" s="7" t="s">
        <v>278</v>
      </c>
      <c r="C291" s="7" t="s">
        <v>126</v>
      </c>
      <c r="D291" s="6" t="s">
        <v>1326</v>
      </c>
      <c r="E291" s="7" t="s">
        <v>67</v>
      </c>
      <c r="F291" s="7" t="s">
        <v>128</v>
      </c>
      <c r="G291" s="6" t="s">
        <v>1327</v>
      </c>
      <c r="H291" s="6" t="s">
        <v>826</v>
      </c>
      <c r="I291" s="6" t="s">
        <v>313</v>
      </c>
      <c r="J291" s="6" t="s">
        <v>1894</v>
      </c>
      <c r="K291" s="6" t="s">
        <v>121</v>
      </c>
      <c r="L291" s="7">
        <v>30</v>
      </c>
      <c r="M291" s="6" t="s">
        <v>1328</v>
      </c>
      <c r="N291" s="28">
        <v>43957</v>
      </c>
      <c r="O291" s="29">
        <v>20202050066851</v>
      </c>
      <c r="P291" s="30">
        <v>43978</v>
      </c>
      <c r="Q291" s="7">
        <v>15</v>
      </c>
      <c r="R291" s="7">
        <v>15</v>
      </c>
      <c r="S291" s="6" t="s">
        <v>34</v>
      </c>
      <c r="T291" s="7" t="s">
        <v>1329</v>
      </c>
      <c r="U291" s="7" t="s">
        <v>38</v>
      </c>
      <c r="V291" s="7" t="s">
        <v>81</v>
      </c>
      <c r="W291" s="7" t="s">
        <v>38</v>
      </c>
      <c r="X291" s="7" t="s">
        <v>38</v>
      </c>
      <c r="Y291" s="57" t="s">
        <v>1322</v>
      </c>
    </row>
    <row r="292" spans="1:25" ht="38.25" x14ac:dyDescent="0.25">
      <c r="A292" s="22" t="s">
        <v>343</v>
      </c>
      <c r="B292" s="7" t="s">
        <v>278</v>
      </c>
      <c r="C292" s="7" t="s">
        <v>126</v>
      </c>
      <c r="D292" s="6" t="s">
        <v>1330</v>
      </c>
      <c r="E292" s="7" t="s">
        <v>331</v>
      </c>
      <c r="F292" s="7" t="s">
        <v>152</v>
      </c>
      <c r="G292" s="6" t="s">
        <v>1331</v>
      </c>
      <c r="H292" s="6" t="s">
        <v>373</v>
      </c>
      <c r="I292" s="6" t="s">
        <v>86</v>
      </c>
      <c r="J292" s="7" t="s">
        <v>274</v>
      </c>
      <c r="K292" s="6" t="s">
        <v>436</v>
      </c>
      <c r="L292" s="7">
        <v>30</v>
      </c>
      <c r="M292" s="6" t="s">
        <v>1332</v>
      </c>
      <c r="N292" s="28">
        <v>43957</v>
      </c>
      <c r="O292" s="29" t="s">
        <v>38</v>
      </c>
      <c r="P292" s="30">
        <v>43971</v>
      </c>
      <c r="Q292" s="7">
        <v>10</v>
      </c>
      <c r="R292" s="7">
        <v>10</v>
      </c>
      <c r="S292" s="6" t="s">
        <v>34</v>
      </c>
      <c r="T292" s="7" t="s">
        <v>1333</v>
      </c>
      <c r="U292" s="7" t="s">
        <v>38</v>
      </c>
      <c r="V292" s="7" t="s">
        <v>38</v>
      </c>
      <c r="W292" s="7" t="s">
        <v>38</v>
      </c>
      <c r="X292" s="7" t="s">
        <v>38</v>
      </c>
      <c r="Y292" s="57" t="s">
        <v>158</v>
      </c>
    </row>
    <row r="293" spans="1:25" ht="25.5" x14ac:dyDescent="0.25">
      <c r="A293" s="22" t="s">
        <v>343</v>
      </c>
      <c r="B293" s="7" t="s">
        <v>278</v>
      </c>
      <c r="C293" s="7" t="s">
        <v>461</v>
      </c>
      <c r="D293" s="6" t="s">
        <v>1334</v>
      </c>
      <c r="E293" s="7" t="s">
        <v>67</v>
      </c>
      <c r="F293" s="7" t="s">
        <v>128</v>
      </c>
      <c r="G293" s="6" t="s">
        <v>1335</v>
      </c>
      <c r="H293" s="6" t="s">
        <v>390</v>
      </c>
      <c r="I293" s="6" t="s">
        <v>1336</v>
      </c>
      <c r="J293" s="6" t="s">
        <v>1894</v>
      </c>
      <c r="K293" s="6" t="s">
        <v>121</v>
      </c>
      <c r="L293" s="7">
        <v>30</v>
      </c>
      <c r="M293" s="6" t="s">
        <v>1337</v>
      </c>
      <c r="N293" s="28">
        <v>43957</v>
      </c>
      <c r="O293" s="29">
        <v>20202100001991</v>
      </c>
      <c r="P293" s="30">
        <v>43984</v>
      </c>
      <c r="Q293" s="7">
        <v>19</v>
      </c>
      <c r="R293" s="7">
        <v>19</v>
      </c>
      <c r="S293" s="6" t="s">
        <v>34</v>
      </c>
      <c r="T293" s="7" t="s">
        <v>1338</v>
      </c>
      <c r="U293" s="7" t="s">
        <v>38</v>
      </c>
      <c r="V293" s="7" t="s">
        <v>81</v>
      </c>
      <c r="W293" s="7" t="s">
        <v>38</v>
      </c>
      <c r="X293" s="7" t="s">
        <v>38</v>
      </c>
      <c r="Y293" s="57" t="s">
        <v>1339</v>
      </c>
    </row>
    <row r="294" spans="1:25" ht="25.5" x14ac:dyDescent="0.25">
      <c r="A294" s="22" t="s">
        <v>343</v>
      </c>
      <c r="B294" s="7" t="s">
        <v>278</v>
      </c>
      <c r="C294" s="7" t="s">
        <v>461</v>
      </c>
      <c r="D294" s="6" t="s">
        <v>1340</v>
      </c>
      <c r="E294" s="7" t="s">
        <v>331</v>
      </c>
      <c r="F294" s="7" t="s">
        <v>152</v>
      </c>
      <c r="G294" s="6" t="s">
        <v>1341</v>
      </c>
      <c r="H294" s="6" t="s">
        <v>390</v>
      </c>
      <c r="I294" s="6" t="s">
        <v>1336</v>
      </c>
      <c r="J294" s="6" t="s">
        <v>1894</v>
      </c>
      <c r="K294" s="6" t="s">
        <v>53</v>
      </c>
      <c r="L294" s="7">
        <v>30</v>
      </c>
      <c r="M294" s="14" t="s">
        <v>1342</v>
      </c>
      <c r="N294" s="28">
        <v>43957</v>
      </c>
      <c r="O294" s="29">
        <v>20202100001971</v>
      </c>
      <c r="P294" s="30">
        <v>43984</v>
      </c>
      <c r="Q294" s="7">
        <v>19</v>
      </c>
      <c r="R294" s="7">
        <v>19</v>
      </c>
      <c r="S294" s="6" t="s">
        <v>34</v>
      </c>
      <c r="T294" s="7" t="s">
        <v>1343</v>
      </c>
      <c r="U294" s="7" t="s">
        <v>38</v>
      </c>
      <c r="V294" s="7" t="s">
        <v>81</v>
      </c>
      <c r="W294" s="7" t="s">
        <v>38</v>
      </c>
      <c r="X294" s="7" t="s">
        <v>38</v>
      </c>
      <c r="Y294" s="57" t="s">
        <v>1339</v>
      </c>
    </row>
    <row r="295" spans="1:25" ht="38.25" x14ac:dyDescent="0.25">
      <c r="A295" s="22" t="s">
        <v>343</v>
      </c>
      <c r="B295" s="13" t="s">
        <v>278</v>
      </c>
      <c r="C295" s="13" t="s">
        <v>126</v>
      </c>
      <c r="D295" s="10" t="s">
        <v>1344</v>
      </c>
      <c r="E295" s="13" t="s">
        <v>331</v>
      </c>
      <c r="F295" s="13" t="s">
        <v>128</v>
      </c>
      <c r="G295" s="10" t="s">
        <v>1345</v>
      </c>
      <c r="H295" s="10" t="s">
        <v>826</v>
      </c>
      <c r="I295" s="10" t="s">
        <v>313</v>
      </c>
      <c r="J295" s="10" t="s">
        <v>1894</v>
      </c>
      <c r="K295" s="10" t="s">
        <v>281</v>
      </c>
      <c r="L295" s="13">
        <v>20</v>
      </c>
      <c r="M295" s="10" t="s">
        <v>1346</v>
      </c>
      <c r="N295" s="12">
        <v>43957</v>
      </c>
      <c r="O295" s="35"/>
      <c r="P295" s="36">
        <v>44019</v>
      </c>
      <c r="Q295" s="35">
        <v>41</v>
      </c>
      <c r="R295" s="13">
        <v>41</v>
      </c>
      <c r="S295" s="10" t="s">
        <v>141</v>
      </c>
      <c r="T295" s="13" t="s">
        <v>2494</v>
      </c>
      <c r="U295" s="13"/>
      <c r="V295" s="13"/>
      <c r="W295" s="13"/>
      <c r="X295" s="13"/>
      <c r="Y295" s="57"/>
    </row>
    <row r="296" spans="1:25" ht="51" x14ac:dyDescent="0.25">
      <c r="A296" s="22" t="s">
        <v>343</v>
      </c>
      <c r="B296" s="32" t="s">
        <v>278</v>
      </c>
      <c r="C296" s="32" t="s">
        <v>1347</v>
      </c>
      <c r="D296" s="4" t="s">
        <v>1348</v>
      </c>
      <c r="E296" s="32" t="s">
        <v>311</v>
      </c>
      <c r="F296" s="32" t="s">
        <v>128</v>
      </c>
      <c r="G296" s="4" t="s">
        <v>1349</v>
      </c>
      <c r="H296" s="4" t="s">
        <v>162</v>
      </c>
      <c r="I296" s="4" t="s">
        <v>595</v>
      </c>
      <c r="J296" s="4" t="s">
        <v>1894</v>
      </c>
      <c r="K296" s="4" t="s">
        <v>121</v>
      </c>
      <c r="L296" s="32">
        <v>30</v>
      </c>
      <c r="M296" s="4" t="s">
        <v>1350</v>
      </c>
      <c r="N296" s="17">
        <v>43958</v>
      </c>
      <c r="O296" s="33"/>
      <c r="P296" s="34"/>
      <c r="Q296" s="33"/>
      <c r="R296" s="32"/>
      <c r="S296" s="32" t="s">
        <v>113</v>
      </c>
      <c r="T296" s="32" t="s">
        <v>1351</v>
      </c>
      <c r="U296" s="32"/>
      <c r="V296" s="32"/>
      <c r="W296" s="32"/>
      <c r="X296" s="32"/>
      <c r="Y296" s="57"/>
    </row>
    <row r="297" spans="1:25" ht="38.25" x14ac:dyDescent="0.25">
      <c r="A297" s="22" t="s">
        <v>343</v>
      </c>
      <c r="B297" s="13" t="s">
        <v>278</v>
      </c>
      <c r="C297" s="13" t="s">
        <v>172</v>
      </c>
      <c r="D297" s="10" t="s">
        <v>1352</v>
      </c>
      <c r="E297" s="13" t="s">
        <v>331</v>
      </c>
      <c r="F297" s="13" t="s">
        <v>128</v>
      </c>
      <c r="G297" s="10" t="s">
        <v>294</v>
      </c>
      <c r="H297" s="10" t="s">
        <v>723</v>
      </c>
      <c r="I297" s="10" t="s">
        <v>313</v>
      </c>
      <c r="J297" s="10" t="s">
        <v>1894</v>
      </c>
      <c r="K297" s="10" t="s">
        <v>53</v>
      </c>
      <c r="L297" s="13">
        <v>30</v>
      </c>
      <c r="M297" s="10" t="s">
        <v>1353</v>
      </c>
      <c r="N297" s="12">
        <v>43958</v>
      </c>
      <c r="O297" s="35">
        <v>20202050067011</v>
      </c>
      <c r="P297" s="36">
        <v>43966</v>
      </c>
      <c r="Q297" s="35">
        <v>45</v>
      </c>
      <c r="R297" s="13">
        <v>45</v>
      </c>
      <c r="S297" s="13" t="s">
        <v>141</v>
      </c>
      <c r="T297" s="13" t="s">
        <v>38</v>
      </c>
      <c r="U297" s="13"/>
      <c r="V297" s="13"/>
      <c r="W297" s="13"/>
      <c r="X297" s="13"/>
      <c r="Y297" s="57" t="s">
        <v>1354</v>
      </c>
    </row>
    <row r="298" spans="1:25" ht="38.25" x14ac:dyDescent="0.25">
      <c r="A298" s="22" t="s">
        <v>343</v>
      </c>
      <c r="B298" s="7" t="s">
        <v>278</v>
      </c>
      <c r="C298" s="7" t="s">
        <v>1347</v>
      </c>
      <c r="D298" s="6" t="s">
        <v>679</v>
      </c>
      <c r="E298" s="7" t="s">
        <v>331</v>
      </c>
      <c r="F298" s="7" t="s">
        <v>1986</v>
      </c>
      <c r="G298" s="6" t="s">
        <v>649</v>
      </c>
      <c r="H298" s="6" t="s">
        <v>826</v>
      </c>
      <c r="I298" s="6" t="s">
        <v>313</v>
      </c>
      <c r="J298" s="6" t="s">
        <v>1894</v>
      </c>
      <c r="K298" s="6" t="s">
        <v>121</v>
      </c>
      <c r="L298" s="7">
        <v>30</v>
      </c>
      <c r="M298" s="6" t="s">
        <v>1355</v>
      </c>
      <c r="N298" s="28">
        <v>43958</v>
      </c>
      <c r="O298" s="29">
        <v>20202050067341</v>
      </c>
      <c r="P298" s="30">
        <v>43983</v>
      </c>
      <c r="Q298" s="7">
        <v>17</v>
      </c>
      <c r="R298" s="7">
        <v>17</v>
      </c>
      <c r="S298" s="6" t="s">
        <v>34</v>
      </c>
      <c r="T298" s="7" t="s">
        <v>1356</v>
      </c>
      <c r="U298" s="7" t="s">
        <v>38</v>
      </c>
      <c r="V298" s="7" t="s">
        <v>81</v>
      </c>
      <c r="W298" s="7" t="s">
        <v>38</v>
      </c>
      <c r="X298" s="7" t="s">
        <v>38</v>
      </c>
      <c r="Y298" s="57" t="s">
        <v>1339</v>
      </c>
    </row>
    <row r="299" spans="1:25" ht="38.25" x14ac:dyDescent="0.25">
      <c r="A299" s="22" t="s">
        <v>343</v>
      </c>
      <c r="B299" s="7" t="s">
        <v>278</v>
      </c>
      <c r="C299" s="7" t="s">
        <v>176</v>
      </c>
      <c r="D299" s="6" t="s">
        <v>1357</v>
      </c>
      <c r="E299" s="7" t="s">
        <v>67</v>
      </c>
      <c r="F299" s="7" t="s">
        <v>128</v>
      </c>
      <c r="G299" s="6" t="s">
        <v>1358</v>
      </c>
      <c r="H299" s="6" t="s">
        <v>335</v>
      </c>
      <c r="I299" s="6" t="s">
        <v>313</v>
      </c>
      <c r="J299" s="6" t="s">
        <v>1894</v>
      </c>
      <c r="K299" s="6" t="s">
        <v>121</v>
      </c>
      <c r="L299" s="7">
        <v>30</v>
      </c>
      <c r="M299" s="6" t="s">
        <v>1359</v>
      </c>
      <c r="N299" s="28">
        <v>43958</v>
      </c>
      <c r="O299" s="29">
        <v>20202050067111</v>
      </c>
      <c r="P299" s="30">
        <v>43969</v>
      </c>
      <c r="Q299" s="7">
        <v>7</v>
      </c>
      <c r="R299" s="7">
        <v>7</v>
      </c>
      <c r="S299" s="6" t="s">
        <v>34</v>
      </c>
      <c r="T299" s="7" t="s">
        <v>1321</v>
      </c>
      <c r="U299" s="7" t="s">
        <v>38</v>
      </c>
      <c r="V299" s="7" t="s">
        <v>81</v>
      </c>
      <c r="W299" s="7" t="s">
        <v>38</v>
      </c>
      <c r="X299" s="7" t="s">
        <v>38</v>
      </c>
      <c r="Y299" s="57" t="s">
        <v>1322</v>
      </c>
    </row>
    <row r="300" spans="1:25" ht="25.5" x14ac:dyDescent="0.25">
      <c r="A300" s="22" t="s">
        <v>343</v>
      </c>
      <c r="B300" s="7" t="s">
        <v>278</v>
      </c>
      <c r="C300" s="7" t="s">
        <v>248</v>
      </c>
      <c r="D300" s="6" t="s">
        <v>1360</v>
      </c>
      <c r="E300" s="7" t="s">
        <v>311</v>
      </c>
      <c r="F300" s="7" t="s">
        <v>1361</v>
      </c>
      <c r="G300" s="6" t="s">
        <v>1362</v>
      </c>
      <c r="H300" s="6" t="s">
        <v>1363</v>
      </c>
      <c r="I300" s="7" t="s">
        <v>87</v>
      </c>
      <c r="J300" s="7" t="s">
        <v>274</v>
      </c>
      <c r="K300" s="6" t="s">
        <v>53</v>
      </c>
      <c r="L300" s="7">
        <v>30</v>
      </c>
      <c r="M300" s="6" t="s">
        <v>1364</v>
      </c>
      <c r="N300" s="28">
        <v>43958</v>
      </c>
      <c r="O300" s="29" t="s">
        <v>38</v>
      </c>
      <c r="P300" s="30">
        <v>43983</v>
      </c>
      <c r="Q300" s="7">
        <v>17</v>
      </c>
      <c r="R300" s="7">
        <v>17</v>
      </c>
      <c r="S300" s="6" t="s">
        <v>34</v>
      </c>
      <c r="T300" s="7" t="s">
        <v>1365</v>
      </c>
      <c r="U300" s="7" t="s">
        <v>38</v>
      </c>
      <c r="V300" s="7" t="s">
        <v>38</v>
      </c>
      <c r="W300" s="7" t="s">
        <v>38</v>
      </c>
      <c r="X300" s="7" t="s">
        <v>38</v>
      </c>
      <c r="Y300" s="57" t="s">
        <v>1366</v>
      </c>
    </row>
    <row r="301" spans="1:25" ht="38.25" x14ac:dyDescent="0.25">
      <c r="A301" s="22" t="s">
        <v>343</v>
      </c>
      <c r="B301" s="13" t="s">
        <v>278</v>
      </c>
      <c r="C301" s="13" t="s">
        <v>150</v>
      </c>
      <c r="D301" s="10" t="s">
        <v>1367</v>
      </c>
      <c r="E301" s="13" t="s">
        <v>67</v>
      </c>
      <c r="F301" s="13" t="s">
        <v>204</v>
      </c>
      <c r="G301" s="10" t="s">
        <v>1368</v>
      </c>
      <c r="H301" s="10" t="s">
        <v>1303</v>
      </c>
      <c r="I301" s="10" t="s">
        <v>313</v>
      </c>
      <c r="J301" s="10" t="s">
        <v>1894</v>
      </c>
      <c r="K301" s="10" t="s">
        <v>32</v>
      </c>
      <c r="L301" s="13">
        <v>35</v>
      </c>
      <c r="M301" s="10" t="s">
        <v>1369</v>
      </c>
      <c r="N301" s="12">
        <v>43958</v>
      </c>
      <c r="O301" s="35">
        <v>20202050068901</v>
      </c>
      <c r="P301" s="36">
        <v>44029</v>
      </c>
      <c r="Q301" s="35">
        <v>47</v>
      </c>
      <c r="R301" s="13">
        <v>47</v>
      </c>
      <c r="S301" s="13" t="s">
        <v>141</v>
      </c>
      <c r="T301" s="13" t="s">
        <v>2495</v>
      </c>
      <c r="U301" s="13"/>
      <c r="V301" s="13"/>
      <c r="W301" s="13"/>
      <c r="X301" s="13"/>
      <c r="Y301" s="57"/>
    </row>
    <row r="302" spans="1:25" ht="25.5" x14ac:dyDescent="0.25">
      <c r="A302" s="22" t="s">
        <v>343</v>
      </c>
      <c r="B302" s="32" t="s">
        <v>278</v>
      </c>
      <c r="C302" s="32" t="s">
        <v>150</v>
      </c>
      <c r="D302" s="4" t="s">
        <v>1370</v>
      </c>
      <c r="E302" s="32" t="s">
        <v>67</v>
      </c>
      <c r="F302" s="32" t="s">
        <v>128</v>
      </c>
      <c r="G302" s="4" t="s">
        <v>1371</v>
      </c>
      <c r="H302" s="4" t="s">
        <v>473</v>
      </c>
      <c r="I302" s="4" t="s">
        <v>474</v>
      </c>
      <c r="J302" s="4" t="s">
        <v>1979</v>
      </c>
      <c r="K302" s="4" t="s">
        <v>121</v>
      </c>
      <c r="L302" s="32">
        <v>30</v>
      </c>
      <c r="M302" s="4" t="s">
        <v>1372</v>
      </c>
      <c r="N302" s="17">
        <v>43958</v>
      </c>
      <c r="O302" s="33"/>
      <c r="P302" s="34"/>
      <c r="Q302" s="33"/>
      <c r="R302" s="32"/>
      <c r="S302" s="32" t="s">
        <v>113</v>
      </c>
      <c r="T302" s="32" t="s">
        <v>1351</v>
      </c>
      <c r="U302" s="32"/>
      <c r="V302" s="32"/>
      <c r="W302" s="32"/>
      <c r="X302" s="32"/>
      <c r="Y302" s="57"/>
    </row>
    <row r="303" spans="1:25" ht="25.5" x14ac:dyDescent="0.25">
      <c r="A303" s="22" t="s">
        <v>343</v>
      </c>
      <c r="B303" s="7" t="s">
        <v>278</v>
      </c>
      <c r="C303" s="7" t="s">
        <v>150</v>
      </c>
      <c r="D303" s="6" t="s">
        <v>909</v>
      </c>
      <c r="E303" s="7" t="s">
        <v>67</v>
      </c>
      <c r="F303" s="7" t="s">
        <v>152</v>
      </c>
      <c r="G303" s="6" t="s">
        <v>1373</v>
      </c>
      <c r="H303" s="6" t="s">
        <v>1374</v>
      </c>
      <c r="I303" s="6" t="s">
        <v>1375</v>
      </c>
      <c r="J303" s="6" t="s">
        <v>1979</v>
      </c>
      <c r="K303" s="6" t="s">
        <v>436</v>
      </c>
      <c r="L303" s="7">
        <v>30</v>
      </c>
      <c r="M303" s="6" t="s">
        <v>1376</v>
      </c>
      <c r="N303" s="28">
        <v>43958</v>
      </c>
      <c r="O303" s="29">
        <v>20203100001471</v>
      </c>
      <c r="P303" s="30">
        <v>43972</v>
      </c>
      <c r="Q303" s="7">
        <v>10</v>
      </c>
      <c r="R303" s="7">
        <v>10</v>
      </c>
      <c r="S303" s="6" t="s">
        <v>34</v>
      </c>
      <c r="T303" s="7" t="s">
        <v>1377</v>
      </c>
      <c r="U303" s="31">
        <v>43972</v>
      </c>
      <c r="V303" s="7" t="s">
        <v>38</v>
      </c>
      <c r="W303" s="7" t="s">
        <v>37</v>
      </c>
      <c r="X303" s="7" t="s">
        <v>38</v>
      </c>
      <c r="Y303" s="57" t="s">
        <v>38</v>
      </c>
    </row>
    <row r="304" spans="1:25" ht="51" x14ac:dyDescent="0.25">
      <c r="A304" s="22" t="s">
        <v>343</v>
      </c>
      <c r="B304" s="7" t="s">
        <v>278</v>
      </c>
      <c r="C304" s="7" t="s">
        <v>166</v>
      </c>
      <c r="D304" s="6" t="s">
        <v>1378</v>
      </c>
      <c r="E304" s="7" t="s">
        <v>311</v>
      </c>
      <c r="F304" s="7" t="s">
        <v>128</v>
      </c>
      <c r="G304" s="6" t="s">
        <v>1379</v>
      </c>
      <c r="H304" s="6" t="s">
        <v>664</v>
      </c>
      <c r="I304" s="6" t="s">
        <v>595</v>
      </c>
      <c r="J304" s="6" t="s">
        <v>1894</v>
      </c>
      <c r="K304" s="6" t="s">
        <v>121</v>
      </c>
      <c r="L304" s="7">
        <v>30</v>
      </c>
      <c r="M304" s="6" t="s">
        <v>1380</v>
      </c>
      <c r="N304" s="28">
        <v>43958</v>
      </c>
      <c r="O304" s="29">
        <v>20201000001411</v>
      </c>
      <c r="P304" s="30">
        <v>43969</v>
      </c>
      <c r="Q304" s="7">
        <v>7</v>
      </c>
      <c r="R304" s="7">
        <v>7</v>
      </c>
      <c r="S304" s="6" t="s">
        <v>34</v>
      </c>
      <c r="T304" s="7" t="s">
        <v>1381</v>
      </c>
      <c r="U304" s="7" t="s">
        <v>38</v>
      </c>
      <c r="V304" s="7" t="s">
        <v>81</v>
      </c>
      <c r="W304" s="7" t="s">
        <v>38</v>
      </c>
      <c r="X304" s="7" t="s">
        <v>38</v>
      </c>
      <c r="Y304" s="57" t="s">
        <v>1382</v>
      </c>
    </row>
    <row r="305" spans="1:25" ht="38.25" x14ac:dyDescent="0.25">
      <c r="A305" s="22" t="s">
        <v>343</v>
      </c>
      <c r="B305" s="13" t="s">
        <v>278</v>
      </c>
      <c r="C305" s="13" t="s">
        <v>260</v>
      </c>
      <c r="D305" s="10" t="s">
        <v>1383</v>
      </c>
      <c r="E305" s="13" t="s">
        <v>331</v>
      </c>
      <c r="F305" s="13" t="s">
        <v>1361</v>
      </c>
      <c r="G305" s="10" t="s">
        <v>1379</v>
      </c>
      <c r="H305" s="10" t="s">
        <v>826</v>
      </c>
      <c r="I305" s="10" t="s">
        <v>313</v>
      </c>
      <c r="J305" s="10" t="s">
        <v>1894</v>
      </c>
      <c r="K305" s="10" t="s">
        <v>53</v>
      </c>
      <c r="L305" s="13">
        <v>30</v>
      </c>
      <c r="M305" s="10" t="s">
        <v>1384</v>
      </c>
      <c r="N305" s="12">
        <v>43958</v>
      </c>
      <c r="O305" s="35">
        <v>20202050068371</v>
      </c>
      <c r="P305" s="36">
        <v>44019</v>
      </c>
      <c r="Q305" s="35">
        <v>39</v>
      </c>
      <c r="R305" s="13">
        <v>39</v>
      </c>
      <c r="S305" s="13" t="s">
        <v>141</v>
      </c>
      <c r="T305" s="13" t="s">
        <v>2496</v>
      </c>
      <c r="U305" s="13"/>
      <c r="V305" s="13"/>
      <c r="W305" s="13"/>
      <c r="X305" s="13"/>
      <c r="Y305" s="57"/>
    </row>
    <row r="306" spans="1:25" ht="25.5" x14ac:dyDescent="0.25">
      <c r="A306" s="22" t="s">
        <v>343</v>
      </c>
      <c r="B306" s="7" t="s">
        <v>278</v>
      </c>
      <c r="C306" s="7" t="s">
        <v>201</v>
      </c>
      <c r="D306" s="6" t="s">
        <v>1385</v>
      </c>
      <c r="E306" s="7" t="s">
        <v>331</v>
      </c>
      <c r="F306" s="7" t="s">
        <v>128</v>
      </c>
      <c r="G306" s="6" t="s">
        <v>1386</v>
      </c>
      <c r="H306" s="6" t="s">
        <v>390</v>
      </c>
      <c r="I306" s="6" t="s">
        <v>1336</v>
      </c>
      <c r="J306" s="6" t="s">
        <v>1894</v>
      </c>
      <c r="K306" s="6" t="s">
        <v>53</v>
      </c>
      <c r="L306" s="7">
        <v>30</v>
      </c>
      <c r="M306" s="6" t="s">
        <v>1387</v>
      </c>
      <c r="N306" s="28">
        <v>43958</v>
      </c>
      <c r="O306" s="29" t="s">
        <v>38</v>
      </c>
      <c r="P306" s="30">
        <v>43972</v>
      </c>
      <c r="Q306" s="7">
        <v>10</v>
      </c>
      <c r="R306" s="7">
        <v>10</v>
      </c>
      <c r="S306" s="6" t="s">
        <v>34</v>
      </c>
      <c r="T306" s="7" t="s">
        <v>1388</v>
      </c>
      <c r="U306" s="7" t="s">
        <v>38</v>
      </c>
      <c r="V306" s="7" t="s">
        <v>38</v>
      </c>
      <c r="W306" s="7" t="s">
        <v>38</v>
      </c>
      <c r="X306" s="7" t="s">
        <v>38</v>
      </c>
      <c r="Y306" s="57" t="s">
        <v>158</v>
      </c>
    </row>
    <row r="307" spans="1:25" ht="38.25" x14ac:dyDescent="0.25">
      <c r="A307" s="22" t="s">
        <v>343</v>
      </c>
      <c r="B307" s="32" t="s">
        <v>278</v>
      </c>
      <c r="C307" s="32" t="s">
        <v>126</v>
      </c>
      <c r="D307" s="4" t="s">
        <v>1389</v>
      </c>
      <c r="E307" s="32" t="s">
        <v>311</v>
      </c>
      <c r="F307" s="32" t="s">
        <v>128</v>
      </c>
      <c r="G307" s="4" t="s">
        <v>1390</v>
      </c>
      <c r="H307" s="4" t="s">
        <v>370</v>
      </c>
      <c r="I307" s="4" t="s">
        <v>1283</v>
      </c>
      <c r="J307" s="4" t="s">
        <v>1894</v>
      </c>
      <c r="K307" s="4" t="s">
        <v>53</v>
      </c>
      <c r="L307" s="32">
        <v>30</v>
      </c>
      <c r="M307" s="4" t="s">
        <v>1391</v>
      </c>
      <c r="N307" s="17">
        <v>43958</v>
      </c>
      <c r="O307" s="33"/>
      <c r="P307" s="34"/>
      <c r="Q307" s="33"/>
      <c r="R307" s="32"/>
      <c r="S307" s="32" t="s">
        <v>113</v>
      </c>
      <c r="T307" s="32" t="s">
        <v>1351</v>
      </c>
      <c r="U307" s="32"/>
      <c r="V307" s="32"/>
      <c r="W307" s="32"/>
      <c r="X307" s="32"/>
      <c r="Y307" s="57"/>
    </row>
    <row r="308" spans="1:25" ht="25.5" x14ac:dyDescent="0.25">
      <c r="A308" s="22" t="s">
        <v>343</v>
      </c>
      <c r="B308" s="32" t="s">
        <v>278</v>
      </c>
      <c r="C308" s="32" t="s">
        <v>1392</v>
      </c>
      <c r="D308" s="4" t="s">
        <v>1393</v>
      </c>
      <c r="E308" s="32" t="s">
        <v>192</v>
      </c>
      <c r="F308" s="32" t="s">
        <v>128</v>
      </c>
      <c r="G308" s="4" t="s">
        <v>1394</v>
      </c>
      <c r="H308" s="4" t="s">
        <v>144</v>
      </c>
      <c r="I308" s="4" t="s">
        <v>1336</v>
      </c>
      <c r="J308" s="4" t="s">
        <v>1894</v>
      </c>
      <c r="K308" s="4" t="s">
        <v>121</v>
      </c>
      <c r="L308" s="32">
        <v>30</v>
      </c>
      <c r="M308" s="4" t="s">
        <v>1395</v>
      </c>
      <c r="N308" s="17">
        <v>43958</v>
      </c>
      <c r="O308" s="33"/>
      <c r="P308" s="34"/>
      <c r="Q308" s="33"/>
      <c r="R308" s="32"/>
      <c r="S308" s="32" t="s">
        <v>113</v>
      </c>
      <c r="T308" s="32" t="s">
        <v>1396</v>
      </c>
      <c r="U308" s="32"/>
      <c r="V308" s="32"/>
      <c r="W308" s="32"/>
      <c r="X308" s="32"/>
      <c r="Y308" s="57"/>
    </row>
    <row r="309" spans="1:25" ht="38.25" x14ac:dyDescent="0.25">
      <c r="A309" s="22" t="s">
        <v>343</v>
      </c>
      <c r="B309" s="7" t="s">
        <v>278</v>
      </c>
      <c r="C309" s="7" t="s">
        <v>126</v>
      </c>
      <c r="D309" s="6" t="s">
        <v>1397</v>
      </c>
      <c r="E309" s="7" t="s">
        <v>331</v>
      </c>
      <c r="F309" s="7" t="s">
        <v>128</v>
      </c>
      <c r="G309" s="6" t="s">
        <v>1398</v>
      </c>
      <c r="H309" s="6" t="s">
        <v>370</v>
      </c>
      <c r="I309" s="6" t="s">
        <v>313</v>
      </c>
      <c r="J309" s="6" t="s">
        <v>1894</v>
      </c>
      <c r="K309" s="6" t="s">
        <v>121</v>
      </c>
      <c r="L309" s="7">
        <v>30</v>
      </c>
      <c r="M309" s="14" t="s">
        <v>1399</v>
      </c>
      <c r="N309" s="28">
        <v>43958</v>
      </c>
      <c r="O309" s="29">
        <v>20203320001301</v>
      </c>
      <c r="P309" s="30">
        <v>43977</v>
      </c>
      <c r="Q309" s="7">
        <v>13</v>
      </c>
      <c r="R309" s="7">
        <v>13</v>
      </c>
      <c r="S309" s="6" t="s">
        <v>34</v>
      </c>
      <c r="T309" s="7" t="s">
        <v>1400</v>
      </c>
      <c r="U309" s="7" t="s">
        <v>38</v>
      </c>
      <c r="V309" s="7" t="s">
        <v>81</v>
      </c>
      <c r="W309" s="7" t="s">
        <v>38</v>
      </c>
      <c r="X309" s="7" t="s">
        <v>38</v>
      </c>
      <c r="Y309" s="57" t="s">
        <v>1382</v>
      </c>
    </row>
    <row r="310" spans="1:25" ht="63.75" x14ac:dyDescent="0.25">
      <c r="A310" s="22" t="s">
        <v>343</v>
      </c>
      <c r="B310" s="7" t="s">
        <v>278</v>
      </c>
      <c r="C310" s="7" t="s">
        <v>150</v>
      </c>
      <c r="D310" s="6" t="s">
        <v>1401</v>
      </c>
      <c r="E310" s="7" t="s">
        <v>338</v>
      </c>
      <c r="F310" s="7" t="s">
        <v>128</v>
      </c>
      <c r="G310" s="6" t="s">
        <v>1402</v>
      </c>
      <c r="H310" s="6" t="s">
        <v>1019</v>
      </c>
      <c r="I310" s="6" t="s">
        <v>77</v>
      </c>
      <c r="J310" s="7" t="s">
        <v>1979</v>
      </c>
      <c r="K310" s="6" t="s">
        <v>281</v>
      </c>
      <c r="L310" s="7">
        <v>10</v>
      </c>
      <c r="M310" s="6" t="s">
        <v>1403</v>
      </c>
      <c r="N310" s="28">
        <v>43958</v>
      </c>
      <c r="O310" s="29" t="s">
        <v>38</v>
      </c>
      <c r="P310" s="30">
        <v>43963</v>
      </c>
      <c r="Q310" s="7">
        <v>3</v>
      </c>
      <c r="R310" s="7">
        <v>3</v>
      </c>
      <c r="S310" s="6" t="s">
        <v>34</v>
      </c>
      <c r="T310" s="7" t="s">
        <v>1404</v>
      </c>
      <c r="U310" s="7" t="s">
        <v>38</v>
      </c>
      <c r="V310" s="7" t="s">
        <v>38</v>
      </c>
      <c r="W310" s="7" t="s">
        <v>38</v>
      </c>
      <c r="X310" s="7" t="s">
        <v>38</v>
      </c>
      <c r="Y310" s="57" t="s">
        <v>1405</v>
      </c>
    </row>
    <row r="311" spans="1:25" ht="38.25" x14ac:dyDescent="0.25">
      <c r="A311" s="22" t="s">
        <v>343</v>
      </c>
      <c r="B311" s="7" t="s">
        <v>278</v>
      </c>
      <c r="C311" s="7" t="s">
        <v>430</v>
      </c>
      <c r="D311" s="6" t="s">
        <v>1406</v>
      </c>
      <c r="E311" s="7" t="s">
        <v>67</v>
      </c>
      <c r="F311" s="7" t="s">
        <v>128</v>
      </c>
      <c r="G311" s="6" t="s">
        <v>1345</v>
      </c>
      <c r="H311" s="6" t="s">
        <v>826</v>
      </c>
      <c r="I311" s="6" t="s">
        <v>313</v>
      </c>
      <c r="J311" s="6" t="s">
        <v>1894</v>
      </c>
      <c r="K311" s="6" t="s">
        <v>121</v>
      </c>
      <c r="L311" s="7">
        <v>30</v>
      </c>
      <c r="M311" s="6" t="s">
        <v>1407</v>
      </c>
      <c r="N311" s="28">
        <v>43958</v>
      </c>
      <c r="O311" s="29">
        <v>20202050066991</v>
      </c>
      <c r="P311" s="30">
        <v>43984</v>
      </c>
      <c r="Q311" s="7">
        <v>18</v>
      </c>
      <c r="R311" s="7">
        <v>18</v>
      </c>
      <c r="S311" s="6" t="s">
        <v>34</v>
      </c>
      <c r="T311" s="7" t="s">
        <v>1408</v>
      </c>
      <c r="U311" s="7" t="s">
        <v>38</v>
      </c>
      <c r="V311" s="7" t="s">
        <v>81</v>
      </c>
      <c r="W311" s="7" t="s">
        <v>38</v>
      </c>
      <c r="X311" s="7" t="s">
        <v>38</v>
      </c>
      <c r="Y311" s="57" t="s">
        <v>1382</v>
      </c>
    </row>
    <row r="312" spans="1:25" ht="63.75" x14ac:dyDescent="0.25">
      <c r="A312" s="22" t="s">
        <v>343</v>
      </c>
      <c r="B312" s="7" t="s">
        <v>278</v>
      </c>
      <c r="C312" s="7" t="s">
        <v>150</v>
      </c>
      <c r="D312" s="6" t="s">
        <v>426</v>
      </c>
      <c r="E312" s="7" t="s">
        <v>67</v>
      </c>
      <c r="F312" s="7" t="s">
        <v>204</v>
      </c>
      <c r="G312" s="6" t="s">
        <v>1409</v>
      </c>
      <c r="H312" s="6" t="s">
        <v>1303</v>
      </c>
      <c r="I312" s="6" t="s">
        <v>313</v>
      </c>
      <c r="J312" s="6" t="s">
        <v>1894</v>
      </c>
      <c r="K312" s="6" t="s">
        <v>32</v>
      </c>
      <c r="L312" s="7">
        <v>35</v>
      </c>
      <c r="M312" s="6" t="s">
        <v>1410</v>
      </c>
      <c r="N312" s="28">
        <v>43958</v>
      </c>
      <c r="O312" s="29">
        <v>20202050067351</v>
      </c>
      <c r="P312" s="30">
        <v>43977</v>
      </c>
      <c r="Q312" s="7">
        <v>13</v>
      </c>
      <c r="R312" s="7">
        <v>13</v>
      </c>
      <c r="S312" s="6" t="s">
        <v>34</v>
      </c>
      <c r="T312" s="7" t="s">
        <v>1411</v>
      </c>
      <c r="U312" s="31">
        <v>43978</v>
      </c>
      <c r="V312" s="7" t="s">
        <v>36</v>
      </c>
      <c r="W312" s="7" t="s">
        <v>37</v>
      </c>
      <c r="X312" s="7" t="s">
        <v>38</v>
      </c>
      <c r="Y312" s="57" t="s">
        <v>38</v>
      </c>
    </row>
    <row r="313" spans="1:25" ht="38.25" x14ac:dyDescent="0.25">
      <c r="A313" s="22" t="s">
        <v>343</v>
      </c>
      <c r="B313" s="32" t="s">
        <v>278</v>
      </c>
      <c r="C313" s="32" t="s">
        <v>1033</v>
      </c>
      <c r="D313" s="4" t="s">
        <v>1412</v>
      </c>
      <c r="E313" s="32" t="s">
        <v>331</v>
      </c>
      <c r="F313" s="32" t="s">
        <v>204</v>
      </c>
      <c r="G313" s="4" t="s">
        <v>1413</v>
      </c>
      <c r="H313" s="4" t="s">
        <v>723</v>
      </c>
      <c r="I313" s="4" t="s">
        <v>313</v>
      </c>
      <c r="J313" s="4" t="s">
        <v>1894</v>
      </c>
      <c r="K313" s="4" t="s">
        <v>32</v>
      </c>
      <c r="L313" s="32">
        <v>35</v>
      </c>
      <c r="M313" s="4" t="s">
        <v>1414</v>
      </c>
      <c r="N313" s="17">
        <v>43958</v>
      </c>
      <c r="O313" s="33"/>
      <c r="P313" s="34"/>
      <c r="Q313" s="33"/>
      <c r="R313" s="32"/>
      <c r="S313" s="32" t="s">
        <v>113</v>
      </c>
      <c r="T313" s="32" t="s">
        <v>1415</v>
      </c>
      <c r="U313" s="32"/>
      <c r="V313" s="32"/>
      <c r="W313" s="32"/>
      <c r="X313" s="32"/>
      <c r="Y313" s="57"/>
    </row>
    <row r="314" spans="1:25" ht="38.25" x14ac:dyDescent="0.25">
      <c r="A314" s="22" t="s">
        <v>343</v>
      </c>
      <c r="B314" s="7" t="s">
        <v>278</v>
      </c>
      <c r="C314" s="7" t="s">
        <v>1033</v>
      </c>
      <c r="D314" s="6" t="s">
        <v>1416</v>
      </c>
      <c r="E314" s="7" t="s">
        <v>311</v>
      </c>
      <c r="F314" s="7" t="s">
        <v>128</v>
      </c>
      <c r="G314" s="6" t="s">
        <v>1417</v>
      </c>
      <c r="H314" s="6" t="s">
        <v>370</v>
      </c>
      <c r="I314" s="6" t="s">
        <v>313</v>
      </c>
      <c r="J314" s="6" t="s">
        <v>1894</v>
      </c>
      <c r="K314" s="6" t="s">
        <v>53</v>
      </c>
      <c r="L314" s="7">
        <v>30</v>
      </c>
      <c r="M314" s="6" t="s">
        <v>1418</v>
      </c>
      <c r="N314" s="28">
        <v>43958</v>
      </c>
      <c r="O314" s="29">
        <v>20203320001311</v>
      </c>
      <c r="P314" s="30">
        <v>43977</v>
      </c>
      <c r="Q314" s="7">
        <v>13</v>
      </c>
      <c r="R314" s="7">
        <v>13</v>
      </c>
      <c r="S314" s="6" t="s">
        <v>34</v>
      </c>
      <c r="T314" s="7" t="s">
        <v>1419</v>
      </c>
      <c r="U314" s="7" t="s">
        <v>38</v>
      </c>
      <c r="V314" s="7" t="s">
        <v>81</v>
      </c>
      <c r="W314" s="7" t="s">
        <v>38</v>
      </c>
      <c r="X314" s="7" t="s">
        <v>38</v>
      </c>
      <c r="Y314" s="57" t="s">
        <v>1382</v>
      </c>
    </row>
    <row r="315" spans="1:25" ht="38.25" x14ac:dyDescent="0.25">
      <c r="A315" s="22" t="s">
        <v>343</v>
      </c>
      <c r="B315" s="7" t="s">
        <v>278</v>
      </c>
      <c r="C315" s="7" t="s">
        <v>172</v>
      </c>
      <c r="D315" s="6" t="s">
        <v>1420</v>
      </c>
      <c r="E315" s="7" t="s">
        <v>311</v>
      </c>
      <c r="F315" s="7" t="s">
        <v>1986</v>
      </c>
      <c r="G315" s="6" t="s">
        <v>1421</v>
      </c>
      <c r="H315" s="6" t="s">
        <v>723</v>
      </c>
      <c r="I315" s="6" t="s">
        <v>313</v>
      </c>
      <c r="J315" s="6" t="s">
        <v>1894</v>
      </c>
      <c r="K315" s="6" t="s">
        <v>53</v>
      </c>
      <c r="L315" s="7">
        <v>30</v>
      </c>
      <c r="M315" s="6" t="s">
        <v>1422</v>
      </c>
      <c r="N315" s="28">
        <v>43958</v>
      </c>
      <c r="O315" s="29" t="s">
        <v>1423</v>
      </c>
      <c r="P315" s="30">
        <v>43970</v>
      </c>
      <c r="Q315" s="7">
        <v>8</v>
      </c>
      <c r="R315" s="7">
        <v>8</v>
      </c>
      <c r="S315" s="6" t="s">
        <v>34</v>
      </c>
      <c r="T315" s="7" t="s">
        <v>1424</v>
      </c>
      <c r="U315" s="7" t="s">
        <v>38</v>
      </c>
      <c r="V315" s="7" t="s">
        <v>81</v>
      </c>
      <c r="W315" s="7" t="s">
        <v>38</v>
      </c>
      <c r="X315" s="7" t="s">
        <v>38</v>
      </c>
      <c r="Y315" s="57" t="s">
        <v>1322</v>
      </c>
    </row>
    <row r="316" spans="1:25" ht="38.25" x14ac:dyDescent="0.25">
      <c r="A316" s="22" t="s">
        <v>343</v>
      </c>
      <c r="B316" s="7" t="s">
        <v>278</v>
      </c>
      <c r="C316" s="7" t="s">
        <v>126</v>
      </c>
      <c r="D316" s="6" t="s">
        <v>1425</v>
      </c>
      <c r="E316" s="7" t="s">
        <v>311</v>
      </c>
      <c r="F316" s="6" t="s">
        <v>197</v>
      </c>
      <c r="G316" s="6" t="s">
        <v>1426</v>
      </c>
      <c r="H316" s="6" t="s">
        <v>723</v>
      </c>
      <c r="I316" s="6" t="s">
        <v>313</v>
      </c>
      <c r="J316" s="6" t="s">
        <v>1894</v>
      </c>
      <c r="K316" s="6" t="s">
        <v>53</v>
      </c>
      <c r="L316" s="7">
        <v>30</v>
      </c>
      <c r="M316" s="6" t="s">
        <v>1427</v>
      </c>
      <c r="N316" s="28">
        <v>43958</v>
      </c>
      <c r="O316" s="29">
        <v>20202050067221</v>
      </c>
      <c r="P316" s="30">
        <v>43970</v>
      </c>
      <c r="Q316" s="7">
        <v>8</v>
      </c>
      <c r="R316" s="7">
        <v>8</v>
      </c>
      <c r="S316" s="6" t="s">
        <v>34</v>
      </c>
      <c r="T316" s="7" t="s">
        <v>1424</v>
      </c>
      <c r="U316" s="7" t="s">
        <v>38</v>
      </c>
      <c r="V316" s="7" t="s">
        <v>81</v>
      </c>
      <c r="W316" s="7" t="s">
        <v>38</v>
      </c>
      <c r="X316" s="7" t="s">
        <v>38</v>
      </c>
      <c r="Y316" s="57" t="s">
        <v>1322</v>
      </c>
    </row>
    <row r="317" spans="1:25" ht="38.25" x14ac:dyDescent="0.25">
      <c r="A317" s="22" t="s">
        <v>343</v>
      </c>
      <c r="B317" s="7" t="s">
        <v>278</v>
      </c>
      <c r="C317" s="7" t="s">
        <v>150</v>
      </c>
      <c r="D317" s="6" t="s">
        <v>1428</v>
      </c>
      <c r="E317" s="7" t="s">
        <v>67</v>
      </c>
      <c r="F317" s="7" t="s">
        <v>128</v>
      </c>
      <c r="G317" s="6" t="s">
        <v>1429</v>
      </c>
      <c r="H317" s="6" t="s">
        <v>1303</v>
      </c>
      <c r="I317" s="6" t="s">
        <v>313</v>
      </c>
      <c r="J317" s="6" t="s">
        <v>1894</v>
      </c>
      <c r="K317" s="6" t="s">
        <v>121</v>
      </c>
      <c r="L317" s="7">
        <v>30</v>
      </c>
      <c r="M317" s="6" t="s">
        <v>1430</v>
      </c>
      <c r="N317" s="28">
        <v>43958</v>
      </c>
      <c r="O317" s="29" t="s">
        <v>38</v>
      </c>
      <c r="P317" s="30">
        <v>44000</v>
      </c>
      <c r="Q317" s="29">
        <v>28</v>
      </c>
      <c r="R317" s="7">
        <v>28</v>
      </c>
      <c r="S317" s="7" t="s">
        <v>34</v>
      </c>
      <c r="T317" s="7" t="s">
        <v>2497</v>
      </c>
      <c r="U317" s="7"/>
      <c r="V317" s="7"/>
      <c r="W317" s="7"/>
      <c r="X317" s="7"/>
      <c r="Y317" s="57"/>
    </row>
    <row r="318" spans="1:25" ht="38.25" x14ac:dyDescent="0.25">
      <c r="A318" s="22" t="s">
        <v>343</v>
      </c>
      <c r="B318" s="7" t="s">
        <v>278</v>
      </c>
      <c r="C318" s="7" t="s">
        <v>166</v>
      </c>
      <c r="D318" s="6" t="s">
        <v>1431</v>
      </c>
      <c r="E318" s="7" t="s">
        <v>331</v>
      </c>
      <c r="F318" s="6" t="s">
        <v>197</v>
      </c>
      <c r="G318" s="6" t="s">
        <v>1432</v>
      </c>
      <c r="H318" s="6" t="s">
        <v>29</v>
      </c>
      <c r="I318" s="6" t="s">
        <v>313</v>
      </c>
      <c r="J318" s="6" t="s">
        <v>1894</v>
      </c>
      <c r="K318" s="6" t="s">
        <v>121</v>
      </c>
      <c r="L318" s="7">
        <v>30</v>
      </c>
      <c r="M318" s="6" t="s">
        <v>1433</v>
      </c>
      <c r="N318" s="28">
        <v>43958</v>
      </c>
      <c r="O318" s="29">
        <v>20202050065961</v>
      </c>
      <c r="P318" s="30">
        <v>43970</v>
      </c>
      <c r="Q318" s="7">
        <v>8</v>
      </c>
      <c r="R318" s="7">
        <v>8</v>
      </c>
      <c r="S318" s="6" t="s">
        <v>34</v>
      </c>
      <c r="T318" s="7" t="s">
        <v>1434</v>
      </c>
      <c r="U318" s="31">
        <v>43971</v>
      </c>
      <c r="V318" s="7" t="s">
        <v>36</v>
      </c>
      <c r="W318" s="7" t="s">
        <v>37</v>
      </c>
      <c r="X318" s="7" t="s">
        <v>38</v>
      </c>
      <c r="Y318" s="57" t="s">
        <v>38</v>
      </c>
    </row>
    <row r="319" spans="1:25" ht="51" x14ac:dyDescent="0.25">
      <c r="A319" s="22" t="s">
        <v>343</v>
      </c>
      <c r="B319" s="7" t="s">
        <v>278</v>
      </c>
      <c r="C319" s="7" t="s">
        <v>172</v>
      </c>
      <c r="D319" s="6" t="s">
        <v>1420</v>
      </c>
      <c r="E319" s="7" t="s">
        <v>311</v>
      </c>
      <c r="F319" s="7" t="s">
        <v>1986</v>
      </c>
      <c r="G319" s="6" t="s">
        <v>1435</v>
      </c>
      <c r="H319" s="6" t="s">
        <v>826</v>
      </c>
      <c r="I319" s="6" t="s">
        <v>313</v>
      </c>
      <c r="J319" s="6" t="s">
        <v>1894</v>
      </c>
      <c r="K319" s="6" t="s">
        <v>121</v>
      </c>
      <c r="L319" s="7">
        <v>30</v>
      </c>
      <c r="M319" s="6" t="s">
        <v>1436</v>
      </c>
      <c r="N319" s="28">
        <v>43958</v>
      </c>
      <c r="O319" s="29">
        <v>20202050067621</v>
      </c>
      <c r="P319" s="30">
        <v>43994</v>
      </c>
      <c r="Q319" s="29">
        <v>25</v>
      </c>
      <c r="R319" s="7">
        <v>25</v>
      </c>
      <c r="S319" s="7" t="s">
        <v>34</v>
      </c>
      <c r="T319" s="7" t="s">
        <v>2498</v>
      </c>
      <c r="U319" s="7"/>
      <c r="V319" s="7"/>
      <c r="W319" s="7"/>
      <c r="X319" s="7"/>
      <c r="Y319" s="57"/>
    </row>
    <row r="320" spans="1:25" ht="38.25" x14ac:dyDescent="0.25">
      <c r="A320" s="22" t="s">
        <v>343</v>
      </c>
      <c r="B320" s="7" t="s">
        <v>278</v>
      </c>
      <c r="C320" s="7" t="s">
        <v>201</v>
      </c>
      <c r="D320" s="6" t="s">
        <v>1166</v>
      </c>
      <c r="E320" s="7" t="s">
        <v>192</v>
      </c>
      <c r="F320" s="7" t="s">
        <v>128</v>
      </c>
      <c r="G320" s="6" t="s">
        <v>1437</v>
      </c>
      <c r="H320" s="6" t="s">
        <v>826</v>
      </c>
      <c r="I320" s="6" t="s">
        <v>313</v>
      </c>
      <c r="J320" s="6" t="s">
        <v>1894</v>
      </c>
      <c r="K320" s="6" t="s">
        <v>121</v>
      </c>
      <c r="L320" s="7">
        <v>30</v>
      </c>
      <c r="M320" s="6" t="s">
        <v>1438</v>
      </c>
      <c r="N320" s="28">
        <v>43959</v>
      </c>
      <c r="O320" s="29">
        <v>20202050067471</v>
      </c>
      <c r="P320" s="30">
        <v>43991</v>
      </c>
      <c r="Q320" s="29">
        <v>21</v>
      </c>
      <c r="R320" s="7">
        <v>21</v>
      </c>
      <c r="S320" s="7" t="s">
        <v>34</v>
      </c>
      <c r="T320" s="7" t="s">
        <v>2499</v>
      </c>
      <c r="U320" s="7"/>
      <c r="V320" s="7"/>
      <c r="W320" s="7"/>
      <c r="X320" s="7"/>
      <c r="Y320" s="57"/>
    </row>
    <row r="321" spans="1:25" ht="38.25" x14ac:dyDescent="0.25">
      <c r="A321" s="22" t="s">
        <v>343</v>
      </c>
      <c r="B321" s="7" t="s">
        <v>278</v>
      </c>
      <c r="C321" s="7" t="s">
        <v>150</v>
      </c>
      <c r="D321" s="6" t="s">
        <v>272</v>
      </c>
      <c r="E321" s="7" t="s">
        <v>338</v>
      </c>
      <c r="F321" s="7" t="s">
        <v>128</v>
      </c>
      <c r="G321" s="6" t="s">
        <v>1439</v>
      </c>
      <c r="H321" s="6" t="s">
        <v>373</v>
      </c>
      <c r="I321" s="6" t="s">
        <v>86</v>
      </c>
      <c r="J321" s="7" t="s">
        <v>274</v>
      </c>
      <c r="K321" s="6" t="s">
        <v>275</v>
      </c>
      <c r="L321" s="7">
        <v>5</v>
      </c>
      <c r="M321" s="6" t="s">
        <v>1440</v>
      </c>
      <c r="N321" s="28">
        <v>43959</v>
      </c>
      <c r="O321" s="29">
        <v>20201200000113</v>
      </c>
      <c r="P321" s="30">
        <v>43962</v>
      </c>
      <c r="Q321" s="7">
        <v>1</v>
      </c>
      <c r="R321" s="7">
        <v>1</v>
      </c>
      <c r="S321" s="6" t="s">
        <v>34</v>
      </c>
      <c r="T321" s="7" t="s">
        <v>1441</v>
      </c>
      <c r="U321" s="7" t="s">
        <v>38</v>
      </c>
      <c r="V321" s="7" t="s">
        <v>81</v>
      </c>
      <c r="W321" s="7" t="s">
        <v>37</v>
      </c>
      <c r="X321" s="7" t="s">
        <v>38</v>
      </c>
      <c r="Y321" s="57" t="s">
        <v>1442</v>
      </c>
    </row>
    <row r="322" spans="1:25" ht="38.25" x14ac:dyDescent="0.25">
      <c r="A322" s="22" t="s">
        <v>343</v>
      </c>
      <c r="B322" s="7" t="s">
        <v>278</v>
      </c>
      <c r="C322" s="7" t="s">
        <v>201</v>
      </c>
      <c r="D322" s="6" t="s">
        <v>1443</v>
      </c>
      <c r="E322" s="7" t="s">
        <v>67</v>
      </c>
      <c r="F322" s="7" t="s">
        <v>128</v>
      </c>
      <c r="G322" s="6" t="s">
        <v>1444</v>
      </c>
      <c r="H322" s="6" t="s">
        <v>723</v>
      </c>
      <c r="I322" s="6" t="s">
        <v>313</v>
      </c>
      <c r="J322" s="6" t="s">
        <v>1894</v>
      </c>
      <c r="K322" s="6" t="s">
        <v>121</v>
      </c>
      <c r="L322" s="7">
        <v>30</v>
      </c>
      <c r="M322" s="6" t="s">
        <v>1445</v>
      </c>
      <c r="N322" s="28">
        <v>43959</v>
      </c>
      <c r="O322" s="29" t="s">
        <v>1446</v>
      </c>
      <c r="P322" s="30">
        <v>43970</v>
      </c>
      <c r="Q322" s="7">
        <v>7</v>
      </c>
      <c r="R322" s="7">
        <v>7</v>
      </c>
      <c r="S322" s="6" t="s">
        <v>34</v>
      </c>
      <c r="T322" s="7" t="s">
        <v>1424</v>
      </c>
      <c r="U322" s="7" t="s">
        <v>38</v>
      </c>
      <c r="V322" s="7" t="s">
        <v>81</v>
      </c>
      <c r="W322" s="7" t="s">
        <v>38</v>
      </c>
      <c r="X322" s="7" t="s">
        <v>38</v>
      </c>
      <c r="Y322" s="57" t="s">
        <v>1322</v>
      </c>
    </row>
    <row r="323" spans="1:25" ht="25.5" x14ac:dyDescent="0.25">
      <c r="A323" s="22" t="s">
        <v>343</v>
      </c>
      <c r="B323" s="7" t="s">
        <v>278</v>
      </c>
      <c r="C323" s="7" t="s">
        <v>150</v>
      </c>
      <c r="D323" s="6" t="s">
        <v>1017</v>
      </c>
      <c r="E323" s="7" t="s">
        <v>338</v>
      </c>
      <c r="F323" s="7" t="s">
        <v>152</v>
      </c>
      <c r="G323" s="6" t="s">
        <v>1447</v>
      </c>
      <c r="H323" s="6" t="s">
        <v>1374</v>
      </c>
      <c r="I323" s="6" t="s">
        <v>1375</v>
      </c>
      <c r="J323" s="6" t="s">
        <v>1979</v>
      </c>
      <c r="K323" s="6" t="s">
        <v>436</v>
      </c>
      <c r="L323" s="7">
        <v>30</v>
      </c>
      <c r="M323" s="6" t="s">
        <v>1448</v>
      </c>
      <c r="N323" s="28">
        <v>43959</v>
      </c>
      <c r="O323" s="29">
        <v>20203100001481</v>
      </c>
      <c r="P323" s="30">
        <v>43972</v>
      </c>
      <c r="Q323" s="7">
        <v>9</v>
      </c>
      <c r="R323" s="7">
        <v>9</v>
      </c>
      <c r="S323" s="6" t="s">
        <v>34</v>
      </c>
      <c r="T323" s="7" t="s">
        <v>1449</v>
      </c>
      <c r="U323" s="7" t="s">
        <v>38</v>
      </c>
      <c r="V323" s="7" t="s">
        <v>81</v>
      </c>
      <c r="W323" s="7" t="s">
        <v>38</v>
      </c>
      <c r="X323" s="7" t="s">
        <v>38</v>
      </c>
      <c r="Y323" s="57" t="s">
        <v>1382</v>
      </c>
    </row>
    <row r="324" spans="1:25" ht="51" x14ac:dyDescent="0.25">
      <c r="A324" s="22" t="s">
        <v>343</v>
      </c>
      <c r="B324" s="32" t="s">
        <v>278</v>
      </c>
      <c r="C324" s="32" t="s">
        <v>1450</v>
      </c>
      <c r="D324" s="4" t="s">
        <v>1451</v>
      </c>
      <c r="E324" s="32" t="s">
        <v>311</v>
      </c>
      <c r="F324" s="32" t="s">
        <v>137</v>
      </c>
      <c r="G324" s="4" t="s">
        <v>1452</v>
      </c>
      <c r="H324" s="4" t="s">
        <v>162</v>
      </c>
      <c r="I324" s="4" t="s">
        <v>595</v>
      </c>
      <c r="J324" s="4" t="s">
        <v>1979</v>
      </c>
      <c r="K324" s="4" t="s">
        <v>53</v>
      </c>
      <c r="L324" s="32">
        <v>30</v>
      </c>
      <c r="M324" s="4" t="s">
        <v>1453</v>
      </c>
      <c r="N324" s="17">
        <v>43959</v>
      </c>
      <c r="O324" s="33"/>
      <c r="P324" s="34"/>
      <c r="Q324" s="33"/>
      <c r="R324" s="32"/>
      <c r="S324" s="4" t="s">
        <v>113</v>
      </c>
      <c r="T324" s="32" t="s">
        <v>1454</v>
      </c>
      <c r="U324" s="32"/>
      <c r="V324" s="32"/>
      <c r="W324" s="32"/>
      <c r="X324" s="32"/>
      <c r="Y324" s="57" t="s">
        <v>1455</v>
      </c>
    </row>
    <row r="325" spans="1:25" ht="51" x14ac:dyDescent="0.25">
      <c r="A325" s="22" t="s">
        <v>343</v>
      </c>
      <c r="B325" s="7" t="s">
        <v>278</v>
      </c>
      <c r="C325" s="7" t="s">
        <v>172</v>
      </c>
      <c r="D325" s="6" t="s">
        <v>1456</v>
      </c>
      <c r="E325" s="7" t="s">
        <v>331</v>
      </c>
      <c r="F325" s="7" t="s">
        <v>1986</v>
      </c>
      <c r="G325" s="6" t="s">
        <v>1457</v>
      </c>
      <c r="H325" s="6" t="s">
        <v>723</v>
      </c>
      <c r="I325" s="6" t="s">
        <v>313</v>
      </c>
      <c r="J325" s="6" t="s">
        <v>1894</v>
      </c>
      <c r="K325" s="6" t="s">
        <v>121</v>
      </c>
      <c r="L325" s="7">
        <v>30</v>
      </c>
      <c r="M325" s="6" t="s">
        <v>1458</v>
      </c>
      <c r="N325" s="28">
        <v>43959</v>
      </c>
      <c r="O325" s="29" t="s">
        <v>1459</v>
      </c>
      <c r="P325" s="30">
        <v>43978</v>
      </c>
      <c r="Q325" s="7">
        <v>13</v>
      </c>
      <c r="R325" s="7">
        <v>13</v>
      </c>
      <c r="S325" s="6" t="s">
        <v>34</v>
      </c>
      <c r="T325" s="7" t="s">
        <v>1424</v>
      </c>
      <c r="U325" s="7" t="s">
        <v>38</v>
      </c>
      <c r="V325" s="7" t="s">
        <v>81</v>
      </c>
      <c r="W325" s="7" t="s">
        <v>38</v>
      </c>
      <c r="X325" s="7" t="s">
        <v>38</v>
      </c>
      <c r="Y325" s="57" t="s">
        <v>1322</v>
      </c>
    </row>
    <row r="326" spans="1:25" ht="38.25" x14ac:dyDescent="0.25">
      <c r="A326" s="22" t="s">
        <v>343</v>
      </c>
      <c r="B326" s="13" t="s">
        <v>278</v>
      </c>
      <c r="C326" s="13" t="s">
        <v>176</v>
      </c>
      <c r="D326" s="10" t="s">
        <v>1460</v>
      </c>
      <c r="E326" s="13" t="s">
        <v>311</v>
      </c>
      <c r="F326" s="13" t="s">
        <v>128</v>
      </c>
      <c r="G326" s="10" t="s">
        <v>1461</v>
      </c>
      <c r="H326" s="10" t="s">
        <v>723</v>
      </c>
      <c r="I326" s="10" t="s">
        <v>313</v>
      </c>
      <c r="J326" s="10" t="s">
        <v>1894</v>
      </c>
      <c r="K326" s="10" t="s">
        <v>53</v>
      </c>
      <c r="L326" s="13">
        <v>30</v>
      </c>
      <c r="M326" s="10" t="s">
        <v>1462</v>
      </c>
      <c r="N326" s="12">
        <v>43959</v>
      </c>
      <c r="O326" s="35">
        <v>20203320003071</v>
      </c>
      <c r="P326" s="36">
        <v>44020</v>
      </c>
      <c r="Q326" s="35">
        <v>39</v>
      </c>
      <c r="R326" s="13">
        <v>39</v>
      </c>
      <c r="S326" s="10" t="s">
        <v>141</v>
      </c>
      <c r="T326" s="13" t="s">
        <v>2500</v>
      </c>
      <c r="U326" s="13"/>
      <c r="V326" s="13"/>
      <c r="W326" s="13"/>
      <c r="X326" s="13"/>
      <c r="Y326" s="57" t="s">
        <v>1463</v>
      </c>
    </row>
    <row r="327" spans="1:25" ht="38.25" x14ac:dyDescent="0.25">
      <c r="A327" s="22" t="s">
        <v>343</v>
      </c>
      <c r="B327" s="13" t="s">
        <v>278</v>
      </c>
      <c r="C327" s="13" t="s">
        <v>150</v>
      </c>
      <c r="D327" s="10" t="s">
        <v>1000</v>
      </c>
      <c r="E327" s="13" t="s">
        <v>338</v>
      </c>
      <c r="F327" s="13" t="s">
        <v>1361</v>
      </c>
      <c r="G327" s="10" t="s">
        <v>1464</v>
      </c>
      <c r="H327" s="10" t="s">
        <v>1465</v>
      </c>
      <c r="I327" s="10" t="s">
        <v>313</v>
      </c>
      <c r="J327" s="10" t="s">
        <v>1894</v>
      </c>
      <c r="K327" s="10" t="s">
        <v>121</v>
      </c>
      <c r="L327" s="13">
        <v>30</v>
      </c>
      <c r="M327" s="10" t="s">
        <v>1466</v>
      </c>
      <c r="N327" s="12">
        <v>43959</v>
      </c>
      <c r="O327" s="35">
        <v>20202000001281</v>
      </c>
      <c r="P327" s="36">
        <v>43970</v>
      </c>
      <c r="Q327" s="13">
        <v>34</v>
      </c>
      <c r="R327" s="13">
        <v>34</v>
      </c>
      <c r="S327" s="10" t="s">
        <v>141</v>
      </c>
      <c r="T327" s="13" t="s">
        <v>1467</v>
      </c>
      <c r="U327" s="13"/>
      <c r="V327" s="13"/>
      <c r="W327" s="13"/>
      <c r="X327" s="13"/>
      <c r="Y327" s="57" t="s">
        <v>1468</v>
      </c>
    </row>
    <row r="328" spans="1:25" ht="38.25" x14ac:dyDescent="0.25">
      <c r="A328" s="22" t="s">
        <v>343</v>
      </c>
      <c r="B328" s="13" t="s">
        <v>278</v>
      </c>
      <c r="C328" s="13" t="s">
        <v>380</v>
      </c>
      <c r="D328" s="10" t="s">
        <v>1469</v>
      </c>
      <c r="E328" s="13" t="s">
        <v>331</v>
      </c>
      <c r="F328" s="13" t="s">
        <v>204</v>
      </c>
      <c r="G328" s="10" t="s">
        <v>1470</v>
      </c>
      <c r="H328" s="10" t="s">
        <v>826</v>
      </c>
      <c r="I328" s="10" t="s">
        <v>313</v>
      </c>
      <c r="J328" s="10" t="s">
        <v>1894</v>
      </c>
      <c r="K328" s="10" t="s">
        <v>32</v>
      </c>
      <c r="L328" s="13">
        <v>35</v>
      </c>
      <c r="M328" s="10" t="s">
        <v>1471</v>
      </c>
      <c r="N328" s="12">
        <v>43959</v>
      </c>
      <c r="O328" s="35">
        <v>20202050067271</v>
      </c>
      <c r="P328" s="36">
        <v>43983</v>
      </c>
      <c r="Q328" s="13">
        <v>42</v>
      </c>
      <c r="R328" s="13">
        <v>42</v>
      </c>
      <c r="S328" s="10" t="s">
        <v>141</v>
      </c>
      <c r="T328" s="13" t="s">
        <v>1472</v>
      </c>
      <c r="U328" s="13"/>
      <c r="V328" s="13"/>
      <c r="W328" s="13"/>
      <c r="X328" s="13"/>
      <c r="Y328" s="57" t="s">
        <v>1473</v>
      </c>
    </row>
    <row r="329" spans="1:25" ht="51" x14ac:dyDescent="0.25">
      <c r="A329" s="22" t="s">
        <v>343</v>
      </c>
      <c r="B329" s="7" t="s">
        <v>278</v>
      </c>
      <c r="C329" s="7" t="s">
        <v>172</v>
      </c>
      <c r="D329" s="6" t="s">
        <v>1474</v>
      </c>
      <c r="E329" s="7" t="s">
        <v>311</v>
      </c>
      <c r="F329" s="6" t="s">
        <v>197</v>
      </c>
      <c r="G329" s="6" t="s">
        <v>1475</v>
      </c>
      <c r="H329" s="6" t="s">
        <v>826</v>
      </c>
      <c r="I329" s="6" t="s">
        <v>313</v>
      </c>
      <c r="J329" s="6" t="s">
        <v>1894</v>
      </c>
      <c r="K329" s="6" t="s">
        <v>53</v>
      </c>
      <c r="L329" s="7">
        <v>30</v>
      </c>
      <c r="M329" s="6" t="s">
        <v>1476</v>
      </c>
      <c r="N329" s="28">
        <v>43959</v>
      </c>
      <c r="O329" s="29">
        <v>20202050067701</v>
      </c>
      <c r="P329" s="30">
        <v>43993</v>
      </c>
      <c r="Q329" s="29">
        <v>23</v>
      </c>
      <c r="R329" s="7">
        <v>23</v>
      </c>
      <c r="S329" s="6" t="s">
        <v>34</v>
      </c>
      <c r="T329" s="7" t="s">
        <v>2501</v>
      </c>
      <c r="U329" s="7"/>
      <c r="V329" s="7"/>
      <c r="W329" s="7"/>
      <c r="X329" s="7"/>
      <c r="Y329" s="57" t="s">
        <v>1463</v>
      </c>
    </row>
    <row r="330" spans="1:25" ht="38.25" x14ac:dyDescent="0.25">
      <c r="A330" s="22" t="s">
        <v>343</v>
      </c>
      <c r="B330" s="13" t="s">
        <v>278</v>
      </c>
      <c r="C330" s="13" t="s">
        <v>260</v>
      </c>
      <c r="D330" s="10" t="s">
        <v>1477</v>
      </c>
      <c r="E330" s="13" t="s">
        <v>331</v>
      </c>
      <c r="F330" s="13" t="s">
        <v>1361</v>
      </c>
      <c r="G330" s="10" t="s">
        <v>1478</v>
      </c>
      <c r="H330" s="10" t="s">
        <v>723</v>
      </c>
      <c r="I330" s="10" t="s">
        <v>313</v>
      </c>
      <c r="J330" s="10" t="s">
        <v>1894</v>
      </c>
      <c r="K330" s="10" t="s">
        <v>121</v>
      </c>
      <c r="L330" s="13">
        <v>30</v>
      </c>
      <c r="M330" s="10" t="s">
        <v>1479</v>
      </c>
      <c r="N330" s="12">
        <v>43959</v>
      </c>
      <c r="O330" s="35">
        <v>20202050067281</v>
      </c>
      <c r="P330" s="36">
        <v>43972</v>
      </c>
      <c r="Q330" s="13">
        <v>33</v>
      </c>
      <c r="R330" s="13">
        <v>33</v>
      </c>
      <c r="S330" s="10" t="s">
        <v>141</v>
      </c>
      <c r="T330" s="13" t="s">
        <v>1424</v>
      </c>
      <c r="U330" s="13" t="s">
        <v>38</v>
      </c>
      <c r="V330" s="13" t="s">
        <v>81</v>
      </c>
      <c r="W330" s="13" t="s">
        <v>38</v>
      </c>
      <c r="X330" s="13" t="s">
        <v>38</v>
      </c>
      <c r="Y330" s="57" t="s">
        <v>1480</v>
      </c>
    </row>
    <row r="331" spans="1:25" ht="38.25" x14ac:dyDescent="0.25">
      <c r="A331" s="22" t="s">
        <v>343</v>
      </c>
      <c r="B331" s="7" t="s">
        <v>278</v>
      </c>
      <c r="C331" s="7" t="s">
        <v>1033</v>
      </c>
      <c r="D331" s="6" t="s">
        <v>1481</v>
      </c>
      <c r="E331" s="7" t="s">
        <v>67</v>
      </c>
      <c r="F331" s="7" t="s">
        <v>1361</v>
      </c>
      <c r="G331" s="6" t="s">
        <v>1482</v>
      </c>
      <c r="H331" s="6" t="s">
        <v>390</v>
      </c>
      <c r="I331" s="6" t="s">
        <v>1336</v>
      </c>
      <c r="J331" s="7" t="s">
        <v>1894</v>
      </c>
      <c r="K331" s="6" t="s">
        <v>53</v>
      </c>
      <c r="L331" s="7">
        <v>30</v>
      </c>
      <c r="M331" s="14" t="s">
        <v>1483</v>
      </c>
      <c r="N331" s="28">
        <v>43959</v>
      </c>
      <c r="O331" s="29">
        <v>20202100001981</v>
      </c>
      <c r="P331" s="30">
        <v>43984</v>
      </c>
      <c r="Q331" s="7">
        <v>17</v>
      </c>
      <c r="R331" s="7">
        <v>17</v>
      </c>
      <c r="S331" s="6" t="s">
        <v>34</v>
      </c>
      <c r="T331" s="7" t="s">
        <v>1484</v>
      </c>
      <c r="U331" s="7" t="s">
        <v>38</v>
      </c>
      <c r="V331" s="7" t="s">
        <v>81</v>
      </c>
      <c r="W331" s="7" t="s">
        <v>38</v>
      </c>
      <c r="X331" s="7" t="s">
        <v>38</v>
      </c>
      <c r="Y331" s="57" t="s">
        <v>1339</v>
      </c>
    </row>
    <row r="332" spans="1:25" ht="38.25" x14ac:dyDescent="0.25">
      <c r="A332" s="22" t="s">
        <v>343</v>
      </c>
      <c r="B332" s="13" t="s">
        <v>278</v>
      </c>
      <c r="C332" s="13" t="s">
        <v>172</v>
      </c>
      <c r="D332" s="10" t="s">
        <v>1485</v>
      </c>
      <c r="E332" s="13" t="s">
        <v>67</v>
      </c>
      <c r="F332" s="13" t="s">
        <v>204</v>
      </c>
      <c r="G332" s="10" t="s">
        <v>1486</v>
      </c>
      <c r="H332" s="10" t="s">
        <v>1303</v>
      </c>
      <c r="I332" s="10" t="s">
        <v>313</v>
      </c>
      <c r="J332" s="13" t="s">
        <v>1894</v>
      </c>
      <c r="K332" s="10" t="s">
        <v>121</v>
      </c>
      <c r="L332" s="13">
        <v>30</v>
      </c>
      <c r="M332" s="10" t="s">
        <v>1487</v>
      </c>
      <c r="N332" s="12">
        <v>43962</v>
      </c>
      <c r="O332" s="35">
        <v>20202050066721</v>
      </c>
      <c r="P332" s="36">
        <v>44023</v>
      </c>
      <c r="Q332" s="35">
        <v>41</v>
      </c>
      <c r="R332" s="13">
        <v>41</v>
      </c>
      <c r="S332" s="13" t="s">
        <v>141</v>
      </c>
      <c r="T332" s="13" t="s">
        <v>2502</v>
      </c>
      <c r="U332" s="13"/>
      <c r="V332" s="13"/>
      <c r="W332" s="13"/>
      <c r="X332" s="13"/>
      <c r="Y332" s="57"/>
    </row>
    <row r="333" spans="1:25" ht="38.25" x14ac:dyDescent="0.25">
      <c r="A333" s="22" t="s">
        <v>343</v>
      </c>
      <c r="B333" s="7" t="s">
        <v>714</v>
      </c>
      <c r="C333" s="7" t="s">
        <v>126</v>
      </c>
      <c r="D333" s="6" t="s">
        <v>1488</v>
      </c>
      <c r="E333" s="7" t="s">
        <v>331</v>
      </c>
      <c r="F333" s="6" t="s">
        <v>197</v>
      </c>
      <c r="G333" s="6" t="s">
        <v>1489</v>
      </c>
      <c r="H333" s="6" t="s">
        <v>335</v>
      </c>
      <c r="I333" s="6" t="s">
        <v>313</v>
      </c>
      <c r="J333" s="7" t="s">
        <v>1894</v>
      </c>
      <c r="K333" s="6" t="s">
        <v>121</v>
      </c>
      <c r="L333" s="7">
        <v>30</v>
      </c>
      <c r="M333" s="6" t="s">
        <v>1490</v>
      </c>
      <c r="N333" s="28">
        <v>43962</v>
      </c>
      <c r="O333" s="29">
        <v>20202050067391</v>
      </c>
      <c r="P333" s="30">
        <v>43978</v>
      </c>
      <c r="Q333" s="7">
        <v>12</v>
      </c>
      <c r="R333" s="7">
        <v>12</v>
      </c>
      <c r="S333" s="6" t="s">
        <v>34</v>
      </c>
      <c r="T333" s="7" t="s">
        <v>1424</v>
      </c>
      <c r="U333" s="7" t="s">
        <v>38</v>
      </c>
      <c r="V333" s="7" t="s">
        <v>81</v>
      </c>
      <c r="W333" s="7" t="s">
        <v>38</v>
      </c>
      <c r="X333" s="7" t="s">
        <v>38</v>
      </c>
      <c r="Y333" s="57" t="s">
        <v>1322</v>
      </c>
    </row>
    <row r="334" spans="1:25" ht="38.25" x14ac:dyDescent="0.25">
      <c r="A334" s="22" t="s">
        <v>343</v>
      </c>
      <c r="B334" s="7" t="s">
        <v>714</v>
      </c>
      <c r="C334" s="7" t="s">
        <v>176</v>
      </c>
      <c r="D334" s="6" t="s">
        <v>1491</v>
      </c>
      <c r="E334" s="7" t="s">
        <v>331</v>
      </c>
      <c r="F334" s="6" t="s">
        <v>197</v>
      </c>
      <c r="G334" s="6" t="s">
        <v>1492</v>
      </c>
      <c r="H334" s="6" t="s">
        <v>335</v>
      </c>
      <c r="I334" s="6" t="s">
        <v>313</v>
      </c>
      <c r="J334" s="7" t="s">
        <v>1894</v>
      </c>
      <c r="K334" s="6" t="s">
        <v>121</v>
      </c>
      <c r="L334" s="7">
        <v>30</v>
      </c>
      <c r="M334" s="6" t="s">
        <v>1493</v>
      </c>
      <c r="N334" s="28">
        <v>43962</v>
      </c>
      <c r="O334" s="29">
        <v>20202050066841</v>
      </c>
      <c r="P334" s="30">
        <v>43964</v>
      </c>
      <c r="Q334" s="7">
        <v>2</v>
      </c>
      <c r="R334" s="7">
        <v>2</v>
      </c>
      <c r="S334" s="6" t="s">
        <v>34</v>
      </c>
      <c r="T334" s="7" t="s">
        <v>1424</v>
      </c>
      <c r="U334" s="31">
        <v>43971</v>
      </c>
      <c r="V334" s="7" t="s">
        <v>36</v>
      </c>
      <c r="W334" s="7" t="s">
        <v>37</v>
      </c>
      <c r="X334" s="7" t="s">
        <v>38</v>
      </c>
      <c r="Y334" s="57" t="s">
        <v>1494</v>
      </c>
    </row>
    <row r="335" spans="1:25" ht="38.25" x14ac:dyDescent="0.25">
      <c r="A335" s="22" t="s">
        <v>343</v>
      </c>
      <c r="B335" s="13" t="s">
        <v>278</v>
      </c>
      <c r="C335" s="13" t="s">
        <v>150</v>
      </c>
      <c r="D335" s="10" t="s">
        <v>1495</v>
      </c>
      <c r="E335" s="13" t="s">
        <v>67</v>
      </c>
      <c r="F335" s="13" t="s">
        <v>204</v>
      </c>
      <c r="G335" s="10" t="s">
        <v>1496</v>
      </c>
      <c r="H335" s="10" t="s">
        <v>1303</v>
      </c>
      <c r="I335" s="10" t="s">
        <v>313</v>
      </c>
      <c r="J335" s="13" t="s">
        <v>1894</v>
      </c>
      <c r="K335" s="10" t="s">
        <v>121</v>
      </c>
      <c r="L335" s="13">
        <v>30</v>
      </c>
      <c r="M335" s="10" t="s">
        <v>1497</v>
      </c>
      <c r="N335" s="12">
        <v>43962</v>
      </c>
      <c r="O335" s="35">
        <v>20202050068691</v>
      </c>
      <c r="P335" s="36">
        <v>44021</v>
      </c>
      <c r="Q335" s="35">
        <v>39</v>
      </c>
      <c r="R335" s="13">
        <v>39</v>
      </c>
      <c r="S335" s="10" t="s">
        <v>141</v>
      </c>
      <c r="T335" s="13" t="s">
        <v>2503</v>
      </c>
      <c r="U335" s="13"/>
      <c r="V335" s="13"/>
      <c r="W335" s="13"/>
      <c r="X335" s="13"/>
      <c r="Y335" s="57" t="s">
        <v>1498</v>
      </c>
    </row>
    <row r="336" spans="1:25" ht="51" x14ac:dyDescent="0.25">
      <c r="A336" s="22" t="s">
        <v>343</v>
      </c>
      <c r="B336" s="7" t="s">
        <v>278</v>
      </c>
      <c r="C336" s="7" t="s">
        <v>150</v>
      </c>
      <c r="D336" s="6" t="s">
        <v>1499</v>
      </c>
      <c r="E336" s="7" t="s">
        <v>338</v>
      </c>
      <c r="F336" s="7" t="s">
        <v>128</v>
      </c>
      <c r="G336" s="6" t="s">
        <v>1500</v>
      </c>
      <c r="H336" s="6" t="s">
        <v>1374</v>
      </c>
      <c r="I336" s="6" t="s">
        <v>1501</v>
      </c>
      <c r="J336" s="7" t="s">
        <v>1979</v>
      </c>
      <c r="K336" s="6" t="s">
        <v>281</v>
      </c>
      <c r="L336" s="7">
        <v>20</v>
      </c>
      <c r="M336" s="6" t="s">
        <v>1502</v>
      </c>
      <c r="N336" s="28">
        <v>43962</v>
      </c>
      <c r="O336" s="29">
        <v>20203100001851</v>
      </c>
      <c r="P336" s="30">
        <v>43984</v>
      </c>
      <c r="Q336" s="7">
        <v>16</v>
      </c>
      <c r="R336" s="7">
        <v>16</v>
      </c>
      <c r="S336" s="6" t="s">
        <v>34</v>
      </c>
      <c r="T336" s="7" t="s">
        <v>1503</v>
      </c>
      <c r="U336" s="31">
        <v>43984</v>
      </c>
      <c r="V336" s="7" t="s">
        <v>36</v>
      </c>
      <c r="W336" s="7" t="s">
        <v>37</v>
      </c>
      <c r="X336" s="7" t="s">
        <v>38</v>
      </c>
      <c r="Y336" s="57" t="s">
        <v>38</v>
      </c>
    </row>
    <row r="337" spans="1:25" ht="38.25" x14ac:dyDescent="0.25">
      <c r="A337" s="22" t="s">
        <v>343</v>
      </c>
      <c r="B337" s="13" t="s">
        <v>278</v>
      </c>
      <c r="C337" s="13" t="s">
        <v>260</v>
      </c>
      <c r="D337" s="10" t="s">
        <v>1504</v>
      </c>
      <c r="E337" s="13" t="s">
        <v>331</v>
      </c>
      <c r="F337" s="13" t="s">
        <v>128</v>
      </c>
      <c r="G337" s="10" t="s">
        <v>1505</v>
      </c>
      <c r="H337" s="10" t="s">
        <v>390</v>
      </c>
      <c r="I337" s="10" t="s">
        <v>1336</v>
      </c>
      <c r="J337" s="13" t="s">
        <v>1894</v>
      </c>
      <c r="K337" s="10" t="s">
        <v>53</v>
      </c>
      <c r="L337" s="13">
        <v>30</v>
      </c>
      <c r="M337" s="10" t="s">
        <v>1506</v>
      </c>
      <c r="N337" s="12">
        <v>43962</v>
      </c>
      <c r="O337" s="35">
        <v>20202100002141</v>
      </c>
      <c r="P337" s="36">
        <v>43986</v>
      </c>
      <c r="Q337" s="13">
        <v>36</v>
      </c>
      <c r="R337" s="13">
        <v>36</v>
      </c>
      <c r="S337" s="10" t="s">
        <v>141</v>
      </c>
      <c r="T337" s="13" t="s">
        <v>1507</v>
      </c>
      <c r="U337" s="13" t="s">
        <v>38</v>
      </c>
      <c r="V337" s="13" t="s">
        <v>81</v>
      </c>
      <c r="W337" s="13" t="s">
        <v>38</v>
      </c>
      <c r="X337" s="13" t="s">
        <v>38</v>
      </c>
      <c r="Y337" s="57" t="s">
        <v>1508</v>
      </c>
    </row>
    <row r="338" spans="1:25" ht="38.25" x14ac:dyDescent="0.25">
      <c r="A338" s="22" t="s">
        <v>343</v>
      </c>
      <c r="B338" s="7" t="s">
        <v>278</v>
      </c>
      <c r="C338" s="7" t="s">
        <v>135</v>
      </c>
      <c r="D338" s="6" t="s">
        <v>1509</v>
      </c>
      <c r="E338" s="7" t="s">
        <v>331</v>
      </c>
      <c r="F338" s="6" t="s">
        <v>197</v>
      </c>
      <c r="G338" s="6" t="s">
        <v>1510</v>
      </c>
      <c r="H338" s="6" t="s">
        <v>335</v>
      </c>
      <c r="I338" s="6" t="s">
        <v>313</v>
      </c>
      <c r="J338" s="7" t="s">
        <v>1894</v>
      </c>
      <c r="K338" s="6" t="s">
        <v>32</v>
      </c>
      <c r="L338" s="7">
        <v>35</v>
      </c>
      <c r="M338" s="6" t="s">
        <v>1511</v>
      </c>
      <c r="N338" s="28">
        <v>43962</v>
      </c>
      <c r="O338" s="29">
        <v>20202050067411</v>
      </c>
      <c r="P338" s="30">
        <v>43978</v>
      </c>
      <c r="Q338" s="7">
        <v>12</v>
      </c>
      <c r="R338" s="7">
        <v>12</v>
      </c>
      <c r="S338" s="6" t="s">
        <v>34</v>
      </c>
      <c r="T338" s="7" t="s">
        <v>1424</v>
      </c>
      <c r="U338" s="7" t="s">
        <v>38</v>
      </c>
      <c r="V338" s="7" t="s">
        <v>81</v>
      </c>
      <c r="W338" s="7" t="s">
        <v>38</v>
      </c>
      <c r="X338" s="7" t="s">
        <v>38</v>
      </c>
      <c r="Y338" s="57" t="s">
        <v>1322</v>
      </c>
    </row>
    <row r="339" spans="1:25" ht="38.25" x14ac:dyDescent="0.25">
      <c r="A339" s="22" t="s">
        <v>343</v>
      </c>
      <c r="B339" s="7" t="s">
        <v>278</v>
      </c>
      <c r="C339" s="7" t="s">
        <v>150</v>
      </c>
      <c r="D339" s="6" t="s">
        <v>909</v>
      </c>
      <c r="E339" s="7" t="s">
        <v>67</v>
      </c>
      <c r="F339" s="7" t="s">
        <v>128</v>
      </c>
      <c r="G339" s="6" t="s">
        <v>1512</v>
      </c>
      <c r="H339" s="6" t="s">
        <v>1019</v>
      </c>
      <c r="I339" s="7" t="s">
        <v>918</v>
      </c>
      <c r="J339" s="7" t="s">
        <v>1979</v>
      </c>
      <c r="K339" s="6" t="s">
        <v>121</v>
      </c>
      <c r="L339" s="7">
        <v>30</v>
      </c>
      <c r="M339" s="14" t="s">
        <v>1513</v>
      </c>
      <c r="N339" s="28">
        <v>43963</v>
      </c>
      <c r="O339" s="29" t="s">
        <v>38</v>
      </c>
      <c r="P339" s="30">
        <v>43978</v>
      </c>
      <c r="Q339" s="7">
        <v>25</v>
      </c>
      <c r="R339" s="7">
        <v>25</v>
      </c>
      <c r="S339" s="6" t="s">
        <v>34</v>
      </c>
      <c r="T339" s="7" t="s">
        <v>1514</v>
      </c>
      <c r="U339" s="7" t="s">
        <v>38</v>
      </c>
      <c r="V339" s="7" t="s">
        <v>38</v>
      </c>
      <c r="W339" s="7" t="s">
        <v>38</v>
      </c>
      <c r="X339" s="7" t="s">
        <v>38</v>
      </c>
      <c r="Y339" s="57" t="s">
        <v>1515</v>
      </c>
    </row>
    <row r="340" spans="1:25" ht="51" x14ac:dyDescent="0.25">
      <c r="A340" s="22" t="s">
        <v>343</v>
      </c>
      <c r="B340" s="7" t="s">
        <v>278</v>
      </c>
      <c r="C340" s="7" t="s">
        <v>977</v>
      </c>
      <c r="D340" s="6" t="s">
        <v>1516</v>
      </c>
      <c r="E340" s="7" t="s">
        <v>192</v>
      </c>
      <c r="F340" s="7" t="s">
        <v>1361</v>
      </c>
      <c r="G340" s="6" t="s">
        <v>1517</v>
      </c>
      <c r="H340" s="6" t="s">
        <v>162</v>
      </c>
      <c r="I340" s="6" t="s">
        <v>595</v>
      </c>
      <c r="J340" s="7" t="s">
        <v>1894</v>
      </c>
      <c r="K340" s="6" t="s">
        <v>121</v>
      </c>
      <c r="L340" s="7">
        <v>30</v>
      </c>
      <c r="M340" s="6" t="s">
        <v>1518</v>
      </c>
      <c r="N340" s="28">
        <v>43963</v>
      </c>
      <c r="O340" s="29">
        <v>20202000002351</v>
      </c>
      <c r="P340" s="30">
        <v>43990</v>
      </c>
      <c r="Q340" s="7">
        <v>19</v>
      </c>
      <c r="R340" s="7">
        <v>19</v>
      </c>
      <c r="S340" s="6" t="s">
        <v>34</v>
      </c>
      <c r="T340" s="7" t="s">
        <v>1424</v>
      </c>
      <c r="U340" s="7" t="s">
        <v>38</v>
      </c>
      <c r="V340" s="7" t="s">
        <v>81</v>
      </c>
      <c r="W340" s="7" t="s">
        <v>38</v>
      </c>
      <c r="X340" s="7" t="s">
        <v>38</v>
      </c>
      <c r="Y340" s="57" t="s">
        <v>1322</v>
      </c>
    </row>
    <row r="341" spans="1:25" ht="51" x14ac:dyDescent="0.25">
      <c r="A341" s="22" t="s">
        <v>343</v>
      </c>
      <c r="B341" s="7" t="s">
        <v>278</v>
      </c>
      <c r="C341" s="7" t="s">
        <v>126</v>
      </c>
      <c r="D341" s="6" t="s">
        <v>1519</v>
      </c>
      <c r="E341" s="7" t="s">
        <v>331</v>
      </c>
      <c r="F341" s="7" t="s">
        <v>1361</v>
      </c>
      <c r="G341" s="6" t="s">
        <v>1520</v>
      </c>
      <c r="H341" s="6" t="s">
        <v>1521</v>
      </c>
      <c r="I341" s="6" t="s">
        <v>595</v>
      </c>
      <c r="J341" s="6" t="s">
        <v>1894</v>
      </c>
      <c r="K341" s="6" t="s">
        <v>53</v>
      </c>
      <c r="L341" s="7">
        <v>30</v>
      </c>
      <c r="M341" s="6" t="s">
        <v>1522</v>
      </c>
      <c r="N341" s="28">
        <v>43963</v>
      </c>
      <c r="O341" s="29">
        <v>20202000001461</v>
      </c>
      <c r="P341" s="30">
        <v>43972</v>
      </c>
      <c r="Q341" s="7">
        <v>23</v>
      </c>
      <c r="R341" s="7">
        <v>23</v>
      </c>
      <c r="S341" s="6" t="s">
        <v>34</v>
      </c>
      <c r="T341" s="7" t="s">
        <v>1523</v>
      </c>
      <c r="U341" s="7" t="s">
        <v>38</v>
      </c>
      <c r="V341" s="7" t="s">
        <v>81</v>
      </c>
      <c r="W341" s="7" t="s">
        <v>38</v>
      </c>
      <c r="X341" s="7" t="s">
        <v>38</v>
      </c>
      <c r="Y341" s="57" t="s">
        <v>1498</v>
      </c>
    </row>
    <row r="342" spans="1:25" ht="51" x14ac:dyDescent="0.25">
      <c r="A342" s="22" t="s">
        <v>343</v>
      </c>
      <c r="B342" s="7" t="s">
        <v>278</v>
      </c>
      <c r="C342" s="7" t="s">
        <v>150</v>
      </c>
      <c r="D342" s="6" t="s">
        <v>1017</v>
      </c>
      <c r="E342" s="7" t="s">
        <v>338</v>
      </c>
      <c r="F342" s="7" t="s">
        <v>1986</v>
      </c>
      <c r="G342" s="6" t="s">
        <v>1524</v>
      </c>
      <c r="H342" s="6" t="s">
        <v>1521</v>
      </c>
      <c r="I342" s="6" t="s">
        <v>595</v>
      </c>
      <c r="J342" s="6" t="s">
        <v>1894</v>
      </c>
      <c r="K342" s="6" t="s">
        <v>121</v>
      </c>
      <c r="L342" s="7">
        <v>30</v>
      </c>
      <c r="M342" s="6" t="s">
        <v>1525</v>
      </c>
      <c r="N342" s="28">
        <v>43963</v>
      </c>
      <c r="O342" s="29">
        <v>20202000001461</v>
      </c>
      <c r="P342" s="30">
        <v>43972</v>
      </c>
      <c r="Q342" s="7">
        <v>7</v>
      </c>
      <c r="R342" s="7">
        <v>7</v>
      </c>
      <c r="S342" s="6" t="s">
        <v>34</v>
      </c>
      <c r="T342" s="7" t="s">
        <v>1526</v>
      </c>
      <c r="U342" s="7" t="s">
        <v>38</v>
      </c>
      <c r="V342" s="7" t="s">
        <v>81</v>
      </c>
      <c r="W342" s="7" t="s">
        <v>38</v>
      </c>
      <c r="X342" s="7" t="s">
        <v>38</v>
      </c>
      <c r="Y342" s="57" t="s">
        <v>1382</v>
      </c>
    </row>
    <row r="343" spans="1:25" ht="38.25" x14ac:dyDescent="0.25">
      <c r="A343" s="22" t="s">
        <v>343</v>
      </c>
      <c r="B343" s="7" t="s">
        <v>278</v>
      </c>
      <c r="C343" s="7" t="s">
        <v>329</v>
      </c>
      <c r="D343" s="6" t="s">
        <v>579</v>
      </c>
      <c r="E343" s="7" t="s">
        <v>67</v>
      </c>
      <c r="F343" s="7" t="s">
        <v>204</v>
      </c>
      <c r="G343" s="6" t="s">
        <v>1527</v>
      </c>
      <c r="H343" s="6" t="s">
        <v>1303</v>
      </c>
      <c r="I343" s="6" t="s">
        <v>313</v>
      </c>
      <c r="J343" s="6" t="s">
        <v>1894</v>
      </c>
      <c r="K343" s="6" t="s">
        <v>32</v>
      </c>
      <c r="L343" s="7">
        <v>35</v>
      </c>
      <c r="M343" s="6" t="s">
        <v>1528</v>
      </c>
      <c r="N343" s="28">
        <v>43963</v>
      </c>
      <c r="O343" s="29">
        <v>20202000002581</v>
      </c>
      <c r="P343" s="30">
        <v>43994</v>
      </c>
      <c r="Q343" s="29">
        <v>22</v>
      </c>
      <c r="R343" s="7">
        <v>22</v>
      </c>
      <c r="S343" s="6" t="s">
        <v>34</v>
      </c>
      <c r="T343" s="7" t="s">
        <v>2504</v>
      </c>
      <c r="U343" s="7"/>
      <c r="V343" s="7"/>
      <c r="W343" s="7"/>
      <c r="X343" s="7"/>
      <c r="Y343" s="57" t="s">
        <v>1508</v>
      </c>
    </row>
    <row r="344" spans="1:25" ht="38.25" x14ac:dyDescent="0.25">
      <c r="A344" s="22" t="s">
        <v>343</v>
      </c>
      <c r="B344" s="7" t="s">
        <v>278</v>
      </c>
      <c r="C344" s="7" t="s">
        <v>135</v>
      </c>
      <c r="D344" s="6" t="s">
        <v>1529</v>
      </c>
      <c r="E344" s="7" t="s">
        <v>331</v>
      </c>
      <c r="F344" s="6" t="s">
        <v>197</v>
      </c>
      <c r="G344" s="6" t="s">
        <v>1530</v>
      </c>
      <c r="H344" s="6" t="s">
        <v>335</v>
      </c>
      <c r="I344" s="6" t="s">
        <v>313</v>
      </c>
      <c r="J344" s="6" t="s">
        <v>1894</v>
      </c>
      <c r="K344" s="6" t="s">
        <v>121</v>
      </c>
      <c r="L344" s="7">
        <v>30</v>
      </c>
      <c r="M344" s="6" t="s">
        <v>1531</v>
      </c>
      <c r="N344" s="28">
        <v>43963</v>
      </c>
      <c r="O344" s="29">
        <v>20202050067431</v>
      </c>
      <c r="P344" s="30">
        <v>43978</v>
      </c>
      <c r="Q344" s="7">
        <v>11</v>
      </c>
      <c r="R344" s="7">
        <v>11</v>
      </c>
      <c r="S344" s="6" t="s">
        <v>34</v>
      </c>
      <c r="T344" s="7" t="s">
        <v>1424</v>
      </c>
      <c r="U344" s="7" t="s">
        <v>38</v>
      </c>
      <c r="V344" s="7" t="s">
        <v>81</v>
      </c>
      <c r="W344" s="7" t="s">
        <v>38</v>
      </c>
      <c r="X344" s="7" t="s">
        <v>38</v>
      </c>
      <c r="Y344" s="57" t="s">
        <v>1322</v>
      </c>
    </row>
    <row r="345" spans="1:25" ht="38.25" x14ac:dyDescent="0.25">
      <c r="A345" s="22" t="s">
        <v>343</v>
      </c>
      <c r="B345" s="7" t="s">
        <v>278</v>
      </c>
      <c r="C345" s="7" t="s">
        <v>150</v>
      </c>
      <c r="D345" s="6" t="s">
        <v>1000</v>
      </c>
      <c r="E345" s="7" t="s">
        <v>338</v>
      </c>
      <c r="F345" s="7" t="s">
        <v>128</v>
      </c>
      <c r="G345" s="6" t="s">
        <v>1532</v>
      </c>
      <c r="H345" s="6" t="s">
        <v>655</v>
      </c>
      <c r="I345" s="6" t="s">
        <v>313</v>
      </c>
      <c r="J345" s="6" t="s">
        <v>1894</v>
      </c>
      <c r="K345" s="6" t="s">
        <v>32</v>
      </c>
      <c r="L345" s="7">
        <v>35</v>
      </c>
      <c r="M345" s="6" t="s">
        <v>1533</v>
      </c>
      <c r="N345" s="28">
        <v>43963</v>
      </c>
      <c r="O345" s="29">
        <v>20203800007422</v>
      </c>
      <c r="P345" s="30">
        <v>43950</v>
      </c>
      <c r="Q345" s="7">
        <v>13</v>
      </c>
      <c r="R345" s="7">
        <v>13</v>
      </c>
      <c r="S345" s="6" t="s">
        <v>34</v>
      </c>
      <c r="T345" s="7" t="s">
        <v>1534</v>
      </c>
      <c r="U345" s="7" t="s">
        <v>38</v>
      </c>
      <c r="V345" s="7" t="s">
        <v>38</v>
      </c>
      <c r="W345" s="7" t="s">
        <v>38</v>
      </c>
      <c r="X345" s="7" t="s">
        <v>38</v>
      </c>
      <c r="Y345" s="57" t="s">
        <v>158</v>
      </c>
    </row>
    <row r="346" spans="1:25" ht="38.25" x14ac:dyDescent="0.25">
      <c r="A346" s="22" t="s">
        <v>343</v>
      </c>
      <c r="B346" s="32" t="s">
        <v>278</v>
      </c>
      <c r="C346" s="32" t="s">
        <v>172</v>
      </c>
      <c r="D346" s="4" t="s">
        <v>1535</v>
      </c>
      <c r="E346" s="32" t="s">
        <v>67</v>
      </c>
      <c r="F346" s="32" t="s">
        <v>128</v>
      </c>
      <c r="G346" s="4" t="s">
        <v>1536</v>
      </c>
      <c r="H346" s="4" t="s">
        <v>370</v>
      </c>
      <c r="I346" s="4" t="s">
        <v>313</v>
      </c>
      <c r="J346" s="4" t="s">
        <v>1894</v>
      </c>
      <c r="K346" s="4" t="s">
        <v>121</v>
      </c>
      <c r="L346" s="32">
        <v>30</v>
      </c>
      <c r="M346" s="4" t="s">
        <v>1537</v>
      </c>
      <c r="N346" s="17">
        <v>43963</v>
      </c>
      <c r="O346" s="33"/>
      <c r="P346" s="34"/>
      <c r="Q346" s="33"/>
      <c r="R346" s="32"/>
      <c r="S346" s="32" t="s">
        <v>113</v>
      </c>
      <c r="T346" s="32" t="s">
        <v>1538</v>
      </c>
      <c r="U346" s="32"/>
      <c r="V346" s="32"/>
      <c r="W346" s="32"/>
      <c r="X346" s="32"/>
      <c r="Y346" s="57"/>
    </row>
    <row r="347" spans="1:25" ht="38.25" x14ac:dyDescent="0.25">
      <c r="A347" s="22" t="s">
        <v>343</v>
      </c>
      <c r="B347" s="7" t="s">
        <v>278</v>
      </c>
      <c r="C347" s="7" t="s">
        <v>176</v>
      </c>
      <c r="D347" s="6" t="s">
        <v>1539</v>
      </c>
      <c r="E347" s="7" t="s">
        <v>331</v>
      </c>
      <c r="F347" s="6" t="s">
        <v>197</v>
      </c>
      <c r="G347" s="6" t="s">
        <v>1540</v>
      </c>
      <c r="H347" s="6" t="s">
        <v>655</v>
      </c>
      <c r="I347" s="6" t="s">
        <v>313</v>
      </c>
      <c r="J347" s="6" t="s">
        <v>1894</v>
      </c>
      <c r="K347" s="6" t="s">
        <v>121</v>
      </c>
      <c r="L347" s="7">
        <v>30</v>
      </c>
      <c r="M347" s="6" t="s">
        <v>1541</v>
      </c>
      <c r="N347" s="28">
        <v>43963</v>
      </c>
      <c r="O347" s="29">
        <v>20202050066841</v>
      </c>
      <c r="P347" s="30">
        <v>43963</v>
      </c>
      <c r="Q347" s="7">
        <v>0</v>
      </c>
      <c r="R347" s="7">
        <v>0</v>
      </c>
      <c r="S347" s="6" t="s">
        <v>34</v>
      </c>
      <c r="T347" s="7" t="s">
        <v>1542</v>
      </c>
      <c r="U347" s="31">
        <v>43971</v>
      </c>
      <c r="V347" s="7" t="s">
        <v>36</v>
      </c>
      <c r="W347" s="7" t="s">
        <v>37</v>
      </c>
      <c r="X347" s="7" t="s">
        <v>38</v>
      </c>
      <c r="Y347" s="57" t="s">
        <v>38</v>
      </c>
    </row>
    <row r="348" spans="1:25" ht="38.25" x14ac:dyDescent="0.25">
      <c r="A348" s="22" t="s">
        <v>343</v>
      </c>
      <c r="B348" s="32" t="s">
        <v>278</v>
      </c>
      <c r="C348" s="32" t="s">
        <v>150</v>
      </c>
      <c r="D348" s="4" t="s">
        <v>1543</v>
      </c>
      <c r="E348" s="32" t="s">
        <v>338</v>
      </c>
      <c r="F348" s="32" t="s">
        <v>1986</v>
      </c>
      <c r="G348" s="4" t="s">
        <v>1544</v>
      </c>
      <c r="H348" s="4" t="s">
        <v>723</v>
      </c>
      <c r="I348" s="4" t="s">
        <v>313</v>
      </c>
      <c r="J348" s="4" t="s">
        <v>1894</v>
      </c>
      <c r="K348" s="4" t="s">
        <v>53</v>
      </c>
      <c r="L348" s="32">
        <v>30</v>
      </c>
      <c r="M348" s="4" t="s">
        <v>1545</v>
      </c>
      <c r="N348" s="17">
        <v>43964</v>
      </c>
      <c r="O348" s="33"/>
      <c r="P348" s="34"/>
      <c r="Q348" s="33"/>
      <c r="R348" s="32"/>
      <c r="S348" s="32" t="s">
        <v>113</v>
      </c>
      <c r="T348" s="32" t="s">
        <v>1546</v>
      </c>
      <c r="U348" s="32"/>
      <c r="V348" s="32"/>
      <c r="W348" s="32"/>
      <c r="X348" s="32"/>
      <c r="Y348" s="57"/>
    </row>
    <row r="349" spans="1:25" ht="51" x14ac:dyDescent="0.25">
      <c r="A349" s="22" t="s">
        <v>343</v>
      </c>
      <c r="B349" s="7" t="s">
        <v>278</v>
      </c>
      <c r="C349" s="7" t="s">
        <v>126</v>
      </c>
      <c r="D349" s="6" t="s">
        <v>1547</v>
      </c>
      <c r="E349" s="7" t="s">
        <v>311</v>
      </c>
      <c r="F349" s="7" t="s">
        <v>128</v>
      </c>
      <c r="G349" s="6" t="s">
        <v>1478</v>
      </c>
      <c r="H349" s="6" t="s">
        <v>594</v>
      </c>
      <c r="I349" s="6" t="s">
        <v>595</v>
      </c>
      <c r="J349" s="6" t="s">
        <v>1894</v>
      </c>
      <c r="K349" s="6" t="s">
        <v>53</v>
      </c>
      <c r="L349" s="7">
        <v>30</v>
      </c>
      <c r="M349" s="6" t="s">
        <v>1548</v>
      </c>
      <c r="N349" s="28">
        <v>43964</v>
      </c>
      <c r="O349" s="29">
        <v>20202000002251</v>
      </c>
      <c r="P349" s="30">
        <v>44000</v>
      </c>
      <c r="Q349" s="29">
        <v>24</v>
      </c>
      <c r="R349" s="7">
        <v>24</v>
      </c>
      <c r="S349" s="7" t="s">
        <v>34</v>
      </c>
      <c r="T349" s="7" t="s">
        <v>2505</v>
      </c>
      <c r="U349" s="7"/>
      <c r="V349" s="7"/>
      <c r="W349" s="7"/>
      <c r="X349" s="7"/>
      <c r="Y349" s="57"/>
    </row>
    <row r="350" spans="1:25" ht="51" x14ac:dyDescent="0.25">
      <c r="A350" s="22" t="s">
        <v>343</v>
      </c>
      <c r="B350" s="7" t="s">
        <v>714</v>
      </c>
      <c r="C350" s="7" t="s">
        <v>143</v>
      </c>
      <c r="D350" s="6" t="s">
        <v>1549</v>
      </c>
      <c r="E350" s="7" t="s">
        <v>67</v>
      </c>
      <c r="F350" s="7" t="s">
        <v>128</v>
      </c>
      <c r="G350" s="6" t="s">
        <v>1550</v>
      </c>
      <c r="H350" s="6" t="s">
        <v>479</v>
      </c>
      <c r="I350" s="6" t="s">
        <v>595</v>
      </c>
      <c r="J350" s="6" t="s">
        <v>1894</v>
      </c>
      <c r="K350" s="6" t="s">
        <v>32</v>
      </c>
      <c r="L350" s="7">
        <v>35</v>
      </c>
      <c r="M350" s="6" t="s">
        <v>1551</v>
      </c>
      <c r="N350" s="28">
        <v>43964</v>
      </c>
      <c r="O350" s="29">
        <v>20202000001531</v>
      </c>
      <c r="P350" s="30">
        <v>43975</v>
      </c>
      <c r="Q350" s="7">
        <v>8</v>
      </c>
      <c r="R350" s="7">
        <v>8</v>
      </c>
      <c r="S350" s="6" t="s">
        <v>34</v>
      </c>
      <c r="T350" s="7" t="s">
        <v>1552</v>
      </c>
      <c r="U350" s="7" t="s">
        <v>38</v>
      </c>
      <c r="V350" s="7" t="s">
        <v>81</v>
      </c>
      <c r="W350" s="7" t="s">
        <v>38</v>
      </c>
      <c r="X350" s="7" t="s">
        <v>38</v>
      </c>
      <c r="Y350" s="57" t="s">
        <v>1339</v>
      </c>
    </row>
    <row r="351" spans="1:25" ht="38.25" x14ac:dyDescent="0.25">
      <c r="A351" s="22" t="s">
        <v>343</v>
      </c>
      <c r="B351" s="7" t="s">
        <v>1553</v>
      </c>
      <c r="C351" s="7" t="s">
        <v>260</v>
      </c>
      <c r="D351" s="6" t="s">
        <v>1554</v>
      </c>
      <c r="E351" s="7" t="s">
        <v>67</v>
      </c>
      <c r="F351" s="7" t="s">
        <v>128</v>
      </c>
      <c r="G351" s="6" t="s">
        <v>1555</v>
      </c>
      <c r="H351" s="6" t="s">
        <v>723</v>
      </c>
      <c r="I351" s="6" t="s">
        <v>313</v>
      </c>
      <c r="J351" s="6" t="s">
        <v>1894</v>
      </c>
      <c r="K351" s="6" t="s">
        <v>32</v>
      </c>
      <c r="L351" s="7">
        <v>35</v>
      </c>
      <c r="M351" s="6" t="s">
        <v>1556</v>
      </c>
      <c r="N351" s="28">
        <v>43964</v>
      </c>
      <c r="O351" s="29">
        <v>20202050067541</v>
      </c>
      <c r="P351" s="30">
        <v>43983</v>
      </c>
      <c r="Q351" s="7">
        <v>13</v>
      </c>
      <c r="R351" s="7">
        <v>13</v>
      </c>
      <c r="S351" s="6" t="s">
        <v>34</v>
      </c>
      <c r="T351" s="7" t="s">
        <v>1424</v>
      </c>
      <c r="U351" s="7" t="s">
        <v>38</v>
      </c>
      <c r="V351" s="7" t="s">
        <v>81</v>
      </c>
      <c r="W351" s="7" t="s">
        <v>38</v>
      </c>
      <c r="X351" s="7" t="s">
        <v>38</v>
      </c>
      <c r="Y351" s="57" t="s">
        <v>1322</v>
      </c>
    </row>
    <row r="352" spans="1:25" ht="38.25" x14ac:dyDescent="0.25">
      <c r="A352" s="22" t="s">
        <v>343</v>
      </c>
      <c r="B352" s="32" t="s">
        <v>278</v>
      </c>
      <c r="C352" s="32" t="s">
        <v>176</v>
      </c>
      <c r="D352" s="4" t="s">
        <v>696</v>
      </c>
      <c r="E352" s="32" t="s">
        <v>67</v>
      </c>
      <c r="F352" s="32" t="s">
        <v>128</v>
      </c>
      <c r="G352" s="4" t="s">
        <v>1557</v>
      </c>
      <c r="H352" s="4" t="s">
        <v>1303</v>
      </c>
      <c r="I352" s="4" t="s">
        <v>313</v>
      </c>
      <c r="J352" s="4" t="s">
        <v>1894</v>
      </c>
      <c r="K352" s="4" t="s">
        <v>281</v>
      </c>
      <c r="L352" s="32">
        <v>20</v>
      </c>
      <c r="M352" s="4" t="s">
        <v>1558</v>
      </c>
      <c r="N352" s="17">
        <v>43964</v>
      </c>
      <c r="O352" s="33"/>
      <c r="P352" s="34"/>
      <c r="Q352" s="33"/>
      <c r="R352" s="32"/>
      <c r="S352" s="4" t="s">
        <v>113</v>
      </c>
      <c r="T352" s="32"/>
      <c r="U352" s="32"/>
      <c r="V352" s="32"/>
      <c r="W352" s="32"/>
      <c r="X352" s="32"/>
      <c r="Y352" s="57"/>
    </row>
    <row r="353" spans="1:25" ht="51" x14ac:dyDescent="0.25">
      <c r="A353" s="22" t="s">
        <v>343</v>
      </c>
      <c r="B353" s="32" t="s">
        <v>278</v>
      </c>
      <c r="C353" s="32" t="s">
        <v>150</v>
      </c>
      <c r="D353" s="4" t="s">
        <v>1559</v>
      </c>
      <c r="E353" s="32" t="s">
        <v>338</v>
      </c>
      <c r="F353" s="32" t="s">
        <v>137</v>
      </c>
      <c r="G353" s="4" t="s">
        <v>1560</v>
      </c>
      <c r="H353" s="4" t="s">
        <v>162</v>
      </c>
      <c r="I353" s="4" t="s">
        <v>595</v>
      </c>
      <c r="J353" s="4" t="s">
        <v>1894</v>
      </c>
      <c r="K353" s="4" t="s">
        <v>53</v>
      </c>
      <c r="L353" s="32">
        <v>30</v>
      </c>
      <c r="M353" s="4" t="s">
        <v>1561</v>
      </c>
      <c r="N353" s="17">
        <v>43964</v>
      </c>
      <c r="O353" s="33"/>
      <c r="P353" s="34"/>
      <c r="Q353" s="33"/>
      <c r="R353" s="32"/>
      <c r="S353" s="32" t="s">
        <v>113</v>
      </c>
      <c r="T353" s="32" t="s">
        <v>1546</v>
      </c>
      <c r="U353" s="32"/>
      <c r="V353" s="32"/>
      <c r="W353" s="32"/>
      <c r="X353" s="32"/>
      <c r="Y353" s="57"/>
    </row>
    <row r="354" spans="1:25" ht="51" x14ac:dyDescent="0.25">
      <c r="A354" s="22" t="s">
        <v>343</v>
      </c>
      <c r="B354" s="7" t="s">
        <v>278</v>
      </c>
      <c r="C354" s="7" t="s">
        <v>260</v>
      </c>
      <c r="D354" s="6" t="s">
        <v>1562</v>
      </c>
      <c r="E354" s="7" t="s">
        <v>67</v>
      </c>
      <c r="F354" s="7" t="s">
        <v>1986</v>
      </c>
      <c r="G354" s="6" t="s">
        <v>1563</v>
      </c>
      <c r="H354" s="6" t="s">
        <v>723</v>
      </c>
      <c r="I354" s="6" t="s">
        <v>313</v>
      </c>
      <c r="J354" s="6" t="s">
        <v>1894</v>
      </c>
      <c r="K354" s="6" t="s">
        <v>121</v>
      </c>
      <c r="L354" s="7">
        <v>30</v>
      </c>
      <c r="M354" s="14" t="s">
        <v>1564</v>
      </c>
      <c r="N354" s="28">
        <v>43965</v>
      </c>
      <c r="O354" s="29">
        <v>20202050067371</v>
      </c>
      <c r="P354" s="30">
        <v>43978</v>
      </c>
      <c r="Q354" s="7">
        <v>9</v>
      </c>
      <c r="R354" s="7">
        <v>9</v>
      </c>
      <c r="S354" s="6" t="s">
        <v>34</v>
      </c>
      <c r="T354" s="7" t="s">
        <v>1424</v>
      </c>
      <c r="U354" s="7" t="s">
        <v>38</v>
      </c>
      <c r="V354" s="7" t="s">
        <v>81</v>
      </c>
      <c r="W354" s="7" t="s">
        <v>38</v>
      </c>
      <c r="X354" s="7" t="s">
        <v>38</v>
      </c>
      <c r="Y354" s="57" t="s">
        <v>1322</v>
      </c>
    </row>
    <row r="355" spans="1:25" ht="38.25" x14ac:dyDescent="0.25">
      <c r="A355" s="22" t="s">
        <v>343</v>
      </c>
      <c r="B355" s="7" t="s">
        <v>278</v>
      </c>
      <c r="C355" s="7" t="s">
        <v>150</v>
      </c>
      <c r="D355" s="6" t="s">
        <v>1565</v>
      </c>
      <c r="E355" s="7" t="s">
        <v>67</v>
      </c>
      <c r="F355" s="7" t="s">
        <v>128</v>
      </c>
      <c r="G355" s="6" t="s">
        <v>1566</v>
      </c>
      <c r="H355" s="6" t="s">
        <v>370</v>
      </c>
      <c r="I355" s="6" t="s">
        <v>313</v>
      </c>
      <c r="J355" s="6" t="s">
        <v>1894</v>
      </c>
      <c r="K355" s="6" t="s">
        <v>121</v>
      </c>
      <c r="L355" s="7">
        <v>30</v>
      </c>
      <c r="M355" s="6" t="s">
        <v>1567</v>
      </c>
      <c r="N355" s="28">
        <v>43965</v>
      </c>
      <c r="O355" s="29" t="s">
        <v>38</v>
      </c>
      <c r="P355" s="30">
        <v>43972</v>
      </c>
      <c r="Q355" s="7">
        <v>5</v>
      </c>
      <c r="R355" s="7">
        <v>5</v>
      </c>
      <c r="S355" s="6" t="s">
        <v>34</v>
      </c>
      <c r="T355" s="7" t="s">
        <v>1568</v>
      </c>
      <c r="U355" s="7" t="s">
        <v>38</v>
      </c>
      <c r="V355" s="7" t="s">
        <v>81</v>
      </c>
      <c r="W355" s="7" t="s">
        <v>37</v>
      </c>
      <c r="X355" s="7" t="s">
        <v>38</v>
      </c>
      <c r="Y355" s="57" t="s">
        <v>1569</v>
      </c>
    </row>
    <row r="356" spans="1:25" ht="38.25" x14ac:dyDescent="0.25">
      <c r="A356" s="22" t="s">
        <v>343</v>
      </c>
      <c r="B356" s="7" t="s">
        <v>278</v>
      </c>
      <c r="C356" s="7" t="s">
        <v>260</v>
      </c>
      <c r="D356" s="6" t="s">
        <v>1562</v>
      </c>
      <c r="E356" s="7" t="s">
        <v>311</v>
      </c>
      <c r="F356" s="7" t="s">
        <v>1986</v>
      </c>
      <c r="G356" s="6" t="s">
        <v>1570</v>
      </c>
      <c r="H356" s="6" t="s">
        <v>655</v>
      </c>
      <c r="I356" s="6" t="s">
        <v>313</v>
      </c>
      <c r="J356" s="6" t="s">
        <v>1894</v>
      </c>
      <c r="K356" s="6" t="s">
        <v>121</v>
      </c>
      <c r="L356" s="7">
        <v>30</v>
      </c>
      <c r="M356" s="14" t="s">
        <v>1571</v>
      </c>
      <c r="N356" s="28">
        <v>43965</v>
      </c>
      <c r="O356" s="29">
        <v>20202050067371</v>
      </c>
      <c r="P356" s="30">
        <v>43978</v>
      </c>
      <c r="Q356" s="7">
        <v>9</v>
      </c>
      <c r="R356" s="7">
        <v>9</v>
      </c>
      <c r="S356" s="6" t="s">
        <v>34</v>
      </c>
      <c r="T356" s="7" t="s">
        <v>1572</v>
      </c>
      <c r="U356" s="7" t="s">
        <v>38</v>
      </c>
      <c r="V356" s="7" t="s">
        <v>81</v>
      </c>
      <c r="W356" s="7" t="s">
        <v>38</v>
      </c>
      <c r="X356" s="7" t="s">
        <v>38</v>
      </c>
      <c r="Y356" s="57" t="s">
        <v>1339</v>
      </c>
    </row>
    <row r="357" spans="1:25" ht="38.25" x14ac:dyDescent="0.25">
      <c r="A357" s="22" t="s">
        <v>343</v>
      </c>
      <c r="B357" s="7" t="s">
        <v>278</v>
      </c>
      <c r="C357" s="7" t="s">
        <v>126</v>
      </c>
      <c r="D357" s="6" t="s">
        <v>1573</v>
      </c>
      <c r="E357" s="7" t="s">
        <v>311</v>
      </c>
      <c r="F357" s="7" t="s">
        <v>128</v>
      </c>
      <c r="G357" s="6" t="s">
        <v>1574</v>
      </c>
      <c r="H357" s="6" t="s">
        <v>826</v>
      </c>
      <c r="I357" s="6" t="s">
        <v>313</v>
      </c>
      <c r="J357" s="6" t="s">
        <v>1894</v>
      </c>
      <c r="K357" s="6" t="s">
        <v>53</v>
      </c>
      <c r="L357" s="7">
        <v>30</v>
      </c>
      <c r="M357" s="14" t="s">
        <v>1575</v>
      </c>
      <c r="N357" s="28">
        <v>43965</v>
      </c>
      <c r="O357" s="29">
        <v>20202050067321</v>
      </c>
      <c r="P357" s="30">
        <v>43983</v>
      </c>
      <c r="Q357" s="7">
        <v>12</v>
      </c>
      <c r="R357" s="7">
        <v>12</v>
      </c>
      <c r="S357" s="6" t="s">
        <v>34</v>
      </c>
      <c r="T357" s="7" t="s">
        <v>1576</v>
      </c>
      <c r="U357" s="7" t="s">
        <v>38</v>
      </c>
      <c r="V357" s="7" t="s">
        <v>81</v>
      </c>
      <c r="W357" s="7" t="s">
        <v>38</v>
      </c>
      <c r="X357" s="7" t="s">
        <v>38</v>
      </c>
      <c r="Y357" s="57" t="s">
        <v>1339</v>
      </c>
    </row>
    <row r="358" spans="1:25" ht="25.5" x14ac:dyDescent="0.25">
      <c r="A358" s="22" t="s">
        <v>343</v>
      </c>
      <c r="B358" s="13" t="s">
        <v>278</v>
      </c>
      <c r="C358" s="13" t="s">
        <v>150</v>
      </c>
      <c r="D358" s="10" t="s">
        <v>1577</v>
      </c>
      <c r="E358" s="13" t="s">
        <v>67</v>
      </c>
      <c r="F358" s="13" t="s">
        <v>128</v>
      </c>
      <c r="G358" s="10" t="s">
        <v>1578</v>
      </c>
      <c r="H358" s="10" t="s">
        <v>917</v>
      </c>
      <c r="I358" s="10" t="s">
        <v>474</v>
      </c>
      <c r="J358" s="13" t="s">
        <v>1979</v>
      </c>
      <c r="K358" s="10" t="s">
        <v>281</v>
      </c>
      <c r="L358" s="13">
        <v>20</v>
      </c>
      <c r="M358" s="10" t="s">
        <v>1579</v>
      </c>
      <c r="N358" s="12">
        <v>43965</v>
      </c>
      <c r="O358" s="35" t="s">
        <v>38</v>
      </c>
      <c r="P358" s="36">
        <v>44036</v>
      </c>
      <c r="Q358" s="35">
        <v>45</v>
      </c>
      <c r="R358" s="13">
        <v>45</v>
      </c>
      <c r="S358" s="13" t="s">
        <v>141</v>
      </c>
      <c r="T358" s="13" t="s">
        <v>2506</v>
      </c>
      <c r="U358" s="13"/>
      <c r="V358" s="13"/>
      <c r="W358" s="13"/>
      <c r="X358" s="13"/>
      <c r="Y358" s="57"/>
    </row>
    <row r="359" spans="1:25" ht="25.5" x14ac:dyDescent="0.25">
      <c r="A359" s="22" t="s">
        <v>343</v>
      </c>
      <c r="B359" s="13" t="s">
        <v>278</v>
      </c>
      <c r="C359" s="13" t="s">
        <v>150</v>
      </c>
      <c r="D359" s="10" t="s">
        <v>1580</v>
      </c>
      <c r="E359" s="13" t="s">
        <v>67</v>
      </c>
      <c r="F359" s="13" t="s">
        <v>128</v>
      </c>
      <c r="G359" s="10" t="s">
        <v>1581</v>
      </c>
      <c r="H359" s="10" t="s">
        <v>390</v>
      </c>
      <c r="I359" s="10" t="s">
        <v>1336</v>
      </c>
      <c r="J359" s="10" t="s">
        <v>1894</v>
      </c>
      <c r="K359" s="10" t="s">
        <v>32</v>
      </c>
      <c r="L359" s="13">
        <v>35</v>
      </c>
      <c r="M359" s="10" t="s">
        <v>1582</v>
      </c>
      <c r="N359" s="12">
        <v>43965</v>
      </c>
      <c r="O359" s="35">
        <v>20202100001861</v>
      </c>
      <c r="P359" s="36">
        <v>44025</v>
      </c>
      <c r="Q359" s="35">
        <v>38</v>
      </c>
      <c r="R359" s="13">
        <v>38</v>
      </c>
      <c r="S359" s="13" t="s">
        <v>141</v>
      </c>
      <c r="T359" s="13" t="s">
        <v>2507</v>
      </c>
      <c r="U359" s="13"/>
      <c r="V359" s="13"/>
      <c r="W359" s="13"/>
      <c r="X359" s="13"/>
      <c r="Y359" s="57"/>
    </row>
    <row r="360" spans="1:25" ht="51" x14ac:dyDescent="0.25">
      <c r="A360" s="22" t="s">
        <v>343</v>
      </c>
      <c r="B360" s="32" t="s">
        <v>278</v>
      </c>
      <c r="C360" s="32" t="s">
        <v>150</v>
      </c>
      <c r="D360" s="4" t="s">
        <v>1583</v>
      </c>
      <c r="E360" s="32" t="s">
        <v>338</v>
      </c>
      <c r="F360" s="32" t="s">
        <v>137</v>
      </c>
      <c r="G360" s="4" t="s">
        <v>1584</v>
      </c>
      <c r="H360" s="4" t="s">
        <v>162</v>
      </c>
      <c r="I360" s="4" t="s">
        <v>595</v>
      </c>
      <c r="J360" s="4" t="s">
        <v>1894</v>
      </c>
      <c r="K360" s="4" t="s">
        <v>53</v>
      </c>
      <c r="L360" s="32">
        <v>30</v>
      </c>
      <c r="M360" s="4" t="s">
        <v>1585</v>
      </c>
      <c r="N360" s="17">
        <v>43966</v>
      </c>
      <c r="O360" s="33"/>
      <c r="P360" s="34"/>
      <c r="Q360" s="33"/>
      <c r="R360" s="32"/>
      <c r="S360" s="32" t="s">
        <v>113</v>
      </c>
      <c r="T360" s="32" t="s">
        <v>1586</v>
      </c>
      <c r="U360" s="32"/>
      <c r="V360" s="32"/>
      <c r="W360" s="32"/>
      <c r="X360" s="32"/>
      <c r="Y360" s="57"/>
    </row>
    <row r="361" spans="1:25" ht="51" x14ac:dyDescent="0.25">
      <c r="A361" s="22" t="s">
        <v>343</v>
      </c>
      <c r="B361" s="7" t="s">
        <v>278</v>
      </c>
      <c r="C361" s="7" t="s">
        <v>150</v>
      </c>
      <c r="D361" s="6" t="s">
        <v>1587</v>
      </c>
      <c r="E361" s="7" t="s">
        <v>67</v>
      </c>
      <c r="F361" s="7" t="s">
        <v>152</v>
      </c>
      <c r="G361" s="6" t="s">
        <v>1588</v>
      </c>
      <c r="H361" s="6" t="s">
        <v>1589</v>
      </c>
      <c r="I361" s="6" t="s">
        <v>595</v>
      </c>
      <c r="J361" s="6" t="s">
        <v>1894</v>
      </c>
      <c r="K361" s="6" t="s">
        <v>436</v>
      </c>
      <c r="L361" s="7">
        <v>30</v>
      </c>
      <c r="M361" s="14" t="s">
        <v>1590</v>
      </c>
      <c r="N361" s="28">
        <v>43966</v>
      </c>
      <c r="O361" s="29">
        <v>20202000001771</v>
      </c>
      <c r="P361" s="30">
        <v>43980</v>
      </c>
      <c r="Q361" s="7">
        <v>10</v>
      </c>
      <c r="R361" s="7">
        <v>10</v>
      </c>
      <c r="S361" s="6" t="s">
        <v>34</v>
      </c>
      <c r="T361" s="7" t="s">
        <v>1591</v>
      </c>
      <c r="U361" s="7" t="s">
        <v>38</v>
      </c>
      <c r="V361" s="7" t="s">
        <v>81</v>
      </c>
      <c r="W361" s="7" t="s">
        <v>38</v>
      </c>
      <c r="X361" s="7" t="s">
        <v>38</v>
      </c>
      <c r="Y361" s="57" t="s">
        <v>1339</v>
      </c>
    </row>
    <row r="362" spans="1:25" ht="38.25" x14ac:dyDescent="0.25">
      <c r="A362" s="22" t="s">
        <v>343</v>
      </c>
      <c r="B362" s="7" t="s">
        <v>278</v>
      </c>
      <c r="C362" s="7" t="s">
        <v>143</v>
      </c>
      <c r="D362" s="6" t="s">
        <v>1592</v>
      </c>
      <c r="E362" s="7" t="s">
        <v>192</v>
      </c>
      <c r="F362" s="7" t="s">
        <v>128</v>
      </c>
      <c r="G362" s="6" t="s">
        <v>1593</v>
      </c>
      <c r="H362" s="6" t="s">
        <v>723</v>
      </c>
      <c r="I362" s="6" t="s">
        <v>313</v>
      </c>
      <c r="J362" s="6" t="s">
        <v>1894</v>
      </c>
      <c r="K362" s="6" t="s">
        <v>121</v>
      </c>
      <c r="L362" s="7">
        <v>30</v>
      </c>
      <c r="M362" s="6" t="s">
        <v>1594</v>
      </c>
      <c r="N362" s="28">
        <v>43966</v>
      </c>
      <c r="O362" s="29">
        <v>20202050067641</v>
      </c>
      <c r="P362" s="30">
        <v>43985</v>
      </c>
      <c r="Q362" s="7">
        <v>13</v>
      </c>
      <c r="R362" s="7">
        <v>13</v>
      </c>
      <c r="S362" s="6" t="s">
        <v>34</v>
      </c>
      <c r="T362" s="7" t="s">
        <v>1424</v>
      </c>
      <c r="U362" s="7" t="s">
        <v>38</v>
      </c>
      <c r="V362" s="7" t="s">
        <v>81</v>
      </c>
      <c r="W362" s="7" t="s">
        <v>38</v>
      </c>
      <c r="X362" s="7" t="s">
        <v>38</v>
      </c>
      <c r="Y362" s="57" t="s">
        <v>1322</v>
      </c>
    </row>
    <row r="363" spans="1:25" ht="38.25" x14ac:dyDescent="0.25">
      <c r="A363" s="22" t="s">
        <v>343</v>
      </c>
      <c r="B363" s="7" t="s">
        <v>278</v>
      </c>
      <c r="C363" s="7" t="s">
        <v>126</v>
      </c>
      <c r="D363" s="6" t="s">
        <v>1216</v>
      </c>
      <c r="E363" s="7" t="s">
        <v>331</v>
      </c>
      <c r="F363" s="7" t="s">
        <v>152</v>
      </c>
      <c r="G363" s="6" t="s">
        <v>1595</v>
      </c>
      <c r="H363" s="6" t="s">
        <v>390</v>
      </c>
      <c r="I363" s="6" t="s">
        <v>1336</v>
      </c>
      <c r="J363" s="6" t="s">
        <v>1894</v>
      </c>
      <c r="K363" s="6" t="s">
        <v>53</v>
      </c>
      <c r="L363" s="7">
        <v>30</v>
      </c>
      <c r="M363" s="6" t="s">
        <v>1596</v>
      </c>
      <c r="N363" s="28">
        <v>43966</v>
      </c>
      <c r="O363" s="29" t="s">
        <v>38</v>
      </c>
      <c r="P363" s="30">
        <v>43969</v>
      </c>
      <c r="Q363" s="7">
        <v>1</v>
      </c>
      <c r="R363" s="7">
        <v>1</v>
      </c>
      <c r="S363" s="6" t="s">
        <v>34</v>
      </c>
      <c r="T363" s="7" t="s">
        <v>1597</v>
      </c>
      <c r="U363" s="7" t="s">
        <v>38</v>
      </c>
      <c r="V363" s="7" t="s">
        <v>38</v>
      </c>
      <c r="W363" s="7" t="s">
        <v>38</v>
      </c>
      <c r="X363" s="7" t="s">
        <v>38</v>
      </c>
      <c r="Y363" s="57" t="s">
        <v>158</v>
      </c>
    </row>
    <row r="364" spans="1:25" ht="38.25" x14ac:dyDescent="0.25">
      <c r="A364" s="22" t="s">
        <v>343</v>
      </c>
      <c r="B364" s="7" t="s">
        <v>278</v>
      </c>
      <c r="C364" s="7" t="s">
        <v>260</v>
      </c>
      <c r="D364" s="6" t="s">
        <v>1598</v>
      </c>
      <c r="E364" s="7" t="s">
        <v>67</v>
      </c>
      <c r="F364" s="7" t="s">
        <v>204</v>
      </c>
      <c r="G364" s="6" t="s">
        <v>1599</v>
      </c>
      <c r="H364" s="6" t="s">
        <v>723</v>
      </c>
      <c r="I364" s="6" t="s">
        <v>313</v>
      </c>
      <c r="J364" s="6" t="s">
        <v>1894</v>
      </c>
      <c r="K364" s="6" t="s">
        <v>121</v>
      </c>
      <c r="L364" s="7">
        <v>30</v>
      </c>
      <c r="M364" s="6" t="s">
        <v>1600</v>
      </c>
      <c r="N364" s="28">
        <v>43966</v>
      </c>
      <c r="O364" s="29" t="s">
        <v>1601</v>
      </c>
      <c r="P364" s="30">
        <v>43984</v>
      </c>
      <c r="Q364" s="7">
        <v>12</v>
      </c>
      <c r="R364" s="7">
        <v>12</v>
      </c>
      <c r="S364" s="6" t="s">
        <v>34</v>
      </c>
      <c r="T364" s="7" t="s">
        <v>1424</v>
      </c>
      <c r="U364" s="7" t="s">
        <v>38</v>
      </c>
      <c r="V364" s="7" t="s">
        <v>81</v>
      </c>
      <c r="W364" s="7" t="s">
        <v>38</v>
      </c>
      <c r="X364" s="7" t="s">
        <v>38</v>
      </c>
      <c r="Y364" s="57" t="s">
        <v>1322</v>
      </c>
    </row>
    <row r="365" spans="1:25" ht="38.25" x14ac:dyDescent="0.25">
      <c r="A365" s="22" t="s">
        <v>343</v>
      </c>
      <c r="B365" s="7" t="s">
        <v>278</v>
      </c>
      <c r="C365" s="7" t="s">
        <v>159</v>
      </c>
      <c r="D365" s="6" t="s">
        <v>1602</v>
      </c>
      <c r="E365" s="7" t="s">
        <v>331</v>
      </c>
      <c r="F365" s="6" t="s">
        <v>197</v>
      </c>
      <c r="G365" s="6" t="s">
        <v>1603</v>
      </c>
      <c r="H365" s="6" t="s">
        <v>29</v>
      </c>
      <c r="I365" s="6" t="s">
        <v>313</v>
      </c>
      <c r="J365" s="6" t="s">
        <v>1894</v>
      </c>
      <c r="K365" s="6" t="s">
        <v>53</v>
      </c>
      <c r="L365" s="7">
        <v>30</v>
      </c>
      <c r="M365" s="6" t="s">
        <v>1604</v>
      </c>
      <c r="N365" s="28">
        <v>43966</v>
      </c>
      <c r="O365" s="29">
        <v>20202050067001</v>
      </c>
      <c r="P365" s="30">
        <v>43966</v>
      </c>
      <c r="Q365" s="7">
        <v>0</v>
      </c>
      <c r="R365" s="7">
        <v>0</v>
      </c>
      <c r="S365" s="6" t="s">
        <v>34</v>
      </c>
      <c r="T365" s="7" t="s">
        <v>1605</v>
      </c>
      <c r="U365" s="7" t="s">
        <v>38</v>
      </c>
      <c r="V365" s="7" t="s">
        <v>81</v>
      </c>
      <c r="W365" s="7" t="s">
        <v>38</v>
      </c>
      <c r="X365" s="7" t="s">
        <v>38</v>
      </c>
      <c r="Y365" s="57" t="s">
        <v>1339</v>
      </c>
    </row>
    <row r="366" spans="1:25" ht="51" x14ac:dyDescent="0.25">
      <c r="A366" s="22" t="s">
        <v>343</v>
      </c>
      <c r="B366" s="7" t="s">
        <v>278</v>
      </c>
      <c r="C366" s="7" t="s">
        <v>260</v>
      </c>
      <c r="D366" s="6" t="s">
        <v>1606</v>
      </c>
      <c r="E366" s="7" t="s">
        <v>331</v>
      </c>
      <c r="F366" s="7" t="s">
        <v>128</v>
      </c>
      <c r="G366" s="6" t="s">
        <v>1607</v>
      </c>
      <c r="H366" s="6" t="s">
        <v>1608</v>
      </c>
      <c r="I366" s="6" t="s">
        <v>1609</v>
      </c>
      <c r="J366" s="7" t="s">
        <v>1979</v>
      </c>
      <c r="K366" s="6" t="s">
        <v>281</v>
      </c>
      <c r="L366" s="7">
        <v>20</v>
      </c>
      <c r="M366" s="6" t="s">
        <v>1610</v>
      </c>
      <c r="N366" s="28">
        <v>43966</v>
      </c>
      <c r="O366" s="29" t="s">
        <v>38</v>
      </c>
      <c r="P366" s="28">
        <v>43966</v>
      </c>
      <c r="Q366" s="29">
        <v>0</v>
      </c>
      <c r="R366" s="7">
        <v>0</v>
      </c>
      <c r="S366" s="7" t="s">
        <v>34</v>
      </c>
      <c r="T366" s="7" t="s">
        <v>2508</v>
      </c>
      <c r="U366" s="7"/>
      <c r="V366" s="7"/>
      <c r="W366" s="7"/>
      <c r="X366" s="7"/>
      <c r="Y366" s="57"/>
    </row>
    <row r="367" spans="1:25" ht="38.25" x14ac:dyDescent="0.25">
      <c r="A367" s="22" t="s">
        <v>343</v>
      </c>
      <c r="B367" s="7" t="s">
        <v>278</v>
      </c>
      <c r="C367" s="7" t="s">
        <v>176</v>
      </c>
      <c r="D367" s="6" t="s">
        <v>1611</v>
      </c>
      <c r="E367" s="7" t="s">
        <v>67</v>
      </c>
      <c r="F367" s="7" t="s">
        <v>128</v>
      </c>
      <c r="G367" s="6" t="s">
        <v>1612</v>
      </c>
      <c r="H367" s="6" t="s">
        <v>826</v>
      </c>
      <c r="I367" s="6" t="s">
        <v>313</v>
      </c>
      <c r="J367" s="6" t="s">
        <v>1894</v>
      </c>
      <c r="K367" s="6" t="s">
        <v>121</v>
      </c>
      <c r="L367" s="7">
        <v>30</v>
      </c>
      <c r="M367" s="14" t="s">
        <v>1613</v>
      </c>
      <c r="N367" s="28">
        <v>43969</v>
      </c>
      <c r="O367" s="29" t="s">
        <v>38</v>
      </c>
      <c r="P367" s="28">
        <v>43969</v>
      </c>
      <c r="Q367" s="29">
        <v>0</v>
      </c>
      <c r="R367" s="7">
        <v>0</v>
      </c>
      <c r="S367" s="7" t="s">
        <v>34</v>
      </c>
      <c r="T367" s="7" t="s">
        <v>2509</v>
      </c>
      <c r="U367" s="7"/>
      <c r="V367" s="7"/>
      <c r="W367" s="7"/>
      <c r="X367" s="7"/>
      <c r="Y367" s="57"/>
    </row>
    <row r="368" spans="1:25" ht="51" x14ac:dyDescent="0.25">
      <c r="A368" s="22" t="s">
        <v>343</v>
      </c>
      <c r="B368" s="32" t="s">
        <v>278</v>
      </c>
      <c r="C368" s="32" t="s">
        <v>150</v>
      </c>
      <c r="D368" s="4" t="s">
        <v>1615</v>
      </c>
      <c r="E368" s="32" t="s">
        <v>67</v>
      </c>
      <c r="F368" s="32" t="s">
        <v>128</v>
      </c>
      <c r="G368" s="4" t="s">
        <v>1616</v>
      </c>
      <c r="H368" s="4" t="s">
        <v>162</v>
      </c>
      <c r="I368" s="4" t="s">
        <v>595</v>
      </c>
      <c r="J368" s="4" t="s">
        <v>1894</v>
      </c>
      <c r="K368" s="4" t="s">
        <v>121</v>
      </c>
      <c r="L368" s="32">
        <v>30</v>
      </c>
      <c r="M368" s="4" t="s">
        <v>1617</v>
      </c>
      <c r="N368" s="17">
        <v>43969</v>
      </c>
      <c r="O368" s="33"/>
      <c r="P368" s="34"/>
      <c r="Q368" s="33"/>
      <c r="R368" s="32"/>
      <c r="S368" s="32" t="s">
        <v>113</v>
      </c>
      <c r="T368" s="32" t="s">
        <v>1614</v>
      </c>
      <c r="U368" s="32"/>
      <c r="V368" s="32"/>
      <c r="W368" s="32"/>
      <c r="X368" s="32"/>
      <c r="Y368" s="57"/>
    </row>
    <row r="369" spans="1:25" ht="38.25" x14ac:dyDescent="0.25">
      <c r="A369" s="22" t="s">
        <v>343</v>
      </c>
      <c r="B369" s="7" t="s">
        <v>278</v>
      </c>
      <c r="C369" s="7" t="s">
        <v>135</v>
      </c>
      <c r="D369" s="6" t="s">
        <v>1618</v>
      </c>
      <c r="E369" s="7" t="s">
        <v>331</v>
      </c>
      <c r="F369" s="7" t="s">
        <v>128</v>
      </c>
      <c r="G369" s="6" t="s">
        <v>1619</v>
      </c>
      <c r="H369" s="6" t="s">
        <v>29</v>
      </c>
      <c r="I369" s="6" t="s">
        <v>313</v>
      </c>
      <c r="J369" s="6" t="s">
        <v>1894</v>
      </c>
      <c r="K369" s="6" t="s">
        <v>53</v>
      </c>
      <c r="L369" s="7">
        <v>30</v>
      </c>
      <c r="M369" s="14" t="s">
        <v>1620</v>
      </c>
      <c r="N369" s="28">
        <v>43969</v>
      </c>
      <c r="O369" s="29">
        <v>20202050067411</v>
      </c>
      <c r="P369" s="30">
        <v>43978</v>
      </c>
      <c r="Q369" s="7">
        <v>7</v>
      </c>
      <c r="R369" s="7">
        <v>7</v>
      </c>
      <c r="S369" s="6" t="s">
        <v>34</v>
      </c>
      <c r="T369" s="7" t="s">
        <v>1621</v>
      </c>
      <c r="U369" s="7" t="s">
        <v>38</v>
      </c>
      <c r="V369" s="7" t="s">
        <v>81</v>
      </c>
      <c r="W369" s="7" t="s">
        <v>38</v>
      </c>
      <c r="X369" s="7" t="s">
        <v>38</v>
      </c>
      <c r="Y369" s="57" t="s">
        <v>1339</v>
      </c>
    </row>
    <row r="370" spans="1:25" ht="51" x14ac:dyDescent="0.25">
      <c r="A370" s="22" t="s">
        <v>343</v>
      </c>
      <c r="B370" s="23" t="s">
        <v>278</v>
      </c>
      <c r="C370" s="23" t="s">
        <v>150</v>
      </c>
      <c r="D370" s="24" t="s">
        <v>1622</v>
      </c>
      <c r="E370" s="23" t="s">
        <v>192</v>
      </c>
      <c r="F370" s="23" t="s">
        <v>128</v>
      </c>
      <c r="G370" s="24" t="s">
        <v>1623</v>
      </c>
      <c r="H370" s="24" t="s">
        <v>473</v>
      </c>
      <c r="I370" s="24" t="s">
        <v>474</v>
      </c>
      <c r="J370" s="23" t="s">
        <v>1979</v>
      </c>
      <c r="K370" s="24" t="s">
        <v>281</v>
      </c>
      <c r="L370" s="23">
        <v>20</v>
      </c>
      <c r="M370" s="24" t="s">
        <v>1624</v>
      </c>
      <c r="N370" s="25">
        <v>43969</v>
      </c>
      <c r="O370" s="26"/>
      <c r="P370" s="27"/>
      <c r="Q370" s="26"/>
      <c r="R370" s="23"/>
      <c r="S370" s="23" t="s">
        <v>1285</v>
      </c>
      <c r="T370" s="23" t="s">
        <v>1625</v>
      </c>
      <c r="U370" s="23"/>
      <c r="V370" s="23"/>
      <c r="W370" s="23"/>
      <c r="X370" s="23"/>
      <c r="Y370" s="57"/>
    </row>
    <row r="371" spans="1:25" ht="63.75" x14ac:dyDescent="0.25">
      <c r="A371" s="22" t="s">
        <v>343</v>
      </c>
      <c r="B371" s="7" t="s">
        <v>278</v>
      </c>
      <c r="C371" s="7" t="s">
        <v>126</v>
      </c>
      <c r="D371" s="6" t="s">
        <v>1626</v>
      </c>
      <c r="E371" s="7" t="s">
        <v>311</v>
      </c>
      <c r="F371" s="6" t="s">
        <v>197</v>
      </c>
      <c r="G371" s="6" t="s">
        <v>1627</v>
      </c>
      <c r="H371" s="6" t="s">
        <v>826</v>
      </c>
      <c r="I371" s="6" t="s">
        <v>313</v>
      </c>
      <c r="J371" s="6" t="s">
        <v>1894</v>
      </c>
      <c r="K371" s="6" t="s">
        <v>53</v>
      </c>
      <c r="L371" s="7">
        <v>30</v>
      </c>
      <c r="M371" s="6" t="s">
        <v>1628</v>
      </c>
      <c r="N371" s="28">
        <v>43969</v>
      </c>
      <c r="O371" s="29">
        <v>20202050067661</v>
      </c>
      <c r="P371" s="30">
        <v>43994</v>
      </c>
      <c r="Q371" s="29">
        <v>18</v>
      </c>
      <c r="R371" s="7">
        <v>18</v>
      </c>
      <c r="S371" s="7" t="s">
        <v>34</v>
      </c>
      <c r="T371" s="7" t="s">
        <v>2510</v>
      </c>
      <c r="U371" s="7"/>
      <c r="V371" s="7"/>
      <c r="W371" s="7"/>
      <c r="X371" s="7"/>
      <c r="Y371" s="57"/>
    </row>
    <row r="372" spans="1:25" ht="25.5" x14ac:dyDescent="0.25">
      <c r="A372" s="22" t="s">
        <v>343</v>
      </c>
      <c r="B372" s="7" t="s">
        <v>278</v>
      </c>
      <c r="C372" s="7" t="s">
        <v>150</v>
      </c>
      <c r="D372" s="6" t="s">
        <v>395</v>
      </c>
      <c r="E372" s="7" t="s">
        <v>192</v>
      </c>
      <c r="F372" s="7" t="s">
        <v>128</v>
      </c>
      <c r="G372" s="6" t="s">
        <v>1630</v>
      </c>
      <c r="H372" s="6" t="s">
        <v>85</v>
      </c>
      <c r="I372" s="6" t="s">
        <v>1168</v>
      </c>
      <c r="J372" s="7" t="s">
        <v>274</v>
      </c>
      <c r="K372" s="6" t="s">
        <v>121</v>
      </c>
      <c r="L372" s="7">
        <v>30</v>
      </c>
      <c r="M372" s="6" t="s">
        <v>1631</v>
      </c>
      <c r="N372" s="28">
        <v>43969</v>
      </c>
      <c r="O372" s="29">
        <v>20201200000143</v>
      </c>
      <c r="P372" s="30">
        <v>43983</v>
      </c>
      <c r="Q372" s="7">
        <v>10</v>
      </c>
      <c r="R372" s="7">
        <v>10</v>
      </c>
      <c r="S372" s="6" t="s">
        <v>34</v>
      </c>
      <c r="T372" s="7" t="s">
        <v>1632</v>
      </c>
      <c r="U372" s="7" t="s">
        <v>38</v>
      </c>
      <c r="V372" s="7" t="s">
        <v>81</v>
      </c>
      <c r="W372" s="7" t="s">
        <v>38</v>
      </c>
      <c r="X372" s="7" t="s">
        <v>38</v>
      </c>
      <c r="Y372" s="57" t="s">
        <v>1339</v>
      </c>
    </row>
    <row r="373" spans="1:25" ht="63.75" x14ac:dyDescent="0.25">
      <c r="A373" s="22" t="s">
        <v>343</v>
      </c>
      <c r="B373" s="13" t="s">
        <v>278</v>
      </c>
      <c r="C373" s="13" t="s">
        <v>150</v>
      </c>
      <c r="D373" s="10" t="s">
        <v>1633</v>
      </c>
      <c r="E373" s="13" t="s">
        <v>192</v>
      </c>
      <c r="F373" s="13" t="s">
        <v>128</v>
      </c>
      <c r="G373" s="10" t="s">
        <v>1634</v>
      </c>
      <c r="H373" s="10" t="s">
        <v>549</v>
      </c>
      <c r="I373" s="10" t="s">
        <v>550</v>
      </c>
      <c r="J373" s="13" t="s">
        <v>1979</v>
      </c>
      <c r="K373" s="10" t="s">
        <v>281</v>
      </c>
      <c r="L373" s="13">
        <v>20</v>
      </c>
      <c r="M373" s="10" t="s">
        <v>1635</v>
      </c>
      <c r="N373" s="12">
        <v>43969</v>
      </c>
      <c r="O373" s="35" t="s">
        <v>38</v>
      </c>
      <c r="P373" s="36">
        <v>44012</v>
      </c>
      <c r="Q373" s="35">
        <v>27</v>
      </c>
      <c r="R373" s="13">
        <v>27</v>
      </c>
      <c r="S373" s="13" t="s">
        <v>141</v>
      </c>
      <c r="T373" s="13" t="s">
        <v>2511</v>
      </c>
      <c r="U373" s="13"/>
      <c r="V373" s="13"/>
      <c r="W373" s="13"/>
      <c r="X373" s="13"/>
      <c r="Y373" s="57"/>
    </row>
    <row r="374" spans="1:25" ht="51" x14ac:dyDescent="0.25">
      <c r="A374" s="22" t="s">
        <v>343</v>
      </c>
      <c r="B374" s="13" t="s">
        <v>278</v>
      </c>
      <c r="C374" s="13" t="s">
        <v>126</v>
      </c>
      <c r="D374" s="10" t="s">
        <v>1636</v>
      </c>
      <c r="E374" s="13" t="s">
        <v>331</v>
      </c>
      <c r="F374" s="13" t="s">
        <v>128</v>
      </c>
      <c r="G374" s="10" t="s">
        <v>1637</v>
      </c>
      <c r="H374" s="10" t="s">
        <v>917</v>
      </c>
      <c r="I374" s="10" t="s">
        <v>474</v>
      </c>
      <c r="J374" s="13" t="s">
        <v>1979</v>
      </c>
      <c r="K374" s="10" t="s">
        <v>281</v>
      </c>
      <c r="L374" s="13">
        <v>20</v>
      </c>
      <c r="M374" s="10" t="s">
        <v>1638</v>
      </c>
      <c r="N374" s="12">
        <v>43969</v>
      </c>
      <c r="O374" s="35">
        <v>20203500003391</v>
      </c>
      <c r="P374" s="36">
        <v>44028</v>
      </c>
      <c r="Q374" s="35">
        <v>39</v>
      </c>
      <c r="R374" s="13">
        <v>39</v>
      </c>
      <c r="S374" s="13" t="s">
        <v>141</v>
      </c>
      <c r="T374" s="13" t="s">
        <v>1625</v>
      </c>
      <c r="U374" s="13"/>
      <c r="V374" s="13"/>
      <c r="W374" s="13"/>
      <c r="X374" s="13"/>
      <c r="Y374" s="57"/>
    </row>
    <row r="375" spans="1:25" ht="38.25" x14ac:dyDescent="0.25">
      <c r="A375" s="22" t="s">
        <v>343</v>
      </c>
      <c r="B375" s="7" t="s">
        <v>278</v>
      </c>
      <c r="C375" s="7" t="s">
        <v>260</v>
      </c>
      <c r="D375" s="6" t="s">
        <v>1639</v>
      </c>
      <c r="E375" s="7" t="s">
        <v>331</v>
      </c>
      <c r="F375" s="6" t="s">
        <v>197</v>
      </c>
      <c r="G375" s="6" t="s">
        <v>1640</v>
      </c>
      <c r="H375" s="6" t="s">
        <v>826</v>
      </c>
      <c r="I375" s="6" t="s">
        <v>313</v>
      </c>
      <c r="J375" s="6" t="s">
        <v>1894</v>
      </c>
      <c r="K375" s="6" t="s">
        <v>53</v>
      </c>
      <c r="L375" s="7">
        <v>30</v>
      </c>
      <c r="M375" s="6" t="s">
        <v>1641</v>
      </c>
      <c r="N375" s="28">
        <v>43969</v>
      </c>
      <c r="O375" s="29">
        <v>202020500671</v>
      </c>
      <c r="P375" s="30">
        <v>43977</v>
      </c>
      <c r="Q375" s="7">
        <v>6</v>
      </c>
      <c r="R375" s="7">
        <v>6</v>
      </c>
      <c r="S375" s="6" t="s">
        <v>34</v>
      </c>
      <c r="T375" s="7" t="s">
        <v>1642</v>
      </c>
      <c r="U375" s="7" t="s">
        <v>38</v>
      </c>
      <c r="V375" s="7" t="s">
        <v>81</v>
      </c>
      <c r="W375" s="7" t="s">
        <v>38</v>
      </c>
      <c r="X375" s="7" t="s">
        <v>38</v>
      </c>
      <c r="Y375" s="57" t="s">
        <v>1339</v>
      </c>
    </row>
    <row r="376" spans="1:25" ht="38.25" x14ac:dyDescent="0.25">
      <c r="A376" s="22" t="s">
        <v>343</v>
      </c>
      <c r="B376" s="32" t="s">
        <v>278</v>
      </c>
      <c r="C376" s="32" t="s">
        <v>248</v>
      </c>
      <c r="D376" s="4" t="s">
        <v>1643</v>
      </c>
      <c r="E376" s="32" t="s">
        <v>311</v>
      </c>
      <c r="F376" s="32" t="s">
        <v>128</v>
      </c>
      <c r="G376" s="4" t="s">
        <v>1644</v>
      </c>
      <c r="H376" s="4" t="s">
        <v>826</v>
      </c>
      <c r="I376" s="4" t="s">
        <v>313</v>
      </c>
      <c r="J376" s="4" t="s">
        <v>1894</v>
      </c>
      <c r="K376" s="4" t="s">
        <v>53</v>
      </c>
      <c r="L376" s="32">
        <v>30</v>
      </c>
      <c r="M376" s="4" t="s">
        <v>1645</v>
      </c>
      <c r="N376" s="17">
        <v>43970</v>
      </c>
      <c r="O376" s="33"/>
      <c r="P376" s="34"/>
      <c r="Q376" s="33"/>
      <c r="R376" s="32"/>
      <c r="S376" s="32" t="s">
        <v>113</v>
      </c>
      <c r="T376" s="32" t="s">
        <v>1629</v>
      </c>
      <c r="U376" s="32"/>
      <c r="V376" s="32"/>
      <c r="W376" s="32"/>
      <c r="X376" s="32"/>
      <c r="Y376" s="57"/>
    </row>
    <row r="377" spans="1:25" ht="38.25" x14ac:dyDescent="0.25">
      <c r="A377" s="22" t="s">
        <v>343</v>
      </c>
      <c r="B377" s="7" t="s">
        <v>278</v>
      </c>
      <c r="C377" s="7" t="s">
        <v>126</v>
      </c>
      <c r="D377" s="6" t="s">
        <v>1271</v>
      </c>
      <c r="E377" s="7" t="s">
        <v>331</v>
      </c>
      <c r="F377" s="7" t="s">
        <v>152</v>
      </c>
      <c r="G377" s="6" t="s">
        <v>1646</v>
      </c>
      <c r="H377" s="6" t="s">
        <v>29</v>
      </c>
      <c r="I377" s="6" t="s">
        <v>313</v>
      </c>
      <c r="J377" s="6" t="s">
        <v>1894</v>
      </c>
      <c r="K377" s="6" t="s">
        <v>53</v>
      </c>
      <c r="L377" s="7">
        <v>30</v>
      </c>
      <c r="M377" s="6" t="s">
        <v>1647</v>
      </c>
      <c r="N377" s="28">
        <v>43970</v>
      </c>
      <c r="O377" s="29" t="s">
        <v>38</v>
      </c>
      <c r="P377" s="30">
        <v>43978</v>
      </c>
      <c r="Q377" s="7">
        <v>3</v>
      </c>
      <c r="R377" s="7">
        <v>3</v>
      </c>
      <c r="S377" s="6" t="s">
        <v>34</v>
      </c>
      <c r="T377" s="7" t="s">
        <v>1648</v>
      </c>
      <c r="U377" s="7" t="s">
        <v>38</v>
      </c>
      <c r="V377" s="7" t="s">
        <v>38</v>
      </c>
      <c r="W377" s="7" t="s">
        <v>38</v>
      </c>
      <c r="X377" s="7" t="s">
        <v>38</v>
      </c>
      <c r="Y377" s="57" t="s">
        <v>1649</v>
      </c>
    </row>
    <row r="378" spans="1:25" ht="38.25" x14ac:dyDescent="0.25">
      <c r="A378" s="22" t="s">
        <v>343</v>
      </c>
      <c r="B378" s="7" t="s">
        <v>278</v>
      </c>
      <c r="C378" s="7" t="s">
        <v>172</v>
      </c>
      <c r="D378" s="6" t="s">
        <v>1650</v>
      </c>
      <c r="E378" s="7" t="s">
        <v>331</v>
      </c>
      <c r="F378" s="7" t="s">
        <v>152</v>
      </c>
      <c r="G378" s="6" t="s">
        <v>1651</v>
      </c>
      <c r="H378" s="6" t="s">
        <v>29</v>
      </c>
      <c r="I378" s="6" t="s">
        <v>313</v>
      </c>
      <c r="J378" s="6" t="s">
        <v>1894</v>
      </c>
      <c r="K378" s="6" t="s">
        <v>53</v>
      </c>
      <c r="L378" s="7">
        <v>30</v>
      </c>
      <c r="M378" s="14" t="s">
        <v>1652</v>
      </c>
      <c r="N378" s="28">
        <v>43970</v>
      </c>
      <c r="O378" s="29">
        <v>20202050067261</v>
      </c>
      <c r="P378" s="30">
        <v>43971</v>
      </c>
      <c r="Q378" s="7">
        <v>1</v>
      </c>
      <c r="R378" s="7">
        <v>1</v>
      </c>
      <c r="S378" s="6" t="s">
        <v>34</v>
      </c>
      <c r="T378" s="7" t="s">
        <v>1653</v>
      </c>
      <c r="U378" s="7" t="s">
        <v>38</v>
      </c>
      <c r="V378" s="7" t="s">
        <v>81</v>
      </c>
      <c r="W378" s="7" t="s">
        <v>38</v>
      </c>
      <c r="X378" s="7" t="s">
        <v>38</v>
      </c>
      <c r="Y378" s="57" t="s">
        <v>1339</v>
      </c>
    </row>
    <row r="379" spans="1:25" ht="25.5" x14ac:dyDescent="0.25">
      <c r="A379" s="22" t="s">
        <v>343</v>
      </c>
      <c r="B379" s="7" t="s">
        <v>278</v>
      </c>
      <c r="C379" s="7" t="s">
        <v>344</v>
      </c>
      <c r="D379" s="6" t="s">
        <v>1654</v>
      </c>
      <c r="E379" s="7" t="s">
        <v>331</v>
      </c>
      <c r="F379" s="7" t="s">
        <v>128</v>
      </c>
      <c r="G379" s="6" t="s">
        <v>1655</v>
      </c>
      <c r="H379" s="6" t="s">
        <v>1608</v>
      </c>
      <c r="I379" s="6" t="s">
        <v>1609</v>
      </c>
      <c r="J379" s="7" t="s">
        <v>1979</v>
      </c>
      <c r="K379" s="6" t="s">
        <v>281</v>
      </c>
      <c r="L379" s="7">
        <v>20</v>
      </c>
      <c r="M379" s="6" t="s">
        <v>1656</v>
      </c>
      <c r="N379" s="28">
        <v>43970</v>
      </c>
      <c r="O379" s="29" t="s">
        <v>38</v>
      </c>
      <c r="P379" s="30">
        <v>43993</v>
      </c>
      <c r="Q379" s="7">
        <v>17</v>
      </c>
      <c r="R379" s="7">
        <v>17</v>
      </c>
      <c r="S379" s="6" t="s">
        <v>34</v>
      </c>
      <c r="T379" s="7" t="s">
        <v>1424</v>
      </c>
      <c r="U379" s="7" t="s">
        <v>38</v>
      </c>
      <c r="V379" s="7" t="s">
        <v>38</v>
      </c>
      <c r="W379" s="7" t="s">
        <v>38</v>
      </c>
      <c r="X379" s="7" t="s">
        <v>38</v>
      </c>
      <c r="Y379" s="57" t="s">
        <v>1657</v>
      </c>
    </row>
    <row r="380" spans="1:25" ht="38.25" x14ac:dyDescent="0.25">
      <c r="A380" s="22" t="s">
        <v>343</v>
      </c>
      <c r="B380" s="7" t="s">
        <v>278</v>
      </c>
      <c r="C380" s="7" t="s">
        <v>1033</v>
      </c>
      <c r="D380" s="6" t="s">
        <v>1658</v>
      </c>
      <c r="E380" s="7" t="s">
        <v>331</v>
      </c>
      <c r="F380" s="7" t="s">
        <v>128</v>
      </c>
      <c r="G380" s="6" t="s">
        <v>1659</v>
      </c>
      <c r="H380" s="6" t="s">
        <v>1660</v>
      </c>
      <c r="I380" s="6" t="s">
        <v>1609</v>
      </c>
      <c r="J380" s="7" t="s">
        <v>1979</v>
      </c>
      <c r="K380" s="6" t="s">
        <v>281</v>
      </c>
      <c r="L380" s="7">
        <v>20</v>
      </c>
      <c r="M380" s="6" t="s">
        <v>1661</v>
      </c>
      <c r="N380" s="28">
        <v>43970</v>
      </c>
      <c r="O380" s="29" t="s">
        <v>38</v>
      </c>
      <c r="P380" s="30">
        <v>43993</v>
      </c>
      <c r="Q380" s="7">
        <v>17</v>
      </c>
      <c r="R380" s="7">
        <v>17</v>
      </c>
      <c r="S380" s="6" t="s">
        <v>34</v>
      </c>
      <c r="T380" s="7" t="s">
        <v>1424</v>
      </c>
      <c r="U380" s="7" t="s">
        <v>38</v>
      </c>
      <c r="V380" s="7" t="s">
        <v>38</v>
      </c>
      <c r="W380" s="7" t="s">
        <v>38</v>
      </c>
      <c r="X380" s="7" t="s">
        <v>38</v>
      </c>
      <c r="Y380" s="57" t="s">
        <v>1657</v>
      </c>
    </row>
    <row r="381" spans="1:25" ht="25.5" x14ac:dyDescent="0.25">
      <c r="A381" s="22" t="s">
        <v>343</v>
      </c>
      <c r="B381" s="7" t="s">
        <v>278</v>
      </c>
      <c r="C381" s="7" t="s">
        <v>126</v>
      </c>
      <c r="D381" s="6" t="s">
        <v>1662</v>
      </c>
      <c r="E381" s="7" t="s">
        <v>67</v>
      </c>
      <c r="F381" s="7" t="s">
        <v>128</v>
      </c>
      <c r="G381" s="6" t="s">
        <v>1478</v>
      </c>
      <c r="H381" s="6" t="s">
        <v>370</v>
      </c>
      <c r="I381" s="6" t="s">
        <v>1283</v>
      </c>
      <c r="J381" s="6" t="s">
        <v>1894</v>
      </c>
      <c r="K381" s="6" t="s">
        <v>121</v>
      </c>
      <c r="L381" s="7">
        <v>30</v>
      </c>
      <c r="M381" s="6" t="s">
        <v>1663</v>
      </c>
      <c r="N381" s="28">
        <v>43970</v>
      </c>
      <c r="O381" s="29">
        <v>20203320002591</v>
      </c>
      <c r="P381" s="30">
        <v>44014</v>
      </c>
      <c r="Q381" s="29">
        <v>28</v>
      </c>
      <c r="R381" s="7">
        <v>28</v>
      </c>
      <c r="S381" s="7" t="s">
        <v>34</v>
      </c>
      <c r="T381" s="7" t="s">
        <v>2512</v>
      </c>
      <c r="U381" s="7"/>
      <c r="V381" s="7"/>
      <c r="W381" s="7"/>
      <c r="X381" s="7"/>
      <c r="Y381" s="57"/>
    </row>
    <row r="382" spans="1:25" ht="25.5" x14ac:dyDescent="0.25">
      <c r="A382" s="22" t="s">
        <v>343</v>
      </c>
      <c r="B382" s="7" t="s">
        <v>278</v>
      </c>
      <c r="C382" s="7" t="s">
        <v>126</v>
      </c>
      <c r="D382" s="6" t="s">
        <v>1664</v>
      </c>
      <c r="E382" s="7" t="s">
        <v>67</v>
      </c>
      <c r="F382" s="7" t="s">
        <v>128</v>
      </c>
      <c r="G382" s="6" t="s">
        <v>1665</v>
      </c>
      <c r="H382" s="6" t="s">
        <v>390</v>
      </c>
      <c r="I382" s="6" t="s">
        <v>1336</v>
      </c>
      <c r="J382" s="6" t="s">
        <v>1894</v>
      </c>
      <c r="K382" s="6" t="s">
        <v>121</v>
      </c>
      <c r="L382" s="7">
        <v>30</v>
      </c>
      <c r="M382" s="6" t="s">
        <v>1666</v>
      </c>
      <c r="N382" s="28">
        <v>43970</v>
      </c>
      <c r="O382" s="29">
        <v>20202100001841</v>
      </c>
      <c r="P382" s="30">
        <v>43983</v>
      </c>
      <c r="Q382" s="7">
        <v>9</v>
      </c>
      <c r="R382" s="7">
        <v>9</v>
      </c>
      <c r="S382" s="6" t="s">
        <v>34</v>
      </c>
      <c r="T382" s="7" t="s">
        <v>1667</v>
      </c>
      <c r="U382" s="7" t="s">
        <v>38</v>
      </c>
      <c r="V382" s="7" t="s">
        <v>81</v>
      </c>
      <c r="W382" s="7" t="s">
        <v>38</v>
      </c>
      <c r="X382" s="7" t="s">
        <v>38</v>
      </c>
      <c r="Y382" s="57" t="s">
        <v>1339</v>
      </c>
    </row>
    <row r="383" spans="1:25" ht="38.25" x14ac:dyDescent="0.25">
      <c r="A383" s="22" t="s">
        <v>343</v>
      </c>
      <c r="B383" s="7" t="s">
        <v>278</v>
      </c>
      <c r="C383" s="7" t="s">
        <v>1347</v>
      </c>
      <c r="D383" s="6" t="s">
        <v>1668</v>
      </c>
      <c r="E383" s="7" t="s">
        <v>67</v>
      </c>
      <c r="F383" s="7" t="s">
        <v>204</v>
      </c>
      <c r="G383" s="6" t="s">
        <v>1669</v>
      </c>
      <c r="H383" s="6" t="s">
        <v>826</v>
      </c>
      <c r="I383" s="6" t="s">
        <v>313</v>
      </c>
      <c r="J383" s="6" t="s">
        <v>1894</v>
      </c>
      <c r="K383" s="6" t="s">
        <v>32</v>
      </c>
      <c r="L383" s="7">
        <v>35</v>
      </c>
      <c r="M383" s="6" t="s">
        <v>1670</v>
      </c>
      <c r="N383" s="28">
        <v>43970</v>
      </c>
      <c r="O383" s="29">
        <v>20202050067831</v>
      </c>
      <c r="P383" s="30">
        <v>44014</v>
      </c>
      <c r="Q383" s="29">
        <v>28</v>
      </c>
      <c r="R383" s="7">
        <v>28</v>
      </c>
      <c r="S383" s="7" t="s">
        <v>34</v>
      </c>
      <c r="T383" s="7" t="s">
        <v>2513</v>
      </c>
      <c r="U383" s="7"/>
      <c r="V383" s="7"/>
      <c r="W383" s="7"/>
      <c r="X383" s="7"/>
      <c r="Y383" s="57"/>
    </row>
    <row r="384" spans="1:25" ht="51" x14ac:dyDescent="0.25">
      <c r="A384" s="22" t="s">
        <v>343</v>
      </c>
      <c r="B384" s="7" t="s">
        <v>278</v>
      </c>
      <c r="C384" s="7" t="s">
        <v>260</v>
      </c>
      <c r="D384" s="6" t="s">
        <v>1671</v>
      </c>
      <c r="E384" s="7" t="s">
        <v>311</v>
      </c>
      <c r="F384" s="7" t="s">
        <v>1986</v>
      </c>
      <c r="G384" s="6" t="s">
        <v>1672</v>
      </c>
      <c r="H384" s="6" t="s">
        <v>1673</v>
      </c>
      <c r="I384" s="6" t="s">
        <v>595</v>
      </c>
      <c r="J384" s="6" t="s">
        <v>1894</v>
      </c>
      <c r="K384" s="6" t="s">
        <v>121</v>
      </c>
      <c r="L384" s="7">
        <v>30</v>
      </c>
      <c r="M384" s="6" t="s">
        <v>1674</v>
      </c>
      <c r="N384" s="28">
        <v>43970</v>
      </c>
      <c r="O384" s="29" t="s">
        <v>1675</v>
      </c>
      <c r="P384" s="30">
        <v>43991</v>
      </c>
      <c r="Q384" s="7">
        <v>15</v>
      </c>
      <c r="R384" s="7">
        <v>15</v>
      </c>
      <c r="S384" s="6" t="s">
        <v>34</v>
      </c>
      <c r="T384" s="7" t="s">
        <v>1424</v>
      </c>
      <c r="U384" s="7" t="s">
        <v>38</v>
      </c>
      <c r="V384" s="7" t="s">
        <v>81</v>
      </c>
      <c r="W384" s="7" t="s">
        <v>38</v>
      </c>
      <c r="X384" s="7" t="s">
        <v>38</v>
      </c>
      <c r="Y384" s="57" t="s">
        <v>1339</v>
      </c>
    </row>
    <row r="385" spans="1:25" ht="38.25" x14ac:dyDescent="0.25">
      <c r="A385" s="22" t="s">
        <v>343</v>
      </c>
      <c r="B385" s="7" t="s">
        <v>278</v>
      </c>
      <c r="C385" s="7" t="s">
        <v>159</v>
      </c>
      <c r="D385" s="6" t="s">
        <v>1676</v>
      </c>
      <c r="E385" s="7" t="s">
        <v>331</v>
      </c>
      <c r="F385" s="7" t="s">
        <v>128</v>
      </c>
      <c r="G385" s="6" t="s">
        <v>1677</v>
      </c>
      <c r="H385" s="6" t="s">
        <v>1608</v>
      </c>
      <c r="I385" s="6" t="s">
        <v>1609</v>
      </c>
      <c r="J385" s="7" t="s">
        <v>1979</v>
      </c>
      <c r="K385" s="6" t="s">
        <v>281</v>
      </c>
      <c r="L385" s="7">
        <v>20</v>
      </c>
      <c r="M385" s="6" t="s">
        <v>1678</v>
      </c>
      <c r="N385" s="28">
        <v>43970</v>
      </c>
      <c r="O385" s="29" t="s">
        <v>38</v>
      </c>
      <c r="P385" s="30">
        <v>43993</v>
      </c>
      <c r="Q385" s="7">
        <v>17</v>
      </c>
      <c r="R385" s="7">
        <v>17</v>
      </c>
      <c r="S385" s="6" t="s">
        <v>34</v>
      </c>
      <c r="T385" s="7" t="s">
        <v>1424</v>
      </c>
      <c r="U385" s="7" t="s">
        <v>38</v>
      </c>
      <c r="V385" s="7" t="s">
        <v>38</v>
      </c>
      <c r="W385" s="7" t="s">
        <v>38</v>
      </c>
      <c r="X385" s="7" t="s">
        <v>38</v>
      </c>
      <c r="Y385" s="57" t="s">
        <v>1657</v>
      </c>
    </row>
    <row r="386" spans="1:25" ht="38.25" x14ac:dyDescent="0.25">
      <c r="A386" s="22" t="s">
        <v>343</v>
      </c>
      <c r="B386" s="13" t="s">
        <v>278</v>
      </c>
      <c r="C386" s="13" t="s">
        <v>176</v>
      </c>
      <c r="D386" s="10" t="s">
        <v>1679</v>
      </c>
      <c r="E386" s="13" t="s">
        <v>331</v>
      </c>
      <c r="F386" s="13" t="s">
        <v>128</v>
      </c>
      <c r="G386" s="10" t="s">
        <v>1680</v>
      </c>
      <c r="H386" s="10" t="s">
        <v>917</v>
      </c>
      <c r="I386" s="10" t="s">
        <v>474</v>
      </c>
      <c r="J386" s="13" t="s">
        <v>1979</v>
      </c>
      <c r="K386" s="10" t="s">
        <v>281</v>
      </c>
      <c r="L386" s="13">
        <v>20</v>
      </c>
      <c r="M386" s="10" t="s">
        <v>1681</v>
      </c>
      <c r="N386" s="12">
        <v>43970</v>
      </c>
      <c r="O386" s="35">
        <v>20203500002861</v>
      </c>
      <c r="P386" s="36">
        <v>44028</v>
      </c>
      <c r="Q386" s="35">
        <v>38</v>
      </c>
      <c r="R386" s="13">
        <v>38</v>
      </c>
      <c r="S386" s="13" t="s">
        <v>141</v>
      </c>
      <c r="T386" s="13" t="s">
        <v>2514</v>
      </c>
      <c r="U386" s="13"/>
      <c r="V386" s="13"/>
      <c r="W386" s="13"/>
      <c r="X386" s="13"/>
      <c r="Y386" s="57"/>
    </row>
    <row r="387" spans="1:25" ht="38.25" x14ac:dyDescent="0.25">
      <c r="A387" s="22" t="s">
        <v>343</v>
      </c>
      <c r="B387" s="13" t="s">
        <v>278</v>
      </c>
      <c r="C387" s="13" t="s">
        <v>176</v>
      </c>
      <c r="D387" s="10" t="s">
        <v>1682</v>
      </c>
      <c r="E387" s="13" t="s">
        <v>311</v>
      </c>
      <c r="F387" s="13" t="s">
        <v>128</v>
      </c>
      <c r="G387" s="10" t="s">
        <v>1683</v>
      </c>
      <c r="H387" s="10" t="s">
        <v>370</v>
      </c>
      <c r="I387" s="10" t="s">
        <v>313</v>
      </c>
      <c r="J387" s="10" t="s">
        <v>1894</v>
      </c>
      <c r="K387" s="10" t="s">
        <v>121</v>
      </c>
      <c r="L387" s="13">
        <v>30</v>
      </c>
      <c r="M387" s="10" t="s">
        <v>1684</v>
      </c>
      <c r="N387" s="12">
        <v>43970</v>
      </c>
      <c r="O387" s="35">
        <v>20203320003021</v>
      </c>
      <c r="P387" s="36">
        <v>44021</v>
      </c>
      <c r="Q387" s="35">
        <v>33</v>
      </c>
      <c r="R387" s="13">
        <v>33</v>
      </c>
      <c r="S387" s="13" t="s">
        <v>141</v>
      </c>
      <c r="T387" s="13" t="s">
        <v>2515</v>
      </c>
      <c r="U387" s="13"/>
      <c r="V387" s="13"/>
      <c r="W387" s="13"/>
      <c r="X387" s="13"/>
      <c r="Y387" s="57"/>
    </row>
    <row r="388" spans="1:25" ht="38.25" x14ac:dyDescent="0.25">
      <c r="A388" s="22" t="s">
        <v>343</v>
      </c>
      <c r="B388" s="7" t="s">
        <v>278</v>
      </c>
      <c r="C388" s="7" t="s">
        <v>166</v>
      </c>
      <c r="D388" s="6" t="s">
        <v>1685</v>
      </c>
      <c r="E388" s="7" t="s">
        <v>331</v>
      </c>
      <c r="F388" s="6" t="s">
        <v>197</v>
      </c>
      <c r="G388" s="6" t="s">
        <v>1686</v>
      </c>
      <c r="H388" s="6" t="s">
        <v>826</v>
      </c>
      <c r="I388" s="6" t="s">
        <v>313</v>
      </c>
      <c r="J388" s="6" t="s">
        <v>1894</v>
      </c>
      <c r="K388" s="6" t="s">
        <v>53</v>
      </c>
      <c r="L388" s="7">
        <v>30</v>
      </c>
      <c r="M388" s="6" t="s">
        <v>1687</v>
      </c>
      <c r="N388" s="28">
        <v>43971</v>
      </c>
      <c r="O388" s="29">
        <v>2020205006797</v>
      </c>
      <c r="P388" s="30">
        <v>44014</v>
      </c>
      <c r="Q388" s="29">
        <v>27</v>
      </c>
      <c r="R388" s="7">
        <v>27</v>
      </c>
      <c r="S388" s="7" t="s">
        <v>34</v>
      </c>
      <c r="T388" s="7" t="s">
        <v>2516</v>
      </c>
      <c r="U388" s="7"/>
      <c r="V388" s="7"/>
      <c r="W388" s="7"/>
      <c r="X388" s="7"/>
      <c r="Y388" s="57"/>
    </row>
    <row r="389" spans="1:25" ht="38.25" x14ac:dyDescent="0.25">
      <c r="A389" s="22" t="s">
        <v>1280</v>
      </c>
      <c r="B389" s="7" t="s">
        <v>171</v>
      </c>
      <c r="C389" s="7" t="s">
        <v>150</v>
      </c>
      <c r="D389" s="6" t="s">
        <v>1688</v>
      </c>
      <c r="E389" s="7" t="s">
        <v>192</v>
      </c>
      <c r="F389" s="7" t="s">
        <v>128</v>
      </c>
      <c r="G389" s="6" t="s">
        <v>1689</v>
      </c>
      <c r="H389" s="6" t="s">
        <v>85</v>
      </c>
      <c r="I389" s="6" t="s">
        <v>1168</v>
      </c>
      <c r="J389" s="6" t="s">
        <v>274</v>
      </c>
      <c r="K389" s="6" t="s">
        <v>281</v>
      </c>
      <c r="L389" s="7">
        <v>20</v>
      </c>
      <c r="M389" s="6" t="s">
        <v>1690</v>
      </c>
      <c r="N389" s="28">
        <v>43971</v>
      </c>
      <c r="O389" s="29">
        <v>20201200000173</v>
      </c>
      <c r="P389" s="30">
        <v>43986</v>
      </c>
      <c r="Q389" s="7">
        <v>11</v>
      </c>
      <c r="R389" s="7">
        <v>11</v>
      </c>
      <c r="S389" s="6" t="s">
        <v>34</v>
      </c>
      <c r="T389" s="7" t="s">
        <v>1691</v>
      </c>
      <c r="U389" s="7" t="s">
        <v>38</v>
      </c>
      <c r="V389" s="7" t="s">
        <v>81</v>
      </c>
      <c r="W389" s="7" t="s">
        <v>38</v>
      </c>
      <c r="X389" s="7" t="s">
        <v>38</v>
      </c>
      <c r="Y389" s="57" t="s">
        <v>1442</v>
      </c>
    </row>
    <row r="390" spans="1:25" ht="38.25" x14ac:dyDescent="0.25">
      <c r="A390" s="22" t="s">
        <v>343</v>
      </c>
      <c r="B390" s="13" t="s">
        <v>278</v>
      </c>
      <c r="C390" s="13" t="s">
        <v>143</v>
      </c>
      <c r="D390" s="10" t="s">
        <v>1692</v>
      </c>
      <c r="E390" s="13" t="s">
        <v>331</v>
      </c>
      <c r="F390" s="13" t="s">
        <v>128</v>
      </c>
      <c r="G390" s="10" t="s">
        <v>1693</v>
      </c>
      <c r="H390" s="10" t="s">
        <v>917</v>
      </c>
      <c r="I390" s="10" t="s">
        <v>474</v>
      </c>
      <c r="J390" s="13" t="s">
        <v>1979</v>
      </c>
      <c r="K390" s="10" t="s">
        <v>281</v>
      </c>
      <c r="L390" s="13">
        <v>20</v>
      </c>
      <c r="M390" s="10" t="s">
        <v>1694</v>
      </c>
      <c r="N390" s="12">
        <v>43971</v>
      </c>
      <c r="O390" s="35">
        <v>20203500003501</v>
      </c>
      <c r="P390" s="36">
        <v>44029</v>
      </c>
      <c r="Q390" s="35">
        <v>38</v>
      </c>
      <c r="R390" s="13">
        <v>38</v>
      </c>
      <c r="S390" s="13" t="s">
        <v>141</v>
      </c>
      <c r="T390" s="13" t="s">
        <v>2517</v>
      </c>
      <c r="U390" s="13"/>
      <c r="V390" s="13"/>
      <c r="W390" s="13"/>
      <c r="X390" s="13"/>
      <c r="Y390" s="57"/>
    </row>
    <row r="391" spans="1:25" ht="38.25" x14ac:dyDescent="0.25">
      <c r="A391" s="22" t="s">
        <v>343</v>
      </c>
      <c r="B391" s="7" t="s">
        <v>278</v>
      </c>
      <c r="C391" s="7" t="s">
        <v>150</v>
      </c>
      <c r="D391" s="6" t="s">
        <v>1695</v>
      </c>
      <c r="E391" s="7" t="s">
        <v>67</v>
      </c>
      <c r="F391" s="7" t="s">
        <v>128</v>
      </c>
      <c r="G391" s="6" t="s">
        <v>1696</v>
      </c>
      <c r="H391" s="6" t="s">
        <v>723</v>
      </c>
      <c r="I391" s="6" t="s">
        <v>313</v>
      </c>
      <c r="J391" s="6" t="s">
        <v>1894</v>
      </c>
      <c r="K391" s="6" t="s">
        <v>121</v>
      </c>
      <c r="L391" s="7">
        <v>30</v>
      </c>
      <c r="M391" s="6" t="s">
        <v>1697</v>
      </c>
      <c r="N391" s="28">
        <v>43971</v>
      </c>
      <c r="O391" s="29">
        <v>20202050067591</v>
      </c>
      <c r="P391" s="30">
        <v>43984</v>
      </c>
      <c r="Q391" s="7">
        <v>9</v>
      </c>
      <c r="R391" s="7">
        <v>9</v>
      </c>
      <c r="S391" s="6" t="s">
        <v>34</v>
      </c>
      <c r="T391" s="7" t="s">
        <v>1424</v>
      </c>
      <c r="U391" s="7" t="s">
        <v>38</v>
      </c>
      <c r="V391" s="7" t="s">
        <v>81</v>
      </c>
      <c r="W391" s="7" t="s">
        <v>38</v>
      </c>
      <c r="X391" s="7" t="s">
        <v>38</v>
      </c>
      <c r="Y391" s="57" t="s">
        <v>1322</v>
      </c>
    </row>
    <row r="392" spans="1:25" ht="25.5" x14ac:dyDescent="0.25">
      <c r="A392" s="22" t="s">
        <v>343</v>
      </c>
      <c r="B392" s="7" t="s">
        <v>278</v>
      </c>
      <c r="C392" s="7" t="s">
        <v>150</v>
      </c>
      <c r="D392" s="6" t="s">
        <v>1698</v>
      </c>
      <c r="E392" s="7" t="s">
        <v>338</v>
      </c>
      <c r="F392" s="7" t="s">
        <v>128</v>
      </c>
      <c r="G392" s="6" t="s">
        <v>1699</v>
      </c>
      <c r="H392" s="6" t="s">
        <v>85</v>
      </c>
      <c r="I392" s="6" t="s">
        <v>1168</v>
      </c>
      <c r="J392" s="7" t="s">
        <v>274</v>
      </c>
      <c r="K392" s="6" t="s">
        <v>121</v>
      </c>
      <c r="L392" s="7">
        <v>30</v>
      </c>
      <c r="M392" s="6" t="s">
        <v>1700</v>
      </c>
      <c r="N392" s="28">
        <v>43972</v>
      </c>
      <c r="O392" s="29">
        <v>20201200000163</v>
      </c>
      <c r="P392" s="30">
        <v>43986</v>
      </c>
      <c r="Q392" s="7">
        <v>10</v>
      </c>
      <c r="R392" s="7">
        <v>10</v>
      </c>
      <c r="S392" s="6" t="s">
        <v>34</v>
      </c>
      <c r="T392" s="7" t="s">
        <v>1701</v>
      </c>
      <c r="U392" s="7" t="s">
        <v>38</v>
      </c>
      <c r="V392" s="7" t="s">
        <v>81</v>
      </c>
      <c r="W392" s="7" t="s">
        <v>38</v>
      </c>
      <c r="X392" s="7" t="s">
        <v>38</v>
      </c>
      <c r="Y392" s="57" t="s">
        <v>1442</v>
      </c>
    </row>
    <row r="393" spans="1:25" ht="51" x14ac:dyDescent="0.25">
      <c r="A393" s="22" t="s">
        <v>343</v>
      </c>
      <c r="B393" s="7" t="s">
        <v>278</v>
      </c>
      <c r="C393" s="7" t="s">
        <v>260</v>
      </c>
      <c r="D393" s="6" t="s">
        <v>1702</v>
      </c>
      <c r="E393" s="7" t="s">
        <v>192</v>
      </c>
      <c r="F393" s="7" t="s">
        <v>152</v>
      </c>
      <c r="G393" s="6" t="s">
        <v>1703</v>
      </c>
      <c r="H393" s="6" t="s">
        <v>162</v>
      </c>
      <c r="I393" s="6" t="s">
        <v>595</v>
      </c>
      <c r="J393" s="6" t="s">
        <v>1894</v>
      </c>
      <c r="K393" s="6" t="s">
        <v>436</v>
      </c>
      <c r="L393" s="7">
        <v>30</v>
      </c>
      <c r="M393" s="6" t="s">
        <v>1704</v>
      </c>
      <c r="N393" s="28">
        <v>43972</v>
      </c>
      <c r="O393" s="29" t="s">
        <v>38</v>
      </c>
      <c r="P393" s="30">
        <v>44019</v>
      </c>
      <c r="Q393" s="29">
        <v>29</v>
      </c>
      <c r="R393" s="7">
        <v>29</v>
      </c>
      <c r="S393" s="7" t="s">
        <v>34</v>
      </c>
      <c r="T393" s="7" t="s">
        <v>2518</v>
      </c>
      <c r="U393" s="7"/>
      <c r="V393" s="7"/>
      <c r="W393" s="7"/>
      <c r="X393" s="7"/>
      <c r="Y393" s="57"/>
    </row>
    <row r="394" spans="1:25" ht="51" x14ac:dyDescent="0.25">
      <c r="A394" s="22" t="s">
        <v>343</v>
      </c>
      <c r="B394" s="32" t="s">
        <v>278</v>
      </c>
      <c r="C394" s="32" t="s">
        <v>150</v>
      </c>
      <c r="D394" s="4" t="s">
        <v>1150</v>
      </c>
      <c r="E394" s="32" t="s">
        <v>338</v>
      </c>
      <c r="F394" s="32" t="s">
        <v>128</v>
      </c>
      <c r="G394" s="4" t="s">
        <v>1706</v>
      </c>
      <c r="H394" s="4" t="s">
        <v>917</v>
      </c>
      <c r="I394" s="4" t="s">
        <v>474</v>
      </c>
      <c r="J394" s="32" t="s">
        <v>1979</v>
      </c>
      <c r="K394" s="4" t="s">
        <v>281</v>
      </c>
      <c r="L394" s="32">
        <v>20</v>
      </c>
      <c r="M394" s="4" t="s">
        <v>1707</v>
      </c>
      <c r="N394" s="17">
        <v>43972</v>
      </c>
      <c r="O394" s="33"/>
      <c r="P394" s="34"/>
      <c r="Q394" s="33"/>
      <c r="R394" s="32"/>
      <c r="S394" s="32" t="s">
        <v>113</v>
      </c>
      <c r="T394" s="32"/>
      <c r="U394" s="32"/>
      <c r="V394" s="32"/>
      <c r="W394" s="32"/>
      <c r="X394" s="32"/>
      <c r="Y394" s="57"/>
    </row>
    <row r="395" spans="1:25" ht="25.5" x14ac:dyDescent="0.25">
      <c r="A395" s="22" t="s">
        <v>343</v>
      </c>
      <c r="B395" s="13" t="s">
        <v>278</v>
      </c>
      <c r="C395" s="13" t="s">
        <v>260</v>
      </c>
      <c r="D395" s="10" t="s">
        <v>1708</v>
      </c>
      <c r="E395" s="13" t="s">
        <v>67</v>
      </c>
      <c r="F395" s="13" t="s">
        <v>128</v>
      </c>
      <c r="G395" s="10" t="s">
        <v>1709</v>
      </c>
      <c r="H395" s="10" t="s">
        <v>370</v>
      </c>
      <c r="I395" s="10" t="s">
        <v>1283</v>
      </c>
      <c r="J395" s="10" t="s">
        <v>1894</v>
      </c>
      <c r="K395" s="10" t="s">
        <v>121</v>
      </c>
      <c r="L395" s="13">
        <v>30</v>
      </c>
      <c r="M395" s="10" t="s">
        <v>1710</v>
      </c>
      <c r="N395" s="12">
        <v>43972</v>
      </c>
      <c r="O395" s="35" t="s">
        <v>38</v>
      </c>
      <c r="P395" s="36">
        <v>44045</v>
      </c>
      <c r="Q395" s="35">
        <v>47</v>
      </c>
      <c r="R395" s="13">
        <v>47</v>
      </c>
      <c r="S395" s="13" t="s">
        <v>141</v>
      </c>
      <c r="T395" s="13" t="s">
        <v>2519</v>
      </c>
      <c r="U395" s="13"/>
      <c r="V395" s="13"/>
      <c r="W395" s="13"/>
      <c r="X395" s="13"/>
      <c r="Y395" s="57"/>
    </row>
    <row r="396" spans="1:25" ht="63.75" x14ac:dyDescent="0.25">
      <c r="A396" s="22" t="s">
        <v>343</v>
      </c>
      <c r="B396" s="13" t="s">
        <v>714</v>
      </c>
      <c r="C396" s="13" t="s">
        <v>150</v>
      </c>
      <c r="D396" s="10" t="s">
        <v>1711</v>
      </c>
      <c r="E396" s="13" t="s">
        <v>338</v>
      </c>
      <c r="F396" s="13" t="s">
        <v>128</v>
      </c>
      <c r="G396" s="10" t="s">
        <v>1712</v>
      </c>
      <c r="H396" s="10" t="s">
        <v>549</v>
      </c>
      <c r="I396" s="10" t="s">
        <v>550</v>
      </c>
      <c r="J396" s="13" t="s">
        <v>1979</v>
      </c>
      <c r="K396" s="10" t="s">
        <v>281</v>
      </c>
      <c r="L396" s="13">
        <v>20</v>
      </c>
      <c r="M396" s="10" t="s">
        <v>1713</v>
      </c>
      <c r="N396" s="12">
        <v>43972</v>
      </c>
      <c r="O396" s="35" t="s">
        <v>38</v>
      </c>
      <c r="P396" s="36">
        <v>44012</v>
      </c>
      <c r="Q396" s="35">
        <v>24</v>
      </c>
      <c r="R396" s="13">
        <v>24</v>
      </c>
      <c r="S396" s="13" t="s">
        <v>141</v>
      </c>
      <c r="T396" s="13" t="s">
        <v>2520</v>
      </c>
      <c r="U396" s="13"/>
      <c r="V396" s="13"/>
      <c r="W396" s="13"/>
      <c r="X396" s="13"/>
      <c r="Y396" s="57"/>
    </row>
    <row r="397" spans="1:25" ht="38.25" x14ac:dyDescent="0.25">
      <c r="A397" s="22" t="s">
        <v>343</v>
      </c>
      <c r="B397" s="32" t="s">
        <v>278</v>
      </c>
      <c r="C397" s="32" t="s">
        <v>166</v>
      </c>
      <c r="D397" s="4" t="s">
        <v>1714</v>
      </c>
      <c r="E397" s="32" t="s">
        <v>331</v>
      </c>
      <c r="F397" s="4" t="s">
        <v>197</v>
      </c>
      <c r="G397" s="4" t="s">
        <v>1715</v>
      </c>
      <c r="H397" s="4" t="s">
        <v>29</v>
      </c>
      <c r="I397" s="4" t="s">
        <v>313</v>
      </c>
      <c r="J397" s="4" t="s">
        <v>1894</v>
      </c>
      <c r="K397" s="4" t="s">
        <v>53</v>
      </c>
      <c r="L397" s="32">
        <v>30</v>
      </c>
      <c r="M397" s="4" t="s">
        <v>1716</v>
      </c>
      <c r="N397" s="17">
        <v>43972</v>
      </c>
      <c r="O397" s="33"/>
      <c r="P397" s="34"/>
      <c r="Q397" s="33"/>
      <c r="R397" s="32"/>
      <c r="S397" s="32" t="s">
        <v>113</v>
      </c>
      <c r="T397" s="32" t="s">
        <v>1705</v>
      </c>
      <c r="U397" s="32"/>
      <c r="V397" s="32"/>
      <c r="W397" s="32"/>
      <c r="X397" s="32"/>
      <c r="Y397" s="57"/>
    </row>
    <row r="398" spans="1:25" ht="51" x14ac:dyDescent="0.25">
      <c r="A398" s="22" t="s">
        <v>343</v>
      </c>
      <c r="B398" s="7" t="s">
        <v>278</v>
      </c>
      <c r="C398" s="7" t="s">
        <v>150</v>
      </c>
      <c r="D398" s="6" t="s">
        <v>1717</v>
      </c>
      <c r="E398" s="7" t="s">
        <v>338</v>
      </c>
      <c r="F398" s="7" t="s">
        <v>128</v>
      </c>
      <c r="G398" s="6" t="s">
        <v>1718</v>
      </c>
      <c r="H398" s="6" t="s">
        <v>1019</v>
      </c>
      <c r="I398" s="6" t="s">
        <v>918</v>
      </c>
      <c r="J398" s="7" t="s">
        <v>1979</v>
      </c>
      <c r="K398" s="6" t="s">
        <v>281</v>
      </c>
      <c r="L398" s="7">
        <v>20</v>
      </c>
      <c r="M398" s="6" t="s">
        <v>1719</v>
      </c>
      <c r="N398" s="28">
        <v>43972</v>
      </c>
      <c r="O398" s="29" t="s">
        <v>38</v>
      </c>
      <c r="P398" s="30">
        <v>43990</v>
      </c>
      <c r="Q398" s="7">
        <v>12</v>
      </c>
      <c r="R398" s="7">
        <v>12</v>
      </c>
      <c r="S398" s="6" t="s">
        <v>34</v>
      </c>
      <c r="T398" s="7" t="s">
        <v>1720</v>
      </c>
      <c r="U398" s="7" t="s">
        <v>38</v>
      </c>
      <c r="V398" s="7" t="s">
        <v>38</v>
      </c>
      <c r="W398" s="7" t="s">
        <v>37</v>
      </c>
      <c r="X398" s="7" t="s">
        <v>38</v>
      </c>
      <c r="Y398" s="57" t="s">
        <v>1721</v>
      </c>
    </row>
    <row r="399" spans="1:25" ht="51" x14ac:dyDescent="0.25">
      <c r="A399" s="22" t="s">
        <v>343</v>
      </c>
      <c r="B399" s="7" t="s">
        <v>278</v>
      </c>
      <c r="C399" s="7" t="s">
        <v>126</v>
      </c>
      <c r="D399" s="6" t="s">
        <v>1216</v>
      </c>
      <c r="E399" s="7" t="s">
        <v>331</v>
      </c>
      <c r="F399" s="7" t="s">
        <v>152</v>
      </c>
      <c r="G399" s="6" t="s">
        <v>1722</v>
      </c>
      <c r="H399" s="6" t="s">
        <v>1521</v>
      </c>
      <c r="I399" s="6" t="s">
        <v>595</v>
      </c>
      <c r="J399" s="6" t="s">
        <v>1894</v>
      </c>
      <c r="K399" s="6" t="s">
        <v>436</v>
      </c>
      <c r="L399" s="7">
        <v>30</v>
      </c>
      <c r="M399" s="14" t="s">
        <v>1723</v>
      </c>
      <c r="N399" s="28">
        <v>43972</v>
      </c>
      <c r="O399" s="29">
        <v>20202000001511</v>
      </c>
      <c r="P399" s="30">
        <v>43972</v>
      </c>
      <c r="Q399" s="7">
        <v>0</v>
      </c>
      <c r="R399" s="7">
        <v>0</v>
      </c>
      <c r="S399" s="6" t="s">
        <v>34</v>
      </c>
      <c r="T399" s="7" t="s">
        <v>1724</v>
      </c>
      <c r="U399" s="7" t="s">
        <v>38</v>
      </c>
      <c r="V399" s="7" t="s">
        <v>81</v>
      </c>
      <c r="W399" s="7" t="s">
        <v>37</v>
      </c>
      <c r="X399" s="7" t="s">
        <v>38</v>
      </c>
      <c r="Y399" s="57"/>
    </row>
    <row r="400" spans="1:25" ht="38.25" x14ac:dyDescent="0.25">
      <c r="A400" s="22" t="s">
        <v>343</v>
      </c>
      <c r="B400" s="7" t="s">
        <v>278</v>
      </c>
      <c r="C400" s="7" t="s">
        <v>150</v>
      </c>
      <c r="D400" s="6" t="s">
        <v>1725</v>
      </c>
      <c r="E400" s="7" t="s">
        <v>338</v>
      </c>
      <c r="F400" s="7" t="s">
        <v>152</v>
      </c>
      <c r="G400" s="6" t="s">
        <v>1726</v>
      </c>
      <c r="H400" s="6" t="s">
        <v>1374</v>
      </c>
      <c r="I400" s="6" t="s">
        <v>1501</v>
      </c>
      <c r="J400" s="7" t="s">
        <v>1979</v>
      </c>
      <c r="K400" s="6" t="s">
        <v>281</v>
      </c>
      <c r="L400" s="7">
        <v>20</v>
      </c>
      <c r="M400" s="6" t="s">
        <v>1727</v>
      </c>
      <c r="N400" s="28">
        <v>43973</v>
      </c>
      <c r="O400" s="29">
        <v>20203100002051</v>
      </c>
      <c r="P400" s="30">
        <v>43985</v>
      </c>
      <c r="Q400" s="7">
        <v>8</v>
      </c>
      <c r="R400" s="7">
        <v>8</v>
      </c>
      <c r="S400" s="6" t="s">
        <v>34</v>
      </c>
      <c r="T400" s="7" t="s">
        <v>1728</v>
      </c>
      <c r="U400" s="31">
        <v>43985</v>
      </c>
      <c r="V400" s="7" t="s">
        <v>36</v>
      </c>
      <c r="W400" s="7" t="s">
        <v>37</v>
      </c>
      <c r="X400" s="7" t="s">
        <v>38</v>
      </c>
      <c r="Y400" s="57" t="s">
        <v>38</v>
      </c>
    </row>
    <row r="401" spans="1:25" ht="38.25" x14ac:dyDescent="0.25">
      <c r="A401" s="22" t="s">
        <v>343</v>
      </c>
      <c r="B401" s="7" t="s">
        <v>278</v>
      </c>
      <c r="C401" s="7" t="s">
        <v>176</v>
      </c>
      <c r="D401" s="6" t="s">
        <v>1729</v>
      </c>
      <c r="E401" s="7" t="s">
        <v>311</v>
      </c>
      <c r="F401" s="6" t="s">
        <v>197</v>
      </c>
      <c r="G401" s="6" t="s">
        <v>1730</v>
      </c>
      <c r="H401" s="6" t="s">
        <v>335</v>
      </c>
      <c r="I401" s="6" t="s">
        <v>313</v>
      </c>
      <c r="J401" s="6" t="s">
        <v>1894</v>
      </c>
      <c r="K401" s="6" t="s">
        <v>53</v>
      </c>
      <c r="L401" s="7">
        <v>30</v>
      </c>
      <c r="M401" s="6" t="s">
        <v>1731</v>
      </c>
      <c r="N401" s="28">
        <v>43977</v>
      </c>
      <c r="O401" s="29">
        <v>20202050067881</v>
      </c>
      <c r="P401" s="30">
        <v>43991</v>
      </c>
      <c r="Q401" s="7">
        <v>10</v>
      </c>
      <c r="R401" s="7">
        <v>10</v>
      </c>
      <c r="S401" s="6" t="s">
        <v>34</v>
      </c>
      <c r="T401" s="7" t="s">
        <v>1424</v>
      </c>
      <c r="U401" s="7" t="s">
        <v>38</v>
      </c>
      <c r="V401" s="7" t="s">
        <v>81</v>
      </c>
      <c r="W401" s="7" t="s">
        <v>38</v>
      </c>
      <c r="X401" s="7" t="s">
        <v>38</v>
      </c>
      <c r="Y401" s="57" t="s">
        <v>1322</v>
      </c>
    </row>
    <row r="402" spans="1:25" ht="38.25" x14ac:dyDescent="0.25">
      <c r="A402" s="22" t="s">
        <v>343</v>
      </c>
      <c r="B402" s="32" t="s">
        <v>278</v>
      </c>
      <c r="C402" s="32" t="s">
        <v>344</v>
      </c>
      <c r="D402" s="4" t="s">
        <v>798</v>
      </c>
      <c r="E402" s="32" t="s">
        <v>331</v>
      </c>
      <c r="F402" s="32" t="s">
        <v>128</v>
      </c>
      <c r="G402" s="4" t="s">
        <v>1732</v>
      </c>
      <c r="H402" s="4" t="s">
        <v>917</v>
      </c>
      <c r="I402" s="4" t="s">
        <v>474</v>
      </c>
      <c r="J402" s="32" t="s">
        <v>1979</v>
      </c>
      <c r="K402" s="4" t="s">
        <v>281</v>
      </c>
      <c r="L402" s="32">
        <v>20</v>
      </c>
      <c r="M402" s="4" t="s">
        <v>1733</v>
      </c>
      <c r="N402" s="17">
        <v>43977</v>
      </c>
      <c r="O402" s="33"/>
      <c r="P402" s="34"/>
      <c r="Q402" s="33"/>
      <c r="R402" s="32"/>
      <c r="S402" s="32" t="s">
        <v>113</v>
      </c>
      <c r="T402" s="32" t="s">
        <v>1734</v>
      </c>
      <c r="U402" s="32"/>
      <c r="V402" s="32"/>
      <c r="W402" s="32"/>
      <c r="X402" s="32"/>
      <c r="Y402" s="57"/>
    </row>
    <row r="403" spans="1:25" ht="38.25" x14ac:dyDescent="0.25">
      <c r="A403" s="22" t="s">
        <v>343</v>
      </c>
      <c r="B403" s="7" t="s">
        <v>278</v>
      </c>
      <c r="C403" s="7" t="s">
        <v>166</v>
      </c>
      <c r="D403" s="6" t="s">
        <v>1735</v>
      </c>
      <c r="E403" s="7" t="s">
        <v>67</v>
      </c>
      <c r="F403" s="7" t="s">
        <v>204</v>
      </c>
      <c r="G403" s="6" t="s">
        <v>1736</v>
      </c>
      <c r="H403" s="6" t="s">
        <v>826</v>
      </c>
      <c r="I403" s="6" t="s">
        <v>313</v>
      </c>
      <c r="J403" s="6" t="s">
        <v>1894</v>
      </c>
      <c r="K403" s="6" t="s">
        <v>121</v>
      </c>
      <c r="L403" s="7">
        <v>30</v>
      </c>
      <c r="M403" s="6" t="s">
        <v>1737</v>
      </c>
      <c r="N403" s="28">
        <v>43977</v>
      </c>
      <c r="O403" s="29">
        <v>20202050068011</v>
      </c>
      <c r="P403" s="30">
        <v>44007</v>
      </c>
      <c r="Q403" s="29">
        <v>20</v>
      </c>
      <c r="R403" s="7">
        <v>20</v>
      </c>
      <c r="S403" s="7" t="s">
        <v>34</v>
      </c>
      <c r="T403" s="7" t="s">
        <v>2521</v>
      </c>
      <c r="U403" s="7"/>
      <c r="V403" s="7"/>
      <c r="W403" s="7"/>
      <c r="X403" s="7"/>
      <c r="Y403" s="57"/>
    </row>
    <row r="404" spans="1:25" ht="38.25" x14ac:dyDescent="0.25">
      <c r="A404" s="22" t="s">
        <v>343</v>
      </c>
      <c r="B404" s="23" t="s">
        <v>278</v>
      </c>
      <c r="C404" s="23" t="s">
        <v>260</v>
      </c>
      <c r="D404" s="24" t="s">
        <v>1739</v>
      </c>
      <c r="E404" s="23" t="s">
        <v>67</v>
      </c>
      <c r="F404" s="23" t="s">
        <v>204</v>
      </c>
      <c r="G404" s="24" t="s">
        <v>1740</v>
      </c>
      <c r="H404" s="24" t="s">
        <v>1303</v>
      </c>
      <c r="I404" s="24" t="s">
        <v>313</v>
      </c>
      <c r="J404" s="24" t="s">
        <v>1894</v>
      </c>
      <c r="K404" s="24" t="s">
        <v>121</v>
      </c>
      <c r="L404" s="23">
        <v>30</v>
      </c>
      <c r="M404" s="24" t="s">
        <v>1741</v>
      </c>
      <c r="N404" s="25">
        <v>43977</v>
      </c>
      <c r="O404" s="26"/>
      <c r="P404" s="27"/>
      <c r="Q404" s="26"/>
      <c r="R404" s="23"/>
      <c r="S404" s="23" t="s">
        <v>1285</v>
      </c>
      <c r="T404" s="23" t="s">
        <v>1738</v>
      </c>
      <c r="U404" s="23"/>
      <c r="V404" s="23"/>
      <c r="W404" s="23"/>
      <c r="X404" s="23"/>
      <c r="Y404" s="57"/>
    </row>
    <row r="405" spans="1:25" ht="51" x14ac:dyDescent="0.25">
      <c r="A405" s="22" t="s">
        <v>343</v>
      </c>
      <c r="B405" s="7" t="s">
        <v>278</v>
      </c>
      <c r="C405" s="7" t="s">
        <v>248</v>
      </c>
      <c r="D405" s="6" t="s">
        <v>1742</v>
      </c>
      <c r="E405" s="7" t="s">
        <v>331</v>
      </c>
      <c r="F405" s="7" t="s">
        <v>137</v>
      </c>
      <c r="G405" s="6" t="s">
        <v>1743</v>
      </c>
      <c r="H405" s="6" t="s">
        <v>1521</v>
      </c>
      <c r="I405" s="6" t="s">
        <v>595</v>
      </c>
      <c r="J405" s="6" t="s">
        <v>1894</v>
      </c>
      <c r="K405" s="6" t="s">
        <v>53</v>
      </c>
      <c r="L405" s="7">
        <v>30</v>
      </c>
      <c r="M405" s="6" t="s">
        <v>1744</v>
      </c>
      <c r="N405" s="28">
        <v>43977</v>
      </c>
      <c r="O405" s="29">
        <v>20202000001621</v>
      </c>
      <c r="P405" s="30">
        <v>43978</v>
      </c>
      <c r="Q405" s="7">
        <v>1</v>
      </c>
      <c r="R405" s="7">
        <v>1</v>
      </c>
      <c r="S405" s="6" t="s">
        <v>34</v>
      </c>
      <c r="T405" s="7" t="s">
        <v>1745</v>
      </c>
      <c r="U405" s="7" t="s">
        <v>38</v>
      </c>
      <c r="V405" s="7" t="s">
        <v>81</v>
      </c>
      <c r="W405" s="7" t="s">
        <v>37</v>
      </c>
      <c r="X405" s="7" t="s">
        <v>38</v>
      </c>
      <c r="Y405" s="57" t="s">
        <v>38</v>
      </c>
    </row>
    <row r="406" spans="1:25" ht="38.25" x14ac:dyDescent="0.25">
      <c r="A406" s="22" t="s">
        <v>343</v>
      </c>
      <c r="B406" s="7" t="s">
        <v>278</v>
      </c>
      <c r="C406" s="7" t="s">
        <v>260</v>
      </c>
      <c r="D406" s="6" t="s">
        <v>1746</v>
      </c>
      <c r="E406" s="7" t="s">
        <v>331</v>
      </c>
      <c r="F406" s="7" t="s">
        <v>128</v>
      </c>
      <c r="G406" s="6" t="s">
        <v>1747</v>
      </c>
      <c r="H406" s="6" t="s">
        <v>390</v>
      </c>
      <c r="I406" s="6" t="s">
        <v>1336</v>
      </c>
      <c r="J406" s="6" t="s">
        <v>1894</v>
      </c>
      <c r="K406" s="6" t="s">
        <v>281</v>
      </c>
      <c r="L406" s="7">
        <v>20</v>
      </c>
      <c r="M406" s="6" t="s">
        <v>1748</v>
      </c>
      <c r="N406" s="28">
        <v>43977</v>
      </c>
      <c r="O406" s="29">
        <v>20202000011932</v>
      </c>
      <c r="P406" s="30">
        <v>43983</v>
      </c>
      <c r="Q406" s="7">
        <v>4</v>
      </c>
      <c r="R406" s="7">
        <v>4</v>
      </c>
      <c r="S406" s="6" t="s">
        <v>34</v>
      </c>
      <c r="T406" s="7" t="s">
        <v>1749</v>
      </c>
      <c r="U406" s="7" t="s">
        <v>38</v>
      </c>
      <c r="V406" s="7" t="s">
        <v>81</v>
      </c>
      <c r="W406" s="7" t="s">
        <v>38</v>
      </c>
      <c r="X406" s="7" t="s">
        <v>38</v>
      </c>
      <c r="Y406" s="57" t="s">
        <v>1750</v>
      </c>
    </row>
    <row r="407" spans="1:25" ht="38.25" x14ac:dyDescent="0.25">
      <c r="A407" s="22" t="s">
        <v>343</v>
      </c>
      <c r="B407" s="32" t="s">
        <v>278</v>
      </c>
      <c r="C407" s="32" t="s">
        <v>126</v>
      </c>
      <c r="D407" s="4" t="s">
        <v>1751</v>
      </c>
      <c r="E407" s="32" t="s">
        <v>311</v>
      </c>
      <c r="F407" s="4" t="s">
        <v>197</v>
      </c>
      <c r="G407" s="4" t="s">
        <v>1752</v>
      </c>
      <c r="H407" s="4" t="s">
        <v>335</v>
      </c>
      <c r="I407" s="4" t="s">
        <v>313</v>
      </c>
      <c r="J407" s="4" t="s">
        <v>1894</v>
      </c>
      <c r="K407" s="4" t="s">
        <v>53</v>
      </c>
      <c r="L407" s="32">
        <v>30</v>
      </c>
      <c r="M407" s="4" t="s">
        <v>1753</v>
      </c>
      <c r="N407" s="17">
        <v>43977</v>
      </c>
      <c r="O407" s="33"/>
      <c r="P407" s="34"/>
      <c r="Q407" s="33"/>
      <c r="R407" s="32"/>
      <c r="S407" s="32" t="s">
        <v>113</v>
      </c>
      <c r="T407" s="32" t="s">
        <v>1738</v>
      </c>
      <c r="U407" s="32"/>
      <c r="V407" s="32"/>
      <c r="W407" s="32"/>
      <c r="X407" s="32"/>
      <c r="Y407" s="57"/>
    </row>
    <row r="408" spans="1:25" ht="38.25" x14ac:dyDescent="0.25">
      <c r="A408" s="22" t="s">
        <v>1280</v>
      </c>
      <c r="B408" s="7" t="s">
        <v>134</v>
      </c>
      <c r="C408" s="7" t="s">
        <v>150</v>
      </c>
      <c r="D408" s="6" t="s">
        <v>1754</v>
      </c>
      <c r="E408" s="7" t="s">
        <v>67</v>
      </c>
      <c r="F408" s="7" t="s">
        <v>204</v>
      </c>
      <c r="G408" s="6" t="s">
        <v>1755</v>
      </c>
      <c r="H408" s="6" t="s">
        <v>335</v>
      </c>
      <c r="I408" s="6" t="s">
        <v>313</v>
      </c>
      <c r="J408" s="6" t="s">
        <v>1894</v>
      </c>
      <c r="K408" s="6" t="s">
        <v>32</v>
      </c>
      <c r="L408" s="7">
        <v>35</v>
      </c>
      <c r="M408" s="6" t="s">
        <v>1756</v>
      </c>
      <c r="N408" s="28">
        <v>43977</v>
      </c>
      <c r="O408" s="29">
        <v>20202050068511</v>
      </c>
      <c r="P408" s="30">
        <v>44019</v>
      </c>
      <c r="Q408" s="29">
        <v>27</v>
      </c>
      <c r="R408" s="7">
        <v>27</v>
      </c>
      <c r="S408" s="7" t="s">
        <v>34</v>
      </c>
      <c r="T408" s="7" t="s">
        <v>1738</v>
      </c>
      <c r="U408" s="7"/>
      <c r="V408" s="7"/>
      <c r="W408" s="7"/>
      <c r="X408" s="7"/>
      <c r="Y408" s="57" t="s">
        <v>1494</v>
      </c>
    </row>
    <row r="409" spans="1:25" ht="63.75" x14ac:dyDescent="0.25">
      <c r="A409" s="22" t="s">
        <v>343</v>
      </c>
      <c r="B409" s="7" t="s">
        <v>278</v>
      </c>
      <c r="C409" s="7" t="s">
        <v>176</v>
      </c>
      <c r="D409" s="6" t="s">
        <v>1757</v>
      </c>
      <c r="E409" s="7" t="s">
        <v>311</v>
      </c>
      <c r="F409" s="7" t="s">
        <v>128</v>
      </c>
      <c r="G409" s="6" t="s">
        <v>1758</v>
      </c>
      <c r="H409" s="6" t="s">
        <v>29</v>
      </c>
      <c r="I409" s="6" t="s">
        <v>313</v>
      </c>
      <c r="J409" s="6" t="s">
        <v>1894</v>
      </c>
      <c r="K409" s="6" t="s">
        <v>53</v>
      </c>
      <c r="L409" s="7">
        <v>30</v>
      </c>
      <c r="M409" s="6" t="s">
        <v>1759</v>
      </c>
      <c r="N409" s="28">
        <v>43977</v>
      </c>
      <c r="O409" s="29">
        <v>20202050065931</v>
      </c>
      <c r="P409" s="30">
        <v>43942</v>
      </c>
      <c r="Q409" s="7">
        <v>0</v>
      </c>
      <c r="R409" s="7">
        <v>0</v>
      </c>
      <c r="S409" s="6" t="s">
        <v>34</v>
      </c>
      <c r="T409" s="7" t="s">
        <v>1760</v>
      </c>
      <c r="U409" s="7" t="s">
        <v>38</v>
      </c>
      <c r="V409" s="7" t="s">
        <v>81</v>
      </c>
      <c r="W409" s="7" t="s">
        <v>37</v>
      </c>
      <c r="X409" s="7" t="s">
        <v>38</v>
      </c>
      <c r="Y409" s="57" t="s">
        <v>1761</v>
      </c>
    </row>
    <row r="410" spans="1:25" ht="38.25" x14ac:dyDescent="0.25">
      <c r="A410" s="22" t="s">
        <v>343</v>
      </c>
      <c r="B410" s="7" t="s">
        <v>278</v>
      </c>
      <c r="C410" s="7" t="s">
        <v>150</v>
      </c>
      <c r="D410" s="6" t="s">
        <v>1762</v>
      </c>
      <c r="E410" s="7" t="s">
        <v>67</v>
      </c>
      <c r="F410" s="7" t="s">
        <v>128</v>
      </c>
      <c r="G410" s="6" t="s">
        <v>1763</v>
      </c>
      <c r="H410" s="6" t="s">
        <v>1303</v>
      </c>
      <c r="I410" s="6" t="s">
        <v>313</v>
      </c>
      <c r="J410" s="6" t="s">
        <v>1894</v>
      </c>
      <c r="K410" s="6" t="s">
        <v>121</v>
      </c>
      <c r="L410" s="7">
        <v>30</v>
      </c>
      <c r="M410" s="6" t="s">
        <v>1764</v>
      </c>
      <c r="N410" s="28">
        <v>43977</v>
      </c>
      <c r="O410" s="29" t="s">
        <v>38</v>
      </c>
      <c r="P410" s="30">
        <v>43978</v>
      </c>
      <c r="Q410" s="7">
        <v>1</v>
      </c>
      <c r="R410" s="7">
        <v>1</v>
      </c>
      <c r="S410" s="6" t="s">
        <v>34</v>
      </c>
      <c r="T410" s="7" t="s">
        <v>1765</v>
      </c>
      <c r="U410" s="7" t="s">
        <v>38</v>
      </c>
      <c r="V410" s="7" t="s">
        <v>38</v>
      </c>
      <c r="W410" s="7" t="s">
        <v>37</v>
      </c>
      <c r="X410" s="7" t="s">
        <v>38</v>
      </c>
      <c r="Y410" s="57" t="s">
        <v>38</v>
      </c>
    </row>
    <row r="411" spans="1:25" ht="51" x14ac:dyDescent="0.25">
      <c r="A411" s="22" t="s">
        <v>343</v>
      </c>
      <c r="B411" s="7" t="s">
        <v>278</v>
      </c>
      <c r="C411" s="7" t="s">
        <v>248</v>
      </c>
      <c r="D411" s="6" t="s">
        <v>1766</v>
      </c>
      <c r="E411" s="7" t="s">
        <v>192</v>
      </c>
      <c r="F411" s="7" t="s">
        <v>204</v>
      </c>
      <c r="G411" s="6" t="s">
        <v>1767</v>
      </c>
      <c r="H411" s="6" t="s">
        <v>335</v>
      </c>
      <c r="I411" s="6" t="s">
        <v>313</v>
      </c>
      <c r="J411" s="6" t="s">
        <v>1894</v>
      </c>
      <c r="K411" s="6" t="s">
        <v>121</v>
      </c>
      <c r="L411" s="7">
        <v>30</v>
      </c>
      <c r="M411" s="6" t="s">
        <v>1768</v>
      </c>
      <c r="N411" s="28">
        <v>43977</v>
      </c>
      <c r="O411" s="29" t="s">
        <v>1769</v>
      </c>
      <c r="P411" s="30">
        <v>43992</v>
      </c>
      <c r="Q411" s="7">
        <v>12</v>
      </c>
      <c r="R411" s="7">
        <v>12</v>
      </c>
      <c r="S411" s="6" t="s">
        <v>34</v>
      </c>
      <c r="T411" s="7" t="s">
        <v>1424</v>
      </c>
      <c r="U411" s="7" t="s">
        <v>38</v>
      </c>
      <c r="V411" s="7" t="s">
        <v>81</v>
      </c>
      <c r="W411" s="7" t="s">
        <v>38</v>
      </c>
      <c r="X411" s="7" t="s">
        <v>38</v>
      </c>
      <c r="Y411" s="57" t="s">
        <v>1322</v>
      </c>
    </row>
    <row r="412" spans="1:25" ht="38.25" x14ac:dyDescent="0.25">
      <c r="A412" s="22" t="s">
        <v>343</v>
      </c>
      <c r="B412" s="13" t="s">
        <v>278</v>
      </c>
      <c r="C412" s="13" t="s">
        <v>260</v>
      </c>
      <c r="D412" s="10" t="s">
        <v>1770</v>
      </c>
      <c r="E412" s="13" t="s">
        <v>67</v>
      </c>
      <c r="F412" s="13" t="s">
        <v>128</v>
      </c>
      <c r="G412" s="10" t="s">
        <v>1771</v>
      </c>
      <c r="H412" s="10" t="s">
        <v>370</v>
      </c>
      <c r="I412" s="10" t="s">
        <v>313</v>
      </c>
      <c r="J412" s="10" t="s">
        <v>1894</v>
      </c>
      <c r="K412" s="10" t="s">
        <v>281</v>
      </c>
      <c r="L412" s="13">
        <v>20</v>
      </c>
      <c r="M412" s="10" t="s">
        <v>1772</v>
      </c>
      <c r="N412" s="12">
        <v>43977</v>
      </c>
      <c r="O412" s="35">
        <v>20203320002571</v>
      </c>
      <c r="P412" s="36">
        <v>44045</v>
      </c>
      <c r="Q412" s="35">
        <v>45</v>
      </c>
      <c r="R412" s="13">
        <v>45</v>
      </c>
      <c r="S412" s="13" t="s">
        <v>141</v>
      </c>
      <c r="T412" s="13" t="s">
        <v>2522</v>
      </c>
      <c r="U412" s="13"/>
      <c r="V412" s="13"/>
      <c r="W412" s="13"/>
      <c r="X412" s="13"/>
      <c r="Y412" s="57"/>
    </row>
    <row r="413" spans="1:25" ht="51" x14ac:dyDescent="0.25">
      <c r="A413" s="22" t="s">
        <v>343</v>
      </c>
      <c r="B413" s="7" t="s">
        <v>278</v>
      </c>
      <c r="C413" s="7" t="s">
        <v>260</v>
      </c>
      <c r="D413" s="6" t="s">
        <v>1773</v>
      </c>
      <c r="E413" s="7" t="s">
        <v>331</v>
      </c>
      <c r="F413" s="7" t="s">
        <v>128</v>
      </c>
      <c r="G413" s="6" t="s">
        <v>1774</v>
      </c>
      <c r="H413" s="6" t="s">
        <v>664</v>
      </c>
      <c r="I413" s="6" t="s">
        <v>595</v>
      </c>
      <c r="J413" s="6" t="s">
        <v>1894</v>
      </c>
      <c r="K413" s="6" t="s">
        <v>121</v>
      </c>
      <c r="L413" s="7">
        <v>30</v>
      </c>
      <c r="M413" s="6" t="s">
        <v>1775</v>
      </c>
      <c r="N413" s="28">
        <v>43977</v>
      </c>
      <c r="O413" s="29">
        <v>20201000001761</v>
      </c>
      <c r="P413" s="30">
        <v>43980</v>
      </c>
      <c r="Q413" s="7">
        <v>1</v>
      </c>
      <c r="R413" s="7">
        <v>1</v>
      </c>
      <c r="S413" s="6" t="s">
        <v>34</v>
      </c>
      <c r="T413" s="7" t="s">
        <v>1776</v>
      </c>
      <c r="U413" s="7" t="s">
        <v>38</v>
      </c>
      <c r="V413" s="7" t="s">
        <v>81</v>
      </c>
      <c r="W413" s="7" t="s">
        <v>38</v>
      </c>
      <c r="X413" s="7" t="s">
        <v>38</v>
      </c>
      <c r="Y413" s="57" t="s">
        <v>1339</v>
      </c>
    </row>
    <row r="414" spans="1:25" ht="38.25" x14ac:dyDescent="0.25">
      <c r="A414" s="22" t="s">
        <v>343</v>
      </c>
      <c r="B414" s="7" t="s">
        <v>278</v>
      </c>
      <c r="C414" s="7" t="s">
        <v>172</v>
      </c>
      <c r="D414" s="6" t="s">
        <v>1650</v>
      </c>
      <c r="E414" s="7" t="s">
        <v>331</v>
      </c>
      <c r="F414" s="6" t="s">
        <v>197</v>
      </c>
      <c r="G414" s="6" t="s">
        <v>1777</v>
      </c>
      <c r="H414" s="6" t="s">
        <v>29</v>
      </c>
      <c r="I414" s="6" t="s">
        <v>313</v>
      </c>
      <c r="J414" s="6" t="s">
        <v>1894</v>
      </c>
      <c r="K414" s="6" t="s">
        <v>53</v>
      </c>
      <c r="L414" s="7">
        <v>30</v>
      </c>
      <c r="M414" s="14" t="s">
        <v>1778</v>
      </c>
      <c r="N414" s="28">
        <v>43977</v>
      </c>
      <c r="O414" s="29">
        <v>20202050067261</v>
      </c>
      <c r="P414" s="30">
        <v>43971</v>
      </c>
      <c r="Q414" s="7">
        <v>0</v>
      </c>
      <c r="R414" s="7">
        <v>0</v>
      </c>
      <c r="S414" s="6" t="s">
        <v>34</v>
      </c>
      <c r="T414" s="7" t="s">
        <v>1779</v>
      </c>
      <c r="U414" s="7" t="s">
        <v>38</v>
      </c>
      <c r="V414" s="7" t="s">
        <v>81</v>
      </c>
      <c r="W414" s="7" t="s">
        <v>38</v>
      </c>
      <c r="X414" s="7" t="s">
        <v>38</v>
      </c>
      <c r="Y414" s="57" t="s">
        <v>1339</v>
      </c>
    </row>
    <row r="415" spans="1:25" ht="38.25" x14ac:dyDescent="0.25">
      <c r="A415" s="22" t="s">
        <v>343</v>
      </c>
      <c r="B415" s="7" t="s">
        <v>278</v>
      </c>
      <c r="C415" s="7" t="s">
        <v>260</v>
      </c>
      <c r="D415" s="6" t="s">
        <v>1780</v>
      </c>
      <c r="E415" s="7" t="s">
        <v>311</v>
      </c>
      <c r="F415" s="7" t="s">
        <v>1986</v>
      </c>
      <c r="G415" s="6" t="s">
        <v>1781</v>
      </c>
      <c r="H415" s="6" t="s">
        <v>29</v>
      </c>
      <c r="I415" s="6" t="s">
        <v>313</v>
      </c>
      <c r="J415" s="6" t="s">
        <v>1894</v>
      </c>
      <c r="K415" s="6" t="s">
        <v>53</v>
      </c>
      <c r="L415" s="7">
        <v>30</v>
      </c>
      <c r="M415" s="6" t="s">
        <v>1782</v>
      </c>
      <c r="N415" s="28">
        <v>43977</v>
      </c>
      <c r="O415" s="29">
        <v>20202050067371</v>
      </c>
      <c r="P415" s="30">
        <v>43978</v>
      </c>
      <c r="Q415" s="7">
        <v>1</v>
      </c>
      <c r="R415" s="7">
        <v>1</v>
      </c>
      <c r="S415" s="6" t="s">
        <v>34</v>
      </c>
      <c r="T415" s="7" t="s">
        <v>1783</v>
      </c>
      <c r="U415" s="7" t="s">
        <v>38</v>
      </c>
      <c r="V415" s="7" t="s">
        <v>81</v>
      </c>
      <c r="W415" s="7" t="s">
        <v>38</v>
      </c>
      <c r="X415" s="7" t="s">
        <v>38</v>
      </c>
      <c r="Y415" s="57" t="s">
        <v>1339</v>
      </c>
    </row>
    <row r="416" spans="1:25" ht="38.25" x14ac:dyDescent="0.25">
      <c r="A416" s="22" t="s">
        <v>343</v>
      </c>
      <c r="B416" s="7" t="s">
        <v>278</v>
      </c>
      <c r="C416" s="7" t="s">
        <v>126</v>
      </c>
      <c r="D416" s="6" t="s">
        <v>1784</v>
      </c>
      <c r="E416" s="7" t="s">
        <v>67</v>
      </c>
      <c r="F416" s="7" t="s">
        <v>204</v>
      </c>
      <c r="G416" s="6" t="s">
        <v>1785</v>
      </c>
      <c r="H416" s="6" t="s">
        <v>335</v>
      </c>
      <c r="I416" s="6" t="s">
        <v>313</v>
      </c>
      <c r="J416" s="6" t="s">
        <v>1894</v>
      </c>
      <c r="K416" s="6" t="s">
        <v>121</v>
      </c>
      <c r="L416" s="7">
        <v>30</v>
      </c>
      <c r="M416" s="6" t="s">
        <v>1786</v>
      </c>
      <c r="N416" s="28">
        <v>43977</v>
      </c>
      <c r="O416" s="29">
        <v>20202050068301</v>
      </c>
      <c r="P416" s="30">
        <v>44008</v>
      </c>
      <c r="Q416" s="29">
        <v>0</v>
      </c>
      <c r="R416" s="7">
        <v>0</v>
      </c>
      <c r="S416" s="7" t="s">
        <v>34</v>
      </c>
      <c r="T416" s="7" t="s">
        <v>38</v>
      </c>
      <c r="U416" s="7"/>
      <c r="V416" s="7"/>
      <c r="W416" s="7"/>
      <c r="X416" s="7"/>
      <c r="Y416" s="57" t="s">
        <v>1494</v>
      </c>
    </row>
    <row r="417" spans="1:25" ht="38.25" x14ac:dyDescent="0.25">
      <c r="A417" s="22" t="s">
        <v>343</v>
      </c>
      <c r="B417" s="32" t="s">
        <v>278</v>
      </c>
      <c r="C417" s="32" t="s">
        <v>329</v>
      </c>
      <c r="D417" s="4" t="s">
        <v>1787</v>
      </c>
      <c r="E417" s="32" t="s">
        <v>192</v>
      </c>
      <c r="F417" s="32" t="s">
        <v>152</v>
      </c>
      <c r="G417" s="4" t="s">
        <v>1788</v>
      </c>
      <c r="H417" s="4" t="s">
        <v>826</v>
      </c>
      <c r="I417" s="4" t="s">
        <v>313</v>
      </c>
      <c r="J417" s="4" t="s">
        <v>1894</v>
      </c>
      <c r="K417" s="4" t="s">
        <v>121</v>
      </c>
      <c r="L417" s="32">
        <v>30</v>
      </c>
      <c r="M417" s="4" t="s">
        <v>1789</v>
      </c>
      <c r="N417" s="17">
        <v>43977</v>
      </c>
      <c r="O417" s="33"/>
      <c r="P417" s="34"/>
      <c r="Q417" s="33"/>
      <c r="R417" s="32"/>
      <c r="S417" s="32" t="s">
        <v>113</v>
      </c>
      <c r="T417" s="32" t="s">
        <v>1738</v>
      </c>
      <c r="U417" s="32"/>
      <c r="V417" s="32"/>
      <c r="W417" s="32"/>
      <c r="X417" s="32"/>
      <c r="Y417" s="57"/>
    </row>
    <row r="418" spans="1:25" ht="38.25" x14ac:dyDescent="0.25">
      <c r="A418" s="22" t="s">
        <v>343</v>
      </c>
      <c r="B418" s="13" t="s">
        <v>278</v>
      </c>
      <c r="C418" s="13" t="s">
        <v>507</v>
      </c>
      <c r="D418" s="10" t="s">
        <v>1790</v>
      </c>
      <c r="E418" s="13" t="s">
        <v>331</v>
      </c>
      <c r="F418" s="13" t="s">
        <v>128</v>
      </c>
      <c r="G418" s="10" t="s">
        <v>1791</v>
      </c>
      <c r="H418" s="10" t="s">
        <v>917</v>
      </c>
      <c r="I418" s="10" t="s">
        <v>474</v>
      </c>
      <c r="J418" s="13" t="s">
        <v>1979</v>
      </c>
      <c r="K418" s="10" t="s">
        <v>281</v>
      </c>
      <c r="L418" s="13">
        <v>20</v>
      </c>
      <c r="M418" s="10" t="s">
        <v>1792</v>
      </c>
      <c r="N418" s="12">
        <v>43977</v>
      </c>
      <c r="O418" s="35" t="s">
        <v>38</v>
      </c>
      <c r="P418" s="36">
        <v>44021</v>
      </c>
      <c r="Q418" s="35">
        <v>29</v>
      </c>
      <c r="R418" s="13">
        <v>29</v>
      </c>
      <c r="S418" s="13" t="s">
        <v>141</v>
      </c>
      <c r="T418" s="13" t="s">
        <v>2523</v>
      </c>
      <c r="U418" s="13"/>
      <c r="V418" s="13"/>
      <c r="W418" s="13"/>
      <c r="X418" s="13"/>
      <c r="Y418" s="57"/>
    </row>
    <row r="419" spans="1:25" ht="38.25" x14ac:dyDescent="0.25">
      <c r="A419" s="22" t="s">
        <v>343</v>
      </c>
      <c r="B419" s="7" t="s">
        <v>278</v>
      </c>
      <c r="C419" s="7" t="s">
        <v>126</v>
      </c>
      <c r="D419" s="6" t="s">
        <v>1793</v>
      </c>
      <c r="E419" s="7" t="s">
        <v>311</v>
      </c>
      <c r="F419" s="7" t="s">
        <v>152</v>
      </c>
      <c r="G419" s="6" t="s">
        <v>1794</v>
      </c>
      <c r="H419" s="6" t="s">
        <v>335</v>
      </c>
      <c r="I419" s="6" t="s">
        <v>313</v>
      </c>
      <c r="J419" s="6" t="s">
        <v>1894</v>
      </c>
      <c r="K419" s="6" t="s">
        <v>53</v>
      </c>
      <c r="L419" s="7">
        <v>30</v>
      </c>
      <c r="M419" s="6" t="s">
        <v>1795</v>
      </c>
      <c r="N419" s="28">
        <v>43977</v>
      </c>
      <c r="O419" s="29">
        <v>20202050068281</v>
      </c>
      <c r="P419" s="30">
        <v>44006</v>
      </c>
      <c r="Q419" s="29">
        <v>19</v>
      </c>
      <c r="R419" s="7">
        <v>19</v>
      </c>
      <c r="S419" s="7" t="s">
        <v>34</v>
      </c>
      <c r="T419" s="7" t="s">
        <v>38</v>
      </c>
      <c r="U419" s="7"/>
      <c r="V419" s="7"/>
      <c r="W419" s="7"/>
      <c r="X419" s="7"/>
      <c r="Y419" s="57" t="s">
        <v>1494</v>
      </c>
    </row>
    <row r="420" spans="1:25" ht="25.5" x14ac:dyDescent="0.25">
      <c r="A420" s="22" t="s">
        <v>343</v>
      </c>
      <c r="B420" s="7" t="s">
        <v>278</v>
      </c>
      <c r="C420" s="7" t="s">
        <v>329</v>
      </c>
      <c r="D420" s="6" t="s">
        <v>1796</v>
      </c>
      <c r="E420" s="7" t="s">
        <v>67</v>
      </c>
      <c r="F420" s="7" t="s">
        <v>128</v>
      </c>
      <c r="G420" s="6" t="s">
        <v>1797</v>
      </c>
      <c r="H420" s="6" t="s">
        <v>390</v>
      </c>
      <c r="I420" s="6" t="s">
        <v>1336</v>
      </c>
      <c r="J420" s="6" t="s">
        <v>1894</v>
      </c>
      <c r="K420" s="6" t="s">
        <v>281</v>
      </c>
      <c r="L420" s="7">
        <v>20</v>
      </c>
      <c r="M420" s="6" t="s">
        <v>1798</v>
      </c>
      <c r="N420" s="28">
        <v>43977</v>
      </c>
      <c r="O420" s="29">
        <v>20202100001871</v>
      </c>
      <c r="P420" s="30">
        <v>43983</v>
      </c>
      <c r="Q420" s="7">
        <v>4</v>
      </c>
      <c r="R420" s="7">
        <v>4</v>
      </c>
      <c r="S420" s="6" t="s">
        <v>34</v>
      </c>
      <c r="T420" s="7" t="s">
        <v>1799</v>
      </c>
      <c r="U420" s="7" t="s">
        <v>38</v>
      </c>
      <c r="V420" s="7" t="s">
        <v>81</v>
      </c>
      <c r="W420" s="7" t="s">
        <v>38</v>
      </c>
      <c r="X420" s="7" t="s">
        <v>38</v>
      </c>
      <c r="Y420" s="57" t="s">
        <v>1339</v>
      </c>
    </row>
    <row r="421" spans="1:25" ht="38.25" x14ac:dyDescent="0.25">
      <c r="A421" s="22" t="s">
        <v>343</v>
      </c>
      <c r="B421" s="7" t="s">
        <v>278</v>
      </c>
      <c r="C421" s="7" t="s">
        <v>172</v>
      </c>
      <c r="D421" s="6" t="s">
        <v>1800</v>
      </c>
      <c r="E421" s="7" t="s">
        <v>67</v>
      </c>
      <c r="F421" s="7" t="s">
        <v>1986</v>
      </c>
      <c r="G421" s="6" t="s">
        <v>1801</v>
      </c>
      <c r="H421" s="6" t="s">
        <v>335</v>
      </c>
      <c r="I421" s="6" t="s">
        <v>313</v>
      </c>
      <c r="J421" s="6" t="s">
        <v>1894</v>
      </c>
      <c r="K421" s="6" t="s">
        <v>121</v>
      </c>
      <c r="L421" s="7">
        <v>30</v>
      </c>
      <c r="M421" s="6" t="s">
        <v>1802</v>
      </c>
      <c r="N421" s="28">
        <v>43977</v>
      </c>
      <c r="O421" s="29">
        <v>20202050068581</v>
      </c>
      <c r="P421" s="30">
        <v>44020</v>
      </c>
      <c r="Q421" s="29">
        <v>28</v>
      </c>
      <c r="R421" s="7">
        <v>28</v>
      </c>
      <c r="S421" s="7" t="s">
        <v>34</v>
      </c>
      <c r="T421" s="7" t="s">
        <v>38</v>
      </c>
      <c r="U421" s="7"/>
      <c r="V421" s="7"/>
      <c r="W421" s="7"/>
      <c r="X421" s="7"/>
      <c r="Y421" s="57" t="s">
        <v>1494</v>
      </c>
    </row>
    <row r="422" spans="1:25" ht="38.25" x14ac:dyDescent="0.25">
      <c r="A422" s="22" t="s">
        <v>343</v>
      </c>
      <c r="B422" s="7" t="s">
        <v>1553</v>
      </c>
      <c r="C422" s="7" t="s">
        <v>661</v>
      </c>
      <c r="D422" s="6" t="s">
        <v>1803</v>
      </c>
      <c r="E422" s="7" t="s">
        <v>311</v>
      </c>
      <c r="F422" s="6" t="s">
        <v>197</v>
      </c>
      <c r="G422" s="6" t="s">
        <v>1804</v>
      </c>
      <c r="H422" s="6" t="s">
        <v>1303</v>
      </c>
      <c r="I422" s="6" t="s">
        <v>313</v>
      </c>
      <c r="J422" s="6" t="s">
        <v>1894</v>
      </c>
      <c r="K422" s="6" t="s">
        <v>121</v>
      </c>
      <c r="L422" s="7">
        <v>30</v>
      </c>
      <c r="M422" s="6" t="s">
        <v>1805</v>
      </c>
      <c r="N422" s="28">
        <v>43977</v>
      </c>
      <c r="O422" s="29">
        <v>20202000002361</v>
      </c>
      <c r="P422" s="30">
        <v>43994</v>
      </c>
      <c r="Q422" s="7">
        <v>13</v>
      </c>
      <c r="R422" s="7">
        <v>13</v>
      </c>
      <c r="S422" s="6" t="s">
        <v>34</v>
      </c>
      <c r="T422" s="7" t="s">
        <v>1806</v>
      </c>
      <c r="U422" s="7" t="s">
        <v>38</v>
      </c>
      <c r="V422" s="7" t="s">
        <v>81</v>
      </c>
      <c r="W422" s="7" t="s">
        <v>38</v>
      </c>
      <c r="X422" s="7" t="s">
        <v>38</v>
      </c>
      <c r="Y422" s="57" t="s">
        <v>1339</v>
      </c>
    </row>
    <row r="423" spans="1:25" ht="38.25" x14ac:dyDescent="0.25">
      <c r="A423" s="22" t="s">
        <v>343</v>
      </c>
      <c r="B423" s="7" t="s">
        <v>278</v>
      </c>
      <c r="C423" s="7" t="s">
        <v>661</v>
      </c>
      <c r="D423" s="6" t="s">
        <v>1807</v>
      </c>
      <c r="E423" s="7" t="s">
        <v>331</v>
      </c>
      <c r="F423" s="7" t="s">
        <v>128</v>
      </c>
      <c r="G423" s="6" t="s">
        <v>1808</v>
      </c>
      <c r="H423" s="6" t="s">
        <v>29</v>
      </c>
      <c r="I423" s="6" t="s">
        <v>313</v>
      </c>
      <c r="J423" s="6" t="s">
        <v>1894</v>
      </c>
      <c r="K423" s="6" t="s">
        <v>121</v>
      </c>
      <c r="L423" s="7">
        <v>30</v>
      </c>
      <c r="M423" s="6" t="s">
        <v>1809</v>
      </c>
      <c r="N423" s="28">
        <v>43977</v>
      </c>
      <c r="O423" s="29">
        <v>20202050067911</v>
      </c>
      <c r="P423" s="30">
        <v>43991</v>
      </c>
      <c r="Q423" s="7">
        <v>10</v>
      </c>
      <c r="R423" s="7">
        <v>10</v>
      </c>
      <c r="S423" s="6" t="s">
        <v>34</v>
      </c>
      <c r="T423" s="7" t="s">
        <v>1424</v>
      </c>
      <c r="U423" s="7" t="s">
        <v>38</v>
      </c>
      <c r="V423" s="7" t="s">
        <v>81</v>
      </c>
      <c r="W423" s="7" t="s">
        <v>38</v>
      </c>
      <c r="X423" s="7" t="s">
        <v>38</v>
      </c>
      <c r="Y423" s="57" t="s">
        <v>1322</v>
      </c>
    </row>
    <row r="424" spans="1:25" ht="38.25" x14ac:dyDescent="0.25">
      <c r="A424" s="22" t="s">
        <v>343</v>
      </c>
      <c r="B424" s="7" t="s">
        <v>278</v>
      </c>
      <c r="C424" s="7" t="s">
        <v>126</v>
      </c>
      <c r="D424" s="6" t="s">
        <v>1810</v>
      </c>
      <c r="E424" s="7" t="s">
        <v>331</v>
      </c>
      <c r="F424" s="7" t="s">
        <v>128</v>
      </c>
      <c r="G424" s="6" t="s">
        <v>1811</v>
      </c>
      <c r="H424" s="6" t="s">
        <v>390</v>
      </c>
      <c r="I424" s="6" t="s">
        <v>1812</v>
      </c>
      <c r="J424" s="6" t="s">
        <v>1894</v>
      </c>
      <c r="K424" s="6" t="s">
        <v>121</v>
      </c>
      <c r="L424" s="7">
        <v>30</v>
      </c>
      <c r="M424" s="6" t="s">
        <v>1813</v>
      </c>
      <c r="N424" s="28">
        <v>43977</v>
      </c>
      <c r="O424" s="29" t="s">
        <v>38</v>
      </c>
      <c r="P424" s="30">
        <v>43983</v>
      </c>
      <c r="Q424" s="29">
        <v>4</v>
      </c>
      <c r="R424" s="7">
        <v>4</v>
      </c>
      <c r="S424" s="6" t="s">
        <v>34</v>
      </c>
      <c r="T424" s="7" t="s">
        <v>1814</v>
      </c>
      <c r="U424" s="7" t="s">
        <v>38</v>
      </c>
      <c r="V424" s="7" t="s">
        <v>38</v>
      </c>
      <c r="W424" s="7" t="s">
        <v>38</v>
      </c>
      <c r="X424" s="7" t="s">
        <v>38</v>
      </c>
      <c r="Y424" s="57" t="s">
        <v>158</v>
      </c>
    </row>
    <row r="425" spans="1:25" ht="38.25" x14ac:dyDescent="0.25">
      <c r="A425" s="22" t="s">
        <v>343</v>
      </c>
      <c r="B425" s="7" t="s">
        <v>714</v>
      </c>
      <c r="C425" s="7" t="s">
        <v>430</v>
      </c>
      <c r="D425" s="6" t="s">
        <v>1206</v>
      </c>
      <c r="E425" s="7" t="s">
        <v>67</v>
      </c>
      <c r="F425" s="7" t="s">
        <v>204</v>
      </c>
      <c r="G425" s="6" t="s">
        <v>1815</v>
      </c>
      <c r="H425" s="6" t="s">
        <v>29</v>
      </c>
      <c r="I425" s="6" t="s">
        <v>313</v>
      </c>
      <c r="J425" s="6" t="s">
        <v>1894</v>
      </c>
      <c r="K425" s="6" t="s">
        <v>32</v>
      </c>
      <c r="L425" s="7">
        <v>35</v>
      </c>
      <c r="M425" s="6" t="s">
        <v>1816</v>
      </c>
      <c r="N425" s="28">
        <v>43978</v>
      </c>
      <c r="O425" s="29">
        <v>20202050067931</v>
      </c>
      <c r="P425" s="30">
        <v>43991</v>
      </c>
      <c r="Q425" s="7">
        <v>9</v>
      </c>
      <c r="R425" s="7">
        <v>9</v>
      </c>
      <c r="S425" s="6" t="s">
        <v>34</v>
      </c>
      <c r="T425" s="7" t="s">
        <v>1424</v>
      </c>
      <c r="U425" s="7" t="s">
        <v>38</v>
      </c>
      <c r="V425" s="7" t="s">
        <v>81</v>
      </c>
      <c r="W425" s="7" t="s">
        <v>38</v>
      </c>
      <c r="X425" s="7" t="s">
        <v>38</v>
      </c>
      <c r="Y425" s="57" t="s">
        <v>1322</v>
      </c>
    </row>
    <row r="426" spans="1:25" ht="38.25" x14ac:dyDescent="0.25">
      <c r="A426" s="22" t="s">
        <v>343</v>
      </c>
      <c r="B426" s="32" t="s">
        <v>714</v>
      </c>
      <c r="C426" s="32" t="s">
        <v>779</v>
      </c>
      <c r="D426" s="4" t="s">
        <v>1817</v>
      </c>
      <c r="E426" s="32" t="s">
        <v>331</v>
      </c>
      <c r="F426" s="4" t="s">
        <v>197</v>
      </c>
      <c r="G426" s="4" t="s">
        <v>1818</v>
      </c>
      <c r="H426" s="4" t="s">
        <v>335</v>
      </c>
      <c r="I426" s="4" t="s">
        <v>313</v>
      </c>
      <c r="J426" s="4" t="s">
        <v>1894</v>
      </c>
      <c r="K426" s="4" t="s">
        <v>121</v>
      </c>
      <c r="L426" s="32">
        <v>30</v>
      </c>
      <c r="M426" s="4" t="s">
        <v>1819</v>
      </c>
      <c r="N426" s="17">
        <v>43978</v>
      </c>
      <c r="O426" s="33"/>
      <c r="P426" s="34"/>
      <c r="Q426" s="33"/>
      <c r="R426" s="32"/>
      <c r="S426" s="32" t="s">
        <v>113</v>
      </c>
      <c r="T426" s="32" t="s">
        <v>1820</v>
      </c>
      <c r="U426" s="32"/>
      <c r="V426" s="32"/>
      <c r="W426" s="32"/>
      <c r="X426" s="32"/>
      <c r="Y426" s="57"/>
    </row>
    <row r="427" spans="1:25" ht="25.5" x14ac:dyDescent="0.25">
      <c r="A427" s="22" t="s">
        <v>343</v>
      </c>
      <c r="B427" s="32" t="s">
        <v>278</v>
      </c>
      <c r="C427" s="32" t="s">
        <v>248</v>
      </c>
      <c r="D427" s="4" t="s">
        <v>1821</v>
      </c>
      <c r="E427" s="32" t="s">
        <v>331</v>
      </c>
      <c r="F427" s="32" t="s">
        <v>128</v>
      </c>
      <c r="G427" s="4" t="s">
        <v>1822</v>
      </c>
      <c r="H427" s="4" t="s">
        <v>917</v>
      </c>
      <c r="I427" s="4" t="s">
        <v>474</v>
      </c>
      <c r="J427" s="32" t="s">
        <v>1979</v>
      </c>
      <c r="K427" s="4" t="s">
        <v>281</v>
      </c>
      <c r="L427" s="32">
        <v>20</v>
      </c>
      <c r="M427" s="4" t="s">
        <v>1823</v>
      </c>
      <c r="N427" s="17">
        <v>43978</v>
      </c>
      <c r="O427" s="33"/>
      <c r="P427" s="34"/>
      <c r="Q427" s="33"/>
      <c r="R427" s="32"/>
      <c r="S427" s="32" t="s">
        <v>113</v>
      </c>
      <c r="T427" s="32" t="s">
        <v>1824</v>
      </c>
      <c r="U427" s="32"/>
      <c r="V427" s="32"/>
      <c r="W427" s="32"/>
      <c r="X427" s="32"/>
      <c r="Y427" s="57"/>
    </row>
    <row r="428" spans="1:25" ht="51" x14ac:dyDescent="0.25">
      <c r="A428" s="22" t="s">
        <v>1280</v>
      </c>
      <c r="B428" s="7" t="s">
        <v>171</v>
      </c>
      <c r="C428" s="7" t="s">
        <v>150</v>
      </c>
      <c r="D428" s="6" t="s">
        <v>1825</v>
      </c>
      <c r="E428" s="7" t="s">
        <v>331</v>
      </c>
      <c r="F428" s="7" t="s">
        <v>152</v>
      </c>
      <c r="G428" s="6" t="s">
        <v>1826</v>
      </c>
      <c r="H428" s="6" t="s">
        <v>479</v>
      </c>
      <c r="I428" s="6" t="s">
        <v>595</v>
      </c>
      <c r="J428" s="6" t="s">
        <v>1894</v>
      </c>
      <c r="K428" s="6" t="s">
        <v>121</v>
      </c>
      <c r="L428" s="7">
        <v>30</v>
      </c>
      <c r="M428" s="6" t="s">
        <v>1827</v>
      </c>
      <c r="N428" s="28">
        <v>43978</v>
      </c>
      <c r="O428" s="29">
        <v>20202000001881</v>
      </c>
      <c r="P428" s="30">
        <v>43992</v>
      </c>
      <c r="Q428" s="7">
        <v>10</v>
      </c>
      <c r="R428" s="7">
        <v>10</v>
      </c>
      <c r="S428" s="6" t="s">
        <v>34</v>
      </c>
      <c r="T428" s="7" t="s">
        <v>1828</v>
      </c>
      <c r="U428" s="7" t="s">
        <v>38</v>
      </c>
      <c r="V428" s="7" t="s">
        <v>81</v>
      </c>
      <c r="W428" s="7" t="s">
        <v>38</v>
      </c>
      <c r="X428" s="7" t="s">
        <v>38</v>
      </c>
      <c r="Y428" s="57" t="s">
        <v>1339</v>
      </c>
    </row>
    <row r="429" spans="1:25" ht="38.25" x14ac:dyDescent="0.25">
      <c r="A429" s="22" t="s">
        <v>343</v>
      </c>
      <c r="B429" s="7" t="s">
        <v>278</v>
      </c>
      <c r="C429" s="7" t="s">
        <v>176</v>
      </c>
      <c r="D429" s="6" t="s">
        <v>1357</v>
      </c>
      <c r="E429" s="7" t="s">
        <v>67</v>
      </c>
      <c r="F429" s="7" t="s">
        <v>1361</v>
      </c>
      <c r="G429" s="6" t="s">
        <v>1797</v>
      </c>
      <c r="H429" s="6" t="s">
        <v>335</v>
      </c>
      <c r="I429" s="6" t="s">
        <v>313</v>
      </c>
      <c r="J429" s="6" t="s">
        <v>1894</v>
      </c>
      <c r="K429" s="6" t="s">
        <v>121</v>
      </c>
      <c r="L429" s="7">
        <v>30</v>
      </c>
      <c r="M429" s="6" t="s">
        <v>1829</v>
      </c>
      <c r="N429" s="28">
        <v>43978</v>
      </c>
      <c r="O429" s="29">
        <v>20202050068711</v>
      </c>
      <c r="P429" s="30">
        <v>44022</v>
      </c>
      <c r="Q429" s="29">
        <v>29</v>
      </c>
      <c r="R429" s="7">
        <v>29</v>
      </c>
      <c r="S429" s="7" t="s">
        <v>34</v>
      </c>
      <c r="T429" s="7" t="s">
        <v>1820</v>
      </c>
      <c r="U429" s="7"/>
      <c r="V429" s="7"/>
      <c r="W429" s="7"/>
      <c r="X429" s="7"/>
      <c r="Y429" s="57"/>
    </row>
    <row r="430" spans="1:25" ht="38.25" x14ac:dyDescent="0.25">
      <c r="A430" s="22" t="s">
        <v>343</v>
      </c>
      <c r="B430" s="7" t="s">
        <v>278</v>
      </c>
      <c r="C430" s="7" t="s">
        <v>150</v>
      </c>
      <c r="D430" s="6" t="s">
        <v>994</v>
      </c>
      <c r="E430" s="7" t="s">
        <v>67</v>
      </c>
      <c r="F430" s="7" t="s">
        <v>128</v>
      </c>
      <c r="G430" s="6" t="s">
        <v>1830</v>
      </c>
      <c r="H430" s="6" t="s">
        <v>826</v>
      </c>
      <c r="I430" s="6" t="s">
        <v>313</v>
      </c>
      <c r="J430" s="6" t="s">
        <v>1894</v>
      </c>
      <c r="K430" s="6" t="s">
        <v>121</v>
      </c>
      <c r="L430" s="7">
        <v>30</v>
      </c>
      <c r="M430" s="14" t="s">
        <v>1831</v>
      </c>
      <c r="N430" s="28">
        <v>43978</v>
      </c>
      <c r="O430" s="29">
        <v>20202050067331</v>
      </c>
      <c r="P430" s="30">
        <v>43983</v>
      </c>
      <c r="Q430" s="29">
        <v>3</v>
      </c>
      <c r="R430" s="7">
        <v>3</v>
      </c>
      <c r="S430" s="7" t="s">
        <v>34</v>
      </c>
      <c r="T430" s="7" t="s">
        <v>2524</v>
      </c>
      <c r="U430" s="7"/>
      <c r="V430" s="7"/>
      <c r="W430" s="7"/>
      <c r="X430" s="7"/>
      <c r="Y430" s="57"/>
    </row>
    <row r="431" spans="1:25" ht="38.25" x14ac:dyDescent="0.25">
      <c r="A431" s="22" t="s">
        <v>343</v>
      </c>
      <c r="B431" s="7" t="s">
        <v>278</v>
      </c>
      <c r="C431" s="7" t="s">
        <v>201</v>
      </c>
      <c r="D431" s="6" t="s">
        <v>1166</v>
      </c>
      <c r="E431" s="7" t="s">
        <v>192</v>
      </c>
      <c r="F431" s="7" t="s">
        <v>128</v>
      </c>
      <c r="G431" s="6" t="s">
        <v>1832</v>
      </c>
      <c r="H431" s="6" t="s">
        <v>826</v>
      </c>
      <c r="I431" s="6" t="s">
        <v>313</v>
      </c>
      <c r="J431" s="6" t="s">
        <v>1894</v>
      </c>
      <c r="K431" s="6" t="s">
        <v>121</v>
      </c>
      <c r="L431" s="7">
        <v>30</v>
      </c>
      <c r="M431" s="14" t="s">
        <v>1833</v>
      </c>
      <c r="N431" s="28">
        <v>43978</v>
      </c>
      <c r="O431" s="29">
        <v>20202050067471</v>
      </c>
      <c r="P431" s="30">
        <v>43991</v>
      </c>
      <c r="Q431" s="29">
        <v>9</v>
      </c>
      <c r="R431" s="7">
        <v>9</v>
      </c>
      <c r="S431" s="7" t="s">
        <v>34</v>
      </c>
      <c r="T431" s="7" t="s">
        <v>2525</v>
      </c>
      <c r="U431" s="7"/>
      <c r="V431" s="7"/>
      <c r="W431" s="7"/>
      <c r="X431" s="7"/>
      <c r="Y431" s="57"/>
    </row>
    <row r="432" spans="1:25" ht="38.25" x14ac:dyDescent="0.25">
      <c r="A432" s="22" t="s">
        <v>343</v>
      </c>
      <c r="B432" s="7" t="s">
        <v>278</v>
      </c>
      <c r="C432" s="7" t="s">
        <v>977</v>
      </c>
      <c r="D432" s="6" t="s">
        <v>1834</v>
      </c>
      <c r="E432" s="7" t="s">
        <v>331</v>
      </c>
      <c r="F432" s="6" t="s">
        <v>197</v>
      </c>
      <c r="G432" s="6" t="s">
        <v>1835</v>
      </c>
      <c r="H432" s="6" t="s">
        <v>826</v>
      </c>
      <c r="I432" s="6" t="s">
        <v>313</v>
      </c>
      <c r="J432" s="6" t="s">
        <v>1894</v>
      </c>
      <c r="K432" s="6" t="s">
        <v>53</v>
      </c>
      <c r="L432" s="7">
        <v>30</v>
      </c>
      <c r="M432" s="6" t="s">
        <v>1836</v>
      </c>
      <c r="N432" s="28">
        <v>43979</v>
      </c>
      <c r="O432" s="29">
        <v>20202050068031</v>
      </c>
      <c r="P432" s="30">
        <v>44007</v>
      </c>
      <c r="Q432" s="29">
        <v>18</v>
      </c>
      <c r="R432" s="7">
        <v>18</v>
      </c>
      <c r="S432" s="7" t="s">
        <v>34</v>
      </c>
      <c r="T432" s="7" t="s">
        <v>2526</v>
      </c>
      <c r="U432" s="7"/>
      <c r="V432" s="7"/>
      <c r="W432" s="7"/>
      <c r="X432" s="7"/>
      <c r="Y432" s="57"/>
    </row>
    <row r="433" spans="1:25" ht="38.25" x14ac:dyDescent="0.25">
      <c r="A433" s="22" t="s">
        <v>343</v>
      </c>
      <c r="B433" s="7" t="s">
        <v>278</v>
      </c>
      <c r="C433" s="7" t="s">
        <v>150</v>
      </c>
      <c r="D433" s="6" t="s">
        <v>1838</v>
      </c>
      <c r="E433" s="7" t="s">
        <v>338</v>
      </c>
      <c r="F433" s="7" t="s">
        <v>128</v>
      </c>
      <c r="G433" s="6" t="s">
        <v>1839</v>
      </c>
      <c r="H433" s="6" t="s">
        <v>85</v>
      </c>
      <c r="I433" s="6" t="s">
        <v>1168</v>
      </c>
      <c r="J433" s="6" t="s">
        <v>1894</v>
      </c>
      <c r="K433" s="6" t="s">
        <v>281</v>
      </c>
      <c r="L433" s="7">
        <v>20</v>
      </c>
      <c r="M433" s="6" t="s">
        <v>1840</v>
      </c>
      <c r="N433" s="28">
        <v>43979</v>
      </c>
      <c r="O433" s="29">
        <v>20201200000223</v>
      </c>
      <c r="P433" s="30">
        <v>43993</v>
      </c>
      <c r="Q433" s="7">
        <v>10</v>
      </c>
      <c r="R433" s="7">
        <v>10</v>
      </c>
      <c r="S433" s="6" t="s">
        <v>34</v>
      </c>
      <c r="T433" s="7" t="s">
        <v>1841</v>
      </c>
      <c r="U433" s="7" t="s">
        <v>38</v>
      </c>
      <c r="V433" s="7" t="s">
        <v>81</v>
      </c>
      <c r="W433" s="7" t="s">
        <v>38</v>
      </c>
      <c r="X433" s="7" t="s">
        <v>38</v>
      </c>
      <c r="Y433" s="57" t="s">
        <v>1442</v>
      </c>
    </row>
    <row r="434" spans="1:25" ht="63.75" x14ac:dyDescent="0.25">
      <c r="A434" s="22" t="s">
        <v>1280</v>
      </c>
      <c r="B434" s="7" t="s">
        <v>134</v>
      </c>
      <c r="C434" s="7" t="s">
        <v>143</v>
      </c>
      <c r="D434" s="6" t="s">
        <v>1842</v>
      </c>
      <c r="E434" s="7" t="s">
        <v>192</v>
      </c>
      <c r="F434" s="7" t="s">
        <v>128</v>
      </c>
      <c r="G434" s="6" t="s">
        <v>1843</v>
      </c>
      <c r="H434" s="6" t="s">
        <v>549</v>
      </c>
      <c r="I434" s="6" t="s">
        <v>550</v>
      </c>
      <c r="J434" s="7" t="s">
        <v>1979</v>
      </c>
      <c r="K434" s="6" t="s">
        <v>121</v>
      </c>
      <c r="L434" s="7">
        <v>30</v>
      </c>
      <c r="M434" s="6" t="s">
        <v>1844</v>
      </c>
      <c r="N434" s="28">
        <v>43979</v>
      </c>
      <c r="O434" s="29" t="s">
        <v>38</v>
      </c>
      <c r="P434" s="30">
        <v>44012</v>
      </c>
      <c r="Q434" s="29">
        <v>20</v>
      </c>
      <c r="R434" s="7">
        <v>20</v>
      </c>
      <c r="S434" s="7" t="s">
        <v>34</v>
      </c>
      <c r="T434" s="7" t="s">
        <v>2527</v>
      </c>
      <c r="U434" s="7"/>
      <c r="V434" s="7"/>
      <c r="W434" s="7"/>
      <c r="X434" s="7"/>
      <c r="Y434" s="57"/>
    </row>
    <row r="435" spans="1:25" ht="25.5" x14ac:dyDescent="0.25">
      <c r="A435" s="22" t="s">
        <v>343</v>
      </c>
      <c r="B435" s="7" t="s">
        <v>278</v>
      </c>
      <c r="C435" s="7" t="s">
        <v>150</v>
      </c>
      <c r="D435" s="6" t="s">
        <v>1845</v>
      </c>
      <c r="E435" s="7" t="s">
        <v>331</v>
      </c>
      <c r="F435" s="7" t="s">
        <v>128</v>
      </c>
      <c r="G435" s="6" t="s">
        <v>1846</v>
      </c>
      <c r="H435" s="6" t="s">
        <v>370</v>
      </c>
      <c r="I435" s="6" t="s">
        <v>1283</v>
      </c>
      <c r="J435" s="6" t="s">
        <v>1894</v>
      </c>
      <c r="K435" s="6" t="s">
        <v>121</v>
      </c>
      <c r="L435" s="7">
        <v>30</v>
      </c>
      <c r="M435" s="6" t="s">
        <v>1847</v>
      </c>
      <c r="N435" s="28">
        <v>43979</v>
      </c>
      <c r="O435" s="29">
        <v>20203320002911</v>
      </c>
      <c r="P435" s="30">
        <v>44021</v>
      </c>
      <c r="Q435" s="29">
        <v>27</v>
      </c>
      <c r="R435" s="7">
        <v>27</v>
      </c>
      <c r="S435" s="7" t="s">
        <v>34</v>
      </c>
      <c r="T435" s="7" t="s">
        <v>2528</v>
      </c>
      <c r="U435" s="7"/>
      <c r="V435" s="7"/>
      <c r="W435" s="7"/>
      <c r="X435" s="7"/>
      <c r="Y435" s="57"/>
    </row>
    <row r="436" spans="1:25" ht="25.5" x14ac:dyDescent="0.25">
      <c r="A436" s="22" t="s">
        <v>343</v>
      </c>
      <c r="B436" s="7" t="s">
        <v>278</v>
      </c>
      <c r="C436" s="7" t="s">
        <v>150</v>
      </c>
      <c r="D436" s="6" t="s">
        <v>942</v>
      </c>
      <c r="E436" s="7" t="s">
        <v>338</v>
      </c>
      <c r="F436" s="7" t="s">
        <v>128</v>
      </c>
      <c r="G436" s="6" t="s">
        <v>1848</v>
      </c>
      <c r="H436" s="6" t="s">
        <v>85</v>
      </c>
      <c r="I436" s="6" t="s">
        <v>1168</v>
      </c>
      <c r="J436" s="7" t="s">
        <v>274</v>
      </c>
      <c r="K436" s="6" t="s">
        <v>155</v>
      </c>
      <c r="L436" s="7">
        <v>10</v>
      </c>
      <c r="M436" s="6" t="s">
        <v>1849</v>
      </c>
      <c r="N436" s="28">
        <v>43979</v>
      </c>
      <c r="O436" s="29">
        <v>20201200000233</v>
      </c>
      <c r="P436" s="30">
        <v>43993</v>
      </c>
      <c r="Q436" s="7">
        <v>10</v>
      </c>
      <c r="R436" s="7">
        <v>10</v>
      </c>
      <c r="S436" s="6" t="s">
        <v>34</v>
      </c>
      <c r="T436" s="7" t="s">
        <v>1850</v>
      </c>
      <c r="U436" s="7" t="s">
        <v>38</v>
      </c>
      <c r="V436" s="7" t="s">
        <v>81</v>
      </c>
      <c r="W436" s="7" t="s">
        <v>38</v>
      </c>
      <c r="X436" s="7" t="s">
        <v>38</v>
      </c>
      <c r="Y436" s="57" t="s">
        <v>1442</v>
      </c>
    </row>
    <row r="437" spans="1:25" ht="38.25" x14ac:dyDescent="0.25">
      <c r="A437" s="22" t="s">
        <v>343</v>
      </c>
      <c r="B437" s="32" t="s">
        <v>1553</v>
      </c>
      <c r="C437" s="32" t="s">
        <v>176</v>
      </c>
      <c r="D437" s="4" t="s">
        <v>1851</v>
      </c>
      <c r="E437" s="32" t="s">
        <v>331</v>
      </c>
      <c r="F437" s="32" t="s">
        <v>128</v>
      </c>
      <c r="G437" s="4" t="s">
        <v>1852</v>
      </c>
      <c r="H437" s="4" t="s">
        <v>1853</v>
      </c>
      <c r="I437" s="4" t="s">
        <v>313</v>
      </c>
      <c r="J437" s="4" t="s">
        <v>1894</v>
      </c>
      <c r="K437" s="4" t="s">
        <v>121</v>
      </c>
      <c r="L437" s="32">
        <v>30</v>
      </c>
      <c r="M437" s="4" t="s">
        <v>1854</v>
      </c>
      <c r="N437" s="17">
        <v>43979</v>
      </c>
      <c r="O437" s="33"/>
      <c r="P437" s="34"/>
      <c r="Q437" s="33"/>
      <c r="R437" s="32"/>
      <c r="S437" s="32" t="s">
        <v>113</v>
      </c>
      <c r="T437" s="32" t="s">
        <v>1837</v>
      </c>
      <c r="U437" s="32"/>
      <c r="V437" s="32"/>
      <c r="W437" s="32"/>
      <c r="X437" s="32"/>
      <c r="Y437" s="57"/>
    </row>
    <row r="438" spans="1:25" ht="63.75" x14ac:dyDescent="0.25">
      <c r="A438" s="22" t="s">
        <v>343</v>
      </c>
      <c r="B438" s="7" t="s">
        <v>278</v>
      </c>
      <c r="C438" s="7" t="s">
        <v>176</v>
      </c>
      <c r="D438" s="6" t="s">
        <v>1855</v>
      </c>
      <c r="E438" s="7" t="s">
        <v>331</v>
      </c>
      <c r="F438" s="7" t="s">
        <v>204</v>
      </c>
      <c r="G438" s="6" t="s">
        <v>1856</v>
      </c>
      <c r="H438" s="6" t="s">
        <v>1857</v>
      </c>
      <c r="I438" s="6" t="s">
        <v>313</v>
      </c>
      <c r="J438" s="6" t="s">
        <v>1894</v>
      </c>
      <c r="K438" s="6" t="s">
        <v>53</v>
      </c>
      <c r="L438" s="7">
        <v>30</v>
      </c>
      <c r="M438" s="6" t="s">
        <v>1858</v>
      </c>
      <c r="N438" s="28">
        <v>43979</v>
      </c>
      <c r="O438" s="29">
        <v>20202050068041</v>
      </c>
      <c r="P438" s="30">
        <v>43993</v>
      </c>
      <c r="Q438" s="29">
        <v>10</v>
      </c>
      <c r="R438" s="7">
        <v>10</v>
      </c>
      <c r="S438" s="7" t="s">
        <v>34</v>
      </c>
      <c r="T438" s="7" t="s">
        <v>1837</v>
      </c>
      <c r="U438" s="7"/>
      <c r="V438" s="7"/>
      <c r="W438" s="7"/>
      <c r="X438" s="7"/>
      <c r="Y438" s="57"/>
    </row>
    <row r="439" spans="1:25" ht="38.25" x14ac:dyDescent="0.25">
      <c r="A439" s="22" t="s">
        <v>343</v>
      </c>
      <c r="B439" s="7" t="s">
        <v>278</v>
      </c>
      <c r="C439" s="7" t="s">
        <v>126</v>
      </c>
      <c r="D439" s="6" t="s">
        <v>1189</v>
      </c>
      <c r="E439" s="7" t="s">
        <v>331</v>
      </c>
      <c r="F439" s="7" t="s">
        <v>128</v>
      </c>
      <c r="G439" s="6" t="s">
        <v>1859</v>
      </c>
      <c r="H439" s="6" t="s">
        <v>473</v>
      </c>
      <c r="I439" s="6" t="s">
        <v>1860</v>
      </c>
      <c r="J439" s="7" t="s">
        <v>1979</v>
      </c>
      <c r="K439" s="6" t="s">
        <v>281</v>
      </c>
      <c r="L439" s="7">
        <v>20</v>
      </c>
      <c r="M439" s="6" t="s">
        <v>1861</v>
      </c>
      <c r="N439" s="28">
        <v>43979</v>
      </c>
      <c r="O439" s="29" t="s">
        <v>38</v>
      </c>
      <c r="P439" s="30">
        <v>43983</v>
      </c>
      <c r="Q439" s="7">
        <v>2</v>
      </c>
      <c r="R439" s="7">
        <v>2</v>
      </c>
      <c r="S439" s="6" t="s">
        <v>34</v>
      </c>
      <c r="T439" s="7" t="s">
        <v>1862</v>
      </c>
      <c r="U439" s="7" t="s">
        <v>38</v>
      </c>
      <c r="V439" s="7" t="s">
        <v>38</v>
      </c>
      <c r="W439" s="7" t="s">
        <v>37</v>
      </c>
      <c r="X439" s="7" t="s">
        <v>38</v>
      </c>
      <c r="Y439" s="57" t="s">
        <v>158</v>
      </c>
    </row>
    <row r="440" spans="1:25" ht="25.5" x14ac:dyDescent="0.25">
      <c r="A440" s="22" t="s">
        <v>343</v>
      </c>
      <c r="B440" s="7" t="s">
        <v>278</v>
      </c>
      <c r="C440" s="7" t="s">
        <v>143</v>
      </c>
      <c r="D440" s="6" t="s">
        <v>1863</v>
      </c>
      <c r="E440" s="7" t="s">
        <v>331</v>
      </c>
      <c r="F440" s="6" t="s">
        <v>197</v>
      </c>
      <c r="G440" s="6" t="s">
        <v>1864</v>
      </c>
      <c r="H440" s="6" t="s">
        <v>85</v>
      </c>
      <c r="I440" s="6" t="s">
        <v>1168</v>
      </c>
      <c r="J440" s="7" t="s">
        <v>274</v>
      </c>
      <c r="K440" s="6" t="s">
        <v>53</v>
      </c>
      <c r="L440" s="7">
        <v>30</v>
      </c>
      <c r="M440" s="6" t="s">
        <v>1865</v>
      </c>
      <c r="N440" s="28">
        <v>43979</v>
      </c>
      <c r="O440" s="29">
        <v>20201200000183</v>
      </c>
      <c r="P440" s="30">
        <v>43991</v>
      </c>
      <c r="Q440" s="7">
        <v>8</v>
      </c>
      <c r="R440" s="7">
        <v>8</v>
      </c>
      <c r="S440" s="6" t="s">
        <v>34</v>
      </c>
      <c r="T440" s="7" t="s">
        <v>1866</v>
      </c>
      <c r="U440" s="7" t="s">
        <v>38</v>
      </c>
      <c r="V440" s="7" t="s">
        <v>81</v>
      </c>
      <c r="W440" s="7" t="s">
        <v>38</v>
      </c>
      <c r="X440" s="7" t="s">
        <v>38</v>
      </c>
      <c r="Y440" s="57" t="s">
        <v>1442</v>
      </c>
    </row>
    <row r="441" spans="1:25" ht="38.25" x14ac:dyDescent="0.25">
      <c r="A441" s="22" t="s">
        <v>343</v>
      </c>
      <c r="B441" s="32" t="s">
        <v>278</v>
      </c>
      <c r="C441" s="32" t="s">
        <v>810</v>
      </c>
      <c r="D441" s="4" t="s">
        <v>1867</v>
      </c>
      <c r="E441" s="32" t="s">
        <v>331</v>
      </c>
      <c r="F441" s="32" t="s">
        <v>204</v>
      </c>
      <c r="G441" s="4" t="s">
        <v>1868</v>
      </c>
      <c r="H441" s="4" t="s">
        <v>1857</v>
      </c>
      <c r="I441" s="4" t="s">
        <v>313</v>
      </c>
      <c r="J441" s="4" t="s">
        <v>1894</v>
      </c>
      <c r="K441" s="4" t="s">
        <v>32</v>
      </c>
      <c r="L441" s="32">
        <v>35</v>
      </c>
      <c r="M441" s="4" t="s">
        <v>1869</v>
      </c>
      <c r="N441" s="17">
        <v>43980</v>
      </c>
      <c r="O441" s="33"/>
      <c r="P441" s="34"/>
      <c r="Q441" s="33"/>
      <c r="R441" s="32"/>
      <c r="S441" s="32" t="s">
        <v>113</v>
      </c>
      <c r="T441" s="32" t="s">
        <v>1870</v>
      </c>
      <c r="U441" s="32"/>
      <c r="V441" s="32"/>
      <c r="W441" s="32"/>
      <c r="X441" s="32"/>
      <c r="Y441" s="57"/>
    </row>
    <row r="442" spans="1:25" ht="38.25" x14ac:dyDescent="0.25">
      <c r="A442" s="22" t="s">
        <v>343</v>
      </c>
      <c r="B442" s="7" t="s">
        <v>714</v>
      </c>
      <c r="C442" s="7" t="s">
        <v>126</v>
      </c>
      <c r="D442" s="6" t="s">
        <v>1871</v>
      </c>
      <c r="E442" s="7" t="s">
        <v>311</v>
      </c>
      <c r="F442" s="6" t="s">
        <v>197</v>
      </c>
      <c r="G442" s="6" t="s">
        <v>1872</v>
      </c>
      <c r="H442" s="6" t="s">
        <v>826</v>
      </c>
      <c r="I442" s="6" t="s">
        <v>313</v>
      </c>
      <c r="J442" s="6" t="s">
        <v>1894</v>
      </c>
      <c r="K442" s="6" t="s">
        <v>121</v>
      </c>
      <c r="L442" s="7">
        <v>30</v>
      </c>
      <c r="M442" s="6" t="s">
        <v>1873</v>
      </c>
      <c r="N442" s="28">
        <v>43980</v>
      </c>
      <c r="O442" s="29" t="s">
        <v>38</v>
      </c>
      <c r="P442" s="30">
        <v>43983</v>
      </c>
      <c r="Q442" s="7">
        <v>1</v>
      </c>
      <c r="R442" s="7">
        <v>1</v>
      </c>
      <c r="S442" s="6" t="s">
        <v>34</v>
      </c>
      <c r="T442" s="7" t="s">
        <v>1874</v>
      </c>
      <c r="U442" s="7"/>
      <c r="V442" s="7"/>
      <c r="W442" s="7"/>
      <c r="X442" s="7"/>
      <c r="Y442" s="57"/>
    </row>
    <row r="443" spans="1:25" ht="38.25" x14ac:dyDescent="0.25">
      <c r="A443" s="22" t="s">
        <v>343</v>
      </c>
      <c r="B443" s="7" t="s">
        <v>1553</v>
      </c>
      <c r="C443" s="7" t="s">
        <v>1347</v>
      </c>
      <c r="D443" s="6" t="s">
        <v>1875</v>
      </c>
      <c r="E443" s="7" t="s">
        <v>67</v>
      </c>
      <c r="F443" s="7" t="s">
        <v>128</v>
      </c>
      <c r="G443" s="6" t="s">
        <v>1876</v>
      </c>
      <c r="H443" s="6" t="s">
        <v>1303</v>
      </c>
      <c r="I443" s="6" t="s">
        <v>313</v>
      </c>
      <c r="J443" s="6" t="s">
        <v>1894</v>
      </c>
      <c r="K443" s="6" t="s">
        <v>121</v>
      </c>
      <c r="L443" s="7">
        <v>30</v>
      </c>
      <c r="M443" s="6" t="s">
        <v>1877</v>
      </c>
      <c r="N443" s="28">
        <v>43980</v>
      </c>
      <c r="O443" s="29" t="s">
        <v>38</v>
      </c>
      <c r="P443" s="30">
        <v>43999</v>
      </c>
      <c r="Q443" s="29">
        <v>12</v>
      </c>
      <c r="R443" s="7">
        <v>12</v>
      </c>
      <c r="S443" s="7" t="s">
        <v>34</v>
      </c>
      <c r="T443" s="7" t="s">
        <v>2529</v>
      </c>
      <c r="U443" s="7"/>
      <c r="V443" s="7"/>
      <c r="W443" s="7"/>
      <c r="X443" s="7"/>
      <c r="Y443" s="57"/>
    </row>
    <row r="444" spans="1:25" ht="51" x14ac:dyDescent="0.25">
      <c r="A444" s="22" t="s">
        <v>343</v>
      </c>
      <c r="B444" s="32" t="s">
        <v>278</v>
      </c>
      <c r="C444" s="32" t="s">
        <v>1347</v>
      </c>
      <c r="D444" s="4" t="s">
        <v>1879</v>
      </c>
      <c r="E444" s="32" t="s">
        <v>311</v>
      </c>
      <c r="F444" s="32" t="s">
        <v>137</v>
      </c>
      <c r="G444" s="4" t="s">
        <v>1880</v>
      </c>
      <c r="H444" s="4" t="s">
        <v>162</v>
      </c>
      <c r="I444" s="4" t="s">
        <v>595</v>
      </c>
      <c r="J444" s="4" t="s">
        <v>1894</v>
      </c>
      <c r="K444" s="4" t="s">
        <v>53</v>
      </c>
      <c r="L444" s="32">
        <v>30</v>
      </c>
      <c r="M444" s="4" t="s">
        <v>1881</v>
      </c>
      <c r="N444" s="17">
        <v>43980</v>
      </c>
      <c r="O444" s="33"/>
      <c r="P444" s="34"/>
      <c r="Q444" s="33"/>
      <c r="R444" s="32"/>
      <c r="S444" s="32" t="s">
        <v>113</v>
      </c>
      <c r="T444" s="32" t="s">
        <v>1878</v>
      </c>
      <c r="U444" s="32"/>
      <c r="V444" s="32"/>
      <c r="W444" s="32"/>
      <c r="X444" s="32"/>
      <c r="Y444" s="57"/>
    </row>
    <row r="445" spans="1:25" ht="38.25" x14ac:dyDescent="0.25">
      <c r="A445" s="22" t="s">
        <v>343</v>
      </c>
      <c r="B445" s="7" t="s">
        <v>278</v>
      </c>
      <c r="C445" s="7" t="s">
        <v>172</v>
      </c>
      <c r="D445" s="6" t="s">
        <v>1144</v>
      </c>
      <c r="E445" s="7" t="s">
        <v>67</v>
      </c>
      <c r="F445" s="7" t="s">
        <v>204</v>
      </c>
      <c r="G445" s="6" t="s">
        <v>1882</v>
      </c>
      <c r="H445" s="6" t="s">
        <v>826</v>
      </c>
      <c r="I445" s="6" t="s">
        <v>313</v>
      </c>
      <c r="J445" s="6" t="s">
        <v>1894</v>
      </c>
      <c r="K445" s="6" t="s">
        <v>121</v>
      </c>
      <c r="L445" s="7">
        <v>30</v>
      </c>
      <c r="M445" s="6" t="s">
        <v>1883</v>
      </c>
      <c r="N445" s="28">
        <v>43980</v>
      </c>
      <c r="O445" s="29">
        <v>20202050068051</v>
      </c>
      <c r="P445" s="30">
        <v>44007</v>
      </c>
      <c r="Q445" s="29">
        <v>17</v>
      </c>
      <c r="R445" s="7">
        <v>17</v>
      </c>
      <c r="S445" s="7" t="s">
        <v>34</v>
      </c>
      <c r="T445" s="7" t="s">
        <v>2530</v>
      </c>
      <c r="U445" s="7"/>
      <c r="V445" s="7"/>
      <c r="W445" s="7"/>
      <c r="X445" s="7"/>
      <c r="Y445" s="57"/>
    </row>
    <row r="446" spans="1:25" ht="63.75" x14ac:dyDescent="0.25">
      <c r="A446" s="22" t="s">
        <v>343</v>
      </c>
      <c r="B446" s="7" t="s">
        <v>278</v>
      </c>
      <c r="C446" s="7" t="s">
        <v>150</v>
      </c>
      <c r="D446" s="6" t="s">
        <v>1884</v>
      </c>
      <c r="E446" s="7" t="s">
        <v>192</v>
      </c>
      <c r="F446" s="7" t="s">
        <v>128</v>
      </c>
      <c r="G446" s="6" t="s">
        <v>1885</v>
      </c>
      <c r="H446" s="6" t="s">
        <v>549</v>
      </c>
      <c r="I446" s="6" t="s">
        <v>550</v>
      </c>
      <c r="J446" s="7" t="s">
        <v>1979</v>
      </c>
      <c r="K446" s="6" t="s">
        <v>53</v>
      </c>
      <c r="L446" s="7">
        <v>30</v>
      </c>
      <c r="M446" s="6" t="s">
        <v>1886</v>
      </c>
      <c r="N446" s="28">
        <v>43980</v>
      </c>
      <c r="O446" s="29" t="s">
        <v>38</v>
      </c>
      <c r="P446" s="30">
        <v>44012</v>
      </c>
      <c r="Q446" s="29">
        <v>19</v>
      </c>
      <c r="R446" s="7">
        <v>19</v>
      </c>
      <c r="S446" s="7" t="s">
        <v>34</v>
      </c>
      <c r="T446" s="7" t="s">
        <v>2531</v>
      </c>
      <c r="U446" s="7"/>
      <c r="V446" s="7"/>
      <c r="W446" s="7"/>
      <c r="X446" s="7"/>
      <c r="Y446" s="57"/>
    </row>
    <row r="447" spans="1:25" ht="57" x14ac:dyDescent="0.25">
      <c r="A447" s="70" t="s">
        <v>343</v>
      </c>
      <c r="B447" s="58" t="s">
        <v>1889</v>
      </c>
      <c r="C447" s="58" t="s">
        <v>977</v>
      </c>
      <c r="D447" s="59" t="s">
        <v>1890</v>
      </c>
      <c r="E447" s="58" t="s">
        <v>203</v>
      </c>
      <c r="F447" s="58" t="s">
        <v>1891</v>
      </c>
      <c r="G447" s="59" t="s">
        <v>1892</v>
      </c>
      <c r="H447" s="59" t="s">
        <v>1893</v>
      </c>
      <c r="I447" s="59" t="s">
        <v>31</v>
      </c>
      <c r="J447" s="58" t="s">
        <v>1894</v>
      </c>
      <c r="K447" s="59" t="s">
        <v>32</v>
      </c>
      <c r="L447" s="58">
        <v>35</v>
      </c>
      <c r="M447" s="59" t="s">
        <v>1895</v>
      </c>
      <c r="N447" s="77">
        <v>43983</v>
      </c>
      <c r="O447" s="61">
        <v>20202000002031</v>
      </c>
      <c r="P447" s="79">
        <v>44005</v>
      </c>
      <c r="Q447" s="62"/>
      <c r="R447" s="58">
        <v>22</v>
      </c>
      <c r="S447" s="58" t="s">
        <v>34</v>
      </c>
      <c r="T447" s="58" t="s">
        <v>1896</v>
      </c>
      <c r="U447" s="58" t="s">
        <v>38</v>
      </c>
      <c r="V447" s="58" t="s">
        <v>1897</v>
      </c>
      <c r="W447" s="58" t="s">
        <v>38</v>
      </c>
      <c r="X447" s="58" t="s">
        <v>38</v>
      </c>
      <c r="Y447" s="95" t="s">
        <v>1898</v>
      </c>
    </row>
    <row r="448" spans="1:25" ht="57" x14ac:dyDescent="0.25">
      <c r="A448" s="70" t="s">
        <v>343</v>
      </c>
      <c r="B448" s="58" t="s">
        <v>1889</v>
      </c>
      <c r="C448" s="58" t="s">
        <v>166</v>
      </c>
      <c r="D448" s="59" t="s">
        <v>1899</v>
      </c>
      <c r="E448" s="58" t="s">
        <v>331</v>
      </c>
      <c r="F448" s="58" t="s">
        <v>1891</v>
      </c>
      <c r="G448" s="59" t="s">
        <v>1900</v>
      </c>
      <c r="H448" s="59" t="s">
        <v>1901</v>
      </c>
      <c r="I448" s="59" t="s">
        <v>313</v>
      </c>
      <c r="J448" s="58" t="s">
        <v>1894</v>
      </c>
      <c r="K448" s="59" t="s">
        <v>53</v>
      </c>
      <c r="L448" s="58">
        <v>30</v>
      </c>
      <c r="M448" s="59" t="s">
        <v>1902</v>
      </c>
      <c r="N448" s="77">
        <v>43983</v>
      </c>
      <c r="O448" s="61">
        <v>20202050068111</v>
      </c>
      <c r="P448" s="79">
        <v>43998</v>
      </c>
      <c r="Q448" s="61">
        <v>29</v>
      </c>
      <c r="R448" s="58">
        <v>29</v>
      </c>
      <c r="S448" s="58" t="s">
        <v>34</v>
      </c>
      <c r="T448" s="58" t="s">
        <v>38</v>
      </c>
      <c r="U448" s="58" t="s">
        <v>38</v>
      </c>
      <c r="V448" s="58" t="s">
        <v>38</v>
      </c>
      <c r="W448" s="58" t="s">
        <v>38</v>
      </c>
      <c r="X448" s="58" t="s">
        <v>38</v>
      </c>
      <c r="Y448" s="95" t="s">
        <v>1494</v>
      </c>
    </row>
    <row r="449" spans="1:25" ht="57" x14ac:dyDescent="0.25">
      <c r="A449" s="70" t="s">
        <v>343</v>
      </c>
      <c r="B449" s="58" t="s">
        <v>1889</v>
      </c>
      <c r="C449" s="58" t="s">
        <v>150</v>
      </c>
      <c r="D449" s="59" t="s">
        <v>1583</v>
      </c>
      <c r="E449" s="58" t="s">
        <v>331</v>
      </c>
      <c r="F449" s="58" t="s">
        <v>1891</v>
      </c>
      <c r="G449" s="59" t="s">
        <v>1903</v>
      </c>
      <c r="H449" s="59" t="s">
        <v>1904</v>
      </c>
      <c r="I449" s="58" t="s">
        <v>1905</v>
      </c>
      <c r="J449" s="58" t="s">
        <v>1894</v>
      </c>
      <c r="K449" s="59" t="s">
        <v>53</v>
      </c>
      <c r="L449" s="58">
        <v>30</v>
      </c>
      <c r="M449" s="59" t="s">
        <v>1906</v>
      </c>
      <c r="N449" s="77">
        <v>43983</v>
      </c>
      <c r="O449" s="61">
        <v>20202050067811</v>
      </c>
      <c r="P449" s="79">
        <v>43992</v>
      </c>
      <c r="Q449" s="62"/>
      <c r="R449" s="58">
        <v>9</v>
      </c>
      <c r="S449" s="58" t="s">
        <v>34</v>
      </c>
      <c r="T449" s="58" t="s">
        <v>1907</v>
      </c>
      <c r="U449" s="58" t="s">
        <v>38</v>
      </c>
      <c r="V449" s="58" t="s">
        <v>38</v>
      </c>
      <c r="W449" s="58" t="s">
        <v>38</v>
      </c>
      <c r="X449" s="58" t="s">
        <v>38</v>
      </c>
      <c r="Y449" s="95" t="s">
        <v>1908</v>
      </c>
    </row>
    <row r="450" spans="1:25" ht="57" x14ac:dyDescent="0.25">
      <c r="A450" s="70" t="s">
        <v>343</v>
      </c>
      <c r="B450" s="58" t="s">
        <v>1889</v>
      </c>
      <c r="C450" s="58" t="s">
        <v>176</v>
      </c>
      <c r="D450" s="59" t="s">
        <v>1909</v>
      </c>
      <c r="E450" s="58" t="s">
        <v>331</v>
      </c>
      <c r="F450" s="58" t="s">
        <v>1891</v>
      </c>
      <c r="G450" s="59" t="s">
        <v>1910</v>
      </c>
      <c r="H450" s="59" t="s">
        <v>335</v>
      </c>
      <c r="I450" s="59" t="s">
        <v>313</v>
      </c>
      <c r="J450" s="58" t="s">
        <v>1894</v>
      </c>
      <c r="K450" s="59" t="s">
        <v>53</v>
      </c>
      <c r="L450" s="58">
        <v>30</v>
      </c>
      <c r="M450" s="59" t="s">
        <v>1911</v>
      </c>
      <c r="N450" s="77">
        <v>43983</v>
      </c>
      <c r="O450" s="61">
        <v>20202050068791</v>
      </c>
      <c r="P450" s="79">
        <v>44026</v>
      </c>
      <c r="Q450" s="61">
        <v>28</v>
      </c>
      <c r="R450" s="58">
        <v>28</v>
      </c>
      <c r="S450" s="58" t="s">
        <v>34</v>
      </c>
      <c r="T450" s="58" t="s">
        <v>38</v>
      </c>
      <c r="U450" s="58" t="s">
        <v>38</v>
      </c>
      <c r="V450" s="58" t="s">
        <v>38</v>
      </c>
      <c r="W450" s="58" t="s">
        <v>38</v>
      </c>
      <c r="X450" s="58" t="s">
        <v>38</v>
      </c>
      <c r="Y450" s="95" t="s">
        <v>1494</v>
      </c>
    </row>
    <row r="451" spans="1:25" ht="57" x14ac:dyDescent="0.25">
      <c r="A451" s="70" t="s">
        <v>343</v>
      </c>
      <c r="B451" s="90" t="s">
        <v>1889</v>
      </c>
      <c r="C451" s="90" t="s">
        <v>329</v>
      </c>
      <c r="D451" s="91" t="s">
        <v>1913</v>
      </c>
      <c r="E451" s="90" t="s">
        <v>203</v>
      </c>
      <c r="F451" s="90" t="s">
        <v>1891</v>
      </c>
      <c r="G451" s="91" t="s">
        <v>1914</v>
      </c>
      <c r="H451" s="91" t="s">
        <v>2532</v>
      </c>
      <c r="I451" s="91" t="s">
        <v>313</v>
      </c>
      <c r="J451" s="90" t="s">
        <v>1894</v>
      </c>
      <c r="K451" s="91" t="s">
        <v>121</v>
      </c>
      <c r="L451" s="90">
        <v>30</v>
      </c>
      <c r="M451" s="91" t="s">
        <v>1916</v>
      </c>
      <c r="N451" s="92">
        <v>43983</v>
      </c>
      <c r="O451" s="93" t="s">
        <v>38</v>
      </c>
      <c r="P451" s="94"/>
      <c r="Q451" s="93"/>
      <c r="R451" s="90"/>
      <c r="S451" s="90" t="s">
        <v>113</v>
      </c>
      <c r="T451" s="90"/>
      <c r="U451" s="90" t="s">
        <v>38</v>
      </c>
      <c r="V451" s="90" t="s">
        <v>38</v>
      </c>
      <c r="W451" s="90" t="s">
        <v>38</v>
      </c>
      <c r="X451" s="90" t="s">
        <v>38</v>
      </c>
      <c r="Y451" s="95" t="s">
        <v>38</v>
      </c>
    </row>
    <row r="452" spans="1:25" ht="57" x14ac:dyDescent="0.25">
      <c r="A452" s="70" t="s">
        <v>343</v>
      </c>
      <c r="B452" s="58" t="s">
        <v>1889</v>
      </c>
      <c r="C452" s="58" t="s">
        <v>150</v>
      </c>
      <c r="D452" s="59" t="s">
        <v>1917</v>
      </c>
      <c r="E452" s="58" t="s">
        <v>203</v>
      </c>
      <c r="F452" s="58" t="s">
        <v>1891</v>
      </c>
      <c r="G452" s="59" t="s">
        <v>1918</v>
      </c>
      <c r="H452" s="59" t="s">
        <v>1915</v>
      </c>
      <c r="I452" s="59" t="s">
        <v>313</v>
      </c>
      <c r="J452" s="58" t="s">
        <v>1894</v>
      </c>
      <c r="K452" s="59" t="s">
        <v>121</v>
      </c>
      <c r="L452" s="58">
        <v>30</v>
      </c>
      <c r="M452" s="59" t="s">
        <v>1919</v>
      </c>
      <c r="N452" s="77">
        <v>43983</v>
      </c>
      <c r="O452" s="61" t="s">
        <v>38</v>
      </c>
      <c r="P452" s="79">
        <v>44027</v>
      </c>
      <c r="Q452" s="61">
        <v>29</v>
      </c>
      <c r="R452" s="58">
        <v>29</v>
      </c>
      <c r="S452" s="58" t="s">
        <v>34</v>
      </c>
      <c r="T452" s="58" t="s">
        <v>2533</v>
      </c>
      <c r="U452" s="58" t="s">
        <v>38</v>
      </c>
      <c r="V452" s="58" t="s">
        <v>38</v>
      </c>
      <c r="W452" s="58" t="s">
        <v>38</v>
      </c>
      <c r="X452" s="58" t="s">
        <v>38</v>
      </c>
      <c r="Y452" s="95" t="s">
        <v>1920</v>
      </c>
    </row>
    <row r="453" spans="1:25" ht="57" x14ac:dyDescent="0.25">
      <c r="A453" s="70" t="s">
        <v>343</v>
      </c>
      <c r="B453" s="85" t="s">
        <v>1889</v>
      </c>
      <c r="C453" s="85" t="s">
        <v>176</v>
      </c>
      <c r="D453" s="86" t="s">
        <v>1921</v>
      </c>
      <c r="E453" s="85" t="s">
        <v>331</v>
      </c>
      <c r="F453" s="85" t="s">
        <v>1891</v>
      </c>
      <c r="G453" s="86" t="s">
        <v>1922</v>
      </c>
      <c r="H453" s="86" t="s">
        <v>335</v>
      </c>
      <c r="I453" s="86" t="s">
        <v>313</v>
      </c>
      <c r="J453" s="85" t="s">
        <v>1894</v>
      </c>
      <c r="K453" s="86" t="s">
        <v>53</v>
      </c>
      <c r="L453" s="85">
        <v>30</v>
      </c>
      <c r="M453" s="86" t="s">
        <v>1923</v>
      </c>
      <c r="N453" s="87">
        <v>43983</v>
      </c>
      <c r="O453" s="88">
        <v>20202050069231</v>
      </c>
      <c r="P453" s="89">
        <v>44047</v>
      </c>
      <c r="Q453" s="88">
        <v>42</v>
      </c>
      <c r="R453" s="85">
        <v>42</v>
      </c>
      <c r="S453" s="85" t="s">
        <v>141</v>
      </c>
      <c r="T453" s="85" t="s">
        <v>1924</v>
      </c>
      <c r="U453" s="85" t="s">
        <v>38</v>
      </c>
      <c r="V453" s="85" t="s">
        <v>38</v>
      </c>
      <c r="W453" s="85" t="s">
        <v>38</v>
      </c>
      <c r="X453" s="85" t="s">
        <v>38</v>
      </c>
      <c r="Y453" s="95" t="s">
        <v>38</v>
      </c>
    </row>
    <row r="454" spans="1:25" ht="42.75" x14ac:dyDescent="0.25">
      <c r="A454" s="70" t="s">
        <v>343</v>
      </c>
      <c r="B454" s="58" t="s">
        <v>1889</v>
      </c>
      <c r="C454" s="58" t="s">
        <v>143</v>
      </c>
      <c r="D454" s="59" t="s">
        <v>1925</v>
      </c>
      <c r="E454" s="58" t="s">
        <v>331</v>
      </c>
      <c r="F454" s="58" t="s">
        <v>1926</v>
      </c>
      <c r="G454" s="59" t="s">
        <v>1478</v>
      </c>
      <c r="H454" s="59" t="s">
        <v>85</v>
      </c>
      <c r="I454" s="58" t="s">
        <v>1927</v>
      </c>
      <c r="J454" s="58" t="s">
        <v>274</v>
      </c>
      <c r="K454" s="59" t="s">
        <v>53</v>
      </c>
      <c r="L454" s="58">
        <v>30</v>
      </c>
      <c r="M454" s="59" t="s">
        <v>1928</v>
      </c>
      <c r="N454" s="77">
        <v>43983</v>
      </c>
      <c r="O454" s="61">
        <v>20201200000243</v>
      </c>
      <c r="P454" s="79">
        <v>43999</v>
      </c>
      <c r="Q454" s="62"/>
      <c r="R454" s="58">
        <v>16</v>
      </c>
      <c r="S454" s="58" t="s">
        <v>34</v>
      </c>
      <c r="T454" s="58" t="s">
        <v>1929</v>
      </c>
      <c r="U454" s="58" t="s">
        <v>38</v>
      </c>
      <c r="V454" s="58" t="s">
        <v>38</v>
      </c>
      <c r="W454" s="58" t="s">
        <v>38</v>
      </c>
      <c r="X454" s="58" t="s">
        <v>38</v>
      </c>
      <c r="Y454" s="95" t="s">
        <v>1930</v>
      </c>
    </row>
    <row r="455" spans="1:25" ht="57" x14ac:dyDescent="0.25">
      <c r="A455" s="70" t="s">
        <v>343</v>
      </c>
      <c r="B455" s="58" t="s">
        <v>1889</v>
      </c>
      <c r="C455" s="58" t="s">
        <v>126</v>
      </c>
      <c r="D455" s="59" t="s">
        <v>1931</v>
      </c>
      <c r="E455" s="58" t="s">
        <v>331</v>
      </c>
      <c r="F455" s="58" t="s">
        <v>1926</v>
      </c>
      <c r="G455" s="59" t="s">
        <v>1932</v>
      </c>
      <c r="H455" s="59" t="s">
        <v>1904</v>
      </c>
      <c r="I455" s="58" t="s">
        <v>1905</v>
      </c>
      <c r="J455" s="58" t="s">
        <v>1894</v>
      </c>
      <c r="K455" s="59" t="s">
        <v>53</v>
      </c>
      <c r="L455" s="58">
        <v>30</v>
      </c>
      <c r="M455" s="59" t="s">
        <v>1933</v>
      </c>
      <c r="N455" s="77">
        <v>43983</v>
      </c>
      <c r="O455" s="61">
        <v>20202050068091</v>
      </c>
      <c r="P455" s="79">
        <v>44006</v>
      </c>
      <c r="Q455" s="62"/>
      <c r="R455" s="58">
        <v>23</v>
      </c>
      <c r="S455" s="58" t="s">
        <v>34</v>
      </c>
      <c r="T455" s="58" t="s">
        <v>1934</v>
      </c>
      <c r="U455" s="58" t="s">
        <v>38</v>
      </c>
      <c r="V455" s="58" t="s">
        <v>38</v>
      </c>
      <c r="W455" s="58" t="s">
        <v>38</v>
      </c>
      <c r="X455" s="58" t="s">
        <v>38</v>
      </c>
      <c r="Y455" s="95" t="s">
        <v>1935</v>
      </c>
    </row>
    <row r="456" spans="1:25" ht="30" x14ac:dyDescent="0.25">
      <c r="A456" s="70" t="s">
        <v>343</v>
      </c>
      <c r="B456" s="58" t="s">
        <v>1889</v>
      </c>
      <c r="C456" s="58" t="s">
        <v>201</v>
      </c>
      <c r="D456" s="59" t="s">
        <v>1936</v>
      </c>
      <c r="E456" s="58" t="s">
        <v>331</v>
      </c>
      <c r="F456" s="58" t="s">
        <v>1891</v>
      </c>
      <c r="G456" s="59" t="s">
        <v>1937</v>
      </c>
      <c r="H456" s="59" t="s">
        <v>390</v>
      </c>
      <c r="I456" s="58" t="s">
        <v>139</v>
      </c>
      <c r="J456" s="58" t="s">
        <v>1894</v>
      </c>
      <c r="K456" s="59" t="s">
        <v>53</v>
      </c>
      <c r="L456" s="58">
        <v>30</v>
      </c>
      <c r="M456" s="59" t="s">
        <v>1938</v>
      </c>
      <c r="N456" s="77">
        <v>43983</v>
      </c>
      <c r="O456" s="61" t="s">
        <v>38</v>
      </c>
      <c r="P456" s="79">
        <v>43994</v>
      </c>
      <c r="Q456" s="62"/>
      <c r="R456" s="58">
        <v>11</v>
      </c>
      <c r="S456" s="58" t="s">
        <v>34</v>
      </c>
      <c r="T456" s="58" t="s">
        <v>1939</v>
      </c>
      <c r="U456" s="58" t="s">
        <v>38</v>
      </c>
      <c r="V456" s="58" t="s">
        <v>38</v>
      </c>
      <c r="W456" s="58" t="s">
        <v>38</v>
      </c>
      <c r="X456" s="58" t="s">
        <v>38</v>
      </c>
      <c r="Y456" s="95" t="s">
        <v>38</v>
      </c>
    </row>
    <row r="457" spans="1:25" ht="42.75" x14ac:dyDescent="0.25">
      <c r="A457" s="70" t="s">
        <v>343</v>
      </c>
      <c r="B457" s="58" t="s">
        <v>1889</v>
      </c>
      <c r="C457" s="58" t="s">
        <v>1940</v>
      </c>
      <c r="D457" s="59" t="s">
        <v>1941</v>
      </c>
      <c r="E457" s="58" t="s">
        <v>192</v>
      </c>
      <c r="F457" s="58" t="s">
        <v>1891</v>
      </c>
      <c r="G457" s="59" t="s">
        <v>1942</v>
      </c>
      <c r="H457" s="59" t="s">
        <v>390</v>
      </c>
      <c r="I457" s="58" t="s">
        <v>139</v>
      </c>
      <c r="J457" s="58" t="s">
        <v>1894</v>
      </c>
      <c r="K457" s="59" t="s">
        <v>53</v>
      </c>
      <c r="L457" s="58">
        <v>30</v>
      </c>
      <c r="M457" s="59" t="s">
        <v>1943</v>
      </c>
      <c r="N457" s="77">
        <v>43983</v>
      </c>
      <c r="O457" s="61" t="s">
        <v>38</v>
      </c>
      <c r="P457" s="79">
        <v>43994</v>
      </c>
      <c r="Q457" s="62"/>
      <c r="R457" s="58">
        <v>11</v>
      </c>
      <c r="S457" s="58" t="s">
        <v>34</v>
      </c>
      <c r="T457" s="58" t="s">
        <v>1944</v>
      </c>
      <c r="U457" s="58" t="s">
        <v>38</v>
      </c>
      <c r="V457" s="58" t="s">
        <v>38</v>
      </c>
      <c r="W457" s="58" t="s">
        <v>38</v>
      </c>
      <c r="X457" s="58" t="s">
        <v>38</v>
      </c>
      <c r="Y457" s="95" t="s">
        <v>1912</v>
      </c>
    </row>
    <row r="458" spans="1:25" ht="71.25" x14ac:dyDescent="0.25">
      <c r="A458" s="70" t="s">
        <v>343</v>
      </c>
      <c r="B458" s="58" t="s">
        <v>1889</v>
      </c>
      <c r="C458" s="58" t="s">
        <v>661</v>
      </c>
      <c r="D458" s="59" t="s">
        <v>1945</v>
      </c>
      <c r="E458" s="58" t="s">
        <v>192</v>
      </c>
      <c r="F458" s="58" t="s">
        <v>128</v>
      </c>
      <c r="G458" s="59" t="s">
        <v>1946</v>
      </c>
      <c r="H458" s="59" t="s">
        <v>1947</v>
      </c>
      <c r="I458" s="58" t="s">
        <v>1894</v>
      </c>
      <c r="J458" s="58" t="s">
        <v>1894</v>
      </c>
      <c r="K458" s="59" t="s">
        <v>53</v>
      </c>
      <c r="L458" s="58">
        <v>30</v>
      </c>
      <c r="M458" s="59" t="s">
        <v>1948</v>
      </c>
      <c r="N458" s="77">
        <v>43983</v>
      </c>
      <c r="O458" s="61" t="s">
        <v>38</v>
      </c>
      <c r="P458" s="79">
        <v>44008</v>
      </c>
      <c r="Q458" s="62"/>
      <c r="R458" s="58">
        <v>25</v>
      </c>
      <c r="S458" s="58" t="s">
        <v>34</v>
      </c>
      <c r="T458" s="58" t="s">
        <v>1949</v>
      </c>
      <c r="U458" s="58" t="s">
        <v>38</v>
      </c>
      <c r="V458" s="58" t="s">
        <v>38</v>
      </c>
      <c r="W458" s="58" t="s">
        <v>38</v>
      </c>
      <c r="X458" s="58" t="s">
        <v>38</v>
      </c>
      <c r="Y458" s="95" t="s">
        <v>1950</v>
      </c>
    </row>
    <row r="459" spans="1:25" ht="45" x14ac:dyDescent="0.25">
      <c r="A459" s="70" t="s">
        <v>343</v>
      </c>
      <c r="B459" s="58" t="s">
        <v>1889</v>
      </c>
      <c r="C459" s="58" t="s">
        <v>150</v>
      </c>
      <c r="D459" s="59" t="s">
        <v>1951</v>
      </c>
      <c r="E459" s="58" t="s">
        <v>203</v>
      </c>
      <c r="F459" s="58" t="s">
        <v>1926</v>
      </c>
      <c r="G459" s="59" t="s">
        <v>1952</v>
      </c>
      <c r="H459" s="59" t="s">
        <v>1953</v>
      </c>
      <c r="I459" s="58" t="s">
        <v>1905</v>
      </c>
      <c r="J459" s="58" t="s">
        <v>1894</v>
      </c>
      <c r="K459" s="59" t="s">
        <v>121</v>
      </c>
      <c r="L459" s="58">
        <v>30</v>
      </c>
      <c r="M459" s="59" t="s">
        <v>1954</v>
      </c>
      <c r="N459" s="77">
        <v>43983</v>
      </c>
      <c r="O459" s="61" t="s">
        <v>38</v>
      </c>
      <c r="P459" s="79">
        <v>43984</v>
      </c>
      <c r="Q459" s="62"/>
      <c r="R459" s="58">
        <v>2</v>
      </c>
      <c r="S459" s="58" t="s">
        <v>34</v>
      </c>
      <c r="T459" s="58" t="s">
        <v>1955</v>
      </c>
      <c r="U459" s="58" t="s">
        <v>38</v>
      </c>
      <c r="V459" s="58" t="s">
        <v>38</v>
      </c>
      <c r="W459" s="58" t="s">
        <v>38</v>
      </c>
      <c r="X459" s="58" t="s">
        <v>38</v>
      </c>
      <c r="Y459" s="95" t="s">
        <v>1912</v>
      </c>
    </row>
    <row r="460" spans="1:25" ht="85.5" x14ac:dyDescent="0.25">
      <c r="A460" s="70" t="s">
        <v>343</v>
      </c>
      <c r="B460" s="90" t="s">
        <v>1889</v>
      </c>
      <c r="C460" s="90" t="s">
        <v>260</v>
      </c>
      <c r="D460" s="91" t="s">
        <v>1956</v>
      </c>
      <c r="E460" s="90" t="s">
        <v>331</v>
      </c>
      <c r="F460" s="90" t="s">
        <v>1926</v>
      </c>
      <c r="G460" s="91" t="s">
        <v>1957</v>
      </c>
      <c r="H460" s="91" t="s">
        <v>1915</v>
      </c>
      <c r="I460" s="91" t="s">
        <v>313</v>
      </c>
      <c r="J460" s="90" t="s">
        <v>1894</v>
      </c>
      <c r="K460" s="91" t="s">
        <v>53</v>
      </c>
      <c r="L460" s="90">
        <v>30</v>
      </c>
      <c r="M460" s="91" t="s">
        <v>1958</v>
      </c>
      <c r="N460" s="92">
        <v>43983</v>
      </c>
      <c r="O460" s="93" t="s">
        <v>38</v>
      </c>
      <c r="P460" s="94"/>
      <c r="Q460" s="93"/>
      <c r="R460" s="90"/>
      <c r="S460" s="90" t="s">
        <v>113</v>
      </c>
      <c r="T460" s="90" t="s">
        <v>1959</v>
      </c>
      <c r="U460" s="90" t="s">
        <v>38</v>
      </c>
      <c r="V460" s="90" t="s">
        <v>38</v>
      </c>
      <c r="W460" s="90" t="s">
        <v>38</v>
      </c>
      <c r="X460" s="90" t="s">
        <v>38</v>
      </c>
      <c r="Y460" s="95" t="s">
        <v>1960</v>
      </c>
    </row>
    <row r="461" spans="1:25" ht="57" x14ac:dyDescent="0.25">
      <c r="A461" s="70" t="s">
        <v>343</v>
      </c>
      <c r="B461" s="90" t="s">
        <v>1889</v>
      </c>
      <c r="C461" s="90" t="s">
        <v>260</v>
      </c>
      <c r="D461" s="91" t="s">
        <v>1746</v>
      </c>
      <c r="E461" s="90" t="s">
        <v>331</v>
      </c>
      <c r="F461" s="90" t="s">
        <v>1926</v>
      </c>
      <c r="G461" s="91" t="s">
        <v>1961</v>
      </c>
      <c r="H461" s="91" t="s">
        <v>1962</v>
      </c>
      <c r="I461" s="91" t="s">
        <v>313</v>
      </c>
      <c r="J461" s="90" t="s">
        <v>1894</v>
      </c>
      <c r="K461" s="91" t="s">
        <v>32</v>
      </c>
      <c r="L461" s="90">
        <v>35</v>
      </c>
      <c r="M461" s="91" t="s">
        <v>1963</v>
      </c>
      <c r="N461" s="92">
        <v>43983</v>
      </c>
      <c r="O461" s="93" t="s">
        <v>38</v>
      </c>
      <c r="P461" s="94"/>
      <c r="Q461" s="93"/>
      <c r="R461" s="90"/>
      <c r="S461" s="90" t="s">
        <v>113</v>
      </c>
      <c r="T461" s="90" t="s">
        <v>1964</v>
      </c>
      <c r="U461" s="90" t="s">
        <v>38</v>
      </c>
      <c r="V461" s="90" t="s">
        <v>38</v>
      </c>
      <c r="W461" s="90" t="s">
        <v>38</v>
      </c>
      <c r="X461" s="90" t="s">
        <v>38</v>
      </c>
      <c r="Y461" s="95" t="s">
        <v>38</v>
      </c>
    </row>
    <row r="462" spans="1:25" ht="42.75" x14ac:dyDescent="0.25">
      <c r="A462" s="70" t="s">
        <v>343</v>
      </c>
      <c r="B462" s="58" t="s">
        <v>1889</v>
      </c>
      <c r="C462" s="58" t="s">
        <v>150</v>
      </c>
      <c r="D462" s="59" t="s">
        <v>395</v>
      </c>
      <c r="E462" s="58" t="s">
        <v>192</v>
      </c>
      <c r="F462" s="58" t="s">
        <v>1926</v>
      </c>
      <c r="G462" s="59" t="s">
        <v>1965</v>
      </c>
      <c r="H462" s="59" t="s">
        <v>1904</v>
      </c>
      <c r="I462" s="58" t="s">
        <v>1905</v>
      </c>
      <c r="J462" s="58" t="s">
        <v>1894</v>
      </c>
      <c r="K462" s="59" t="s">
        <v>53</v>
      </c>
      <c r="L462" s="58">
        <v>30</v>
      </c>
      <c r="M462" s="59" t="s">
        <v>1966</v>
      </c>
      <c r="N462" s="77">
        <v>43983</v>
      </c>
      <c r="O462" s="61">
        <v>20202050068101</v>
      </c>
      <c r="P462" s="79">
        <v>44012</v>
      </c>
      <c r="Q462" s="62"/>
      <c r="R462" s="58">
        <v>29</v>
      </c>
      <c r="S462" s="58" t="s">
        <v>34</v>
      </c>
      <c r="T462" s="58" t="s">
        <v>1967</v>
      </c>
      <c r="U462" s="58" t="s">
        <v>38</v>
      </c>
      <c r="V462" s="58" t="s">
        <v>38</v>
      </c>
      <c r="W462" s="58" t="s">
        <v>38</v>
      </c>
      <c r="X462" s="58" t="s">
        <v>38</v>
      </c>
      <c r="Y462" s="95" t="s">
        <v>1968</v>
      </c>
    </row>
    <row r="463" spans="1:25" ht="45" x14ac:dyDescent="0.25">
      <c r="A463" s="70" t="s">
        <v>343</v>
      </c>
      <c r="B463" s="58" t="s">
        <v>1889</v>
      </c>
      <c r="C463" s="58" t="s">
        <v>961</v>
      </c>
      <c r="D463" s="59" t="s">
        <v>962</v>
      </c>
      <c r="E463" s="58" t="s">
        <v>331</v>
      </c>
      <c r="F463" s="58" t="s">
        <v>1926</v>
      </c>
      <c r="G463" s="59" t="s">
        <v>1969</v>
      </c>
      <c r="H463" s="59" t="s">
        <v>1970</v>
      </c>
      <c r="I463" s="58" t="s">
        <v>1905</v>
      </c>
      <c r="J463" s="58" t="s">
        <v>1894</v>
      </c>
      <c r="K463" s="59" t="s">
        <v>53</v>
      </c>
      <c r="L463" s="58">
        <v>30</v>
      </c>
      <c r="M463" s="59" t="s">
        <v>1971</v>
      </c>
      <c r="N463" s="77">
        <v>43984</v>
      </c>
      <c r="O463" s="61">
        <v>20202050067721</v>
      </c>
      <c r="P463" s="79">
        <v>43998</v>
      </c>
      <c r="Q463" s="62"/>
      <c r="R463" s="58">
        <v>15</v>
      </c>
      <c r="S463" s="58" t="s">
        <v>34</v>
      </c>
      <c r="T463" s="58" t="s">
        <v>1972</v>
      </c>
      <c r="U463" s="58" t="s">
        <v>38</v>
      </c>
      <c r="V463" s="58" t="s">
        <v>38</v>
      </c>
      <c r="W463" s="58" t="s">
        <v>38</v>
      </c>
      <c r="X463" s="58" t="s">
        <v>38</v>
      </c>
      <c r="Y463" s="95" t="s">
        <v>1973</v>
      </c>
    </row>
    <row r="464" spans="1:25" ht="90" x14ac:dyDescent="0.25">
      <c r="A464" s="70" t="s">
        <v>343</v>
      </c>
      <c r="B464" s="90" t="s">
        <v>1889</v>
      </c>
      <c r="C464" s="90" t="s">
        <v>186</v>
      </c>
      <c r="D464" s="91" t="s">
        <v>104</v>
      </c>
      <c r="E464" s="90" t="s">
        <v>331</v>
      </c>
      <c r="F464" s="90" t="s">
        <v>1891</v>
      </c>
      <c r="G464" s="91" t="s">
        <v>1974</v>
      </c>
      <c r="H464" s="91" t="s">
        <v>1901</v>
      </c>
      <c r="I464" s="91" t="s">
        <v>313</v>
      </c>
      <c r="J464" s="90" t="s">
        <v>1894</v>
      </c>
      <c r="K464" s="91" t="s">
        <v>53</v>
      </c>
      <c r="L464" s="90">
        <v>30</v>
      </c>
      <c r="M464" s="91" t="s">
        <v>1975</v>
      </c>
      <c r="N464" s="92">
        <v>43984</v>
      </c>
      <c r="O464" s="93" t="s">
        <v>38</v>
      </c>
      <c r="P464" s="94"/>
      <c r="Q464" s="93"/>
      <c r="R464" s="90"/>
      <c r="S464" s="90" t="s">
        <v>113</v>
      </c>
      <c r="T464" s="90" t="s">
        <v>1976</v>
      </c>
      <c r="U464" s="90" t="s">
        <v>38</v>
      </c>
      <c r="V464" s="90" t="s">
        <v>38</v>
      </c>
      <c r="W464" s="90" t="s">
        <v>38</v>
      </c>
      <c r="X464" s="90" t="s">
        <v>38</v>
      </c>
      <c r="Y464" s="95" t="s">
        <v>1960</v>
      </c>
    </row>
    <row r="465" spans="1:25" ht="57" x14ac:dyDescent="0.25">
      <c r="A465" s="70" t="s">
        <v>343</v>
      </c>
      <c r="B465" s="90" t="s">
        <v>1889</v>
      </c>
      <c r="C465" s="90" t="s">
        <v>150</v>
      </c>
      <c r="D465" s="91" t="s">
        <v>1977</v>
      </c>
      <c r="E465" s="90" t="s">
        <v>311</v>
      </c>
      <c r="F465" s="90" t="s">
        <v>1891</v>
      </c>
      <c r="G465" s="91" t="s">
        <v>1978</v>
      </c>
      <c r="H465" s="91" t="s">
        <v>917</v>
      </c>
      <c r="I465" s="91" t="s">
        <v>474</v>
      </c>
      <c r="J465" s="90" t="s">
        <v>1979</v>
      </c>
      <c r="K465" s="91" t="s">
        <v>155</v>
      </c>
      <c r="L465" s="90">
        <v>10</v>
      </c>
      <c r="M465" s="91" t="s">
        <v>1980</v>
      </c>
      <c r="N465" s="92">
        <v>43984</v>
      </c>
      <c r="O465" s="93" t="s">
        <v>38</v>
      </c>
      <c r="P465" s="94"/>
      <c r="Q465" s="93"/>
      <c r="R465" s="90"/>
      <c r="S465" s="90" t="s">
        <v>113</v>
      </c>
      <c r="T465" s="90" t="s">
        <v>1981</v>
      </c>
      <c r="U465" s="90" t="s">
        <v>38</v>
      </c>
      <c r="V465" s="90" t="s">
        <v>38</v>
      </c>
      <c r="W465" s="90" t="s">
        <v>38</v>
      </c>
      <c r="X465" s="90" t="s">
        <v>38</v>
      </c>
      <c r="Y465" s="95" t="s">
        <v>38</v>
      </c>
    </row>
    <row r="466" spans="1:25" ht="42.75" x14ac:dyDescent="0.25">
      <c r="A466" s="70" t="s">
        <v>343</v>
      </c>
      <c r="B466" s="90" t="s">
        <v>1889</v>
      </c>
      <c r="C466" s="90" t="s">
        <v>507</v>
      </c>
      <c r="D466" s="91" t="s">
        <v>1982</v>
      </c>
      <c r="E466" s="90" t="s">
        <v>331</v>
      </c>
      <c r="F466" s="90" t="s">
        <v>1891</v>
      </c>
      <c r="G466" s="91" t="s">
        <v>1983</v>
      </c>
      <c r="H466" s="91" t="s">
        <v>473</v>
      </c>
      <c r="I466" s="91" t="s">
        <v>474</v>
      </c>
      <c r="J466" s="90" t="s">
        <v>1979</v>
      </c>
      <c r="K466" s="91" t="s">
        <v>281</v>
      </c>
      <c r="L466" s="90">
        <v>20</v>
      </c>
      <c r="M466" s="91" t="s">
        <v>1984</v>
      </c>
      <c r="N466" s="92">
        <v>43984</v>
      </c>
      <c r="O466" s="93" t="s">
        <v>38</v>
      </c>
      <c r="P466" s="94"/>
      <c r="Q466" s="93"/>
      <c r="R466" s="90"/>
      <c r="S466" s="90" t="s">
        <v>113</v>
      </c>
      <c r="T466" s="90" t="s">
        <v>1985</v>
      </c>
      <c r="U466" s="90" t="s">
        <v>38</v>
      </c>
      <c r="V466" s="90" t="s">
        <v>38</v>
      </c>
      <c r="W466" s="90" t="s">
        <v>38</v>
      </c>
      <c r="X466" s="90" t="s">
        <v>38</v>
      </c>
      <c r="Y466" s="95" t="s">
        <v>38</v>
      </c>
    </row>
    <row r="467" spans="1:25" ht="75" x14ac:dyDescent="0.25">
      <c r="A467" s="70" t="s">
        <v>343</v>
      </c>
      <c r="B467" s="58" t="s">
        <v>1889</v>
      </c>
      <c r="C467" s="58" t="s">
        <v>150</v>
      </c>
      <c r="D467" s="59" t="s">
        <v>1318</v>
      </c>
      <c r="E467" s="58" t="s">
        <v>203</v>
      </c>
      <c r="F467" s="58" t="s">
        <v>1986</v>
      </c>
      <c r="G467" s="59" t="s">
        <v>1987</v>
      </c>
      <c r="H467" s="59" t="s">
        <v>1988</v>
      </c>
      <c r="I467" s="58" t="s">
        <v>1894</v>
      </c>
      <c r="J467" s="58" t="s">
        <v>1894</v>
      </c>
      <c r="K467" s="59" t="s">
        <v>121</v>
      </c>
      <c r="L467" s="58">
        <v>30</v>
      </c>
      <c r="M467" s="59" t="s">
        <v>1989</v>
      </c>
      <c r="N467" s="77">
        <v>43984</v>
      </c>
      <c r="O467" s="61">
        <v>20202000002551</v>
      </c>
      <c r="P467" s="79">
        <v>43987</v>
      </c>
      <c r="Q467" s="62"/>
      <c r="R467" s="58">
        <v>3</v>
      </c>
      <c r="S467" s="58" t="s">
        <v>34</v>
      </c>
      <c r="T467" s="58" t="s">
        <v>1990</v>
      </c>
      <c r="U467" s="58" t="s">
        <v>38</v>
      </c>
      <c r="V467" s="58" t="s">
        <v>38</v>
      </c>
      <c r="W467" s="58" t="s">
        <v>38</v>
      </c>
      <c r="X467" s="58" t="s">
        <v>38</v>
      </c>
      <c r="Y467" s="95" t="s">
        <v>1991</v>
      </c>
    </row>
    <row r="468" spans="1:25" ht="45" x14ac:dyDescent="0.25">
      <c r="A468" s="70" t="s">
        <v>343</v>
      </c>
      <c r="B468" s="90" t="s">
        <v>1889</v>
      </c>
      <c r="C468" s="90" t="s">
        <v>143</v>
      </c>
      <c r="D468" s="91" t="s">
        <v>638</v>
      </c>
      <c r="E468" s="90" t="s">
        <v>331</v>
      </c>
      <c r="F468" s="90" t="s">
        <v>1891</v>
      </c>
      <c r="G468" s="91" t="s">
        <v>1992</v>
      </c>
      <c r="H468" s="91" t="s">
        <v>473</v>
      </c>
      <c r="I468" s="91" t="s">
        <v>474</v>
      </c>
      <c r="J468" s="90" t="s">
        <v>1894</v>
      </c>
      <c r="K468" s="91" t="s">
        <v>53</v>
      </c>
      <c r="L468" s="90">
        <v>30</v>
      </c>
      <c r="M468" s="91" t="s">
        <v>1993</v>
      </c>
      <c r="N468" s="92" t="s">
        <v>1994</v>
      </c>
      <c r="O468" s="93" t="s">
        <v>38</v>
      </c>
      <c r="P468" s="94"/>
      <c r="Q468" s="93"/>
      <c r="R468" s="90"/>
      <c r="S468" s="90" t="s">
        <v>113</v>
      </c>
      <c r="T468" s="90" t="s">
        <v>1995</v>
      </c>
      <c r="U468" s="90" t="s">
        <v>38</v>
      </c>
      <c r="V468" s="90" t="s">
        <v>38</v>
      </c>
      <c r="W468" s="90" t="s">
        <v>38</v>
      </c>
      <c r="X468" s="90" t="s">
        <v>38</v>
      </c>
      <c r="Y468" s="95" t="s">
        <v>1996</v>
      </c>
    </row>
    <row r="469" spans="1:25" ht="57" x14ac:dyDescent="0.25">
      <c r="A469" s="70" t="s">
        <v>343</v>
      </c>
      <c r="B469" s="58" t="s">
        <v>1889</v>
      </c>
      <c r="C469" s="58" t="s">
        <v>150</v>
      </c>
      <c r="D469" s="59" t="s">
        <v>1997</v>
      </c>
      <c r="E469" s="58" t="s">
        <v>203</v>
      </c>
      <c r="F469" s="58" t="s">
        <v>1891</v>
      </c>
      <c r="G469" s="59" t="s">
        <v>1998</v>
      </c>
      <c r="H469" s="59" t="s">
        <v>1915</v>
      </c>
      <c r="I469" s="59" t="s">
        <v>313</v>
      </c>
      <c r="J469" s="58" t="s">
        <v>1894</v>
      </c>
      <c r="K469" s="6" t="s">
        <v>436</v>
      </c>
      <c r="L469" s="58">
        <v>30</v>
      </c>
      <c r="M469" s="59" t="s">
        <v>1999</v>
      </c>
      <c r="N469" s="77">
        <v>43985</v>
      </c>
      <c r="O469" s="61" t="s">
        <v>38</v>
      </c>
      <c r="P469" s="79">
        <v>44027</v>
      </c>
      <c r="Q469" s="61">
        <v>27</v>
      </c>
      <c r="R469" s="58">
        <v>27</v>
      </c>
      <c r="S469" s="58" t="s">
        <v>34</v>
      </c>
      <c r="T469" s="58" t="s">
        <v>2534</v>
      </c>
      <c r="U469" s="58" t="s">
        <v>38</v>
      </c>
      <c r="V469" s="58" t="s">
        <v>38</v>
      </c>
      <c r="W469" s="58" t="s">
        <v>38</v>
      </c>
      <c r="X469" s="58" t="s">
        <v>38</v>
      </c>
      <c r="Y469" s="95" t="s">
        <v>1960</v>
      </c>
    </row>
    <row r="470" spans="1:25" ht="57" x14ac:dyDescent="0.25">
      <c r="A470" s="70" t="s">
        <v>343</v>
      </c>
      <c r="B470" s="85" t="s">
        <v>1889</v>
      </c>
      <c r="C470" s="85" t="s">
        <v>245</v>
      </c>
      <c r="D470" s="86" t="s">
        <v>2000</v>
      </c>
      <c r="E470" s="85" t="s">
        <v>311</v>
      </c>
      <c r="F470" s="85" t="s">
        <v>1926</v>
      </c>
      <c r="G470" s="86" t="s">
        <v>2001</v>
      </c>
      <c r="H470" s="86" t="s">
        <v>335</v>
      </c>
      <c r="I470" s="86" t="s">
        <v>313</v>
      </c>
      <c r="J470" s="85" t="s">
        <v>1894</v>
      </c>
      <c r="K470" s="86" t="s">
        <v>53</v>
      </c>
      <c r="L470" s="85">
        <v>30</v>
      </c>
      <c r="M470" s="86" t="s">
        <v>2002</v>
      </c>
      <c r="N470" s="87">
        <v>43986</v>
      </c>
      <c r="O470" s="88">
        <v>20202050069241</v>
      </c>
      <c r="P470" s="89">
        <v>44047</v>
      </c>
      <c r="Q470" s="88">
        <v>39</v>
      </c>
      <c r="R470" s="85">
        <v>39</v>
      </c>
      <c r="S470" s="85" t="s">
        <v>141</v>
      </c>
      <c r="T470" s="85" t="s">
        <v>2003</v>
      </c>
      <c r="U470" s="85" t="s">
        <v>38</v>
      </c>
      <c r="V470" s="85" t="s">
        <v>38</v>
      </c>
      <c r="W470" s="85" t="s">
        <v>38</v>
      </c>
      <c r="X470" s="85" t="s">
        <v>38</v>
      </c>
      <c r="Y470" s="95" t="s">
        <v>2004</v>
      </c>
    </row>
    <row r="471" spans="1:25" ht="57" x14ac:dyDescent="0.25">
      <c r="A471" s="70" t="s">
        <v>343</v>
      </c>
      <c r="B471" s="58" t="s">
        <v>1889</v>
      </c>
      <c r="C471" s="58" t="s">
        <v>150</v>
      </c>
      <c r="D471" s="59" t="s">
        <v>2005</v>
      </c>
      <c r="E471" s="58" t="s">
        <v>203</v>
      </c>
      <c r="F471" s="58" t="s">
        <v>1891</v>
      </c>
      <c r="G471" s="59" t="s">
        <v>2006</v>
      </c>
      <c r="H471" s="59" t="s">
        <v>1915</v>
      </c>
      <c r="I471" s="59" t="s">
        <v>313</v>
      </c>
      <c r="J471" s="58" t="s">
        <v>1894</v>
      </c>
      <c r="K471" s="59" t="s">
        <v>121</v>
      </c>
      <c r="L471" s="58">
        <v>30</v>
      </c>
      <c r="M471" s="59" t="s">
        <v>2007</v>
      </c>
      <c r="N471" s="77">
        <v>43986</v>
      </c>
      <c r="O471" s="61" t="s">
        <v>38</v>
      </c>
      <c r="P471" s="79">
        <v>44027</v>
      </c>
      <c r="Q471" s="61">
        <v>26</v>
      </c>
      <c r="R471" s="58">
        <v>26</v>
      </c>
      <c r="S471" s="58" t="s">
        <v>34</v>
      </c>
      <c r="T471" s="58" t="s">
        <v>2535</v>
      </c>
      <c r="U471" s="58" t="s">
        <v>38</v>
      </c>
      <c r="V471" s="58" t="s">
        <v>38</v>
      </c>
      <c r="W471" s="58" t="s">
        <v>38</v>
      </c>
      <c r="X471" s="58" t="s">
        <v>38</v>
      </c>
      <c r="Y471" s="95" t="s">
        <v>2008</v>
      </c>
    </row>
    <row r="472" spans="1:25" ht="42.75" x14ac:dyDescent="0.25">
      <c r="A472" s="70" t="s">
        <v>343</v>
      </c>
      <c r="B472" s="58" t="s">
        <v>1889</v>
      </c>
      <c r="C472" s="58" t="s">
        <v>1033</v>
      </c>
      <c r="D472" s="59" t="s">
        <v>2009</v>
      </c>
      <c r="E472" s="58" t="s">
        <v>331</v>
      </c>
      <c r="F472" s="58" t="s">
        <v>1891</v>
      </c>
      <c r="G472" s="59" t="s">
        <v>2010</v>
      </c>
      <c r="H472" s="59" t="s">
        <v>1953</v>
      </c>
      <c r="I472" s="58" t="s">
        <v>1905</v>
      </c>
      <c r="J472" s="58" t="s">
        <v>1894</v>
      </c>
      <c r="K472" s="59" t="s">
        <v>53</v>
      </c>
      <c r="L472" s="58">
        <v>30</v>
      </c>
      <c r="M472" s="59" t="s">
        <v>2011</v>
      </c>
      <c r="N472" s="77">
        <v>43986</v>
      </c>
      <c r="O472" s="61" t="s">
        <v>38</v>
      </c>
      <c r="P472" s="79">
        <v>43992</v>
      </c>
      <c r="Q472" s="62"/>
      <c r="R472" s="58">
        <v>1</v>
      </c>
      <c r="S472" s="58" t="s">
        <v>34</v>
      </c>
      <c r="T472" s="58" t="s">
        <v>2012</v>
      </c>
      <c r="U472" s="58" t="s">
        <v>38</v>
      </c>
      <c r="V472" s="58" t="s">
        <v>38</v>
      </c>
      <c r="W472" s="58" t="s">
        <v>38</v>
      </c>
      <c r="X472" s="58" t="s">
        <v>38</v>
      </c>
      <c r="Y472" s="95" t="s">
        <v>2013</v>
      </c>
    </row>
    <row r="473" spans="1:25" ht="42.75" x14ac:dyDescent="0.25">
      <c r="A473" s="70" t="s">
        <v>343</v>
      </c>
      <c r="B473" s="90" t="s">
        <v>1889</v>
      </c>
      <c r="C473" s="90" t="s">
        <v>430</v>
      </c>
      <c r="D473" s="91" t="s">
        <v>2014</v>
      </c>
      <c r="E473" s="90" t="s">
        <v>331</v>
      </c>
      <c r="F473" s="90" t="s">
        <v>1891</v>
      </c>
      <c r="G473" s="91" t="s">
        <v>2015</v>
      </c>
      <c r="H473" s="91" t="s">
        <v>473</v>
      </c>
      <c r="I473" s="91" t="s">
        <v>474</v>
      </c>
      <c r="J473" s="90" t="s">
        <v>1979</v>
      </c>
      <c r="K473" s="91" t="s">
        <v>281</v>
      </c>
      <c r="L473" s="90">
        <v>20</v>
      </c>
      <c r="M473" s="91" t="s">
        <v>2016</v>
      </c>
      <c r="N473" s="92">
        <v>43986</v>
      </c>
      <c r="O473" s="93" t="s">
        <v>38</v>
      </c>
      <c r="P473" s="94"/>
      <c r="Q473" s="93"/>
      <c r="R473" s="90"/>
      <c r="S473" s="90" t="s">
        <v>113</v>
      </c>
      <c r="T473" s="90" t="s">
        <v>2017</v>
      </c>
      <c r="U473" s="90" t="s">
        <v>38</v>
      </c>
      <c r="V473" s="90" t="s">
        <v>38</v>
      </c>
      <c r="W473" s="90" t="s">
        <v>38</v>
      </c>
      <c r="X473" s="90" t="s">
        <v>38</v>
      </c>
      <c r="Y473" s="95" t="s">
        <v>38</v>
      </c>
    </row>
    <row r="474" spans="1:25" ht="71.25" x14ac:dyDescent="0.25">
      <c r="A474" s="70" t="s">
        <v>343</v>
      </c>
      <c r="B474" s="58" t="s">
        <v>1889</v>
      </c>
      <c r="C474" s="58" t="s">
        <v>159</v>
      </c>
      <c r="D474" s="59" t="s">
        <v>2018</v>
      </c>
      <c r="E474" s="58" t="s">
        <v>311</v>
      </c>
      <c r="F474" s="58" t="s">
        <v>152</v>
      </c>
      <c r="G474" s="59" t="s">
        <v>2019</v>
      </c>
      <c r="H474" s="59" t="s">
        <v>85</v>
      </c>
      <c r="I474" s="58" t="s">
        <v>1927</v>
      </c>
      <c r="J474" s="58" t="s">
        <v>274</v>
      </c>
      <c r="K474" s="59" t="s">
        <v>281</v>
      </c>
      <c r="L474" s="58">
        <v>20</v>
      </c>
      <c r="M474" s="59" t="s">
        <v>2020</v>
      </c>
      <c r="N474" s="77">
        <v>43986</v>
      </c>
      <c r="O474" s="61">
        <v>20201200000253</v>
      </c>
      <c r="P474" s="79">
        <v>43999</v>
      </c>
      <c r="Q474" s="62"/>
      <c r="R474" s="58">
        <v>9</v>
      </c>
      <c r="S474" s="58" t="s">
        <v>34</v>
      </c>
      <c r="T474" s="58" t="s">
        <v>2021</v>
      </c>
      <c r="U474" s="58" t="s">
        <v>38</v>
      </c>
      <c r="V474" s="58" t="s">
        <v>38</v>
      </c>
      <c r="W474" s="58" t="s">
        <v>38</v>
      </c>
      <c r="X474" s="58" t="s">
        <v>38</v>
      </c>
      <c r="Y474" s="95" t="s">
        <v>2022</v>
      </c>
    </row>
    <row r="475" spans="1:25" ht="30" x14ac:dyDescent="0.25">
      <c r="A475" s="70" t="s">
        <v>343</v>
      </c>
      <c r="B475" s="58" t="s">
        <v>1889</v>
      </c>
      <c r="C475" s="58" t="s">
        <v>329</v>
      </c>
      <c r="D475" s="59" t="s">
        <v>2023</v>
      </c>
      <c r="E475" s="58" t="s">
        <v>331</v>
      </c>
      <c r="F475" s="58" t="s">
        <v>1891</v>
      </c>
      <c r="G475" s="59" t="s">
        <v>2024</v>
      </c>
      <c r="H475" s="59" t="s">
        <v>473</v>
      </c>
      <c r="I475" s="58" t="s">
        <v>2025</v>
      </c>
      <c r="J475" s="58" t="s">
        <v>1979</v>
      </c>
      <c r="K475" s="59" t="s">
        <v>281</v>
      </c>
      <c r="L475" s="58">
        <v>20</v>
      </c>
      <c r="M475" s="59" t="s">
        <v>2026</v>
      </c>
      <c r="N475" s="77">
        <v>43986</v>
      </c>
      <c r="O475" s="61" t="s">
        <v>38</v>
      </c>
      <c r="P475" s="79">
        <v>43990</v>
      </c>
      <c r="Q475" s="62"/>
      <c r="R475" s="58">
        <v>3</v>
      </c>
      <c r="S475" s="58" t="s">
        <v>34</v>
      </c>
      <c r="T475" s="58" t="s">
        <v>2027</v>
      </c>
      <c r="U475" s="58" t="s">
        <v>38</v>
      </c>
      <c r="V475" s="58" t="s">
        <v>38</v>
      </c>
      <c r="W475" s="58" t="s">
        <v>501</v>
      </c>
      <c r="X475" s="58" t="s">
        <v>38</v>
      </c>
      <c r="Y475" s="95" t="s">
        <v>2028</v>
      </c>
    </row>
    <row r="476" spans="1:25" ht="57" x14ac:dyDescent="0.25">
      <c r="A476" s="70" t="s">
        <v>343</v>
      </c>
      <c r="B476" s="58" t="s">
        <v>1889</v>
      </c>
      <c r="C476" s="58" t="s">
        <v>143</v>
      </c>
      <c r="D476" s="59" t="s">
        <v>1863</v>
      </c>
      <c r="E476" s="58" t="s">
        <v>203</v>
      </c>
      <c r="F476" s="58" t="s">
        <v>1926</v>
      </c>
      <c r="G476" s="59" t="s">
        <v>2029</v>
      </c>
      <c r="H476" s="59" t="s">
        <v>1962</v>
      </c>
      <c r="I476" s="59" t="s">
        <v>313</v>
      </c>
      <c r="J476" s="58" t="s">
        <v>1894</v>
      </c>
      <c r="K476" s="59" t="s">
        <v>32</v>
      </c>
      <c r="L476" s="58">
        <v>35</v>
      </c>
      <c r="M476" s="59" t="s">
        <v>2030</v>
      </c>
      <c r="N476" s="77">
        <v>43986</v>
      </c>
      <c r="O476" s="61">
        <v>20202050068601</v>
      </c>
      <c r="P476" s="79">
        <v>44020</v>
      </c>
      <c r="Q476" s="61">
        <v>21</v>
      </c>
      <c r="R476" s="58">
        <v>21</v>
      </c>
      <c r="S476" s="58" t="s">
        <v>34</v>
      </c>
      <c r="T476" s="58" t="s">
        <v>38</v>
      </c>
      <c r="U476" s="58" t="s">
        <v>38</v>
      </c>
      <c r="V476" s="58" t="s">
        <v>38</v>
      </c>
      <c r="W476" s="58" t="s">
        <v>38</v>
      </c>
      <c r="X476" s="58" t="s">
        <v>38</v>
      </c>
      <c r="Y476" s="95" t="s">
        <v>1494</v>
      </c>
    </row>
    <row r="477" spans="1:25" ht="60" x14ac:dyDescent="0.25">
      <c r="A477" s="70" t="s">
        <v>343</v>
      </c>
      <c r="B477" s="58" t="s">
        <v>1889</v>
      </c>
      <c r="C477" s="58" t="s">
        <v>507</v>
      </c>
      <c r="D477" s="59" t="s">
        <v>2031</v>
      </c>
      <c r="E477" s="58" t="s">
        <v>203</v>
      </c>
      <c r="F477" s="58" t="s">
        <v>1926</v>
      </c>
      <c r="G477" s="59" t="s">
        <v>2032</v>
      </c>
      <c r="H477" s="59" t="s">
        <v>1962</v>
      </c>
      <c r="I477" s="59" t="s">
        <v>313</v>
      </c>
      <c r="J477" s="58" t="s">
        <v>1894</v>
      </c>
      <c r="K477" s="59" t="s">
        <v>32</v>
      </c>
      <c r="L477" s="58">
        <v>35</v>
      </c>
      <c r="M477" s="59" t="s">
        <v>2033</v>
      </c>
      <c r="N477" s="77">
        <v>43986</v>
      </c>
      <c r="O477" s="61">
        <v>20202050068721</v>
      </c>
      <c r="P477" s="79">
        <v>44022</v>
      </c>
      <c r="Q477" s="61">
        <v>23</v>
      </c>
      <c r="R477" s="58">
        <v>23</v>
      </c>
      <c r="S477" s="58" t="s">
        <v>34</v>
      </c>
      <c r="T477" s="58" t="s">
        <v>2034</v>
      </c>
      <c r="U477" s="58" t="s">
        <v>38</v>
      </c>
      <c r="V477" s="58" t="s">
        <v>38</v>
      </c>
      <c r="W477" s="58" t="s">
        <v>38</v>
      </c>
      <c r="X477" s="58" t="s">
        <v>38</v>
      </c>
      <c r="Y477" s="95" t="s">
        <v>38</v>
      </c>
    </row>
    <row r="478" spans="1:25" ht="30" x14ac:dyDescent="0.25">
      <c r="A478" s="70" t="s">
        <v>343</v>
      </c>
      <c r="B478" s="58" t="s">
        <v>1889</v>
      </c>
      <c r="C478" s="58" t="s">
        <v>150</v>
      </c>
      <c r="D478" s="59" t="s">
        <v>2035</v>
      </c>
      <c r="E478" s="58" t="s">
        <v>203</v>
      </c>
      <c r="F478" s="58" t="s">
        <v>1891</v>
      </c>
      <c r="G478" s="59" t="s">
        <v>2036</v>
      </c>
      <c r="H478" s="59" t="s">
        <v>85</v>
      </c>
      <c r="I478" s="58" t="s">
        <v>1927</v>
      </c>
      <c r="J478" s="58" t="s">
        <v>274</v>
      </c>
      <c r="K478" s="59" t="s">
        <v>281</v>
      </c>
      <c r="L478" s="58">
        <v>20</v>
      </c>
      <c r="M478" s="59" t="s">
        <v>2037</v>
      </c>
      <c r="N478" s="77">
        <v>43987</v>
      </c>
      <c r="O478" s="61">
        <v>20201200000263</v>
      </c>
      <c r="P478" s="79">
        <v>44001</v>
      </c>
      <c r="Q478" s="62"/>
      <c r="R478" s="58">
        <v>9</v>
      </c>
      <c r="S478" s="58" t="s">
        <v>34</v>
      </c>
      <c r="T478" s="58" t="s">
        <v>2038</v>
      </c>
      <c r="U478" s="58" t="s">
        <v>38</v>
      </c>
      <c r="V478" s="58" t="s">
        <v>38</v>
      </c>
      <c r="W478" s="58" t="s">
        <v>38</v>
      </c>
      <c r="X478" s="58" t="s">
        <v>38</v>
      </c>
      <c r="Y478" s="95" t="s">
        <v>2039</v>
      </c>
    </row>
    <row r="479" spans="1:25" ht="57" x14ac:dyDescent="0.25">
      <c r="A479" s="70" t="s">
        <v>1280</v>
      </c>
      <c r="B479" s="58" t="s">
        <v>309</v>
      </c>
      <c r="C479" s="58" t="s">
        <v>172</v>
      </c>
      <c r="D479" s="59" t="s">
        <v>239</v>
      </c>
      <c r="E479" s="58" t="s">
        <v>331</v>
      </c>
      <c r="F479" s="58" t="s">
        <v>1891</v>
      </c>
      <c r="G479" s="59" t="s">
        <v>2040</v>
      </c>
      <c r="H479" s="59" t="s">
        <v>1904</v>
      </c>
      <c r="I479" s="59" t="s">
        <v>313</v>
      </c>
      <c r="J479" s="58" t="s">
        <v>1894</v>
      </c>
      <c r="K479" s="59" t="s">
        <v>53</v>
      </c>
      <c r="L479" s="58">
        <v>30</v>
      </c>
      <c r="M479" s="59" t="s">
        <v>2041</v>
      </c>
      <c r="N479" s="77">
        <v>43987</v>
      </c>
      <c r="O479" s="61">
        <v>20202050068451</v>
      </c>
      <c r="P479" s="79">
        <v>44020</v>
      </c>
      <c r="Q479" s="61">
        <v>20</v>
      </c>
      <c r="R479" s="58">
        <v>20</v>
      </c>
      <c r="S479" s="58" t="s">
        <v>34</v>
      </c>
      <c r="T479" s="58" t="s">
        <v>2042</v>
      </c>
      <c r="U479" s="58" t="s">
        <v>38</v>
      </c>
      <c r="V479" s="58" t="s">
        <v>38</v>
      </c>
      <c r="W479" s="58" t="s">
        <v>38</v>
      </c>
      <c r="X479" s="58" t="s">
        <v>38</v>
      </c>
      <c r="Y479" s="95" t="s">
        <v>2039</v>
      </c>
    </row>
    <row r="480" spans="1:25" ht="57" x14ac:dyDescent="0.25">
      <c r="A480" s="70" t="s">
        <v>343</v>
      </c>
      <c r="B480" s="58" t="s">
        <v>1889</v>
      </c>
      <c r="C480" s="58" t="s">
        <v>150</v>
      </c>
      <c r="D480" s="59" t="s">
        <v>246</v>
      </c>
      <c r="E480" s="58" t="s">
        <v>338</v>
      </c>
      <c r="F480" s="58" t="s">
        <v>1891</v>
      </c>
      <c r="G480" s="59" t="s">
        <v>2043</v>
      </c>
      <c r="H480" s="59" t="s">
        <v>85</v>
      </c>
      <c r="I480" s="58" t="s">
        <v>1927</v>
      </c>
      <c r="J480" s="58" t="s">
        <v>274</v>
      </c>
      <c r="K480" s="59" t="s">
        <v>53</v>
      </c>
      <c r="L480" s="58">
        <v>30</v>
      </c>
      <c r="M480" s="59" t="s">
        <v>2044</v>
      </c>
      <c r="N480" s="77">
        <v>43987</v>
      </c>
      <c r="O480" s="61">
        <v>20201200000193</v>
      </c>
      <c r="P480" s="79">
        <v>43991</v>
      </c>
      <c r="Q480" s="62"/>
      <c r="R480" s="58">
        <v>2</v>
      </c>
      <c r="S480" s="58" t="s">
        <v>34</v>
      </c>
      <c r="T480" s="58" t="s">
        <v>2045</v>
      </c>
      <c r="U480" s="58" t="s">
        <v>38</v>
      </c>
      <c r="V480" s="58" t="s">
        <v>38</v>
      </c>
      <c r="W480" s="58" t="s">
        <v>38</v>
      </c>
      <c r="X480" s="58" t="s">
        <v>38</v>
      </c>
      <c r="Y480" s="95" t="s">
        <v>2039</v>
      </c>
    </row>
    <row r="481" spans="1:25" ht="42.75" x14ac:dyDescent="0.25">
      <c r="A481" s="70" t="s">
        <v>343</v>
      </c>
      <c r="B481" s="58" t="s">
        <v>1889</v>
      </c>
      <c r="C481" s="58" t="s">
        <v>150</v>
      </c>
      <c r="D481" s="59" t="s">
        <v>246</v>
      </c>
      <c r="E481" s="58" t="s">
        <v>338</v>
      </c>
      <c r="F481" s="58" t="s">
        <v>1891</v>
      </c>
      <c r="G481" s="59" t="s">
        <v>2046</v>
      </c>
      <c r="H481" s="59" t="s">
        <v>85</v>
      </c>
      <c r="I481" s="58" t="s">
        <v>1927</v>
      </c>
      <c r="J481" s="58" t="s">
        <v>274</v>
      </c>
      <c r="K481" s="59" t="s">
        <v>53</v>
      </c>
      <c r="L481" s="58">
        <v>30</v>
      </c>
      <c r="M481" s="59" t="s">
        <v>2047</v>
      </c>
      <c r="N481" s="77">
        <v>43987</v>
      </c>
      <c r="O481" s="61">
        <v>20201200000273</v>
      </c>
      <c r="P481" s="79">
        <v>44001</v>
      </c>
      <c r="Q481" s="62"/>
      <c r="R481" s="58">
        <v>3</v>
      </c>
      <c r="S481" s="58" t="s">
        <v>34</v>
      </c>
      <c r="T481" s="58" t="s">
        <v>2048</v>
      </c>
      <c r="U481" s="58" t="s">
        <v>38</v>
      </c>
      <c r="V481" s="58" t="s">
        <v>38</v>
      </c>
      <c r="W481" s="58" t="s">
        <v>38</v>
      </c>
      <c r="X481" s="58" t="s">
        <v>38</v>
      </c>
      <c r="Y481" s="95" t="s">
        <v>2039</v>
      </c>
    </row>
    <row r="482" spans="1:25" ht="57" x14ac:dyDescent="0.25">
      <c r="A482" s="70" t="s">
        <v>1280</v>
      </c>
      <c r="B482" s="58" t="s">
        <v>309</v>
      </c>
      <c r="C482" s="58" t="s">
        <v>1033</v>
      </c>
      <c r="D482" s="59" t="s">
        <v>2049</v>
      </c>
      <c r="E482" s="58" t="s">
        <v>331</v>
      </c>
      <c r="F482" s="6" t="s">
        <v>197</v>
      </c>
      <c r="G482" s="59" t="s">
        <v>2050</v>
      </c>
      <c r="H482" s="59" t="s">
        <v>1915</v>
      </c>
      <c r="I482" s="58" t="s">
        <v>1905</v>
      </c>
      <c r="J482" s="58" t="s">
        <v>1894</v>
      </c>
      <c r="K482" s="59" t="s">
        <v>53</v>
      </c>
      <c r="L482" s="58">
        <v>30</v>
      </c>
      <c r="M482" s="59" t="s">
        <v>2051</v>
      </c>
      <c r="N482" s="77">
        <v>43987</v>
      </c>
      <c r="O482" s="61">
        <v>20202050067681</v>
      </c>
      <c r="P482" s="79">
        <v>43992</v>
      </c>
      <c r="Q482" s="62"/>
      <c r="R482" s="58">
        <v>0</v>
      </c>
      <c r="S482" s="58" t="s">
        <v>34</v>
      </c>
      <c r="T482" s="58" t="s">
        <v>2012</v>
      </c>
      <c r="U482" s="58" t="s">
        <v>38</v>
      </c>
      <c r="V482" s="58" t="s">
        <v>38</v>
      </c>
      <c r="W482" s="58" t="s">
        <v>38</v>
      </c>
      <c r="X482" s="58" t="s">
        <v>38</v>
      </c>
      <c r="Y482" s="95" t="s">
        <v>38</v>
      </c>
    </row>
    <row r="483" spans="1:25" ht="30" x14ac:dyDescent="0.25">
      <c r="A483" s="70" t="s">
        <v>343</v>
      </c>
      <c r="B483" s="58" t="s">
        <v>1889</v>
      </c>
      <c r="C483" s="58" t="s">
        <v>186</v>
      </c>
      <c r="D483" s="59" t="s">
        <v>2052</v>
      </c>
      <c r="E483" s="58" t="s">
        <v>203</v>
      </c>
      <c r="F483" s="58" t="s">
        <v>1891</v>
      </c>
      <c r="G483" s="59" t="s">
        <v>1774</v>
      </c>
      <c r="H483" s="59" t="s">
        <v>390</v>
      </c>
      <c r="I483" s="58" t="s">
        <v>139</v>
      </c>
      <c r="J483" s="58" t="s">
        <v>1894</v>
      </c>
      <c r="K483" s="59" t="s">
        <v>121</v>
      </c>
      <c r="L483" s="58">
        <v>30</v>
      </c>
      <c r="M483" s="59" t="s">
        <v>2053</v>
      </c>
      <c r="N483" s="77">
        <v>43987</v>
      </c>
      <c r="O483" s="61">
        <v>20202100002401</v>
      </c>
      <c r="P483" s="79">
        <v>43991</v>
      </c>
      <c r="Q483" s="62"/>
      <c r="R483" s="58">
        <v>3</v>
      </c>
      <c r="S483" s="58" t="s">
        <v>34</v>
      </c>
      <c r="T483" s="58" t="s">
        <v>2054</v>
      </c>
      <c r="U483" s="58" t="s">
        <v>38</v>
      </c>
      <c r="V483" s="58" t="s">
        <v>38</v>
      </c>
      <c r="W483" s="58" t="s">
        <v>38</v>
      </c>
      <c r="X483" s="58" t="s">
        <v>38</v>
      </c>
      <c r="Y483" s="95" t="s">
        <v>38</v>
      </c>
    </row>
    <row r="484" spans="1:25" ht="57" x14ac:dyDescent="0.25">
      <c r="A484" s="70" t="s">
        <v>343</v>
      </c>
      <c r="B484" s="85" t="s">
        <v>1889</v>
      </c>
      <c r="C484" s="85" t="s">
        <v>150</v>
      </c>
      <c r="D484" s="86" t="s">
        <v>2055</v>
      </c>
      <c r="E484" s="85" t="s">
        <v>203</v>
      </c>
      <c r="F484" s="85" t="s">
        <v>152</v>
      </c>
      <c r="G484" s="86" t="s">
        <v>2056</v>
      </c>
      <c r="H484" s="86" t="s">
        <v>1962</v>
      </c>
      <c r="I484" s="86" t="s">
        <v>313</v>
      </c>
      <c r="J484" s="85" t="s">
        <v>1894</v>
      </c>
      <c r="K484" s="86" t="s">
        <v>121</v>
      </c>
      <c r="L484" s="85">
        <v>30</v>
      </c>
      <c r="M484" s="86" t="s">
        <v>2057</v>
      </c>
      <c r="N484" s="87">
        <v>43987</v>
      </c>
      <c r="O484" s="88">
        <v>202050066561</v>
      </c>
      <c r="P484" s="89">
        <v>44039</v>
      </c>
      <c r="Q484" s="88">
        <v>32</v>
      </c>
      <c r="R484" s="85">
        <v>32</v>
      </c>
      <c r="S484" s="85" t="s">
        <v>141</v>
      </c>
      <c r="T484" s="85" t="s">
        <v>38</v>
      </c>
      <c r="U484" s="85" t="s">
        <v>38</v>
      </c>
      <c r="V484" s="85" t="s">
        <v>38</v>
      </c>
      <c r="W484" s="85" t="s">
        <v>38</v>
      </c>
      <c r="X484" s="85" t="s">
        <v>38</v>
      </c>
      <c r="Y484" s="95" t="s">
        <v>1494</v>
      </c>
    </row>
    <row r="485" spans="1:25" ht="57" x14ac:dyDescent="0.25">
      <c r="A485" s="70" t="s">
        <v>343</v>
      </c>
      <c r="B485" s="90" t="s">
        <v>1889</v>
      </c>
      <c r="C485" s="90" t="s">
        <v>961</v>
      </c>
      <c r="D485" s="91" t="s">
        <v>962</v>
      </c>
      <c r="E485" s="90" t="s">
        <v>331</v>
      </c>
      <c r="F485" s="90" t="s">
        <v>1926</v>
      </c>
      <c r="G485" s="91" t="s">
        <v>2059</v>
      </c>
      <c r="H485" s="91" t="s">
        <v>1962</v>
      </c>
      <c r="I485" s="91" t="s">
        <v>313</v>
      </c>
      <c r="J485" s="90" t="s">
        <v>1894</v>
      </c>
      <c r="K485" s="91" t="s">
        <v>32</v>
      </c>
      <c r="L485" s="90">
        <v>35</v>
      </c>
      <c r="M485" s="91" t="s">
        <v>2060</v>
      </c>
      <c r="N485" s="92">
        <v>43987</v>
      </c>
      <c r="O485" s="93" t="s">
        <v>38</v>
      </c>
      <c r="P485" s="94"/>
      <c r="Q485" s="93"/>
      <c r="R485" s="90"/>
      <c r="S485" s="90" t="s">
        <v>113</v>
      </c>
      <c r="T485" s="90" t="s">
        <v>2061</v>
      </c>
      <c r="U485" s="90" t="s">
        <v>38</v>
      </c>
      <c r="V485" s="90" t="s">
        <v>38</v>
      </c>
      <c r="W485" s="90" t="s">
        <v>38</v>
      </c>
      <c r="X485" s="90" t="s">
        <v>38</v>
      </c>
      <c r="Y485" s="95" t="s">
        <v>2058</v>
      </c>
    </row>
    <row r="486" spans="1:25" ht="45" x14ac:dyDescent="0.25">
      <c r="A486" s="70" t="s">
        <v>343</v>
      </c>
      <c r="B486" s="58" t="s">
        <v>1889</v>
      </c>
      <c r="C486" s="58" t="s">
        <v>461</v>
      </c>
      <c r="D486" s="59" t="s">
        <v>2062</v>
      </c>
      <c r="E486" s="58" t="s">
        <v>311</v>
      </c>
      <c r="F486" s="58" t="s">
        <v>152</v>
      </c>
      <c r="G486" s="59" t="s">
        <v>2063</v>
      </c>
      <c r="H486" s="59" t="s">
        <v>2064</v>
      </c>
      <c r="I486" s="59" t="s">
        <v>911</v>
      </c>
      <c r="J486" s="58" t="s">
        <v>274</v>
      </c>
      <c r="K486" s="59" t="s">
        <v>53</v>
      </c>
      <c r="L486" s="58">
        <v>30</v>
      </c>
      <c r="M486" s="59" t="s">
        <v>2065</v>
      </c>
      <c r="N486" s="77">
        <v>43987</v>
      </c>
      <c r="O486" s="61" t="s">
        <v>38</v>
      </c>
      <c r="P486" s="79">
        <v>43990</v>
      </c>
      <c r="Q486" s="62"/>
      <c r="R486" s="58">
        <v>2</v>
      </c>
      <c r="S486" s="58" t="s">
        <v>34</v>
      </c>
      <c r="T486" s="58" t="s">
        <v>2066</v>
      </c>
      <c r="U486" s="58" t="s">
        <v>38</v>
      </c>
      <c r="V486" s="58" t="s">
        <v>38</v>
      </c>
      <c r="W486" s="58" t="s">
        <v>38</v>
      </c>
      <c r="X486" s="58" t="s">
        <v>38</v>
      </c>
      <c r="Y486" s="95" t="s">
        <v>2067</v>
      </c>
    </row>
    <row r="487" spans="1:25" ht="57" x14ac:dyDescent="0.25">
      <c r="A487" s="70" t="s">
        <v>343</v>
      </c>
      <c r="B487" s="58" t="s">
        <v>1889</v>
      </c>
      <c r="C487" s="58" t="s">
        <v>248</v>
      </c>
      <c r="D487" s="59" t="s">
        <v>2068</v>
      </c>
      <c r="E487" s="58" t="s">
        <v>331</v>
      </c>
      <c r="F487" s="58" t="s">
        <v>1891</v>
      </c>
      <c r="G487" s="59" t="s">
        <v>1345</v>
      </c>
      <c r="H487" s="59" t="s">
        <v>1904</v>
      </c>
      <c r="I487" s="59" t="s">
        <v>313</v>
      </c>
      <c r="J487" s="58" t="s">
        <v>1894</v>
      </c>
      <c r="K487" s="59" t="s">
        <v>53</v>
      </c>
      <c r="L487" s="58">
        <v>30</v>
      </c>
      <c r="M487" s="59" t="s">
        <v>2069</v>
      </c>
      <c r="N487" s="77">
        <v>43987</v>
      </c>
      <c r="O487" s="61">
        <v>20202050068461</v>
      </c>
      <c r="P487" s="79">
        <v>44021</v>
      </c>
      <c r="Q487" s="61">
        <v>21</v>
      </c>
      <c r="R487" s="58">
        <v>21</v>
      </c>
      <c r="S487" s="58" t="s">
        <v>34</v>
      </c>
      <c r="T487" s="58" t="s">
        <v>2070</v>
      </c>
      <c r="U487" s="58" t="s">
        <v>38</v>
      </c>
      <c r="V487" s="58" t="s">
        <v>38</v>
      </c>
      <c r="W487" s="58" t="s">
        <v>38</v>
      </c>
      <c r="X487" s="58" t="s">
        <v>38</v>
      </c>
      <c r="Y487" s="95" t="s">
        <v>2071</v>
      </c>
    </row>
    <row r="488" spans="1:25" ht="30" x14ac:dyDescent="0.25">
      <c r="A488" s="70" t="s">
        <v>343</v>
      </c>
      <c r="B488" s="58" t="s">
        <v>1889</v>
      </c>
      <c r="C488" s="58" t="s">
        <v>150</v>
      </c>
      <c r="D488" s="59" t="s">
        <v>2072</v>
      </c>
      <c r="E488" s="58" t="s">
        <v>203</v>
      </c>
      <c r="F488" s="58" t="s">
        <v>1891</v>
      </c>
      <c r="G488" s="59" t="s">
        <v>2073</v>
      </c>
      <c r="H488" s="59" t="s">
        <v>2074</v>
      </c>
      <c r="I488" s="58" t="s">
        <v>2075</v>
      </c>
      <c r="J488" s="58" t="s">
        <v>2075</v>
      </c>
      <c r="K488" s="59" t="s">
        <v>155</v>
      </c>
      <c r="L488" s="58">
        <v>10</v>
      </c>
      <c r="M488" s="59" t="s">
        <v>2076</v>
      </c>
      <c r="N488" s="77">
        <v>43990</v>
      </c>
      <c r="O488" s="61" t="s">
        <v>38</v>
      </c>
      <c r="P488" s="79">
        <v>44005</v>
      </c>
      <c r="Q488" s="62"/>
      <c r="R488" s="58">
        <v>10</v>
      </c>
      <c r="S488" s="58" t="s">
        <v>34</v>
      </c>
      <c r="T488" s="58" t="s">
        <v>2077</v>
      </c>
      <c r="U488" s="58" t="s">
        <v>38</v>
      </c>
      <c r="V488" s="58" t="s">
        <v>38</v>
      </c>
      <c r="W488" s="58" t="s">
        <v>38</v>
      </c>
      <c r="X488" s="58" t="s">
        <v>38</v>
      </c>
      <c r="Y488" s="95" t="s">
        <v>2078</v>
      </c>
    </row>
    <row r="489" spans="1:25" ht="30" x14ac:dyDescent="0.25">
      <c r="A489" s="70" t="s">
        <v>343</v>
      </c>
      <c r="B489" s="58" t="s">
        <v>1889</v>
      </c>
      <c r="C489" s="58" t="s">
        <v>150</v>
      </c>
      <c r="D489" s="59" t="s">
        <v>395</v>
      </c>
      <c r="E489" s="58" t="s">
        <v>192</v>
      </c>
      <c r="F489" s="6" t="s">
        <v>197</v>
      </c>
      <c r="G489" s="59" t="s">
        <v>2079</v>
      </c>
      <c r="H489" s="59" t="s">
        <v>1904</v>
      </c>
      <c r="I489" s="58" t="s">
        <v>1905</v>
      </c>
      <c r="J489" s="58" t="s">
        <v>1894</v>
      </c>
      <c r="K489" s="59" t="s">
        <v>53</v>
      </c>
      <c r="L489" s="58">
        <v>30</v>
      </c>
      <c r="M489" s="59" t="s">
        <v>2080</v>
      </c>
      <c r="N489" s="77">
        <v>43990</v>
      </c>
      <c r="O489" s="61">
        <v>20202050068211</v>
      </c>
      <c r="P489" s="79">
        <v>44012</v>
      </c>
      <c r="Q489" s="62"/>
      <c r="R489" s="58">
        <v>14</v>
      </c>
      <c r="S489" s="58" t="s">
        <v>34</v>
      </c>
      <c r="T489" s="58" t="s">
        <v>2081</v>
      </c>
      <c r="U489" s="58" t="s">
        <v>38</v>
      </c>
      <c r="V489" s="58" t="s">
        <v>38</v>
      </c>
      <c r="W489" s="58" t="s">
        <v>38</v>
      </c>
      <c r="X489" s="58" t="s">
        <v>38</v>
      </c>
      <c r="Y489" s="95" t="s">
        <v>2082</v>
      </c>
    </row>
    <row r="490" spans="1:25" ht="30" x14ac:dyDescent="0.25">
      <c r="A490" s="70" t="s">
        <v>343</v>
      </c>
      <c r="B490" s="58" t="s">
        <v>1889</v>
      </c>
      <c r="C490" s="58" t="s">
        <v>248</v>
      </c>
      <c r="D490" s="59" t="s">
        <v>2083</v>
      </c>
      <c r="E490" s="58" t="s">
        <v>203</v>
      </c>
      <c r="F490" s="58" t="s">
        <v>152</v>
      </c>
      <c r="G490" s="59" t="s">
        <v>2084</v>
      </c>
      <c r="H490" s="59" t="s">
        <v>1904</v>
      </c>
      <c r="I490" s="58" t="s">
        <v>1905</v>
      </c>
      <c r="J490" s="58" t="s">
        <v>1894</v>
      </c>
      <c r="K490" s="6" t="s">
        <v>436</v>
      </c>
      <c r="L490" s="58">
        <v>30</v>
      </c>
      <c r="M490" s="59" t="s">
        <v>2085</v>
      </c>
      <c r="N490" s="77">
        <v>43990</v>
      </c>
      <c r="O490" s="61">
        <v>20202050068221</v>
      </c>
      <c r="P490" s="79">
        <v>44012</v>
      </c>
      <c r="Q490" s="62"/>
      <c r="R490" s="58">
        <v>14</v>
      </c>
      <c r="S490" s="58" t="s">
        <v>34</v>
      </c>
      <c r="T490" s="58" t="s">
        <v>2086</v>
      </c>
      <c r="U490" s="58" t="s">
        <v>38</v>
      </c>
      <c r="V490" s="58" t="s">
        <v>38</v>
      </c>
      <c r="W490" s="58" t="s">
        <v>38</v>
      </c>
      <c r="X490" s="58" t="s">
        <v>38</v>
      </c>
      <c r="Y490" s="95" t="s">
        <v>2087</v>
      </c>
    </row>
    <row r="491" spans="1:25" ht="42.75" x14ac:dyDescent="0.25">
      <c r="A491" s="70" t="s">
        <v>343</v>
      </c>
      <c r="B491" s="58" t="s">
        <v>1889</v>
      </c>
      <c r="C491" s="58" t="s">
        <v>344</v>
      </c>
      <c r="D491" s="59" t="s">
        <v>798</v>
      </c>
      <c r="E491" s="58" t="s">
        <v>331</v>
      </c>
      <c r="F491" s="58" t="s">
        <v>1891</v>
      </c>
      <c r="G491" s="59" t="s">
        <v>2088</v>
      </c>
      <c r="H491" s="59" t="s">
        <v>390</v>
      </c>
      <c r="I491" s="58" t="s">
        <v>139</v>
      </c>
      <c r="J491" s="58" t="s">
        <v>1894</v>
      </c>
      <c r="K491" s="59" t="s">
        <v>53</v>
      </c>
      <c r="L491" s="58">
        <v>30</v>
      </c>
      <c r="M491" s="59" t="s">
        <v>2089</v>
      </c>
      <c r="N491" s="77">
        <v>43990</v>
      </c>
      <c r="O491" s="61">
        <v>20202100002441</v>
      </c>
      <c r="P491" s="79">
        <v>43991</v>
      </c>
      <c r="Q491" s="62"/>
      <c r="R491" s="58">
        <v>1</v>
      </c>
      <c r="S491" s="58" t="s">
        <v>34</v>
      </c>
      <c r="T491" s="58" t="s">
        <v>2090</v>
      </c>
      <c r="U491" s="58" t="s">
        <v>38</v>
      </c>
      <c r="V491" s="58" t="s">
        <v>38</v>
      </c>
      <c r="W491" s="58" t="s">
        <v>38</v>
      </c>
      <c r="X491" s="58" t="s">
        <v>38</v>
      </c>
      <c r="Y491" s="95" t="s">
        <v>2087</v>
      </c>
    </row>
    <row r="492" spans="1:25" ht="57" x14ac:dyDescent="0.25">
      <c r="A492" s="70" t="s">
        <v>343</v>
      </c>
      <c r="B492" s="90" t="s">
        <v>1889</v>
      </c>
      <c r="C492" s="90" t="s">
        <v>150</v>
      </c>
      <c r="D492" s="91" t="s">
        <v>2091</v>
      </c>
      <c r="E492" s="90" t="s">
        <v>203</v>
      </c>
      <c r="F492" s="90" t="s">
        <v>1926</v>
      </c>
      <c r="G492" s="91" t="s">
        <v>2092</v>
      </c>
      <c r="H492" s="91" t="s">
        <v>1915</v>
      </c>
      <c r="I492" s="91" t="s">
        <v>313</v>
      </c>
      <c r="J492" s="90" t="s">
        <v>1894</v>
      </c>
      <c r="K492" s="91" t="s">
        <v>121</v>
      </c>
      <c r="L492" s="90">
        <v>30</v>
      </c>
      <c r="M492" s="91" t="s">
        <v>2093</v>
      </c>
      <c r="N492" s="92">
        <v>43990</v>
      </c>
      <c r="O492" s="93" t="s">
        <v>38</v>
      </c>
      <c r="P492" s="94"/>
      <c r="Q492" s="93"/>
      <c r="R492" s="90"/>
      <c r="S492" s="90" t="s">
        <v>113</v>
      </c>
      <c r="T492" s="90" t="s">
        <v>2094</v>
      </c>
      <c r="U492" s="90" t="s">
        <v>38</v>
      </c>
      <c r="V492" s="90" t="s">
        <v>38</v>
      </c>
      <c r="W492" s="90" t="s">
        <v>38</v>
      </c>
      <c r="X492" s="90" t="s">
        <v>38</v>
      </c>
      <c r="Y492" s="95" t="s">
        <v>2095</v>
      </c>
    </row>
    <row r="493" spans="1:25" ht="30" x14ac:dyDescent="0.25">
      <c r="A493" s="70" t="s">
        <v>343</v>
      </c>
      <c r="B493" s="90" t="s">
        <v>1889</v>
      </c>
      <c r="C493" s="90" t="s">
        <v>150</v>
      </c>
      <c r="D493" s="91" t="s">
        <v>2096</v>
      </c>
      <c r="E493" s="90" t="s">
        <v>203</v>
      </c>
      <c r="F493" s="90" t="s">
        <v>152</v>
      </c>
      <c r="G493" s="91" t="s">
        <v>2097</v>
      </c>
      <c r="H493" s="91" t="s">
        <v>1004</v>
      </c>
      <c r="I493" s="91" t="s">
        <v>911</v>
      </c>
      <c r="J493" s="90" t="s">
        <v>1894</v>
      </c>
      <c r="K493" s="91" t="s">
        <v>121</v>
      </c>
      <c r="L493" s="90">
        <v>30</v>
      </c>
      <c r="M493" s="91" t="s">
        <v>2098</v>
      </c>
      <c r="N493" s="92">
        <v>43990</v>
      </c>
      <c r="O493" s="93" t="s">
        <v>38</v>
      </c>
      <c r="P493" s="94"/>
      <c r="Q493" s="93"/>
      <c r="R493" s="90"/>
      <c r="S493" s="90" t="s">
        <v>113</v>
      </c>
      <c r="T493" s="90" t="s">
        <v>2099</v>
      </c>
      <c r="U493" s="90" t="s">
        <v>38</v>
      </c>
      <c r="V493" s="90" t="s">
        <v>38</v>
      </c>
      <c r="W493" s="90" t="s">
        <v>38</v>
      </c>
      <c r="X493" s="90" t="s">
        <v>38</v>
      </c>
      <c r="Y493" s="95" t="s">
        <v>2100</v>
      </c>
    </row>
    <row r="494" spans="1:25" ht="71.25" x14ac:dyDescent="0.25">
      <c r="A494" s="70" t="s">
        <v>343</v>
      </c>
      <c r="B494" s="90" t="s">
        <v>1889</v>
      </c>
      <c r="C494" s="90" t="s">
        <v>150</v>
      </c>
      <c r="D494" s="91" t="s">
        <v>246</v>
      </c>
      <c r="E494" s="90" t="s">
        <v>338</v>
      </c>
      <c r="F494" s="90" t="s">
        <v>1891</v>
      </c>
      <c r="G494" s="91" t="s">
        <v>2101</v>
      </c>
      <c r="H494" s="91" t="s">
        <v>2102</v>
      </c>
      <c r="I494" s="91" t="s">
        <v>595</v>
      </c>
      <c r="J494" s="90" t="s">
        <v>1894</v>
      </c>
      <c r="K494" s="91" t="s">
        <v>53</v>
      </c>
      <c r="L494" s="90">
        <v>30</v>
      </c>
      <c r="M494" s="91" t="s">
        <v>2103</v>
      </c>
      <c r="N494" s="92">
        <v>43990</v>
      </c>
      <c r="O494" s="93" t="s">
        <v>38</v>
      </c>
      <c r="P494" s="94"/>
      <c r="Q494" s="93"/>
      <c r="R494" s="90"/>
      <c r="S494" s="90" t="s">
        <v>113</v>
      </c>
      <c r="T494" s="90" t="s">
        <v>2104</v>
      </c>
      <c r="U494" s="90" t="s">
        <v>38</v>
      </c>
      <c r="V494" s="90" t="s">
        <v>38</v>
      </c>
      <c r="W494" s="90" t="s">
        <v>38</v>
      </c>
      <c r="X494" s="90" t="s">
        <v>38</v>
      </c>
      <c r="Y494" s="95" t="s">
        <v>2095</v>
      </c>
    </row>
    <row r="495" spans="1:25" ht="57" x14ac:dyDescent="0.25">
      <c r="A495" s="70" t="s">
        <v>343</v>
      </c>
      <c r="B495" s="58" t="s">
        <v>1889</v>
      </c>
      <c r="C495" s="58" t="s">
        <v>507</v>
      </c>
      <c r="D495" s="59" t="s">
        <v>2105</v>
      </c>
      <c r="E495" s="58" t="s">
        <v>203</v>
      </c>
      <c r="F495" s="58" t="s">
        <v>1986</v>
      </c>
      <c r="G495" s="59" t="s">
        <v>2106</v>
      </c>
      <c r="H495" s="59" t="s">
        <v>2107</v>
      </c>
      <c r="I495" s="59" t="s">
        <v>313</v>
      </c>
      <c r="J495" s="58" t="s">
        <v>1894</v>
      </c>
      <c r="K495" s="59" t="s">
        <v>121</v>
      </c>
      <c r="L495" s="58">
        <v>30</v>
      </c>
      <c r="M495" s="59" t="s">
        <v>2108</v>
      </c>
      <c r="N495" s="77">
        <v>43990</v>
      </c>
      <c r="O495" s="61">
        <v>20202050068401</v>
      </c>
      <c r="P495" s="79">
        <v>44014</v>
      </c>
      <c r="Q495" s="61">
        <v>15</v>
      </c>
      <c r="R495" s="58">
        <v>15</v>
      </c>
      <c r="S495" s="58" t="s">
        <v>34</v>
      </c>
      <c r="T495" s="58" t="s">
        <v>38</v>
      </c>
      <c r="U495" s="58" t="s">
        <v>38</v>
      </c>
      <c r="V495" s="58" t="s">
        <v>38</v>
      </c>
      <c r="W495" s="58" t="s">
        <v>38</v>
      </c>
      <c r="X495" s="58" t="s">
        <v>38</v>
      </c>
      <c r="Y495" s="95" t="s">
        <v>1494</v>
      </c>
    </row>
    <row r="496" spans="1:25" ht="57" x14ac:dyDescent="0.25">
      <c r="A496" s="70" t="s">
        <v>343</v>
      </c>
      <c r="B496" s="58" t="s">
        <v>1889</v>
      </c>
      <c r="C496" s="58" t="s">
        <v>126</v>
      </c>
      <c r="D496" s="59" t="s">
        <v>1931</v>
      </c>
      <c r="E496" s="58" t="s">
        <v>203</v>
      </c>
      <c r="F496" s="58" t="s">
        <v>1891</v>
      </c>
      <c r="G496" s="59" t="s">
        <v>2109</v>
      </c>
      <c r="H496" s="59" t="s">
        <v>1904</v>
      </c>
      <c r="I496" s="58" t="s">
        <v>1905</v>
      </c>
      <c r="J496" s="58" t="s">
        <v>1894</v>
      </c>
      <c r="K496" s="59" t="s">
        <v>121</v>
      </c>
      <c r="L496" s="58">
        <v>30</v>
      </c>
      <c r="M496" s="59" t="s">
        <v>2110</v>
      </c>
      <c r="N496" s="77">
        <v>43990</v>
      </c>
      <c r="O496" s="66">
        <v>20202050068241</v>
      </c>
      <c r="P496" s="79">
        <v>44012</v>
      </c>
      <c r="Q496" s="62"/>
      <c r="R496" s="58">
        <v>14</v>
      </c>
      <c r="S496" s="58" t="s">
        <v>34</v>
      </c>
      <c r="T496" s="58" t="s">
        <v>2111</v>
      </c>
      <c r="U496" s="58" t="s">
        <v>38</v>
      </c>
      <c r="V496" s="58" t="s">
        <v>38</v>
      </c>
      <c r="W496" s="58" t="s">
        <v>38</v>
      </c>
      <c r="X496" s="58" t="s">
        <v>38</v>
      </c>
      <c r="Y496" s="95" t="s">
        <v>38</v>
      </c>
    </row>
    <row r="497" spans="1:25" ht="57" x14ac:dyDescent="0.25">
      <c r="A497" s="70" t="s">
        <v>343</v>
      </c>
      <c r="B497" s="58" t="s">
        <v>1889</v>
      </c>
      <c r="C497" s="58" t="s">
        <v>166</v>
      </c>
      <c r="D497" s="59" t="s">
        <v>1685</v>
      </c>
      <c r="E497" s="58" t="s">
        <v>331</v>
      </c>
      <c r="F497" s="58" t="s">
        <v>1891</v>
      </c>
      <c r="G497" s="59" t="s">
        <v>2112</v>
      </c>
      <c r="H497" s="59" t="s">
        <v>1904</v>
      </c>
      <c r="I497" s="58" t="s">
        <v>1905</v>
      </c>
      <c r="J497" s="58" t="s">
        <v>1894</v>
      </c>
      <c r="K497" s="59" t="s">
        <v>53</v>
      </c>
      <c r="L497" s="58">
        <v>30</v>
      </c>
      <c r="M497" s="59" t="s">
        <v>2113</v>
      </c>
      <c r="N497" s="77">
        <v>43991</v>
      </c>
      <c r="O497" s="66">
        <v>20202050068261</v>
      </c>
      <c r="P497" s="79">
        <v>44012</v>
      </c>
      <c r="Q497" s="62"/>
      <c r="R497" s="58">
        <v>13</v>
      </c>
      <c r="S497" s="58" t="s">
        <v>34</v>
      </c>
      <c r="T497" s="58" t="s">
        <v>2114</v>
      </c>
      <c r="U497" s="58" t="s">
        <v>38</v>
      </c>
      <c r="V497" s="58" t="s">
        <v>38</v>
      </c>
      <c r="W497" s="58" t="s">
        <v>38</v>
      </c>
      <c r="X497" s="58" t="s">
        <v>38</v>
      </c>
      <c r="Y497" s="95" t="s">
        <v>2115</v>
      </c>
    </row>
    <row r="498" spans="1:25" ht="42.75" x14ac:dyDescent="0.25">
      <c r="A498" s="70" t="s">
        <v>343</v>
      </c>
      <c r="B498" s="58" t="s">
        <v>1889</v>
      </c>
      <c r="C498" s="58" t="s">
        <v>150</v>
      </c>
      <c r="D498" s="59" t="s">
        <v>1583</v>
      </c>
      <c r="E498" s="58" t="s">
        <v>331</v>
      </c>
      <c r="F498" s="58" t="s">
        <v>1891</v>
      </c>
      <c r="G498" s="59" t="s">
        <v>2116</v>
      </c>
      <c r="H498" s="59" t="s">
        <v>1904</v>
      </c>
      <c r="I498" s="58" t="s">
        <v>1905</v>
      </c>
      <c r="J498" s="58" t="s">
        <v>1894</v>
      </c>
      <c r="K498" s="59" t="s">
        <v>53</v>
      </c>
      <c r="L498" s="58">
        <v>30</v>
      </c>
      <c r="M498" s="59" t="s">
        <v>2117</v>
      </c>
      <c r="N498" s="77">
        <v>43991</v>
      </c>
      <c r="O498" s="66">
        <v>20202000012952</v>
      </c>
      <c r="P498" s="79">
        <v>43994</v>
      </c>
      <c r="Q498" s="62"/>
      <c r="R498" s="58">
        <v>4</v>
      </c>
      <c r="S498" s="58" t="s">
        <v>34</v>
      </c>
      <c r="T498" s="58" t="s">
        <v>2118</v>
      </c>
      <c r="U498" s="58" t="s">
        <v>38</v>
      </c>
      <c r="V498" s="58" t="s">
        <v>38</v>
      </c>
      <c r="W498" s="58" t="s">
        <v>38</v>
      </c>
      <c r="X498" s="58" t="s">
        <v>38</v>
      </c>
      <c r="Y498" s="95" t="s">
        <v>2115</v>
      </c>
    </row>
    <row r="499" spans="1:25" ht="57" x14ac:dyDescent="0.25">
      <c r="A499" s="70" t="s">
        <v>343</v>
      </c>
      <c r="B499" s="58" t="s">
        <v>1889</v>
      </c>
      <c r="C499" s="58" t="s">
        <v>150</v>
      </c>
      <c r="D499" s="59" t="s">
        <v>2119</v>
      </c>
      <c r="E499" s="58" t="s">
        <v>2120</v>
      </c>
      <c r="F499" s="58" t="s">
        <v>1891</v>
      </c>
      <c r="G499" s="59" t="s">
        <v>2121</v>
      </c>
      <c r="H499" s="59" t="s">
        <v>2107</v>
      </c>
      <c r="I499" s="59" t="s">
        <v>313</v>
      </c>
      <c r="J499" s="58" t="s">
        <v>1894</v>
      </c>
      <c r="K499" s="59" t="s">
        <v>121</v>
      </c>
      <c r="L499" s="58">
        <v>30</v>
      </c>
      <c r="M499" s="59" t="s">
        <v>2122</v>
      </c>
      <c r="N499" s="77">
        <v>43991</v>
      </c>
      <c r="O499" s="61">
        <v>20202050068381</v>
      </c>
      <c r="P499" s="79">
        <v>44014</v>
      </c>
      <c r="Q499" s="61">
        <v>14</v>
      </c>
      <c r="R499" s="58">
        <v>14</v>
      </c>
      <c r="S499" s="58" t="s">
        <v>34</v>
      </c>
      <c r="T499" s="58" t="s">
        <v>2123</v>
      </c>
      <c r="U499" s="58" t="s">
        <v>38</v>
      </c>
      <c r="V499" s="58" t="s">
        <v>38</v>
      </c>
      <c r="W499" s="58" t="s">
        <v>38</v>
      </c>
      <c r="X499" s="58" t="s">
        <v>38</v>
      </c>
      <c r="Y499" s="95" t="s">
        <v>1494</v>
      </c>
    </row>
    <row r="500" spans="1:25" ht="42.75" x14ac:dyDescent="0.25">
      <c r="A500" s="70" t="s">
        <v>343</v>
      </c>
      <c r="B500" s="58" t="s">
        <v>1889</v>
      </c>
      <c r="C500" s="58" t="s">
        <v>172</v>
      </c>
      <c r="D500" s="59" t="s">
        <v>466</v>
      </c>
      <c r="E500" s="58" t="s">
        <v>331</v>
      </c>
      <c r="F500" s="58" t="s">
        <v>1891</v>
      </c>
      <c r="G500" s="59" t="s">
        <v>2124</v>
      </c>
      <c r="H500" s="59" t="s">
        <v>2125</v>
      </c>
      <c r="I500" s="58" t="s">
        <v>2126</v>
      </c>
      <c r="J500" s="58" t="s">
        <v>1894</v>
      </c>
      <c r="K500" s="59" t="s">
        <v>53</v>
      </c>
      <c r="L500" s="58">
        <v>30</v>
      </c>
      <c r="M500" s="59" t="s">
        <v>2127</v>
      </c>
      <c r="N500" s="77">
        <v>43991</v>
      </c>
      <c r="O500" s="66">
        <v>20201000002481</v>
      </c>
      <c r="P500" s="79">
        <v>43992</v>
      </c>
      <c r="Q500" s="62"/>
      <c r="R500" s="58">
        <v>1</v>
      </c>
      <c r="S500" s="58" t="s">
        <v>34</v>
      </c>
      <c r="T500" s="58" t="s">
        <v>2128</v>
      </c>
      <c r="U500" s="58" t="s">
        <v>38</v>
      </c>
      <c r="V500" s="58" t="s">
        <v>38</v>
      </c>
      <c r="W500" s="58" t="s">
        <v>38</v>
      </c>
      <c r="X500" s="58" t="s">
        <v>38</v>
      </c>
      <c r="Y500" s="95" t="s">
        <v>2095</v>
      </c>
    </row>
    <row r="501" spans="1:25" ht="57" x14ac:dyDescent="0.25">
      <c r="A501" s="70" t="s">
        <v>343</v>
      </c>
      <c r="B501" s="90" t="s">
        <v>1889</v>
      </c>
      <c r="C501" s="90" t="s">
        <v>380</v>
      </c>
      <c r="D501" s="91" t="s">
        <v>503</v>
      </c>
      <c r="E501" s="90" t="s">
        <v>331</v>
      </c>
      <c r="F501" s="90" t="s">
        <v>1891</v>
      </c>
      <c r="G501" s="91" t="s">
        <v>2129</v>
      </c>
      <c r="H501" s="91" t="s">
        <v>1915</v>
      </c>
      <c r="I501" s="91" t="s">
        <v>313</v>
      </c>
      <c r="J501" s="90" t="s">
        <v>1894</v>
      </c>
      <c r="K501" s="91" t="s">
        <v>53</v>
      </c>
      <c r="L501" s="90">
        <v>30</v>
      </c>
      <c r="M501" s="91" t="s">
        <v>2130</v>
      </c>
      <c r="N501" s="92">
        <v>43991</v>
      </c>
      <c r="O501" s="93" t="s">
        <v>38</v>
      </c>
      <c r="P501" s="94"/>
      <c r="Q501" s="93"/>
      <c r="R501" s="90"/>
      <c r="S501" s="90" t="s">
        <v>113</v>
      </c>
      <c r="T501" s="90" t="s">
        <v>2131</v>
      </c>
      <c r="U501" s="90" t="s">
        <v>38</v>
      </c>
      <c r="V501" s="90" t="s">
        <v>38</v>
      </c>
      <c r="W501" s="90" t="s">
        <v>38</v>
      </c>
      <c r="X501" s="90" t="s">
        <v>38</v>
      </c>
      <c r="Y501" s="95" t="s">
        <v>2095</v>
      </c>
    </row>
    <row r="502" spans="1:25" ht="57" x14ac:dyDescent="0.25">
      <c r="A502" s="70" t="s">
        <v>343</v>
      </c>
      <c r="B502" s="58" t="s">
        <v>1889</v>
      </c>
      <c r="C502" s="58" t="s">
        <v>150</v>
      </c>
      <c r="D502" s="59" t="s">
        <v>2132</v>
      </c>
      <c r="E502" s="58" t="s">
        <v>331</v>
      </c>
      <c r="F502" s="58" t="s">
        <v>1891</v>
      </c>
      <c r="G502" s="59" t="s">
        <v>2133</v>
      </c>
      <c r="H502" s="59" t="s">
        <v>85</v>
      </c>
      <c r="I502" s="59" t="s">
        <v>86</v>
      </c>
      <c r="J502" s="58" t="s">
        <v>274</v>
      </c>
      <c r="K502" s="59" t="s">
        <v>53</v>
      </c>
      <c r="L502" s="58">
        <v>30</v>
      </c>
      <c r="M502" s="59" t="s">
        <v>2134</v>
      </c>
      <c r="N502" s="77">
        <v>43992</v>
      </c>
      <c r="O502" s="66">
        <v>20201200000283</v>
      </c>
      <c r="P502" s="79">
        <v>44005</v>
      </c>
      <c r="Q502" s="62"/>
      <c r="R502" s="58">
        <v>8</v>
      </c>
      <c r="S502" s="58" t="s">
        <v>34</v>
      </c>
      <c r="T502" s="58" t="s">
        <v>2135</v>
      </c>
      <c r="U502" s="58" t="s">
        <v>38</v>
      </c>
      <c r="V502" s="58" t="s">
        <v>38</v>
      </c>
      <c r="W502" s="58" t="s">
        <v>38</v>
      </c>
      <c r="X502" s="58" t="s">
        <v>38</v>
      </c>
      <c r="Y502" s="95" t="s">
        <v>2136</v>
      </c>
    </row>
    <row r="503" spans="1:25" ht="57" x14ac:dyDescent="0.25">
      <c r="A503" s="70" t="s">
        <v>343</v>
      </c>
      <c r="B503" s="90" t="s">
        <v>1889</v>
      </c>
      <c r="C503" s="90" t="s">
        <v>150</v>
      </c>
      <c r="D503" s="91" t="s">
        <v>2137</v>
      </c>
      <c r="E503" s="90" t="s">
        <v>2120</v>
      </c>
      <c r="F503" s="90" t="s">
        <v>1926</v>
      </c>
      <c r="G503" s="91" t="s">
        <v>2138</v>
      </c>
      <c r="H503" s="91" t="s">
        <v>1915</v>
      </c>
      <c r="I503" s="91" t="s">
        <v>313</v>
      </c>
      <c r="J503" s="90" t="s">
        <v>1894</v>
      </c>
      <c r="K503" s="91" t="s">
        <v>121</v>
      </c>
      <c r="L503" s="90">
        <v>30</v>
      </c>
      <c r="M503" s="91" t="s">
        <v>2139</v>
      </c>
      <c r="N503" s="92">
        <v>43992</v>
      </c>
      <c r="O503" s="93" t="s">
        <v>38</v>
      </c>
      <c r="P503" s="94"/>
      <c r="Q503" s="93"/>
      <c r="R503" s="90"/>
      <c r="S503" s="90" t="s">
        <v>113</v>
      </c>
      <c r="T503" s="90" t="s">
        <v>2140</v>
      </c>
      <c r="U503" s="90" t="s">
        <v>38</v>
      </c>
      <c r="V503" s="90" t="s">
        <v>38</v>
      </c>
      <c r="W503" s="90" t="s">
        <v>38</v>
      </c>
      <c r="X503" s="90" t="s">
        <v>38</v>
      </c>
      <c r="Y503" s="96" t="s">
        <v>2141</v>
      </c>
    </row>
    <row r="504" spans="1:25" ht="57" x14ac:dyDescent="0.25">
      <c r="A504" s="70" t="s">
        <v>343</v>
      </c>
      <c r="B504" s="58" t="s">
        <v>1889</v>
      </c>
      <c r="C504" s="58" t="s">
        <v>661</v>
      </c>
      <c r="D504" s="59" t="s">
        <v>2142</v>
      </c>
      <c r="E504" s="58" t="s">
        <v>311</v>
      </c>
      <c r="F504" s="58" t="s">
        <v>1891</v>
      </c>
      <c r="G504" s="59" t="s">
        <v>2143</v>
      </c>
      <c r="H504" s="59" t="s">
        <v>1904</v>
      </c>
      <c r="I504" s="59" t="s">
        <v>313</v>
      </c>
      <c r="J504" s="58" t="s">
        <v>1894</v>
      </c>
      <c r="K504" s="59" t="s">
        <v>53</v>
      </c>
      <c r="L504" s="58">
        <v>30</v>
      </c>
      <c r="M504" s="59" t="s">
        <v>2144</v>
      </c>
      <c r="N504" s="77">
        <v>43992</v>
      </c>
      <c r="O504" s="61">
        <v>20202050068541</v>
      </c>
      <c r="P504" s="79">
        <v>44021</v>
      </c>
      <c r="Q504" s="61">
        <v>18</v>
      </c>
      <c r="R504" s="58">
        <v>18</v>
      </c>
      <c r="S504" s="58" t="s">
        <v>34</v>
      </c>
      <c r="T504" s="58" t="s">
        <v>2145</v>
      </c>
      <c r="U504" s="58" t="s">
        <v>38</v>
      </c>
      <c r="V504" s="58" t="s">
        <v>38</v>
      </c>
      <c r="W504" s="58" t="s">
        <v>38</v>
      </c>
      <c r="X504" s="58" t="s">
        <v>38</v>
      </c>
      <c r="Y504" s="95" t="s">
        <v>2115</v>
      </c>
    </row>
    <row r="505" spans="1:25" ht="42.75" x14ac:dyDescent="0.25">
      <c r="A505" s="70" t="s">
        <v>343</v>
      </c>
      <c r="B505" s="90" t="s">
        <v>1889</v>
      </c>
      <c r="C505" s="90" t="s">
        <v>150</v>
      </c>
      <c r="D505" s="91" t="s">
        <v>2146</v>
      </c>
      <c r="E505" s="90" t="s">
        <v>203</v>
      </c>
      <c r="F505" s="90" t="s">
        <v>1891</v>
      </c>
      <c r="G505" s="91" t="s">
        <v>2147</v>
      </c>
      <c r="H505" s="91" t="s">
        <v>917</v>
      </c>
      <c r="I505" s="91" t="s">
        <v>474</v>
      </c>
      <c r="J505" s="90" t="s">
        <v>1894</v>
      </c>
      <c r="K505" s="91" t="s">
        <v>281</v>
      </c>
      <c r="L505" s="90">
        <v>20</v>
      </c>
      <c r="M505" s="91" t="s">
        <v>2148</v>
      </c>
      <c r="N505" s="92">
        <v>43992</v>
      </c>
      <c r="O505" s="93" t="s">
        <v>38</v>
      </c>
      <c r="P505" s="94"/>
      <c r="Q505" s="93"/>
      <c r="R505" s="90"/>
      <c r="S505" s="90" t="s">
        <v>113</v>
      </c>
      <c r="T505" s="90" t="s">
        <v>2149</v>
      </c>
      <c r="U505" s="90" t="s">
        <v>38</v>
      </c>
      <c r="V505" s="90" t="s">
        <v>38</v>
      </c>
      <c r="W505" s="90" t="s">
        <v>38</v>
      </c>
      <c r="X505" s="90" t="s">
        <v>38</v>
      </c>
      <c r="Y505" s="95" t="s">
        <v>2150</v>
      </c>
    </row>
    <row r="506" spans="1:25" ht="57" x14ac:dyDescent="0.25">
      <c r="A506" s="70" t="s">
        <v>343</v>
      </c>
      <c r="B506" s="90" t="s">
        <v>1889</v>
      </c>
      <c r="C506" s="90" t="s">
        <v>150</v>
      </c>
      <c r="D506" s="91" t="s">
        <v>2151</v>
      </c>
      <c r="E506" s="90" t="s">
        <v>203</v>
      </c>
      <c r="F506" s="90" t="s">
        <v>1891</v>
      </c>
      <c r="G506" s="91" t="s">
        <v>2152</v>
      </c>
      <c r="H506" s="91" t="s">
        <v>2153</v>
      </c>
      <c r="I506" s="91" t="s">
        <v>595</v>
      </c>
      <c r="J506" s="90" t="s">
        <v>1894</v>
      </c>
      <c r="K506" s="91" t="s">
        <v>121</v>
      </c>
      <c r="L506" s="90">
        <v>30</v>
      </c>
      <c r="M506" s="91" t="s">
        <v>2154</v>
      </c>
      <c r="N506" s="92">
        <v>43993</v>
      </c>
      <c r="O506" s="93" t="s">
        <v>38</v>
      </c>
      <c r="P506" s="94"/>
      <c r="Q506" s="93"/>
      <c r="R506" s="90"/>
      <c r="S506" s="90" t="s">
        <v>113</v>
      </c>
      <c r="T506" s="90" t="s">
        <v>2155</v>
      </c>
      <c r="U506" s="90" t="s">
        <v>38</v>
      </c>
      <c r="V506" s="90" t="s">
        <v>38</v>
      </c>
      <c r="W506" s="90" t="s">
        <v>38</v>
      </c>
      <c r="X506" s="90" t="s">
        <v>38</v>
      </c>
      <c r="Y506" s="95" t="s">
        <v>2156</v>
      </c>
    </row>
    <row r="507" spans="1:25" ht="42.75" x14ac:dyDescent="0.25">
      <c r="A507" s="70" t="s">
        <v>343</v>
      </c>
      <c r="B507" s="58" t="s">
        <v>1889</v>
      </c>
      <c r="C507" s="58" t="s">
        <v>186</v>
      </c>
      <c r="D507" s="59" t="s">
        <v>679</v>
      </c>
      <c r="E507" s="58" t="s">
        <v>331</v>
      </c>
      <c r="F507" s="58" t="s">
        <v>1986</v>
      </c>
      <c r="G507" s="59" t="s">
        <v>2157</v>
      </c>
      <c r="H507" s="59" t="s">
        <v>1970</v>
      </c>
      <c r="I507" s="58" t="s">
        <v>1905</v>
      </c>
      <c r="J507" s="58" t="s">
        <v>1894</v>
      </c>
      <c r="K507" s="59" t="s">
        <v>53</v>
      </c>
      <c r="L507" s="58">
        <v>30</v>
      </c>
      <c r="M507" s="59" t="s">
        <v>2158</v>
      </c>
      <c r="N507" s="77">
        <v>43993</v>
      </c>
      <c r="O507" s="66" t="s">
        <v>38</v>
      </c>
      <c r="P507" s="79">
        <v>44006</v>
      </c>
      <c r="Q507" s="62"/>
      <c r="R507" s="58">
        <v>8</v>
      </c>
      <c r="S507" s="58" t="s">
        <v>34</v>
      </c>
      <c r="T507" s="58" t="s">
        <v>2159</v>
      </c>
      <c r="U507" s="58" t="s">
        <v>38</v>
      </c>
      <c r="V507" s="58" t="s">
        <v>38</v>
      </c>
      <c r="W507" s="58" t="s">
        <v>501</v>
      </c>
      <c r="X507" s="58" t="s">
        <v>38</v>
      </c>
      <c r="Y507" s="95" t="s">
        <v>2160</v>
      </c>
    </row>
    <row r="508" spans="1:25" ht="57" x14ac:dyDescent="0.25">
      <c r="A508" s="70" t="s">
        <v>343</v>
      </c>
      <c r="B508" s="85" t="s">
        <v>714</v>
      </c>
      <c r="C508" s="85" t="s">
        <v>176</v>
      </c>
      <c r="D508" s="86" t="s">
        <v>2161</v>
      </c>
      <c r="E508" s="85" t="s">
        <v>331</v>
      </c>
      <c r="F508" s="85" t="s">
        <v>128</v>
      </c>
      <c r="G508" s="86" t="s">
        <v>2162</v>
      </c>
      <c r="H508" s="86" t="s">
        <v>335</v>
      </c>
      <c r="I508" s="86" t="s">
        <v>313</v>
      </c>
      <c r="J508" s="85" t="s">
        <v>1894</v>
      </c>
      <c r="K508" s="86" t="s">
        <v>53</v>
      </c>
      <c r="L508" s="85">
        <v>30</v>
      </c>
      <c r="M508" s="86" t="s">
        <v>2163</v>
      </c>
      <c r="N508" s="87">
        <v>43993</v>
      </c>
      <c r="O508" s="88">
        <v>20202050069271</v>
      </c>
      <c r="P508" s="89">
        <v>44047</v>
      </c>
      <c r="Q508" s="88">
        <v>34</v>
      </c>
      <c r="R508" s="85">
        <v>34</v>
      </c>
      <c r="S508" s="85" t="s">
        <v>141</v>
      </c>
      <c r="T508" s="85" t="s">
        <v>38</v>
      </c>
      <c r="U508" s="85" t="s">
        <v>38</v>
      </c>
      <c r="V508" s="85" t="s">
        <v>38</v>
      </c>
      <c r="W508" s="85" t="s">
        <v>38</v>
      </c>
      <c r="X508" s="85" t="s">
        <v>38</v>
      </c>
      <c r="Y508" s="95" t="s">
        <v>1494</v>
      </c>
    </row>
    <row r="509" spans="1:25" ht="30" x14ac:dyDescent="0.25">
      <c r="A509" s="70" t="s">
        <v>1280</v>
      </c>
      <c r="B509" s="58" t="s">
        <v>171</v>
      </c>
      <c r="C509" s="58" t="s">
        <v>150</v>
      </c>
      <c r="D509" s="59" t="s">
        <v>2164</v>
      </c>
      <c r="E509" s="58" t="s">
        <v>203</v>
      </c>
      <c r="F509" s="58" t="s">
        <v>1891</v>
      </c>
      <c r="G509" s="59" t="s">
        <v>237</v>
      </c>
      <c r="H509" s="59" t="s">
        <v>390</v>
      </c>
      <c r="I509" s="58" t="s">
        <v>139</v>
      </c>
      <c r="J509" s="58" t="s">
        <v>1894</v>
      </c>
      <c r="K509" s="59" t="s">
        <v>121</v>
      </c>
      <c r="L509" s="58">
        <v>30</v>
      </c>
      <c r="M509" s="59" t="s">
        <v>2165</v>
      </c>
      <c r="N509" s="77">
        <v>43993</v>
      </c>
      <c r="O509" s="66" t="s">
        <v>38</v>
      </c>
      <c r="P509" s="79">
        <v>43994</v>
      </c>
      <c r="Q509" s="62"/>
      <c r="R509" s="58">
        <v>1</v>
      </c>
      <c r="S509" s="58" t="s">
        <v>34</v>
      </c>
      <c r="T509" s="58" t="s">
        <v>2166</v>
      </c>
      <c r="U509" s="58" t="s">
        <v>38</v>
      </c>
      <c r="V509" s="58" t="s">
        <v>38</v>
      </c>
      <c r="W509" s="58" t="s">
        <v>38</v>
      </c>
      <c r="X509" s="58" t="s">
        <v>38</v>
      </c>
      <c r="Y509" s="95" t="s">
        <v>2115</v>
      </c>
    </row>
    <row r="510" spans="1:25" ht="57" x14ac:dyDescent="0.25">
      <c r="A510" s="70" t="s">
        <v>343</v>
      </c>
      <c r="B510" s="58" t="s">
        <v>714</v>
      </c>
      <c r="C510" s="58" t="s">
        <v>143</v>
      </c>
      <c r="D510" s="59" t="s">
        <v>84</v>
      </c>
      <c r="E510" s="58" t="s">
        <v>331</v>
      </c>
      <c r="F510" s="58" t="s">
        <v>1986</v>
      </c>
      <c r="G510" s="59" t="s">
        <v>2167</v>
      </c>
      <c r="H510" s="59" t="s">
        <v>1915</v>
      </c>
      <c r="I510" s="59" t="s">
        <v>313</v>
      </c>
      <c r="J510" s="58" t="s">
        <v>1894</v>
      </c>
      <c r="K510" s="59" t="s">
        <v>53</v>
      </c>
      <c r="L510" s="58">
        <v>30</v>
      </c>
      <c r="M510" s="59" t="s">
        <v>2168</v>
      </c>
      <c r="N510" s="77">
        <v>43993</v>
      </c>
      <c r="O510" s="61">
        <v>20202050068571</v>
      </c>
      <c r="P510" s="79">
        <v>44020</v>
      </c>
      <c r="Q510" s="61">
        <v>16</v>
      </c>
      <c r="R510" s="58">
        <v>16</v>
      </c>
      <c r="S510" s="58" t="s">
        <v>34</v>
      </c>
      <c r="T510" s="58" t="s">
        <v>2169</v>
      </c>
      <c r="U510" s="58" t="s">
        <v>38</v>
      </c>
      <c r="V510" s="58" t="s">
        <v>38</v>
      </c>
      <c r="W510" s="58" t="s">
        <v>38</v>
      </c>
      <c r="X510" s="58" t="s">
        <v>38</v>
      </c>
      <c r="Y510" s="95" t="s">
        <v>2115</v>
      </c>
    </row>
    <row r="511" spans="1:25" ht="57" x14ac:dyDescent="0.25">
      <c r="A511" s="70" t="s">
        <v>343</v>
      </c>
      <c r="B511" s="58" t="s">
        <v>1889</v>
      </c>
      <c r="C511" s="58" t="s">
        <v>661</v>
      </c>
      <c r="D511" s="59" t="s">
        <v>1867</v>
      </c>
      <c r="E511" s="58" t="s">
        <v>331</v>
      </c>
      <c r="F511" s="58" t="s">
        <v>1926</v>
      </c>
      <c r="G511" s="59" t="s">
        <v>2170</v>
      </c>
      <c r="H511" s="59" t="s">
        <v>1947</v>
      </c>
      <c r="I511" s="59" t="s">
        <v>595</v>
      </c>
      <c r="J511" s="58" t="s">
        <v>1894</v>
      </c>
      <c r="K511" s="59" t="s">
        <v>32</v>
      </c>
      <c r="L511" s="58">
        <v>35</v>
      </c>
      <c r="M511" s="59" t="s">
        <v>2171</v>
      </c>
      <c r="N511" s="77">
        <v>43993</v>
      </c>
      <c r="O511" s="61">
        <v>20202000002971</v>
      </c>
      <c r="P511" s="79">
        <v>44016</v>
      </c>
      <c r="Q511" s="61">
        <v>14</v>
      </c>
      <c r="R511" s="58">
        <v>14</v>
      </c>
      <c r="S511" s="58" t="s">
        <v>34</v>
      </c>
      <c r="T511" s="58" t="s">
        <v>2172</v>
      </c>
      <c r="U511" s="58" t="s">
        <v>38</v>
      </c>
      <c r="V511" s="58" t="s">
        <v>38</v>
      </c>
      <c r="W511" s="58" t="s">
        <v>38</v>
      </c>
      <c r="X511" s="58" t="s">
        <v>38</v>
      </c>
      <c r="Y511" s="95" t="s">
        <v>2173</v>
      </c>
    </row>
    <row r="512" spans="1:25" ht="42.75" x14ac:dyDescent="0.25">
      <c r="A512" s="70" t="s">
        <v>343</v>
      </c>
      <c r="B512" s="58" t="s">
        <v>1889</v>
      </c>
      <c r="C512" s="58" t="s">
        <v>344</v>
      </c>
      <c r="D512" s="59" t="s">
        <v>2174</v>
      </c>
      <c r="E512" s="58" t="s">
        <v>331</v>
      </c>
      <c r="F512" s="58" t="s">
        <v>1891</v>
      </c>
      <c r="G512" s="59" t="s">
        <v>2175</v>
      </c>
      <c r="H512" s="59" t="s">
        <v>1608</v>
      </c>
      <c r="I512" s="59" t="s">
        <v>1609</v>
      </c>
      <c r="J512" s="58" t="s">
        <v>1979</v>
      </c>
      <c r="K512" s="59" t="s">
        <v>53</v>
      </c>
      <c r="L512" s="58">
        <v>30</v>
      </c>
      <c r="M512" s="59" t="s">
        <v>2176</v>
      </c>
      <c r="N512" s="77">
        <v>43994</v>
      </c>
      <c r="O512" s="61" t="s">
        <v>38</v>
      </c>
      <c r="P512" s="79">
        <v>43994</v>
      </c>
      <c r="Q512" s="61">
        <v>0</v>
      </c>
      <c r="R512" s="58">
        <v>0</v>
      </c>
      <c r="S512" s="58" t="s">
        <v>34</v>
      </c>
      <c r="T512" s="58" t="s">
        <v>38</v>
      </c>
      <c r="U512" s="58" t="s">
        <v>38</v>
      </c>
      <c r="V512" s="58" t="s">
        <v>38</v>
      </c>
      <c r="W512" s="58" t="s">
        <v>38</v>
      </c>
      <c r="X512" s="58" t="s">
        <v>38</v>
      </c>
      <c r="Y512" s="95" t="s">
        <v>1494</v>
      </c>
    </row>
    <row r="513" spans="1:25" ht="75" x14ac:dyDescent="0.25">
      <c r="A513" s="70" t="s">
        <v>1280</v>
      </c>
      <c r="B513" s="58" t="s">
        <v>171</v>
      </c>
      <c r="C513" s="58" t="s">
        <v>143</v>
      </c>
      <c r="D513" s="59" t="s">
        <v>2177</v>
      </c>
      <c r="E513" s="58" t="s">
        <v>203</v>
      </c>
      <c r="F513" s="58" t="s">
        <v>1891</v>
      </c>
      <c r="G513" s="59" t="s">
        <v>2178</v>
      </c>
      <c r="H513" s="59" t="s">
        <v>2179</v>
      </c>
      <c r="I513" s="58" t="s">
        <v>894</v>
      </c>
      <c r="J513" s="58" t="s">
        <v>1894</v>
      </c>
      <c r="K513" s="59" t="s">
        <v>121</v>
      </c>
      <c r="L513" s="58">
        <v>30</v>
      </c>
      <c r="M513" s="59" t="s">
        <v>2180</v>
      </c>
      <c r="N513" s="77">
        <v>43994</v>
      </c>
      <c r="O513" s="66">
        <v>20203800014212</v>
      </c>
      <c r="P513" s="79">
        <v>43999</v>
      </c>
      <c r="Q513" s="62"/>
      <c r="R513" s="58">
        <v>3</v>
      </c>
      <c r="S513" s="58" t="s">
        <v>34</v>
      </c>
      <c r="T513" s="58" t="s">
        <v>2181</v>
      </c>
      <c r="U513" s="58" t="s">
        <v>38</v>
      </c>
      <c r="V513" s="58" t="s">
        <v>38</v>
      </c>
      <c r="W513" s="58" t="s">
        <v>38</v>
      </c>
      <c r="X513" s="58" t="s">
        <v>38</v>
      </c>
      <c r="Y513" s="95" t="s">
        <v>2115</v>
      </c>
    </row>
    <row r="514" spans="1:25" ht="42.75" x14ac:dyDescent="0.25">
      <c r="A514" s="70" t="s">
        <v>343</v>
      </c>
      <c r="B514" s="58" t="s">
        <v>1889</v>
      </c>
      <c r="C514" s="58" t="s">
        <v>150</v>
      </c>
      <c r="D514" s="59" t="s">
        <v>2182</v>
      </c>
      <c r="E514" s="58" t="s">
        <v>203</v>
      </c>
      <c r="F514" s="58" t="s">
        <v>1891</v>
      </c>
      <c r="G514" s="59" t="s">
        <v>2183</v>
      </c>
      <c r="H514" s="59" t="s">
        <v>2184</v>
      </c>
      <c r="I514" s="58" t="s">
        <v>2185</v>
      </c>
      <c r="J514" s="58" t="s">
        <v>2075</v>
      </c>
      <c r="K514" s="59" t="s">
        <v>281</v>
      </c>
      <c r="L514" s="58">
        <v>20</v>
      </c>
      <c r="M514" s="59" t="s">
        <v>2186</v>
      </c>
      <c r="N514" s="77">
        <v>43994</v>
      </c>
      <c r="O514" s="66" t="s">
        <v>38</v>
      </c>
      <c r="P514" s="79">
        <v>44012</v>
      </c>
      <c r="Q514" s="62"/>
      <c r="R514" s="58">
        <v>10</v>
      </c>
      <c r="S514" s="58" t="s">
        <v>34</v>
      </c>
      <c r="T514" s="58" t="s">
        <v>2187</v>
      </c>
      <c r="U514" s="58" t="s">
        <v>38</v>
      </c>
      <c r="V514" s="58" t="s">
        <v>38</v>
      </c>
      <c r="W514" s="58" t="s">
        <v>38</v>
      </c>
      <c r="X514" s="58" t="s">
        <v>38</v>
      </c>
      <c r="Y514" s="95" t="s">
        <v>38</v>
      </c>
    </row>
    <row r="515" spans="1:25" ht="57" x14ac:dyDescent="0.25">
      <c r="A515" s="70" t="s">
        <v>343</v>
      </c>
      <c r="B515" s="58" t="s">
        <v>1889</v>
      </c>
      <c r="C515" s="58" t="s">
        <v>186</v>
      </c>
      <c r="D515" s="59" t="s">
        <v>994</v>
      </c>
      <c r="E515" s="58" t="s">
        <v>203</v>
      </c>
      <c r="F515" s="58" t="s">
        <v>1926</v>
      </c>
      <c r="G515" s="59" t="s">
        <v>2188</v>
      </c>
      <c r="H515" s="59" t="s">
        <v>1904</v>
      </c>
      <c r="I515" s="59" t="s">
        <v>313</v>
      </c>
      <c r="J515" s="58" t="s">
        <v>1894</v>
      </c>
      <c r="K515" s="59" t="s">
        <v>281</v>
      </c>
      <c r="L515" s="58">
        <v>20</v>
      </c>
      <c r="M515" s="59" t="s">
        <v>2189</v>
      </c>
      <c r="N515" s="77">
        <v>43994</v>
      </c>
      <c r="O515" s="61">
        <v>20202050068611</v>
      </c>
      <c r="P515" s="79">
        <v>44029</v>
      </c>
      <c r="Q515" s="61">
        <v>22</v>
      </c>
      <c r="R515" s="58">
        <v>22</v>
      </c>
      <c r="S515" s="58" t="s">
        <v>34</v>
      </c>
      <c r="T515" s="58" t="s">
        <v>2190</v>
      </c>
      <c r="U515" s="58" t="s">
        <v>38</v>
      </c>
      <c r="V515" s="58" t="s">
        <v>38</v>
      </c>
      <c r="W515" s="58" t="s">
        <v>38</v>
      </c>
      <c r="X515" s="58" t="s">
        <v>38</v>
      </c>
      <c r="Y515" s="95" t="s">
        <v>38</v>
      </c>
    </row>
    <row r="516" spans="1:25" ht="57" x14ac:dyDescent="0.25">
      <c r="A516" s="70" t="s">
        <v>343</v>
      </c>
      <c r="B516" s="58" t="s">
        <v>714</v>
      </c>
      <c r="C516" s="58" t="s">
        <v>1033</v>
      </c>
      <c r="D516" s="59" t="s">
        <v>2191</v>
      </c>
      <c r="E516" s="58" t="s">
        <v>203</v>
      </c>
      <c r="F516" s="58" t="s">
        <v>1891</v>
      </c>
      <c r="G516" s="59" t="s">
        <v>2192</v>
      </c>
      <c r="H516" s="59" t="s">
        <v>1915</v>
      </c>
      <c r="I516" s="58" t="s">
        <v>1905</v>
      </c>
      <c r="J516" s="58" t="s">
        <v>1894</v>
      </c>
      <c r="K516" s="59" t="s">
        <v>281</v>
      </c>
      <c r="L516" s="58">
        <v>20</v>
      </c>
      <c r="M516" s="59" t="s">
        <v>2193</v>
      </c>
      <c r="N516" s="77">
        <v>43994</v>
      </c>
      <c r="O516" s="66">
        <v>20202050068141</v>
      </c>
      <c r="P516" s="79">
        <v>43999</v>
      </c>
      <c r="Q516" s="62"/>
      <c r="R516" s="58">
        <v>3</v>
      </c>
      <c r="S516" s="58" t="s">
        <v>34</v>
      </c>
      <c r="T516" s="58" t="s">
        <v>2194</v>
      </c>
      <c r="U516" s="58" t="s">
        <v>38</v>
      </c>
      <c r="V516" s="58" t="s">
        <v>38</v>
      </c>
      <c r="W516" s="58" t="s">
        <v>38</v>
      </c>
      <c r="X516" s="58" t="s">
        <v>38</v>
      </c>
      <c r="Y516" s="95" t="s">
        <v>2115</v>
      </c>
    </row>
    <row r="517" spans="1:25" ht="30" x14ac:dyDescent="0.25">
      <c r="A517" s="70" t="s">
        <v>1280</v>
      </c>
      <c r="B517" s="63" t="s">
        <v>309</v>
      </c>
      <c r="C517" s="63" t="s">
        <v>176</v>
      </c>
      <c r="D517" s="64" t="s">
        <v>2195</v>
      </c>
      <c r="E517" s="63" t="s">
        <v>311</v>
      </c>
      <c r="F517" s="63" t="s">
        <v>1891</v>
      </c>
      <c r="G517" s="64" t="s">
        <v>2196</v>
      </c>
      <c r="H517" s="64" t="s">
        <v>85</v>
      </c>
      <c r="I517" s="64" t="s">
        <v>1168</v>
      </c>
      <c r="J517" s="63" t="s">
        <v>1894</v>
      </c>
      <c r="K517" s="64" t="s">
        <v>32</v>
      </c>
      <c r="L517" s="63">
        <v>35</v>
      </c>
      <c r="M517" s="64" t="s">
        <v>2197</v>
      </c>
      <c r="N517" s="78">
        <v>43994</v>
      </c>
      <c r="O517" s="65" t="s">
        <v>38</v>
      </c>
      <c r="P517" s="74"/>
      <c r="Q517" s="65"/>
      <c r="R517" s="63"/>
      <c r="S517" s="63" t="s">
        <v>706</v>
      </c>
      <c r="T517" s="63" t="s">
        <v>2198</v>
      </c>
      <c r="U517" s="63" t="s">
        <v>38</v>
      </c>
      <c r="V517" s="63" t="s">
        <v>38</v>
      </c>
      <c r="W517" s="63" t="s">
        <v>38</v>
      </c>
      <c r="X517" s="63" t="s">
        <v>38</v>
      </c>
      <c r="Y517" s="95" t="s">
        <v>2199</v>
      </c>
    </row>
    <row r="518" spans="1:25" ht="42.75" x14ac:dyDescent="0.25">
      <c r="A518" s="70" t="s">
        <v>1280</v>
      </c>
      <c r="B518" s="58" t="s">
        <v>309</v>
      </c>
      <c r="C518" s="58" t="s">
        <v>150</v>
      </c>
      <c r="D518" s="59" t="s">
        <v>2200</v>
      </c>
      <c r="E518" s="58" t="s">
        <v>331</v>
      </c>
      <c r="F518" s="58" t="s">
        <v>1891</v>
      </c>
      <c r="G518" s="59" t="s">
        <v>105</v>
      </c>
      <c r="H518" s="59" t="s">
        <v>85</v>
      </c>
      <c r="I518" s="58" t="s">
        <v>1927</v>
      </c>
      <c r="J518" s="58" t="s">
        <v>274</v>
      </c>
      <c r="K518" s="59" t="s">
        <v>53</v>
      </c>
      <c r="L518" s="58">
        <v>30</v>
      </c>
      <c r="M518" s="59" t="s">
        <v>2201</v>
      </c>
      <c r="N518" s="77">
        <v>43994</v>
      </c>
      <c r="O518" s="66">
        <v>20201200000283</v>
      </c>
      <c r="P518" s="79">
        <v>44005</v>
      </c>
      <c r="Q518" s="62"/>
      <c r="R518" s="58">
        <v>6</v>
      </c>
      <c r="S518" s="58" t="s">
        <v>34</v>
      </c>
      <c r="T518" s="58" t="s">
        <v>2202</v>
      </c>
      <c r="U518" s="58" t="s">
        <v>38</v>
      </c>
      <c r="V518" s="58" t="s">
        <v>38</v>
      </c>
      <c r="W518" s="58" t="s">
        <v>38</v>
      </c>
      <c r="X518" s="58" t="s">
        <v>38</v>
      </c>
      <c r="Y518" s="95" t="s">
        <v>2203</v>
      </c>
    </row>
    <row r="519" spans="1:25" ht="42.75" x14ac:dyDescent="0.25">
      <c r="A519" s="70" t="s">
        <v>343</v>
      </c>
      <c r="B519" s="90" t="s">
        <v>1889</v>
      </c>
      <c r="C519" s="90" t="s">
        <v>329</v>
      </c>
      <c r="D519" s="91" t="s">
        <v>2204</v>
      </c>
      <c r="E519" s="90" t="s">
        <v>2205</v>
      </c>
      <c r="F519" s="90" t="s">
        <v>1891</v>
      </c>
      <c r="G519" s="91" t="s">
        <v>1774</v>
      </c>
      <c r="H519" s="91" t="s">
        <v>917</v>
      </c>
      <c r="I519" s="91" t="s">
        <v>474</v>
      </c>
      <c r="J519" s="90" t="s">
        <v>1979</v>
      </c>
      <c r="K519" s="91" t="s">
        <v>281</v>
      </c>
      <c r="L519" s="90">
        <v>20</v>
      </c>
      <c r="M519" s="91" t="s">
        <v>2206</v>
      </c>
      <c r="N519" s="92">
        <v>43994</v>
      </c>
      <c r="O519" s="93" t="s">
        <v>2207</v>
      </c>
      <c r="P519" s="94"/>
      <c r="Q519" s="93"/>
      <c r="R519" s="90"/>
      <c r="S519" s="90" t="s">
        <v>113</v>
      </c>
      <c r="T519" s="90" t="s">
        <v>2208</v>
      </c>
      <c r="U519" s="90" t="s">
        <v>38</v>
      </c>
      <c r="V519" s="90" t="s">
        <v>38</v>
      </c>
      <c r="W519" s="90" t="s">
        <v>38</v>
      </c>
      <c r="X519" s="90" t="s">
        <v>38</v>
      </c>
      <c r="Y519" s="95" t="s">
        <v>2209</v>
      </c>
    </row>
    <row r="520" spans="1:25" ht="142.5" x14ac:dyDescent="0.25">
      <c r="A520" s="70" t="s">
        <v>343</v>
      </c>
      <c r="B520" s="58" t="s">
        <v>1889</v>
      </c>
      <c r="C520" s="58" t="s">
        <v>977</v>
      </c>
      <c r="D520" s="59" t="s">
        <v>2210</v>
      </c>
      <c r="E520" s="58" t="s">
        <v>331</v>
      </c>
      <c r="F520" s="58" t="s">
        <v>1926</v>
      </c>
      <c r="G520" s="59" t="s">
        <v>2211</v>
      </c>
      <c r="H520" s="59" t="s">
        <v>2107</v>
      </c>
      <c r="I520" s="59" t="s">
        <v>313</v>
      </c>
      <c r="J520" s="58" t="s">
        <v>1894</v>
      </c>
      <c r="K520" s="59" t="s">
        <v>32</v>
      </c>
      <c r="L520" s="58">
        <v>35</v>
      </c>
      <c r="M520" s="59" t="s">
        <v>2212</v>
      </c>
      <c r="N520" s="77">
        <v>43994</v>
      </c>
      <c r="O520" s="61">
        <v>20202050068391</v>
      </c>
      <c r="P520" s="79">
        <v>44014</v>
      </c>
      <c r="Q520" s="61">
        <v>11</v>
      </c>
      <c r="R520" s="58">
        <v>11</v>
      </c>
      <c r="S520" s="58" t="s">
        <v>34</v>
      </c>
      <c r="T520" s="58" t="s">
        <v>2213</v>
      </c>
      <c r="U520" s="58" t="s">
        <v>38</v>
      </c>
      <c r="V520" s="58" t="s">
        <v>38</v>
      </c>
      <c r="W520" s="58" t="s">
        <v>38</v>
      </c>
      <c r="X520" s="58" t="s">
        <v>38</v>
      </c>
      <c r="Y520" s="95" t="s">
        <v>2214</v>
      </c>
    </row>
    <row r="521" spans="1:25" ht="42.75" x14ac:dyDescent="0.25">
      <c r="A521" s="70" t="s">
        <v>343</v>
      </c>
      <c r="B521" s="90" t="s">
        <v>1889</v>
      </c>
      <c r="C521" s="90" t="s">
        <v>150</v>
      </c>
      <c r="D521" s="91" t="s">
        <v>2215</v>
      </c>
      <c r="E521" s="90" t="s">
        <v>331</v>
      </c>
      <c r="F521" s="90" t="s">
        <v>1891</v>
      </c>
      <c r="G521" s="91" t="s">
        <v>2216</v>
      </c>
      <c r="H521" s="91" t="s">
        <v>917</v>
      </c>
      <c r="I521" s="91" t="s">
        <v>474</v>
      </c>
      <c r="J521" s="90" t="s">
        <v>1979</v>
      </c>
      <c r="K521" s="91" t="s">
        <v>281</v>
      </c>
      <c r="L521" s="90">
        <v>20</v>
      </c>
      <c r="M521" s="91" t="s">
        <v>2217</v>
      </c>
      <c r="N521" s="92">
        <v>43998</v>
      </c>
      <c r="O521" s="93" t="s">
        <v>38</v>
      </c>
      <c r="P521" s="94"/>
      <c r="Q521" s="93"/>
      <c r="R521" s="90"/>
      <c r="S521" s="90" t="s">
        <v>113</v>
      </c>
      <c r="T521" s="90" t="s">
        <v>2218</v>
      </c>
      <c r="U521" s="90" t="s">
        <v>38</v>
      </c>
      <c r="V521" s="90" t="s">
        <v>38</v>
      </c>
      <c r="W521" s="90" t="s">
        <v>38</v>
      </c>
      <c r="X521" s="90" t="s">
        <v>38</v>
      </c>
      <c r="Y521" s="95" t="s">
        <v>1912</v>
      </c>
    </row>
    <row r="522" spans="1:25" ht="30" x14ac:dyDescent="0.25">
      <c r="A522" s="70" t="s">
        <v>343</v>
      </c>
      <c r="B522" s="58" t="s">
        <v>1889</v>
      </c>
      <c r="C522" s="58" t="s">
        <v>172</v>
      </c>
      <c r="D522" s="59" t="s">
        <v>2219</v>
      </c>
      <c r="E522" s="58" t="s">
        <v>203</v>
      </c>
      <c r="F522" s="58" t="s">
        <v>1891</v>
      </c>
      <c r="G522" s="59" t="s">
        <v>2220</v>
      </c>
      <c r="H522" s="59" t="s">
        <v>2125</v>
      </c>
      <c r="I522" s="59" t="s">
        <v>911</v>
      </c>
      <c r="J522" s="58" t="s">
        <v>1894</v>
      </c>
      <c r="K522" s="59" t="s">
        <v>121</v>
      </c>
      <c r="L522" s="58">
        <v>30</v>
      </c>
      <c r="M522" s="59" t="s">
        <v>2221</v>
      </c>
      <c r="N522" s="77">
        <v>43998</v>
      </c>
      <c r="O522" s="61">
        <v>20201000003791</v>
      </c>
      <c r="P522" s="79">
        <v>44040</v>
      </c>
      <c r="Q522" s="61">
        <v>27</v>
      </c>
      <c r="R522" s="58">
        <v>27</v>
      </c>
      <c r="S522" s="58" t="s">
        <v>34</v>
      </c>
      <c r="T522" s="58" t="s">
        <v>2536</v>
      </c>
      <c r="U522" s="58" t="s">
        <v>38</v>
      </c>
      <c r="V522" s="58" t="s">
        <v>38</v>
      </c>
      <c r="W522" s="58" t="s">
        <v>38</v>
      </c>
      <c r="X522" s="58" t="s">
        <v>38</v>
      </c>
      <c r="Y522" s="95" t="s">
        <v>38</v>
      </c>
    </row>
    <row r="523" spans="1:25" ht="57" x14ac:dyDescent="0.25">
      <c r="A523" s="70" t="s">
        <v>343</v>
      </c>
      <c r="B523" s="58" t="s">
        <v>1889</v>
      </c>
      <c r="C523" s="58" t="s">
        <v>201</v>
      </c>
      <c r="D523" s="59" t="s">
        <v>2222</v>
      </c>
      <c r="E523" s="58" t="s">
        <v>203</v>
      </c>
      <c r="F523" s="58" t="s">
        <v>1891</v>
      </c>
      <c r="G523" s="59" t="s">
        <v>2223</v>
      </c>
      <c r="H523" s="59" t="s">
        <v>2224</v>
      </c>
      <c r="I523" s="59" t="s">
        <v>313</v>
      </c>
      <c r="J523" s="58" t="s">
        <v>1894</v>
      </c>
      <c r="K523" s="59" t="s">
        <v>32</v>
      </c>
      <c r="L523" s="58">
        <v>35</v>
      </c>
      <c r="M523" s="59" t="s">
        <v>2225</v>
      </c>
      <c r="N523" s="77">
        <v>43998</v>
      </c>
      <c r="O523" s="61">
        <v>20202100003411</v>
      </c>
      <c r="P523" s="79">
        <v>44029</v>
      </c>
      <c r="Q523" s="61">
        <v>21</v>
      </c>
      <c r="R523" s="58">
        <v>21</v>
      </c>
      <c r="S523" s="58" t="s">
        <v>34</v>
      </c>
      <c r="T523" s="58" t="s">
        <v>2226</v>
      </c>
      <c r="U523" s="58" t="s">
        <v>38</v>
      </c>
      <c r="V523" s="58" t="s">
        <v>38</v>
      </c>
      <c r="W523" s="58" t="s">
        <v>38</v>
      </c>
      <c r="X523" s="58" t="s">
        <v>38</v>
      </c>
      <c r="Y523" s="95" t="s">
        <v>2115</v>
      </c>
    </row>
    <row r="524" spans="1:25" ht="57" x14ac:dyDescent="0.25">
      <c r="A524" s="70" t="s">
        <v>343</v>
      </c>
      <c r="B524" s="63" t="s">
        <v>1889</v>
      </c>
      <c r="C524" s="63" t="s">
        <v>977</v>
      </c>
      <c r="D524" s="64" t="s">
        <v>2210</v>
      </c>
      <c r="E524" s="63" t="s">
        <v>331</v>
      </c>
      <c r="F524" s="63" t="s">
        <v>1926</v>
      </c>
      <c r="G524" s="64" t="s">
        <v>2227</v>
      </c>
      <c r="H524" s="64" t="s">
        <v>2107</v>
      </c>
      <c r="I524" s="64" t="s">
        <v>313</v>
      </c>
      <c r="J524" s="63" t="s">
        <v>1894</v>
      </c>
      <c r="K524" s="64" t="s">
        <v>32</v>
      </c>
      <c r="L524" s="63">
        <v>35</v>
      </c>
      <c r="M524" s="64" t="s">
        <v>2228</v>
      </c>
      <c r="N524" s="78">
        <v>43998</v>
      </c>
      <c r="O524" s="65" t="s">
        <v>38</v>
      </c>
      <c r="P524" s="74"/>
      <c r="Q524" s="65"/>
      <c r="R524" s="63"/>
      <c r="S524" s="63" t="s">
        <v>706</v>
      </c>
      <c r="T524" s="63" t="s">
        <v>2229</v>
      </c>
      <c r="U524" s="63" t="s">
        <v>38</v>
      </c>
      <c r="V524" s="63" t="s">
        <v>38</v>
      </c>
      <c r="W524" s="63" t="s">
        <v>38</v>
      </c>
      <c r="X524" s="63" t="s">
        <v>38</v>
      </c>
      <c r="Y524" s="95" t="s">
        <v>2230</v>
      </c>
    </row>
    <row r="525" spans="1:25" ht="30" x14ac:dyDescent="0.25">
      <c r="A525" s="70" t="s">
        <v>343</v>
      </c>
      <c r="B525" s="58" t="s">
        <v>1889</v>
      </c>
      <c r="C525" s="58" t="s">
        <v>126</v>
      </c>
      <c r="D525" s="59" t="s">
        <v>1931</v>
      </c>
      <c r="E525" s="58" t="s">
        <v>203</v>
      </c>
      <c r="F525" s="58" t="s">
        <v>1891</v>
      </c>
      <c r="G525" s="59" t="s">
        <v>2231</v>
      </c>
      <c r="H525" s="59" t="s">
        <v>1465</v>
      </c>
      <c r="I525" s="58" t="s">
        <v>2126</v>
      </c>
      <c r="J525" s="58" t="s">
        <v>1894</v>
      </c>
      <c r="K525" s="59" t="s">
        <v>121</v>
      </c>
      <c r="L525" s="58">
        <v>30</v>
      </c>
      <c r="M525" s="59" t="s">
        <v>2232</v>
      </c>
      <c r="N525" s="77">
        <v>43998</v>
      </c>
      <c r="O525" s="66">
        <v>20202000002721</v>
      </c>
      <c r="P525" s="79">
        <v>44005</v>
      </c>
      <c r="Q525" s="62"/>
      <c r="R525" s="58">
        <v>5</v>
      </c>
      <c r="S525" s="58" t="s">
        <v>34</v>
      </c>
      <c r="T525" s="58" t="s">
        <v>2233</v>
      </c>
      <c r="U525" s="58" t="s">
        <v>38</v>
      </c>
      <c r="V525" s="58" t="s">
        <v>38</v>
      </c>
      <c r="W525" s="58" t="s">
        <v>38</v>
      </c>
      <c r="X525" s="58" t="s">
        <v>38</v>
      </c>
      <c r="Y525" s="95" t="s">
        <v>2022</v>
      </c>
    </row>
    <row r="526" spans="1:25" ht="57" x14ac:dyDescent="0.25">
      <c r="A526" s="70" t="s">
        <v>343</v>
      </c>
      <c r="B526" s="58" t="s">
        <v>1889</v>
      </c>
      <c r="C526" s="58" t="s">
        <v>172</v>
      </c>
      <c r="D526" s="59" t="s">
        <v>2234</v>
      </c>
      <c r="E526" s="58" t="s">
        <v>203</v>
      </c>
      <c r="F526" s="58" t="s">
        <v>1926</v>
      </c>
      <c r="G526" s="59" t="s">
        <v>2231</v>
      </c>
      <c r="H526" s="59" t="s">
        <v>1904</v>
      </c>
      <c r="I526" s="59" t="s">
        <v>313</v>
      </c>
      <c r="J526" s="58" t="s">
        <v>1894</v>
      </c>
      <c r="K526" s="59" t="s">
        <v>121</v>
      </c>
      <c r="L526" s="58">
        <v>30</v>
      </c>
      <c r="M526" s="59" t="s">
        <v>2235</v>
      </c>
      <c r="N526" s="77">
        <v>43998</v>
      </c>
      <c r="O526" s="61">
        <v>20202050068641</v>
      </c>
      <c r="P526" s="79">
        <v>44029</v>
      </c>
      <c r="Q526" s="61">
        <v>21</v>
      </c>
      <c r="R526" s="58">
        <v>21</v>
      </c>
      <c r="S526" s="58" t="s">
        <v>34</v>
      </c>
      <c r="T526" s="58" t="s">
        <v>2236</v>
      </c>
      <c r="U526" s="58" t="s">
        <v>38</v>
      </c>
      <c r="V526" s="58" t="s">
        <v>38</v>
      </c>
      <c r="W526" s="58" t="s">
        <v>38</v>
      </c>
      <c r="X526" s="58" t="s">
        <v>38</v>
      </c>
      <c r="Y526" s="95" t="s">
        <v>2136</v>
      </c>
    </row>
    <row r="527" spans="1:25" ht="30" x14ac:dyDescent="0.25">
      <c r="A527" s="70" t="s">
        <v>343</v>
      </c>
      <c r="B527" s="58" t="s">
        <v>1889</v>
      </c>
      <c r="C527" s="58" t="s">
        <v>1033</v>
      </c>
      <c r="D527" s="59" t="s">
        <v>2237</v>
      </c>
      <c r="E527" s="58" t="s">
        <v>203</v>
      </c>
      <c r="F527" s="58" t="s">
        <v>1891</v>
      </c>
      <c r="G527" s="59" t="s">
        <v>2238</v>
      </c>
      <c r="H527" s="59" t="s">
        <v>1915</v>
      </c>
      <c r="I527" s="58" t="s">
        <v>1905</v>
      </c>
      <c r="J527" s="58" t="s">
        <v>1894</v>
      </c>
      <c r="K527" s="59" t="s">
        <v>281</v>
      </c>
      <c r="L527" s="58">
        <v>20</v>
      </c>
      <c r="M527" s="59" t="s">
        <v>2239</v>
      </c>
      <c r="N527" s="77">
        <v>43998</v>
      </c>
      <c r="O527" s="66">
        <v>20202050068141</v>
      </c>
      <c r="P527" s="79">
        <v>43999</v>
      </c>
      <c r="Q527" s="62"/>
      <c r="R527" s="58">
        <v>1</v>
      </c>
      <c r="S527" s="58" t="s">
        <v>34</v>
      </c>
      <c r="T527" s="58" t="s">
        <v>2240</v>
      </c>
      <c r="U527" s="58" t="s">
        <v>38</v>
      </c>
      <c r="V527" s="58" t="s">
        <v>38</v>
      </c>
      <c r="W527" s="58" t="s">
        <v>38</v>
      </c>
      <c r="X527" s="58" t="s">
        <v>38</v>
      </c>
      <c r="Y527" s="95" t="s">
        <v>2022</v>
      </c>
    </row>
    <row r="528" spans="1:25" ht="57" x14ac:dyDescent="0.25">
      <c r="A528" s="70" t="s">
        <v>343</v>
      </c>
      <c r="B528" s="63" t="s">
        <v>714</v>
      </c>
      <c r="C528" s="63" t="s">
        <v>150</v>
      </c>
      <c r="D528" s="64" t="s">
        <v>2241</v>
      </c>
      <c r="E528" s="63" t="s">
        <v>338</v>
      </c>
      <c r="F528" s="63" t="s">
        <v>1891</v>
      </c>
      <c r="G528" s="64" t="s">
        <v>2242</v>
      </c>
      <c r="H528" s="64" t="s">
        <v>917</v>
      </c>
      <c r="I528" s="64" t="s">
        <v>474</v>
      </c>
      <c r="J528" s="63" t="s">
        <v>1979</v>
      </c>
      <c r="K528" s="64" t="s">
        <v>53</v>
      </c>
      <c r="L528" s="63">
        <v>35</v>
      </c>
      <c r="M528" s="64" t="s">
        <v>2243</v>
      </c>
      <c r="N528" s="78">
        <v>43998</v>
      </c>
      <c r="O528" s="65" t="s">
        <v>38</v>
      </c>
      <c r="P528" s="74"/>
      <c r="Q528" s="65"/>
      <c r="R528" s="63"/>
      <c r="S528" s="63" t="s">
        <v>706</v>
      </c>
      <c r="T528" s="63" t="s">
        <v>2244</v>
      </c>
      <c r="U528" s="63" t="s">
        <v>38</v>
      </c>
      <c r="V528" s="63" t="s">
        <v>38</v>
      </c>
      <c r="W528" s="63" t="s">
        <v>38</v>
      </c>
      <c r="X528" s="63" t="s">
        <v>38</v>
      </c>
      <c r="Y528" s="95" t="s">
        <v>2245</v>
      </c>
    </row>
    <row r="529" spans="1:25" ht="57" x14ac:dyDescent="0.25">
      <c r="A529" s="70" t="s">
        <v>343</v>
      </c>
      <c r="B529" s="63" t="s">
        <v>714</v>
      </c>
      <c r="C529" s="63" t="s">
        <v>176</v>
      </c>
      <c r="D529" s="64" t="s">
        <v>2246</v>
      </c>
      <c r="E529" s="63" t="s">
        <v>331</v>
      </c>
      <c r="F529" s="63" t="s">
        <v>1926</v>
      </c>
      <c r="G529" s="64" t="s">
        <v>2247</v>
      </c>
      <c r="H529" s="64" t="s">
        <v>1904</v>
      </c>
      <c r="I529" s="64" t="s">
        <v>313</v>
      </c>
      <c r="J529" s="63" t="s">
        <v>1894</v>
      </c>
      <c r="K529" s="64" t="s">
        <v>32</v>
      </c>
      <c r="L529" s="63">
        <v>30</v>
      </c>
      <c r="M529" s="64" t="s">
        <v>2248</v>
      </c>
      <c r="N529" s="78">
        <v>43998</v>
      </c>
      <c r="O529" s="65" t="s">
        <v>38</v>
      </c>
      <c r="P529" s="74"/>
      <c r="Q529" s="65"/>
      <c r="R529" s="63"/>
      <c r="S529" s="63" t="s">
        <v>706</v>
      </c>
      <c r="T529" s="63" t="s">
        <v>2249</v>
      </c>
      <c r="U529" s="63" t="s">
        <v>38</v>
      </c>
      <c r="V529" s="63" t="s">
        <v>38</v>
      </c>
      <c r="W529" s="63" t="s">
        <v>38</v>
      </c>
      <c r="X529" s="63" t="s">
        <v>38</v>
      </c>
      <c r="Y529" s="95" t="s">
        <v>2230</v>
      </c>
    </row>
    <row r="530" spans="1:25" ht="30" x14ac:dyDescent="0.25">
      <c r="A530" s="70" t="s">
        <v>343</v>
      </c>
      <c r="B530" s="90" t="s">
        <v>1889</v>
      </c>
      <c r="C530" s="90" t="s">
        <v>150</v>
      </c>
      <c r="D530" s="91" t="s">
        <v>2250</v>
      </c>
      <c r="E530" s="90" t="s">
        <v>203</v>
      </c>
      <c r="F530" s="90" t="s">
        <v>1891</v>
      </c>
      <c r="G530" s="91" t="s">
        <v>2251</v>
      </c>
      <c r="H530" s="91" t="s">
        <v>2252</v>
      </c>
      <c r="I530" s="91" t="s">
        <v>1283</v>
      </c>
      <c r="J530" s="90" t="s">
        <v>1894</v>
      </c>
      <c r="K530" s="91" t="s">
        <v>121</v>
      </c>
      <c r="L530" s="90">
        <v>30</v>
      </c>
      <c r="M530" s="91" t="s">
        <v>2253</v>
      </c>
      <c r="N530" s="92">
        <v>43998</v>
      </c>
      <c r="O530" s="93">
        <v>20203320002881</v>
      </c>
      <c r="P530" s="94"/>
      <c r="Q530" s="93"/>
      <c r="R530" s="90"/>
      <c r="S530" s="90" t="s">
        <v>113</v>
      </c>
      <c r="T530" s="90" t="s">
        <v>2254</v>
      </c>
      <c r="U530" s="90" t="s">
        <v>38</v>
      </c>
      <c r="V530" s="90" t="s">
        <v>38</v>
      </c>
      <c r="W530" s="90" t="s">
        <v>38</v>
      </c>
      <c r="X530" s="90" t="s">
        <v>38</v>
      </c>
      <c r="Y530" s="95" t="s">
        <v>2255</v>
      </c>
    </row>
    <row r="531" spans="1:25" ht="57" x14ac:dyDescent="0.25">
      <c r="A531" s="70" t="s">
        <v>343</v>
      </c>
      <c r="B531" s="90" t="s">
        <v>1889</v>
      </c>
      <c r="C531" s="90" t="s">
        <v>2256</v>
      </c>
      <c r="D531" s="91" t="s">
        <v>2257</v>
      </c>
      <c r="E531" s="90" t="s">
        <v>203</v>
      </c>
      <c r="F531" s="90" t="s">
        <v>1926</v>
      </c>
      <c r="G531" s="91" t="s">
        <v>2258</v>
      </c>
      <c r="H531" s="91" t="s">
        <v>2102</v>
      </c>
      <c r="I531" s="91" t="s">
        <v>595</v>
      </c>
      <c r="J531" s="90" t="s">
        <v>1894</v>
      </c>
      <c r="K531" s="91" t="s">
        <v>121</v>
      </c>
      <c r="L531" s="90">
        <v>30</v>
      </c>
      <c r="M531" s="91" t="s">
        <v>2259</v>
      </c>
      <c r="N531" s="92">
        <v>43998</v>
      </c>
      <c r="O531" s="93" t="s">
        <v>38</v>
      </c>
      <c r="P531" s="94"/>
      <c r="Q531" s="93"/>
      <c r="R531" s="90"/>
      <c r="S531" s="90" t="s">
        <v>113</v>
      </c>
      <c r="T531" s="90" t="s">
        <v>2260</v>
      </c>
      <c r="U531" s="90" t="s">
        <v>38</v>
      </c>
      <c r="V531" s="90" t="s">
        <v>38</v>
      </c>
      <c r="W531" s="90" t="s">
        <v>38</v>
      </c>
      <c r="X531" s="90" t="s">
        <v>38</v>
      </c>
      <c r="Y531" s="95" t="s">
        <v>38</v>
      </c>
    </row>
    <row r="532" spans="1:25" ht="57" x14ac:dyDescent="0.25">
      <c r="A532" s="70" t="s">
        <v>343</v>
      </c>
      <c r="B532" s="90" t="s">
        <v>1889</v>
      </c>
      <c r="C532" s="90" t="s">
        <v>2261</v>
      </c>
      <c r="D532" s="91" t="s">
        <v>2262</v>
      </c>
      <c r="E532" s="90" t="s">
        <v>2263</v>
      </c>
      <c r="F532" s="90" t="s">
        <v>1986</v>
      </c>
      <c r="G532" s="91" t="s">
        <v>2264</v>
      </c>
      <c r="H532" s="91" t="s">
        <v>2102</v>
      </c>
      <c r="I532" s="91" t="s">
        <v>595</v>
      </c>
      <c r="J532" s="90" t="s">
        <v>1894</v>
      </c>
      <c r="K532" s="91" t="s">
        <v>121</v>
      </c>
      <c r="L532" s="90">
        <v>30</v>
      </c>
      <c r="M532" s="91" t="s">
        <v>2265</v>
      </c>
      <c r="N532" s="92">
        <v>43998</v>
      </c>
      <c r="O532" s="93" t="s">
        <v>38</v>
      </c>
      <c r="P532" s="94"/>
      <c r="Q532" s="93"/>
      <c r="R532" s="90"/>
      <c r="S532" s="90" t="s">
        <v>113</v>
      </c>
      <c r="T532" s="90" t="s">
        <v>2266</v>
      </c>
      <c r="U532" s="90" t="s">
        <v>38</v>
      </c>
      <c r="V532" s="90" t="s">
        <v>38</v>
      </c>
      <c r="W532" s="90" t="s">
        <v>38</v>
      </c>
      <c r="X532" s="90" t="s">
        <v>38</v>
      </c>
      <c r="Y532" s="95" t="s">
        <v>2245</v>
      </c>
    </row>
    <row r="533" spans="1:25" ht="42.75" x14ac:dyDescent="0.25">
      <c r="A533" s="70" t="s">
        <v>343</v>
      </c>
      <c r="B533" s="90" t="s">
        <v>1889</v>
      </c>
      <c r="C533" s="90" t="s">
        <v>150</v>
      </c>
      <c r="D533" s="91" t="s">
        <v>2215</v>
      </c>
      <c r="E533" s="90" t="s">
        <v>331</v>
      </c>
      <c r="F533" s="90" t="s">
        <v>1891</v>
      </c>
      <c r="G533" s="91" t="s">
        <v>2216</v>
      </c>
      <c r="H533" s="91" t="s">
        <v>917</v>
      </c>
      <c r="I533" s="91" t="s">
        <v>474</v>
      </c>
      <c r="J533" s="90" t="s">
        <v>1979</v>
      </c>
      <c r="K533" s="91" t="s">
        <v>281</v>
      </c>
      <c r="L533" s="90">
        <v>20</v>
      </c>
      <c r="M533" s="91" t="s">
        <v>2267</v>
      </c>
      <c r="N533" s="92">
        <v>43998</v>
      </c>
      <c r="O533" s="93" t="s">
        <v>38</v>
      </c>
      <c r="P533" s="94"/>
      <c r="Q533" s="93"/>
      <c r="R533" s="90"/>
      <c r="S533" s="90" t="s">
        <v>113</v>
      </c>
      <c r="T533" s="90" t="s">
        <v>2268</v>
      </c>
      <c r="U533" s="90" t="s">
        <v>38</v>
      </c>
      <c r="V533" s="90" t="s">
        <v>38</v>
      </c>
      <c r="W533" s="90" t="s">
        <v>38</v>
      </c>
      <c r="X533" s="90" t="s">
        <v>38</v>
      </c>
      <c r="Y533" s="95" t="s">
        <v>1912</v>
      </c>
    </row>
    <row r="534" spans="1:25" ht="30" x14ac:dyDescent="0.25">
      <c r="A534" s="70" t="s">
        <v>343</v>
      </c>
      <c r="B534" s="58" t="s">
        <v>1889</v>
      </c>
      <c r="C534" s="58" t="s">
        <v>150</v>
      </c>
      <c r="D534" s="59" t="s">
        <v>2269</v>
      </c>
      <c r="E534" s="58" t="s">
        <v>203</v>
      </c>
      <c r="F534" s="58" t="s">
        <v>1891</v>
      </c>
      <c r="G534" s="59" t="s">
        <v>2270</v>
      </c>
      <c r="H534" s="59" t="s">
        <v>390</v>
      </c>
      <c r="I534" s="59" t="s">
        <v>2271</v>
      </c>
      <c r="J534" s="58" t="s">
        <v>1894</v>
      </c>
      <c r="K534" s="59" t="s">
        <v>121</v>
      </c>
      <c r="L534" s="58">
        <v>30</v>
      </c>
      <c r="M534" s="59" t="s">
        <v>2272</v>
      </c>
      <c r="N534" s="77">
        <v>43998</v>
      </c>
      <c r="O534" s="61" t="s">
        <v>2273</v>
      </c>
      <c r="P534" s="79">
        <v>44033</v>
      </c>
      <c r="Q534" s="61">
        <v>22</v>
      </c>
      <c r="R534" s="58">
        <v>22</v>
      </c>
      <c r="S534" s="58" t="s">
        <v>34</v>
      </c>
      <c r="T534" s="58" t="s">
        <v>2274</v>
      </c>
      <c r="U534" s="58" t="s">
        <v>38</v>
      </c>
      <c r="V534" s="58" t="s">
        <v>38</v>
      </c>
      <c r="W534" s="58" t="s">
        <v>38</v>
      </c>
      <c r="X534" s="58" t="s">
        <v>38</v>
      </c>
      <c r="Y534" s="95" t="s">
        <v>2087</v>
      </c>
    </row>
    <row r="535" spans="1:25" ht="57" x14ac:dyDescent="0.25">
      <c r="A535" s="70" t="s">
        <v>343</v>
      </c>
      <c r="B535" s="58" t="s">
        <v>1889</v>
      </c>
      <c r="C535" s="58" t="s">
        <v>126</v>
      </c>
      <c r="D535" s="59" t="s">
        <v>1931</v>
      </c>
      <c r="E535" s="58" t="s">
        <v>203</v>
      </c>
      <c r="F535" s="58" t="s">
        <v>1891</v>
      </c>
      <c r="G535" s="59" t="s">
        <v>2275</v>
      </c>
      <c r="H535" s="59" t="s">
        <v>1904</v>
      </c>
      <c r="I535" s="59" t="s">
        <v>313</v>
      </c>
      <c r="J535" s="58" t="s">
        <v>1894</v>
      </c>
      <c r="K535" s="59" t="s">
        <v>121</v>
      </c>
      <c r="L535" s="58">
        <v>30</v>
      </c>
      <c r="M535" s="59" t="s">
        <v>2276</v>
      </c>
      <c r="N535" s="77">
        <v>43998</v>
      </c>
      <c r="O535" s="61">
        <v>20202050068651</v>
      </c>
      <c r="P535" s="79">
        <v>44029</v>
      </c>
      <c r="Q535" s="61">
        <v>21</v>
      </c>
      <c r="R535" s="58">
        <v>21</v>
      </c>
      <c r="S535" s="58" t="s">
        <v>34</v>
      </c>
      <c r="T535" s="58" t="s">
        <v>2277</v>
      </c>
      <c r="U535" s="58" t="s">
        <v>38</v>
      </c>
      <c r="V535" s="58" t="s">
        <v>38</v>
      </c>
      <c r="W535" s="58" t="s">
        <v>38</v>
      </c>
      <c r="X535" s="58" t="s">
        <v>38</v>
      </c>
      <c r="Y535" s="95" t="s">
        <v>2087</v>
      </c>
    </row>
    <row r="536" spans="1:25" ht="57" x14ac:dyDescent="0.25">
      <c r="A536" s="70" t="s">
        <v>343</v>
      </c>
      <c r="B536" s="58" t="s">
        <v>1889</v>
      </c>
      <c r="C536" s="58" t="s">
        <v>186</v>
      </c>
      <c r="D536" s="59" t="s">
        <v>2278</v>
      </c>
      <c r="E536" s="58" t="s">
        <v>203</v>
      </c>
      <c r="F536" s="58" t="s">
        <v>152</v>
      </c>
      <c r="G536" s="59" t="s">
        <v>2279</v>
      </c>
      <c r="H536" s="59" t="s">
        <v>1915</v>
      </c>
      <c r="I536" s="59" t="s">
        <v>313</v>
      </c>
      <c r="J536" s="58" t="s">
        <v>1894</v>
      </c>
      <c r="K536" s="59" t="s">
        <v>121</v>
      </c>
      <c r="L536" s="58">
        <v>30</v>
      </c>
      <c r="M536" s="59" t="s">
        <v>2280</v>
      </c>
      <c r="N536" s="77">
        <v>43999</v>
      </c>
      <c r="O536" s="61">
        <v>20202050068991</v>
      </c>
      <c r="P536" s="79">
        <v>44035</v>
      </c>
      <c r="Q536" s="61">
        <v>25</v>
      </c>
      <c r="R536" s="58">
        <v>25</v>
      </c>
      <c r="S536" s="58" t="s">
        <v>34</v>
      </c>
      <c r="T536" s="58" t="s">
        <v>2281</v>
      </c>
      <c r="U536" s="58" t="s">
        <v>38</v>
      </c>
      <c r="V536" s="58" t="s">
        <v>38</v>
      </c>
      <c r="W536" s="58" t="s">
        <v>38</v>
      </c>
      <c r="X536" s="58" t="s">
        <v>38</v>
      </c>
      <c r="Y536" s="95" t="s">
        <v>2136</v>
      </c>
    </row>
    <row r="537" spans="1:25" ht="57" x14ac:dyDescent="0.25">
      <c r="A537" s="70" t="s">
        <v>343</v>
      </c>
      <c r="B537" s="58" t="s">
        <v>1889</v>
      </c>
      <c r="C537" s="58" t="s">
        <v>186</v>
      </c>
      <c r="D537" s="59" t="s">
        <v>2278</v>
      </c>
      <c r="E537" s="58" t="s">
        <v>203</v>
      </c>
      <c r="F537" s="58" t="s">
        <v>1891</v>
      </c>
      <c r="G537" s="59" t="s">
        <v>2282</v>
      </c>
      <c r="H537" s="59" t="s">
        <v>1904</v>
      </c>
      <c r="I537" s="59" t="s">
        <v>313</v>
      </c>
      <c r="J537" s="58" t="s">
        <v>1894</v>
      </c>
      <c r="K537" s="59" t="s">
        <v>121</v>
      </c>
      <c r="L537" s="58">
        <v>30</v>
      </c>
      <c r="M537" s="59" t="s">
        <v>2283</v>
      </c>
      <c r="N537" s="77">
        <v>43999</v>
      </c>
      <c r="O537" s="61">
        <v>20202050068661</v>
      </c>
      <c r="P537" s="79">
        <v>44029</v>
      </c>
      <c r="Q537" s="61">
        <v>21</v>
      </c>
      <c r="R537" s="58">
        <v>21</v>
      </c>
      <c r="S537" s="58" t="s">
        <v>34</v>
      </c>
      <c r="T537" s="58" t="s">
        <v>2284</v>
      </c>
      <c r="U537" s="58" t="s">
        <v>38</v>
      </c>
      <c r="V537" s="58" t="s">
        <v>38</v>
      </c>
      <c r="W537" s="58" t="s">
        <v>324</v>
      </c>
      <c r="X537" s="58" t="s">
        <v>38</v>
      </c>
      <c r="Y537" s="95" t="s">
        <v>2285</v>
      </c>
    </row>
    <row r="538" spans="1:25" ht="57" x14ac:dyDescent="0.25">
      <c r="A538" s="70" t="s">
        <v>343</v>
      </c>
      <c r="B538" s="58" t="s">
        <v>1889</v>
      </c>
      <c r="C538" s="58" t="s">
        <v>150</v>
      </c>
      <c r="D538" s="59" t="s">
        <v>2286</v>
      </c>
      <c r="E538" s="58" t="s">
        <v>192</v>
      </c>
      <c r="F538" s="58" t="s">
        <v>1891</v>
      </c>
      <c r="G538" s="59" t="s">
        <v>1345</v>
      </c>
      <c r="H538" s="59" t="s">
        <v>1915</v>
      </c>
      <c r="I538" s="59" t="s">
        <v>313</v>
      </c>
      <c r="J538" s="58" t="s">
        <v>1894</v>
      </c>
      <c r="K538" s="59" t="s">
        <v>32</v>
      </c>
      <c r="L538" s="58">
        <v>35</v>
      </c>
      <c r="M538" s="59" t="s">
        <v>2287</v>
      </c>
      <c r="N538" s="77">
        <v>43999</v>
      </c>
      <c r="O538" s="61">
        <v>20202000003641</v>
      </c>
      <c r="P538" s="79">
        <v>44035</v>
      </c>
      <c r="Q538" s="61">
        <v>23</v>
      </c>
      <c r="R538" s="58">
        <v>23</v>
      </c>
      <c r="S538" s="58" t="s">
        <v>34</v>
      </c>
      <c r="T538" s="58" t="s">
        <v>2288</v>
      </c>
      <c r="U538" s="58" t="s">
        <v>38</v>
      </c>
      <c r="V538" s="58" t="s">
        <v>38</v>
      </c>
      <c r="W538" s="58" t="s">
        <v>38</v>
      </c>
      <c r="X538" s="58" t="s">
        <v>38</v>
      </c>
      <c r="Y538" s="95" t="s">
        <v>2289</v>
      </c>
    </row>
    <row r="539" spans="1:25" ht="57" x14ac:dyDescent="0.25">
      <c r="A539" s="70" t="s">
        <v>343</v>
      </c>
      <c r="B539" s="58" t="s">
        <v>1889</v>
      </c>
      <c r="C539" s="58" t="s">
        <v>150</v>
      </c>
      <c r="D539" s="59" t="s">
        <v>2290</v>
      </c>
      <c r="E539" s="58" t="s">
        <v>203</v>
      </c>
      <c r="F539" s="58" t="s">
        <v>152</v>
      </c>
      <c r="G539" s="59" t="s">
        <v>2291</v>
      </c>
      <c r="H539" s="59" t="s">
        <v>2107</v>
      </c>
      <c r="I539" s="59" t="s">
        <v>313</v>
      </c>
      <c r="J539" s="58" t="s">
        <v>1894</v>
      </c>
      <c r="K539" s="59" t="s">
        <v>121</v>
      </c>
      <c r="L539" s="58">
        <v>30</v>
      </c>
      <c r="M539" s="59" t="s">
        <v>2292</v>
      </c>
      <c r="N539" s="77">
        <v>43999</v>
      </c>
      <c r="O539" s="61">
        <v>20202050068411</v>
      </c>
      <c r="P539" s="79">
        <v>44006</v>
      </c>
      <c r="Q539" s="61">
        <v>4</v>
      </c>
      <c r="R539" s="58">
        <v>4</v>
      </c>
      <c r="S539" s="58" t="s">
        <v>34</v>
      </c>
      <c r="T539" s="58" t="s">
        <v>2293</v>
      </c>
      <c r="U539" s="58" t="s">
        <v>38</v>
      </c>
      <c r="V539" s="58" t="s">
        <v>38</v>
      </c>
      <c r="W539" s="58" t="s">
        <v>38</v>
      </c>
      <c r="X539" s="58" t="s">
        <v>38</v>
      </c>
      <c r="Y539" s="95" t="s">
        <v>2087</v>
      </c>
    </row>
    <row r="540" spans="1:25" ht="57" x14ac:dyDescent="0.25">
      <c r="A540" s="70" t="s">
        <v>343</v>
      </c>
      <c r="B540" s="63" t="s">
        <v>1889</v>
      </c>
      <c r="C540" s="63" t="s">
        <v>150</v>
      </c>
      <c r="D540" s="64" t="s">
        <v>2286</v>
      </c>
      <c r="E540" s="63" t="s">
        <v>192</v>
      </c>
      <c r="F540" s="63" t="s">
        <v>1891</v>
      </c>
      <c r="G540" s="64" t="s">
        <v>1432</v>
      </c>
      <c r="H540" s="64" t="s">
        <v>2294</v>
      </c>
      <c r="I540" s="64" t="s">
        <v>595</v>
      </c>
      <c r="J540" s="63" t="s">
        <v>1894</v>
      </c>
      <c r="K540" s="64" t="s">
        <v>32</v>
      </c>
      <c r="L540" s="63">
        <v>35</v>
      </c>
      <c r="M540" s="64" t="s">
        <v>2295</v>
      </c>
      <c r="N540" s="78">
        <v>43999</v>
      </c>
      <c r="O540" s="65">
        <v>20202000003311</v>
      </c>
      <c r="P540" s="74">
        <v>44022</v>
      </c>
      <c r="Q540" s="65">
        <v>15</v>
      </c>
      <c r="R540" s="63">
        <v>15</v>
      </c>
      <c r="S540" s="63" t="s">
        <v>706</v>
      </c>
      <c r="T540" s="63" t="s">
        <v>2296</v>
      </c>
      <c r="U540" s="63" t="s">
        <v>38</v>
      </c>
      <c r="V540" s="63" t="s">
        <v>38</v>
      </c>
      <c r="W540" s="63" t="s">
        <v>38</v>
      </c>
      <c r="X540" s="63" t="s">
        <v>38</v>
      </c>
      <c r="Y540" s="95" t="s">
        <v>2289</v>
      </c>
    </row>
    <row r="541" spans="1:25" ht="57" x14ac:dyDescent="0.25">
      <c r="A541" s="70" t="s">
        <v>343</v>
      </c>
      <c r="B541" s="90" t="s">
        <v>1889</v>
      </c>
      <c r="C541" s="90" t="s">
        <v>150</v>
      </c>
      <c r="D541" s="91" t="s">
        <v>2297</v>
      </c>
      <c r="E541" s="90" t="s">
        <v>203</v>
      </c>
      <c r="F541" s="90" t="s">
        <v>1891</v>
      </c>
      <c r="G541" s="91" t="s">
        <v>2298</v>
      </c>
      <c r="H541" s="91" t="s">
        <v>335</v>
      </c>
      <c r="I541" s="91" t="s">
        <v>313</v>
      </c>
      <c r="J541" s="90" t="s">
        <v>1894</v>
      </c>
      <c r="K541" s="91" t="s">
        <v>121</v>
      </c>
      <c r="L541" s="90">
        <v>30</v>
      </c>
      <c r="M541" s="91" t="s">
        <v>2299</v>
      </c>
      <c r="N541" s="92">
        <v>44000</v>
      </c>
      <c r="O541" s="93" t="s">
        <v>38</v>
      </c>
      <c r="P541" s="94"/>
      <c r="Q541" s="93"/>
      <c r="R541" s="90"/>
      <c r="S541" s="90" t="s">
        <v>2537</v>
      </c>
      <c r="T541" s="90" t="s">
        <v>2300</v>
      </c>
      <c r="U541" s="90" t="s">
        <v>38</v>
      </c>
      <c r="V541" s="90" t="s">
        <v>38</v>
      </c>
      <c r="W541" s="90" t="s">
        <v>38</v>
      </c>
      <c r="X541" s="90" t="s">
        <v>38</v>
      </c>
      <c r="Y541" s="95" t="s">
        <v>38</v>
      </c>
    </row>
    <row r="542" spans="1:25" ht="57" x14ac:dyDescent="0.25">
      <c r="A542" s="70" t="s">
        <v>343</v>
      </c>
      <c r="B542" s="90" t="s">
        <v>1889</v>
      </c>
      <c r="C542" s="90" t="s">
        <v>166</v>
      </c>
      <c r="D542" s="91" t="s">
        <v>2301</v>
      </c>
      <c r="E542" s="90" t="s">
        <v>331</v>
      </c>
      <c r="F542" s="90" t="s">
        <v>1891</v>
      </c>
      <c r="G542" s="91" t="s">
        <v>2302</v>
      </c>
      <c r="H542" s="91" t="s">
        <v>2102</v>
      </c>
      <c r="I542" s="91" t="s">
        <v>595</v>
      </c>
      <c r="J542" s="90" t="s">
        <v>1894</v>
      </c>
      <c r="K542" s="91" t="s">
        <v>53</v>
      </c>
      <c r="L542" s="90">
        <v>30</v>
      </c>
      <c r="M542" s="91" t="s">
        <v>2303</v>
      </c>
      <c r="N542" s="92">
        <v>44000</v>
      </c>
      <c r="O542" s="93" t="s">
        <v>38</v>
      </c>
      <c r="P542" s="94"/>
      <c r="Q542" s="93"/>
      <c r="R542" s="90"/>
      <c r="S542" s="90" t="s">
        <v>113</v>
      </c>
      <c r="T542" s="90" t="s">
        <v>2304</v>
      </c>
      <c r="U542" s="90" t="s">
        <v>38</v>
      </c>
      <c r="V542" s="90" t="s">
        <v>38</v>
      </c>
      <c r="W542" s="90" t="s">
        <v>38</v>
      </c>
      <c r="X542" s="90" t="s">
        <v>38</v>
      </c>
      <c r="Y542" s="95" t="s">
        <v>38</v>
      </c>
    </row>
    <row r="543" spans="1:25" ht="57" x14ac:dyDescent="0.25">
      <c r="A543" s="70" t="s">
        <v>343</v>
      </c>
      <c r="B543" s="85" t="s">
        <v>1889</v>
      </c>
      <c r="C543" s="85" t="s">
        <v>126</v>
      </c>
      <c r="D543" s="86" t="s">
        <v>2305</v>
      </c>
      <c r="E543" s="85" t="s">
        <v>203</v>
      </c>
      <c r="F543" s="85" t="s">
        <v>1986</v>
      </c>
      <c r="G543" s="86" t="s">
        <v>2306</v>
      </c>
      <c r="H543" s="86" t="s">
        <v>2102</v>
      </c>
      <c r="I543" s="86" t="s">
        <v>595</v>
      </c>
      <c r="J543" s="85" t="s">
        <v>1894</v>
      </c>
      <c r="K543" s="86" t="s">
        <v>121</v>
      </c>
      <c r="L543" s="85">
        <v>30</v>
      </c>
      <c r="M543" s="86" t="s">
        <v>2307</v>
      </c>
      <c r="N543" s="87">
        <v>44000</v>
      </c>
      <c r="O543" s="88">
        <v>20202000004121</v>
      </c>
      <c r="P543" s="89">
        <v>44048</v>
      </c>
      <c r="Q543" s="88">
        <v>31</v>
      </c>
      <c r="R543" s="85">
        <v>31</v>
      </c>
      <c r="S543" s="85" t="s">
        <v>141</v>
      </c>
      <c r="T543" s="85" t="s">
        <v>2308</v>
      </c>
      <c r="U543" s="85" t="s">
        <v>38</v>
      </c>
      <c r="V543" s="85" t="s">
        <v>38</v>
      </c>
      <c r="W543" s="85" t="s">
        <v>38</v>
      </c>
      <c r="X543" s="85" t="s">
        <v>38</v>
      </c>
      <c r="Y543" s="95" t="s">
        <v>38</v>
      </c>
    </row>
    <row r="544" spans="1:25" ht="57" x14ac:dyDescent="0.25">
      <c r="A544" s="70" t="s">
        <v>343</v>
      </c>
      <c r="B544" s="90" t="s">
        <v>1889</v>
      </c>
      <c r="C544" s="90" t="s">
        <v>260</v>
      </c>
      <c r="D544" s="91" t="s">
        <v>2309</v>
      </c>
      <c r="E544" s="90" t="s">
        <v>331</v>
      </c>
      <c r="F544" s="90" t="s">
        <v>1926</v>
      </c>
      <c r="G544" s="91" t="s">
        <v>2310</v>
      </c>
      <c r="H544" s="91" t="s">
        <v>1915</v>
      </c>
      <c r="I544" s="91" t="s">
        <v>313</v>
      </c>
      <c r="J544" s="90" t="s">
        <v>1894</v>
      </c>
      <c r="K544" s="91" t="s">
        <v>53</v>
      </c>
      <c r="L544" s="90">
        <v>30</v>
      </c>
      <c r="M544" s="91" t="s">
        <v>2311</v>
      </c>
      <c r="N544" s="92">
        <v>44000</v>
      </c>
      <c r="O544" s="93" t="s">
        <v>38</v>
      </c>
      <c r="P544" s="94"/>
      <c r="Q544" s="93"/>
      <c r="R544" s="90"/>
      <c r="S544" s="90" t="s">
        <v>113</v>
      </c>
      <c r="T544" s="90" t="s">
        <v>2312</v>
      </c>
      <c r="U544" s="90" t="s">
        <v>38</v>
      </c>
      <c r="V544" s="90" t="s">
        <v>38</v>
      </c>
      <c r="W544" s="90" t="s">
        <v>38</v>
      </c>
      <c r="X544" s="90" t="s">
        <v>38</v>
      </c>
      <c r="Y544" s="95" t="s">
        <v>38</v>
      </c>
    </row>
    <row r="545" spans="1:25" ht="57" x14ac:dyDescent="0.25">
      <c r="A545" s="70" t="s">
        <v>386</v>
      </c>
      <c r="B545" s="58" t="s">
        <v>125</v>
      </c>
      <c r="C545" s="58" t="s">
        <v>150</v>
      </c>
      <c r="D545" s="59" t="s">
        <v>2313</v>
      </c>
      <c r="E545" s="58" t="s">
        <v>203</v>
      </c>
      <c r="F545" s="58" t="s">
        <v>1891</v>
      </c>
      <c r="G545" s="59" t="s">
        <v>2314</v>
      </c>
      <c r="H545" s="59" t="s">
        <v>1904</v>
      </c>
      <c r="I545" s="59" t="s">
        <v>313</v>
      </c>
      <c r="J545" s="58" t="s">
        <v>1894</v>
      </c>
      <c r="K545" s="59" t="s">
        <v>121</v>
      </c>
      <c r="L545" s="58">
        <v>30</v>
      </c>
      <c r="M545" s="59" t="s">
        <v>2315</v>
      </c>
      <c r="N545" s="77">
        <v>44000</v>
      </c>
      <c r="O545" s="61">
        <v>20202050068671</v>
      </c>
      <c r="P545" s="79">
        <v>44029</v>
      </c>
      <c r="Q545" s="61">
        <v>19</v>
      </c>
      <c r="R545" s="58">
        <v>19</v>
      </c>
      <c r="S545" s="58" t="s">
        <v>34</v>
      </c>
      <c r="T545" s="58" t="s">
        <v>2316</v>
      </c>
      <c r="U545" s="58" t="s">
        <v>38</v>
      </c>
      <c r="V545" s="58" t="s">
        <v>38</v>
      </c>
      <c r="W545" s="58" t="s">
        <v>38</v>
      </c>
      <c r="X545" s="58" t="s">
        <v>38</v>
      </c>
      <c r="Y545" s="95" t="s">
        <v>2136</v>
      </c>
    </row>
    <row r="546" spans="1:25" ht="57" x14ac:dyDescent="0.25">
      <c r="A546" s="70" t="s">
        <v>386</v>
      </c>
      <c r="B546" s="58" t="s">
        <v>125</v>
      </c>
      <c r="C546" s="58" t="s">
        <v>150</v>
      </c>
      <c r="D546" s="59" t="s">
        <v>2317</v>
      </c>
      <c r="E546" s="58" t="s">
        <v>203</v>
      </c>
      <c r="F546" s="58" t="s">
        <v>152</v>
      </c>
      <c r="G546" s="59" t="s">
        <v>2318</v>
      </c>
      <c r="H546" s="59" t="s">
        <v>1904</v>
      </c>
      <c r="I546" s="59" t="s">
        <v>313</v>
      </c>
      <c r="J546" s="58" t="s">
        <v>1894</v>
      </c>
      <c r="K546" s="59" t="s">
        <v>121</v>
      </c>
      <c r="L546" s="58">
        <v>15</v>
      </c>
      <c r="M546" s="59" t="s">
        <v>2319</v>
      </c>
      <c r="N546" s="77">
        <v>44000</v>
      </c>
      <c r="O546" s="61">
        <v>20202050068681</v>
      </c>
      <c r="P546" s="79">
        <v>44029</v>
      </c>
      <c r="Q546" s="61">
        <v>19</v>
      </c>
      <c r="R546" s="58">
        <v>19</v>
      </c>
      <c r="S546" s="58" t="s">
        <v>34</v>
      </c>
      <c r="T546" s="58" t="s">
        <v>2320</v>
      </c>
      <c r="U546" s="58" t="s">
        <v>38</v>
      </c>
      <c r="V546" s="58" t="s">
        <v>38</v>
      </c>
      <c r="W546" s="58" t="s">
        <v>38</v>
      </c>
      <c r="X546" s="58" t="s">
        <v>38</v>
      </c>
      <c r="Y546" s="95" t="s">
        <v>2136</v>
      </c>
    </row>
    <row r="547" spans="1:25" ht="30" x14ac:dyDescent="0.25">
      <c r="A547" s="70" t="s">
        <v>343</v>
      </c>
      <c r="B547" s="58" t="s">
        <v>1889</v>
      </c>
      <c r="C547" s="58" t="s">
        <v>260</v>
      </c>
      <c r="D547" s="59" t="s">
        <v>2321</v>
      </c>
      <c r="E547" s="58" t="s">
        <v>203</v>
      </c>
      <c r="F547" s="58" t="s">
        <v>1891</v>
      </c>
      <c r="G547" s="59" t="s">
        <v>2322</v>
      </c>
      <c r="H547" s="59" t="s">
        <v>2252</v>
      </c>
      <c r="I547" s="59" t="s">
        <v>1283</v>
      </c>
      <c r="J547" s="58" t="s">
        <v>1894</v>
      </c>
      <c r="K547" s="59" t="s">
        <v>121</v>
      </c>
      <c r="L547" s="58">
        <v>30</v>
      </c>
      <c r="M547" s="59" t="s">
        <v>2323</v>
      </c>
      <c r="N547" s="77">
        <v>44000</v>
      </c>
      <c r="O547" s="61">
        <v>20203800002661</v>
      </c>
      <c r="P547" s="79">
        <v>44045</v>
      </c>
      <c r="Q547" s="61">
        <v>29</v>
      </c>
      <c r="R547" s="58">
        <v>29</v>
      </c>
      <c r="S547" s="58" t="s">
        <v>34</v>
      </c>
      <c r="T547" s="58" t="s">
        <v>2538</v>
      </c>
      <c r="U547" s="58" t="s">
        <v>38</v>
      </c>
      <c r="V547" s="58" t="s">
        <v>38</v>
      </c>
      <c r="W547" s="58" t="s">
        <v>38</v>
      </c>
      <c r="X547" s="58" t="s">
        <v>38</v>
      </c>
      <c r="Y547" s="95" t="s">
        <v>2136</v>
      </c>
    </row>
    <row r="548" spans="1:25" ht="30" x14ac:dyDescent="0.25">
      <c r="A548" s="70" t="s">
        <v>343</v>
      </c>
      <c r="B548" s="90" t="s">
        <v>1889</v>
      </c>
      <c r="C548" s="90" t="s">
        <v>176</v>
      </c>
      <c r="D548" s="91" t="s">
        <v>2324</v>
      </c>
      <c r="E548" s="90" t="s">
        <v>311</v>
      </c>
      <c r="F548" s="90" t="s">
        <v>1926</v>
      </c>
      <c r="G548" s="91" t="s">
        <v>2325</v>
      </c>
      <c r="H548" s="91" t="s">
        <v>2326</v>
      </c>
      <c r="I548" s="91" t="s">
        <v>2327</v>
      </c>
      <c r="J548" s="90" t="s">
        <v>1894</v>
      </c>
      <c r="K548" s="91" t="s">
        <v>53</v>
      </c>
      <c r="L548" s="90">
        <v>30</v>
      </c>
      <c r="M548" s="91" t="s">
        <v>2328</v>
      </c>
      <c r="N548" s="92">
        <v>44000</v>
      </c>
      <c r="O548" s="93" t="s">
        <v>38</v>
      </c>
      <c r="P548" s="94"/>
      <c r="Q548" s="93"/>
      <c r="R548" s="90"/>
      <c r="S548" s="90" t="s">
        <v>113</v>
      </c>
      <c r="T548" s="90" t="s">
        <v>2329</v>
      </c>
      <c r="U548" s="90" t="s">
        <v>38</v>
      </c>
      <c r="V548" s="90" t="s">
        <v>38</v>
      </c>
      <c r="W548" s="90" t="s">
        <v>38</v>
      </c>
      <c r="X548" s="90" t="s">
        <v>38</v>
      </c>
      <c r="Y548" s="95" t="s">
        <v>2539</v>
      </c>
    </row>
    <row r="549" spans="1:25" ht="57" x14ac:dyDescent="0.25">
      <c r="A549" s="70" t="s">
        <v>343</v>
      </c>
      <c r="B549" s="58" t="s">
        <v>1889</v>
      </c>
      <c r="C549" s="58" t="s">
        <v>176</v>
      </c>
      <c r="D549" s="59" t="s">
        <v>2324</v>
      </c>
      <c r="E549" s="58" t="s">
        <v>311</v>
      </c>
      <c r="F549" s="58" t="s">
        <v>1926</v>
      </c>
      <c r="G549" s="59" t="s">
        <v>2330</v>
      </c>
      <c r="H549" s="59" t="s">
        <v>1904</v>
      </c>
      <c r="I549" s="59" t="s">
        <v>313</v>
      </c>
      <c r="J549" s="58" t="s">
        <v>1894</v>
      </c>
      <c r="K549" s="59" t="s">
        <v>53</v>
      </c>
      <c r="L549" s="58">
        <v>30</v>
      </c>
      <c r="M549" s="59" t="s">
        <v>2331</v>
      </c>
      <c r="N549" s="77">
        <v>44000</v>
      </c>
      <c r="O549" s="61">
        <v>20202050068701</v>
      </c>
      <c r="P549" s="79">
        <v>44039</v>
      </c>
      <c r="Q549" s="61">
        <v>24</v>
      </c>
      <c r="R549" s="58">
        <v>24</v>
      </c>
      <c r="S549" s="58" t="s">
        <v>34</v>
      </c>
      <c r="T549" s="58" t="s">
        <v>2540</v>
      </c>
      <c r="U549" s="58" t="s">
        <v>38</v>
      </c>
      <c r="V549" s="58" t="s">
        <v>38</v>
      </c>
      <c r="W549" s="58" t="s">
        <v>38</v>
      </c>
      <c r="X549" s="58" t="s">
        <v>38</v>
      </c>
      <c r="Y549" s="95" t="s">
        <v>2332</v>
      </c>
    </row>
    <row r="550" spans="1:25" ht="57" x14ac:dyDescent="0.25">
      <c r="A550" s="70" t="s">
        <v>343</v>
      </c>
      <c r="B550" s="58" t="s">
        <v>1889</v>
      </c>
      <c r="C550" s="58" t="s">
        <v>172</v>
      </c>
      <c r="D550" s="59" t="s">
        <v>2333</v>
      </c>
      <c r="E550" s="58" t="s">
        <v>331</v>
      </c>
      <c r="F550" s="58" t="s">
        <v>1891</v>
      </c>
      <c r="G550" s="59" t="s">
        <v>2334</v>
      </c>
      <c r="H550" s="59" t="s">
        <v>1915</v>
      </c>
      <c r="I550" s="59" t="s">
        <v>313</v>
      </c>
      <c r="J550" s="58" t="s">
        <v>1894</v>
      </c>
      <c r="K550" s="59" t="s">
        <v>281</v>
      </c>
      <c r="L550" s="58">
        <v>20</v>
      </c>
      <c r="M550" s="59" t="s">
        <v>2335</v>
      </c>
      <c r="N550" s="77">
        <v>44005</v>
      </c>
      <c r="O550" s="61">
        <v>2.0203800015212001E+18</v>
      </c>
      <c r="P550" s="79">
        <v>44022</v>
      </c>
      <c r="Q550" s="61">
        <v>12</v>
      </c>
      <c r="R550" s="58">
        <v>12</v>
      </c>
      <c r="S550" s="58" t="s">
        <v>34</v>
      </c>
      <c r="T550" s="58" t="s">
        <v>2336</v>
      </c>
      <c r="U550" s="58" t="s">
        <v>38</v>
      </c>
      <c r="V550" s="58" t="s">
        <v>38</v>
      </c>
      <c r="W550" s="58" t="s">
        <v>501</v>
      </c>
      <c r="X550" s="58" t="s">
        <v>38</v>
      </c>
      <c r="Y550" s="95" t="s">
        <v>2337</v>
      </c>
    </row>
    <row r="551" spans="1:25" ht="42.75" x14ac:dyDescent="0.25">
      <c r="A551" s="70" t="s">
        <v>343</v>
      </c>
      <c r="B551" s="63" t="s">
        <v>1889</v>
      </c>
      <c r="C551" s="63" t="s">
        <v>166</v>
      </c>
      <c r="D551" s="64" t="s">
        <v>2338</v>
      </c>
      <c r="E551" s="63" t="s">
        <v>331</v>
      </c>
      <c r="F551" s="63" t="s">
        <v>152</v>
      </c>
      <c r="G551" s="64" t="s">
        <v>2339</v>
      </c>
      <c r="H551" s="64" t="s">
        <v>2125</v>
      </c>
      <c r="I551" s="64" t="s">
        <v>911</v>
      </c>
      <c r="J551" s="63" t="s">
        <v>1894</v>
      </c>
      <c r="K551" s="64" t="s">
        <v>53</v>
      </c>
      <c r="L551" s="63">
        <v>30</v>
      </c>
      <c r="M551" s="64" t="s">
        <v>2340</v>
      </c>
      <c r="N551" s="78">
        <v>44005</v>
      </c>
      <c r="O551" s="65">
        <v>20201000003761</v>
      </c>
      <c r="P551" s="74">
        <v>44040</v>
      </c>
      <c r="Q551" s="65">
        <v>23</v>
      </c>
      <c r="R551" s="63">
        <v>23</v>
      </c>
      <c r="S551" s="63" t="s">
        <v>706</v>
      </c>
      <c r="T551" s="63" t="s">
        <v>2541</v>
      </c>
      <c r="U551" s="63" t="s">
        <v>38</v>
      </c>
      <c r="V551" s="63" t="s">
        <v>38</v>
      </c>
      <c r="W551" s="63" t="s">
        <v>38</v>
      </c>
      <c r="X551" s="63" t="s">
        <v>38</v>
      </c>
      <c r="Y551" s="95" t="s">
        <v>2199</v>
      </c>
    </row>
    <row r="552" spans="1:25" ht="57" x14ac:dyDescent="0.25">
      <c r="A552" s="70" t="s">
        <v>343</v>
      </c>
      <c r="B552" s="58" t="s">
        <v>1889</v>
      </c>
      <c r="C552" s="58" t="s">
        <v>150</v>
      </c>
      <c r="D552" s="59" t="s">
        <v>2341</v>
      </c>
      <c r="E552" s="58" t="s">
        <v>203</v>
      </c>
      <c r="F552" s="58" t="s">
        <v>1891</v>
      </c>
      <c r="G552" s="59" t="s">
        <v>2334</v>
      </c>
      <c r="H552" s="59" t="s">
        <v>2107</v>
      </c>
      <c r="I552" s="59" t="s">
        <v>313</v>
      </c>
      <c r="J552" s="58" t="s">
        <v>1894</v>
      </c>
      <c r="K552" s="59" t="s">
        <v>121</v>
      </c>
      <c r="L552" s="58">
        <v>30</v>
      </c>
      <c r="M552" s="59" t="s">
        <v>2342</v>
      </c>
      <c r="N552" s="77">
        <v>44005</v>
      </c>
      <c r="O552" s="61">
        <v>20202050068501</v>
      </c>
      <c r="P552" s="79">
        <v>44019</v>
      </c>
      <c r="Q552" s="61">
        <v>9</v>
      </c>
      <c r="R552" s="58">
        <v>9</v>
      </c>
      <c r="S552" s="58" t="s">
        <v>34</v>
      </c>
      <c r="T552" s="58" t="s">
        <v>2343</v>
      </c>
      <c r="U552" s="58" t="s">
        <v>38</v>
      </c>
      <c r="V552" s="58" t="s">
        <v>38</v>
      </c>
      <c r="W552" s="58" t="s">
        <v>38</v>
      </c>
      <c r="X552" s="58" t="s">
        <v>38</v>
      </c>
      <c r="Y552" s="95" t="s">
        <v>2087</v>
      </c>
    </row>
    <row r="553" spans="1:25" ht="57" x14ac:dyDescent="0.25">
      <c r="A553" s="70" t="s">
        <v>343</v>
      </c>
      <c r="B553" s="63" t="s">
        <v>714</v>
      </c>
      <c r="C553" s="63" t="s">
        <v>135</v>
      </c>
      <c r="D553" s="64" t="s">
        <v>2344</v>
      </c>
      <c r="E553" s="63" t="s">
        <v>331</v>
      </c>
      <c r="F553" s="63" t="s">
        <v>1926</v>
      </c>
      <c r="G553" s="64" t="s">
        <v>2345</v>
      </c>
      <c r="H553" s="64" t="s">
        <v>1915</v>
      </c>
      <c r="I553" s="64" t="s">
        <v>313</v>
      </c>
      <c r="J553" s="63" t="s">
        <v>1894</v>
      </c>
      <c r="K553" s="64" t="s">
        <v>32</v>
      </c>
      <c r="L553" s="63">
        <v>35</v>
      </c>
      <c r="M553" s="64" t="s">
        <v>2346</v>
      </c>
      <c r="N553" s="78">
        <v>44005</v>
      </c>
      <c r="O553" s="65" t="s">
        <v>38</v>
      </c>
      <c r="P553" s="74"/>
      <c r="Q553" s="65"/>
      <c r="R553" s="63"/>
      <c r="S553" s="63" t="s">
        <v>706</v>
      </c>
      <c r="T553" s="63" t="s">
        <v>2347</v>
      </c>
      <c r="U553" s="63" t="s">
        <v>38</v>
      </c>
      <c r="V553" s="63" t="s">
        <v>38</v>
      </c>
      <c r="W553" s="63" t="s">
        <v>38</v>
      </c>
      <c r="X553" s="63" t="s">
        <v>38</v>
      </c>
      <c r="Y553" s="95" t="s">
        <v>2348</v>
      </c>
    </row>
    <row r="554" spans="1:25" ht="45" x14ac:dyDescent="0.25">
      <c r="A554" s="70" t="s">
        <v>343</v>
      </c>
      <c r="B554" s="58" t="s">
        <v>714</v>
      </c>
      <c r="C554" s="58" t="s">
        <v>779</v>
      </c>
      <c r="D554" s="59" t="s">
        <v>2349</v>
      </c>
      <c r="E554" s="58" t="s">
        <v>331</v>
      </c>
      <c r="F554" s="58" t="s">
        <v>1891</v>
      </c>
      <c r="G554" s="59" t="s">
        <v>2350</v>
      </c>
      <c r="H554" s="59" t="s">
        <v>1970</v>
      </c>
      <c r="I554" s="58" t="s">
        <v>1905</v>
      </c>
      <c r="J554" s="58" t="s">
        <v>1894</v>
      </c>
      <c r="K554" s="59" t="s">
        <v>53</v>
      </c>
      <c r="L554" s="58">
        <v>30</v>
      </c>
      <c r="M554" s="59" t="s">
        <v>2351</v>
      </c>
      <c r="N554" s="77">
        <v>44005</v>
      </c>
      <c r="O554" s="66">
        <v>2.0203800015382001E+18</v>
      </c>
      <c r="P554" s="79">
        <v>44012</v>
      </c>
      <c r="Q554" s="62"/>
      <c r="R554" s="58">
        <v>7</v>
      </c>
      <c r="S554" s="58" t="s">
        <v>34</v>
      </c>
      <c r="T554" s="58" t="s">
        <v>2352</v>
      </c>
      <c r="U554" s="58" t="s">
        <v>38</v>
      </c>
      <c r="V554" s="58" t="s">
        <v>38</v>
      </c>
      <c r="W554" s="58" t="s">
        <v>38</v>
      </c>
      <c r="X554" s="58" t="s">
        <v>38</v>
      </c>
      <c r="Y554" s="95" t="s">
        <v>2289</v>
      </c>
    </row>
    <row r="555" spans="1:25" ht="45" x14ac:dyDescent="0.25">
      <c r="A555" s="70" t="s">
        <v>343</v>
      </c>
      <c r="B555" s="58" t="s">
        <v>1889</v>
      </c>
      <c r="C555" s="58" t="s">
        <v>150</v>
      </c>
      <c r="D555" s="59" t="s">
        <v>2353</v>
      </c>
      <c r="E555" s="58" t="s">
        <v>203</v>
      </c>
      <c r="F555" s="58" t="s">
        <v>1891</v>
      </c>
      <c r="G555" s="59" t="s">
        <v>2354</v>
      </c>
      <c r="H555" s="59" t="s">
        <v>1953</v>
      </c>
      <c r="I555" s="58" t="s">
        <v>1905</v>
      </c>
      <c r="J555" s="58" t="s">
        <v>1894</v>
      </c>
      <c r="K555" s="59" t="s">
        <v>121</v>
      </c>
      <c r="L555" s="58">
        <v>30</v>
      </c>
      <c r="M555" s="59" t="s">
        <v>2355</v>
      </c>
      <c r="N555" s="77">
        <v>44005</v>
      </c>
      <c r="O555" s="66" t="s">
        <v>38</v>
      </c>
      <c r="P555" s="79">
        <v>44008</v>
      </c>
      <c r="Q555" s="62"/>
      <c r="R555" s="58">
        <v>3</v>
      </c>
      <c r="S555" s="58" t="s">
        <v>34</v>
      </c>
      <c r="T555" s="58" t="s">
        <v>2356</v>
      </c>
      <c r="U555" s="58" t="s">
        <v>38</v>
      </c>
      <c r="V555" s="58" t="s">
        <v>38</v>
      </c>
      <c r="W555" s="58" t="s">
        <v>501</v>
      </c>
      <c r="X555" s="58" t="s">
        <v>38</v>
      </c>
      <c r="Y555" s="95" t="s">
        <v>2337</v>
      </c>
    </row>
    <row r="556" spans="1:25" ht="57" x14ac:dyDescent="0.25">
      <c r="A556" s="70" t="s">
        <v>343</v>
      </c>
      <c r="B556" s="63" t="s">
        <v>1889</v>
      </c>
      <c r="C556" s="63" t="s">
        <v>186</v>
      </c>
      <c r="D556" s="64" t="s">
        <v>679</v>
      </c>
      <c r="E556" s="63" t="s">
        <v>331</v>
      </c>
      <c r="F556" s="63" t="s">
        <v>1986</v>
      </c>
      <c r="G556" s="64" t="s">
        <v>2357</v>
      </c>
      <c r="H556" s="64" t="s">
        <v>2102</v>
      </c>
      <c r="I556" s="64" t="s">
        <v>595</v>
      </c>
      <c r="J556" s="63" t="s">
        <v>1894</v>
      </c>
      <c r="K556" s="64" t="s">
        <v>53</v>
      </c>
      <c r="L556" s="63">
        <v>30</v>
      </c>
      <c r="M556" s="64" t="s">
        <v>2358</v>
      </c>
      <c r="N556" s="78">
        <v>44005</v>
      </c>
      <c r="O556" s="65" t="s">
        <v>38</v>
      </c>
      <c r="P556" s="74"/>
      <c r="Q556" s="65"/>
      <c r="R556" s="63"/>
      <c r="S556" s="63" t="s">
        <v>706</v>
      </c>
      <c r="T556" s="63" t="s">
        <v>2359</v>
      </c>
      <c r="U556" s="63" t="s">
        <v>38</v>
      </c>
      <c r="V556" s="63" t="s">
        <v>38</v>
      </c>
      <c r="W556" s="63" t="s">
        <v>38</v>
      </c>
      <c r="X556" s="63" t="s">
        <v>38</v>
      </c>
      <c r="Y556" s="95" t="s">
        <v>2199</v>
      </c>
    </row>
    <row r="557" spans="1:25" ht="57" x14ac:dyDescent="0.25">
      <c r="A557" s="70" t="s">
        <v>343</v>
      </c>
      <c r="B557" s="63" t="s">
        <v>1889</v>
      </c>
      <c r="C557" s="63" t="s">
        <v>150</v>
      </c>
      <c r="D557" s="64" t="s">
        <v>1583</v>
      </c>
      <c r="E557" s="63" t="s">
        <v>203</v>
      </c>
      <c r="F557" s="63" t="s">
        <v>1891</v>
      </c>
      <c r="G557" s="64" t="s">
        <v>2360</v>
      </c>
      <c r="H557" s="64" t="s">
        <v>2102</v>
      </c>
      <c r="I557" s="64" t="s">
        <v>595</v>
      </c>
      <c r="J557" s="63" t="s">
        <v>1894</v>
      </c>
      <c r="K557" s="64" t="s">
        <v>121</v>
      </c>
      <c r="L557" s="63">
        <v>30</v>
      </c>
      <c r="M557" s="64" t="s">
        <v>2361</v>
      </c>
      <c r="N557" s="78">
        <v>44005</v>
      </c>
      <c r="O557" s="65" t="s">
        <v>38</v>
      </c>
      <c r="P557" s="74"/>
      <c r="Q557" s="65"/>
      <c r="R557" s="63"/>
      <c r="S557" s="63" t="s">
        <v>706</v>
      </c>
      <c r="T557" s="63" t="s">
        <v>2362</v>
      </c>
      <c r="U557" s="63" t="s">
        <v>38</v>
      </c>
      <c r="V557" s="63" t="s">
        <v>38</v>
      </c>
      <c r="W557" s="63" t="s">
        <v>38</v>
      </c>
      <c r="X557" s="63" t="s">
        <v>38</v>
      </c>
      <c r="Y557" s="95" t="s">
        <v>38</v>
      </c>
    </row>
    <row r="558" spans="1:25" ht="57" x14ac:dyDescent="0.25">
      <c r="A558" s="70" t="s">
        <v>343</v>
      </c>
      <c r="B558" s="63" t="s">
        <v>1889</v>
      </c>
      <c r="C558" s="63" t="s">
        <v>2363</v>
      </c>
      <c r="D558" s="64" t="s">
        <v>2364</v>
      </c>
      <c r="E558" s="63" t="s">
        <v>203</v>
      </c>
      <c r="F558" s="63" t="s">
        <v>1986</v>
      </c>
      <c r="G558" s="64" t="s">
        <v>2365</v>
      </c>
      <c r="H558" s="64" t="s">
        <v>2102</v>
      </c>
      <c r="I558" s="64" t="s">
        <v>595</v>
      </c>
      <c r="J558" s="63" t="s">
        <v>1894</v>
      </c>
      <c r="K558" s="64" t="s">
        <v>121</v>
      </c>
      <c r="L558" s="63">
        <v>30</v>
      </c>
      <c r="M558" s="64" t="s">
        <v>2366</v>
      </c>
      <c r="N558" s="78">
        <v>44005</v>
      </c>
      <c r="O558" s="65" t="s">
        <v>38</v>
      </c>
      <c r="P558" s="74"/>
      <c r="Q558" s="65"/>
      <c r="R558" s="63"/>
      <c r="S558" s="63" t="s">
        <v>706</v>
      </c>
      <c r="T558" s="63" t="s">
        <v>2367</v>
      </c>
      <c r="U558" s="63" t="s">
        <v>38</v>
      </c>
      <c r="V558" s="63" t="s">
        <v>38</v>
      </c>
      <c r="W558" s="63" t="s">
        <v>38</v>
      </c>
      <c r="X558" s="63" t="s">
        <v>38</v>
      </c>
      <c r="Y558" s="95" t="s">
        <v>2199</v>
      </c>
    </row>
    <row r="559" spans="1:25" ht="57" x14ac:dyDescent="0.25">
      <c r="A559" s="70" t="s">
        <v>343</v>
      </c>
      <c r="B559" s="63" t="s">
        <v>1889</v>
      </c>
      <c r="C559" s="63" t="s">
        <v>150</v>
      </c>
      <c r="D559" s="64" t="s">
        <v>1757</v>
      </c>
      <c r="E559" s="63" t="s">
        <v>338</v>
      </c>
      <c r="F559" s="63" t="s">
        <v>137</v>
      </c>
      <c r="G559" s="64" t="s">
        <v>2368</v>
      </c>
      <c r="H559" s="64" t="s">
        <v>2153</v>
      </c>
      <c r="I559" s="64" t="s">
        <v>595</v>
      </c>
      <c r="J559" s="63" t="s">
        <v>1894</v>
      </c>
      <c r="K559" s="64" t="s">
        <v>53</v>
      </c>
      <c r="L559" s="63">
        <v>30</v>
      </c>
      <c r="M559" s="64" t="s">
        <v>2369</v>
      </c>
      <c r="N559" s="78">
        <v>44005</v>
      </c>
      <c r="O559" s="65" t="s">
        <v>38</v>
      </c>
      <c r="P559" s="74"/>
      <c r="Q559" s="65"/>
      <c r="R559" s="63"/>
      <c r="S559" s="63" t="s">
        <v>706</v>
      </c>
      <c r="T559" s="63" t="s">
        <v>2370</v>
      </c>
      <c r="U559" s="63" t="s">
        <v>38</v>
      </c>
      <c r="V559" s="63" t="s">
        <v>38</v>
      </c>
      <c r="W559" s="63" t="s">
        <v>38</v>
      </c>
      <c r="X559" s="63" t="s">
        <v>38</v>
      </c>
      <c r="Y559" s="95" t="s">
        <v>2230</v>
      </c>
    </row>
    <row r="560" spans="1:25" ht="57" x14ac:dyDescent="0.25">
      <c r="A560" s="70" t="s">
        <v>343</v>
      </c>
      <c r="B560" s="63" t="s">
        <v>1889</v>
      </c>
      <c r="C560" s="63" t="s">
        <v>977</v>
      </c>
      <c r="D560" s="64" t="s">
        <v>2371</v>
      </c>
      <c r="E560" s="63" t="s">
        <v>203</v>
      </c>
      <c r="F560" s="63" t="s">
        <v>137</v>
      </c>
      <c r="G560" s="64" t="s">
        <v>2372</v>
      </c>
      <c r="H560" s="64" t="s">
        <v>2107</v>
      </c>
      <c r="I560" s="64" t="s">
        <v>313</v>
      </c>
      <c r="J560" s="63" t="s">
        <v>1894</v>
      </c>
      <c r="K560" s="64" t="s">
        <v>121</v>
      </c>
      <c r="L560" s="63">
        <v>30</v>
      </c>
      <c r="M560" s="64" t="s">
        <v>2373</v>
      </c>
      <c r="N560" s="78">
        <v>44005</v>
      </c>
      <c r="O560" s="65">
        <v>20202050068431</v>
      </c>
      <c r="P560" s="74"/>
      <c r="Q560" s="65"/>
      <c r="R560" s="63"/>
      <c r="S560" s="63" t="s">
        <v>706</v>
      </c>
      <c r="T560" s="63" t="s">
        <v>2374</v>
      </c>
      <c r="U560" s="63" t="s">
        <v>38</v>
      </c>
      <c r="V560" s="63" t="s">
        <v>38</v>
      </c>
      <c r="W560" s="63" t="s">
        <v>38</v>
      </c>
      <c r="X560" s="63" t="s">
        <v>38</v>
      </c>
      <c r="Y560" s="95" t="s">
        <v>2087</v>
      </c>
    </row>
    <row r="561" spans="1:25" ht="156.75" x14ac:dyDescent="0.25">
      <c r="A561" s="70" t="s">
        <v>343</v>
      </c>
      <c r="B561" s="90" t="s">
        <v>1889</v>
      </c>
      <c r="C561" s="90" t="s">
        <v>150</v>
      </c>
      <c r="D561" s="91" t="s">
        <v>2375</v>
      </c>
      <c r="E561" s="90" t="s">
        <v>203</v>
      </c>
      <c r="F561" s="90" t="s">
        <v>1891</v>
      </c>
      <c r="G561" s="91" t="s">
        <v>2376</v>
      </c>
      <c r="H561" s="91" t="s">
        <v>917</v>
      </c>
      <c r="I561" s="91" t="s">
        <v>474</v>
      </c>
      <c r="J561" s="90" t="s">
        <v>1979</v>
      </c>
      <c r="K561" s="91" t="s">
        <v>281</v>
      </c>
      <c r="L561" s="90">
        <v>20</v>
      </c>
      <c r="M561" s="91" t="s">
        <v>2377</v>
      </c>
      <c r="N561" s="92">
        <v>44005</v>
      </c>
      <c r="O561" s="93" t="s">
        <v>38</v>
      </c>
      <c r="P561" s="94"/>
      <c r="Q561" s="93"/>
      <c r="R561" s="90"/>
      <c r="S561" s="90" t="s">
        <v>113</v>
      </c>
      <c r="T561" s="90" t="s">
        <v>2378</v>
      </c>
      <c r="U561" s="90" t="s">
        <v>38</v>
      </c>
      <c r="V561" s="90" t="s">
        <v>38</v>
      </c>
      <c r="W561" s="90" t="s">
        <v>38</v>
      </c>
      <c r="X561" s="90" t="s">
        <v>38</v>
      </c>
      <c r="Y561" s="95" t="s">
        <v>38</v>
      </c>
    </row>
    <row r="562" spans="1:25" ht="57" x14ac:dyDescent="0.25">
      <c r="A562" s="70" t="s">
        <v>343</v>
      </c>
      <c r="B562" s="63" t="s">
        <v>1889</v>
      </c>
      <c r="C562" s="63" t="s">
        <v>135</v>
      </c>
      <c r="D562" s="64" t="s">
        <v>2344</v>
      </c>
      <c r="E562" s="63" t="s">
        <v>331</v>
      </c>
      <c r="F562" s="63" t="s">
        <v>128</v>
      </c>
      <c r="G562" s="64" t="s">
        <v>2379</v>
      </c>
      <c r="H562" s="64" t="s">
        <v>694</v>
      </c>
      <c r="I562" s="64" t="s">
        <v>595</v>
      </c>
      <c r="J562" s="63" t="s">
        <v>1894</v>
      </c>
      <c r="K562" s="64" t="s">
        <v>53</v>
      </c>
      <c r="L562" s="63">
        <v>30</v>
      </c>
      <c r="M562" s="64" t="s">
        <v>2380</v>
      </c>
      <c r="N562" s="78">
        <v>44006</v>
      </c>
      <c r="O562" s="65">
        <v>20202000003361</v>
      </c>
      <c r="P562" s="74"/>
      <c r="Q562" s="65"/>
      <c r="R562" s="63"/>
      <c r="S562" s="63" t="s">
        <v>706</v>
      </c>
      <c r="T562" s="63" t="s">
        <v>2381</v>
      </c>
      <c r="U562" s="63" t="s">
        <v>38</v>
      </c>
      <c r="V562" s="63" t="s">
        <v>38</v>
      </c>
      <c r="W562" s="63" t="s">
        <v>38</v>
      </c>
      <c r="X562" s="63" t="s">
        <v>38</v>
      </c>
      <c r="Y562" s="95" t="s">
        <v>2087</v>
      </c>
    </row>
    <row r="563" spans="1:25" ht="71.25" x14ac:dyDescent="0.25">
      <c r="A563" s="70" t="s">
        <v>343</v>
      </c>
      <c r="B563" s="58" t="s">
        <v>1889</v>
      </c>
      <c r="C563" s="58" t="s">
        <v>201</v>
      </c>
      <c r="D563" s="59" t="s">
        <v>2382</v>
      </c>
      <c r="E563" s="58" t="s">
        <v>311</v>
      </c>
      <c r="F563" s="6" t="s">
        <v>197</v>
      </c>
      <c r="G563" s="59" t="s">
        <v>2383</v>
      </c>
      <c r="H563" s="59" t="s">
        <v>1970</v>
      </c>
      <c r="I563" s="58" t="s">
        <v>1905</v>
      </c>
      <c r="J563" s="58" t="s">
        <v>1894</v>
      </c>
      <c r="K563" s="59" t="s">
        <v>281</v>
      </c>
      <c r="L563" s="58">
        <v>20</v>
      </c>
      <c r="M563" s="59" t="s">
        <v>2384</v>
      </c>
      <c r="N563" s="77">
        <v>44006</v>
      </c>
      <c r="O563" s="66">
        <v>20202050068331</v>
      </c>
      <c r="P563" s="79">
        <v>44006</v>
      </c>
      <c r="Q563" s="62"/>
      <c r="R563" s="58">
        <v>1</v>
      </c>
      <c r="S563" s="58" t="s">
        <v>34</v>
      </c>
      <c r="T563" s="58" t="s">
        <v>2385</v>
      </c>
      <c r="U563" s="58" t="s">
        <v>38</v>
      </c>
      <c r="V563" s="58" t="s">
        <v>38</v>
      </c>
      <c r="W563" s="58" t="s">
        <v>38</v>
      </c>
      <c r="X563" s="58" t="s">
        <v>38</v>
      </c>
      <c r="Y563" s="95" t="s">
        <v>2289</v>
      </c>
    </row>
    <row r="564" spans="1:25" ht="57" x14ac:dyDescent="0.25">
      <c r="A564" s="70" t="s">
        <v>343</v>
      </c>
      <c r="B564" s="63" t="s">
        <v>714</v>
      </c>
      <c r="C564" s="63" t="s">
        <v>260</v>
      </c>
      <c r="D564" s="64" t="s">
        <v>988</v>
      </c>
      <c r="E564" s="63" t="s">
        <v>203</v>
      </c>
      <c r="F564" s="63" t="s">
        <v>128</v>
      </c>
      <c r="G564" s="64" t="s">
        <v>2386</v>
      </c>
      <c r="H564" s="64" t="s">
        <v>2387</v>
      </c>
      <c r="I564" s="64" t="s">
        <v>595</v>
      </c>
      <c r="J564" s="63" t="s">
        <v>1894</v>
      </c>
      <c r="K564" s="64" t="s">
        <v>121</v>
      </c>
      <c r="L564" s="63">
        <v>30</v>
      </c>
      <c r="M564" s="64" t="s">
        <v>2388</v>
      </c>
      <c r="N564" s="78">
        <v>44006</v>
      </c>
      <c r="O564" s="65">
        <v>2.0203800015662001E+18</v>
      </c>
      <c r="P564" s="74"/>
      <c r="Q564" s="65"/>
      <c r="R564" s="63"/>
      <c r="S564" s="63" t="s">
        <v>706</v>
      </c>
      <c r="T564" s="63" t="s">
        <v>2389</v>
      </c>
      <c r="U564" s="63" t="s">
        <v>38</v>
      </c>
      <c r="V564" s="63" t="s">
        <v>38</v>
      </c>
      <c r="W564" s="63" t="s">
        <v>501</v>
      </c>
      <c r="X564" s="63" t="s">
        <v>38</v>
      </c>
      <c r="Y564" s="95" t="s">
        <v>2390</v>
      </c>
    </row>
    <row r="565" spans="1:25" ht="57" x14ac:dyDescent="0.25">
      <c r="A565" s="70" t="s">
        <v>343</v>
      </c>
      <c r="B565" s="63" t="s">
        <v>714</v>
      </c>
      <c r="C565" s="63" t="s">
        <v>176</v>
      </c>
      <c r="D565" s="64" t="s">
        <v>2391</v>
      </c>
      <c r="E565" s="63" t="s">
        <v>331</v>
      </c>
      <c r="F565" s="24" t="s">
        <v>197</v>
      </c>
      <c r="G565" s="64" t="s">
        <v>2392</v>
      </c>
      <c r="H565" s="64" t="s">
        <v>1988</v>
      </c>
      <c r="I565" s="64" t="s">
        <v>595</v>
      </c>
      <c r="J565" s="63" t="s">
        <v>1894</v>
      </c>
      <c r="K565" s="64" t="s">
        <v>53</v>
      </c>
      <c r="L565" s="63">
        <v>30</v>
      </c>
      <c r="M565" s="64" t="s">
        <v>2393</v>
      </c>
      <c r="N565" s="78">
        <v>44006</v>
      </c>
      <c r="O565" s="65" t="s">
        <v>2394</v>
      </c>
      <c r="P565" s="74"/>
      <c r="Q565" s="65"/>
      <c r="R565" s="63"/>
      <c r="S565" s="63" t="s">
        <v>706</v>
      </c>
      <c r="T565" s="63" t="s">
        <v>2395</v>
      </c>
      <c r="U565" s="63" t="s">
        <v>38</v>
      </c>
      <c r="V565" s="63" t="s">
        <v>38</v>
      </c>
      <c r="W565" s="63" t="s">
        <v>38</v>
      </c>
      <c r="X565" s="63" t="s">
        <v>38</v>
      </c>
      <c r="Y565" s="95" t="s">
        <v>2289</v>
      </c>
    </row>
    <row r="566" spans="1:25" ht="57" x14ac:dyDescent="0.25">
      <c r="A566" s="70" t="s">
        <v>343</v>
      </c>
      <c r="B566" s="63" t="s">
        <v>714</v>
      </c>
      <c r="C566" s="63" t="s">
        <v>166</v>
      </c>
      <c r="D566" s="64" t="s">
        <v>2396</v>
      </c>
      <c r="E566" s="63" t="s">
        <v>331</v>
      </c>
      <c r="F566" s="63" t="s">
        <v>1926</v>
      </c>
      <c r="G566" s="64" t="s">
        <v>2397</v>
      </c>
      <c r="H566" s="64" t="s">
        <v>1962</v>
      </c>
      <c r="I566" s="64" t="s">
        <v>313</v>
      </c>
      <c r="J566" s="63" t="s">
        <v>1894</v>
      </c>
      <c r="K566" s="64" t="s">
        <v>53</v>
      </c>
      <c r="L566" s="63">
        <v>30</v>
      </c>
      <c r="M566" s="64" t="s">
        <v>2398</v>
      </c>
      <c r="N566" s="78">
        <v>44006</v>
      </c>
      <c r="O566" s="65">
        <v>20202050068811</v>
      </c>
      <c r="P566" s="74"/>
      <c r="Q566" s="65"/>
      <c r="R566" s="63"/>
      <c r="S566" s="63" t="s">
        <v>706</v>
      </c>
      <c r="T566" s="63" t="s">
        <v>2399</v>
      </c>
      <c r="U566" s="63" t="s">
        <v>38</v>
      </c>
      <c r="V566" s="63" t="s">
        <v>38</v>
      </c>
      <c r="W566" s="63" t="s">
        <v>38</v>
      </c>
      <c r="X566" s="63" t="s">
        <v>38</v>
      </c>
      <c r="Y566" s="95" t="s">
        <v>2289</v>
      </c>
    </row>
    <row r="567" spans="1:25" ht="71.25" x14ac:dyDescent="0.25">
      <c r="A567" s="70" t="s">
        <v>343</v>
      </c>
      <c r="B567" s="63" t="s">
        <v>1889</v>
      </c>
      <c r="C567" s="63" t="s">
        <v>172</v>
      </c>
      <c r="D567" s="64" t="s">
        <v>2400</v>
      </c>
      <c r="E567" s="63" t="s">
        <v>331</v>
      </c>
      <c r="F567" s="24" t="s">
        <v>197</v>
      </c>
      <c r="G567" s="64" t="s">
        <v>2401</v>
      </c>
      <c r="H567" s="64" t="s">
        <v>2153</v>
      </c>
      <c r="I567" s="64" t="s">
        <v>595</v>
      </c>
      <c r="J567" s="63" t="s">
        <v>1894</v>
      </c>
      <c r="K567" s="64" t="s">
        <v>53</v>
      </c>
      <c r="L567" s="63">
        <v>30</v>
      </c>
      <c r="M567" s="64" t="s">
        <v>2402</v>
      </c>
      <c r="N567" s="78">
        <v>44007</v>
      </c>
      <c r="O567" s="65" t="s">
        <v>38</v>
      </c>
      <c r="P567" s="74"/>
      <c r="Q567" s="65"/>
      <c r="R567" s="63"/>
      <c r="S567" s="63" t="s">
        <v>706</v>
      </c>
      <c r="T567" s="63" t="s">
        <v>2403</v>
      </c>
      <c r="U567" s="63" t="s">
        <v>38</v>
      </c>
      <c r="V567" s="63" t="s">
        <v>38</v>
      </c>
      <c r="W567" s="63" t="s">
        <v>38</v>
      </c>
      <c r="X567" s="63" t="s">
        <v>38</v>
      </c>
      <c r="Y567" s="95" t="s">
        <v>2404</v>
      </c>
    </row>
    <row r="568" spans="1:25" ht="30" x14ac:dyDescent="0.25">
      <c r="A568" s="70" t="s">
        <v>343</v>
      </c>
      <c r="B568" s="58" t="s">
        <v>1889</v>
      </c>
      <c r="C568" s="58" t="s">
        <v>150</v>
      </c>
      <c r="D568" s="59" t="s">
        <v>2269</v>
      </c>
      <c r="E568" s="58" t="s">
        <v>192</v>
      </c>
      <c r="F568" s="58" t="s">
        <v>1926</v>
      </c>
      <c r="G568" s="59" t="s">
        <v>2405</v>
      </c>
      <c r="H568" s="59" t="s">
        <v>390</v>
      </c>
      <c r="I568" s="59" t="s">
        <v>2271</v>
      </c>
      <c r="J568" s="58" t="s">
        <v>1894</v>
      </c>
      <c r="K568" s="59" t="s">
        <v>53</v>
      </c>
      <c r="L568" s="58">
        <v>30</v>
      </c>
      <c r="M568" s="59" t="s">
        <v>2406</v>
      </c>
      <c r="N568" s="77">
        <v>44007</v>
      </c>
      <c r="O568" s="61" t="s">
        <v>2407</v>
      </c>
      <c r="P568" s="79">
        <v>44033</v>
      </c>
      <c r="Q568" s="61">
        <v>16</v>
      </c>
      <c r="R568" s="58">
        <v>16</v>
      </c>
      <c r="S568" s="58" t="s">
        <v>34</v>
      </c>
      <c r="T568" s="58" t="s">
        <v>2274</v>
      </c>
      <c r="U568" s="58" t="s">
        <v>38</v>
      </c>
      <c r="V568" s="58" t="s">
        <v>38</v>
      </c>
      <c r="W568" s="58" t="s">
        <v>38</v>
      </c>
      <c r="X568" s="58" t="s">
        <v>38</v>
      </c>
      <c r="Y568" s="95" t="s">
        <v>2289</v>
      </c>
    </row>
    <row r="569" spans="1:25" ht="85.5" x14ac:dyDescent="0.25">
      <c r="A569" s="70" t="s">
        <v>343</v>
      </c>
      <c r="B569" s="63" t="s">
        <v>1889</v>
      </c>
      <c r="C569" s="63" t="s">
        <v>150</v>
      </c>
      <c r="D569" s="64" t="s">
        <v>2408</v>
      </c>
      <c r="E569" s="63" t="s">
        <v>203</v>
      </c>
      <c r="F569" s="63" t="s">
        <v>1926</v>
      </c>
      <c r="G569" s="64" t="s">
        <v>2409</v>
      </c>
      <c r="H569" s="64" t="s">
        <v>1904</v>
      </c>
      <c r="I569" s="64" t="s">
        <v>313</v>
      </c>
      <c r="J569" s="63" t="s">
        <v>1894</v>
      </c>
      <c r="K569" s="64" t="s">
        <v>121</v>
      </c>
      <c r="L569" s="63">
        <v>30</v>
      </c>
      <c r="M569" s="64" t="s">
        <v>2410</v>
      </c>
      <c r="N569" s="78">
        <v>44007</v>
      </c>
      <c r="O569" s="65" t="s">
        <v>38</v>
      </c>
      <c r="P569" s="74"/>
      <c r="Q569" s="65"/>
      <c r="R569" s="63"/>
      <c r="S569" s="63" t="s">
        <v>706</v>
      </c>
      <c r="T569" s="63" t="s">
        <v>2411</v>
      </c>
      <c r="U569" s="63" t="s">
        <v>38</v>
      </c>
      <c r="V569" s="63" t="s">
        <v>38</v>
      </c>
      <c r="W569" s="63" t="s">
        <v>38</v>
      </c>
      <c r="X569" s="63" t="s">
        <v>38</v>
      </c>
      <c r="Y569" s="95" t="s">
        <v>38</v>
      </c>
    </row>
    <row r="570" spans="1:25" ht="30" x14ac:dyDescent="0.25">
      <c r="A570" s="70" t="s">
        <v>343</v>
      </c>
      <c r="B570" s="63" t="s">
        <v>1889</v>
      </c>
      <c r="C570" s="63" t="s">
        <v>150</v>
      </c>
      <c r="D570" s="64" t="s">
        <v>2412</v>
      </c>
      <c r="E570" s="63" t="s">
        <v>203</v>
      </c>
      <c r="F570" s="63" t="s">
        <v>1891</v>
      </c>
      <c r="G570" s="64" t="s">
        <v>2413</v>
      </c>
      <c r="H570" s="64" t="s">
        <v>917</v>
      </c>
      <c r="I570" s="64" t="s">
        <v>474</v>
      </c>
      <c r="J570" s="63" t="s">
        <v>1979</v>
      </c>
      <c r="K570" s="64" t="s">
        <v>121</v>
      </c>
      <c r="L570" s="63">
        <v>30</v>
      </c>
      <c r="M570" s="64" t="s">
        <v>2414</v>
      </c>
      <c r="N570" s="78">
        <v>44007</v>
      </c>
      <c r="O570" s="65" t="s">
        <v>38</v>
      </c>
      <c r="P570" s="74"/>
      <c r="Q570" s="65"/>
      <c r="R570" s="63"/>
      <c r="S570" s="63" t="s">
        <v>706</v>
      </c>
      <c r="T570" s="63" t="s">
        <v>2415</v>
      </c>
      <c r="U570" s="63" t="s">
        <v>38</v>
      </c>
      <c r="V570" s="63" t="s">
        <v>38</v>
      </c>
      <c r="W570" s="63" t="s">
        <v>38</v>
      </c>
      <c r="X570" s="63" t="s">
        <v>38</v>
      </c>
      <c r="Y570" s="95" t="s">
        <v>38</v>
      </c>
    </row>
    <row r="571" spans="1:25" ht="42.75" x14ac:dyDescent="0.25">
      <c r="A571" s="70" t="s">
        <v>343</v>
      </c>
      <c r="B571" s="58" t="s">
        <v>1889</v>
      </c>
      <c r="C571" s="58" t="s">
        <v>661</v>
      </c>
      <c r="D571" s="59" t="s">
        <v>2416</v>
      </c>
      <c r="E571" s="58" t="s">
        <v>331</v>
      </c>
      <c r="F571" s="58" t="s">
        <v>1891</v>
      </c>
      <c r="G571" s="59" t="s">
        <v>2417</v>
      </c>
      <c r="H571" s="59" t="s">
        <v>390</v>
      </c>
      <c r="I571" s="59" t="s">
        <v>2271</v>
      </c>
      <c r="J571" s="58" t="s">
        <v>1894</v>
      </c>
      <c r="K571" s="59" t="s">
        <v>53</v>
      </c>
      <c r="L571" s="58">
        <v>30</v>
      </c>
      <c r="M571" s="59" t="s">
        <v>2418</v>
      </c>
      <c r="N571" s="77">
        <v>44007</v>
      </c>
      <c r="O571" s="61" t="s">
        <v>38</v>
      </c>
      <c r="P571" s="79">
        <v>44025</v>
      </c>
      <c r="Q571" s="61">
        <v>11</v>
      </c>
      <c r="R571" s="58">
        <v>11</v>
      </c>
      <c r="S571" s="58" t="s">
        <v>34</v>
      </c>
      <c r="T571" s="58" t="s">
        <v>2419</v>
      </c>
      <c r="U571" s="58" t="s">
        <v>38</v>
      </c>
      <c r="V571" s="58" t="s">
        <v>38</v>
      </c>
      <c r="W571" s="58" t="s">
        <v>38</v>
      </c>
      <c r="X571" s="58" t="s">
        <v>38</v>
      </c>
      <c r="Y571" s="95" t="s">
        <v>2420</v>
      </c>
    </row>
    <row r="572" spans="1:25" ht="30" x14ac:dyDescent="0.25">
      <c r="A572" s="70" t="s">
        <v>343</v>
      </c>
      <c r="B572" s="90" t="s">
        <v>1889</v>
      </c>
      <c r="C572" s="90" t="s">
        <v>172</v>
      </c>
      <c r="D572" s="91" t="s">
        <v>2421</v>
      </c>
      <c r="E572" s="90" t="s">
        <v>203</v>
      </c>
      <c r="F572" s="90" t="s">
        <v>1891</v>
      </c>
      <c r="G572" s="91" t="s">
        <v>2422</v>
      </c>
      <c r="H572" s="91" t="s">
        <v>917</v>
      </c>
      <c r="I572" s="91" t="s">
        <v>474</v>
      </c>
      <c r="J572" s="90" t="s">
        <v>1979</v>
      </c>
      <c r="K572" s="91" t="s">
        <v>281</v>
      </c>
      <c r="L572" s="90">
        <v>20</v>
      </c>
      <c r="M572" s="91" t="s">
        <v>2423</v>
      </c>
      <c r="N572" s="92">
        <v>44008</v>
      </c>
      <c r="O572" s="93" t="s">
        <v>38</v>
      </c>
      <c r="P572" s="94"/>
      <c r="Q572" s="93"/>
      <c r="R572" s="90"/>
      <c r="S572" s="90" t="s">
        <v>113</v>
      </c>
      <c r="T572" s="90" t="s">
        <v>2424</v>
      </c>
      <c r="U572" s="90" t="s">
        <v>38</v>
      </c>
      <c r="V572" s="90" t="s">
        <v>38</v>
      </c>
      <c r="W572" s="90" t="s">
        <v>38</v>
      </c>
      <c r="X572" s="90" t="s">
        <v>38</v>
      </c>
      <c r="Y572" s="95" t="s">
        <v>2141</v>
      </c>
    </row>
    <row r="573" spans="1:25" ht="57" x14ac:dyDescent="0.25">
      <c r="A573" s="70" t="s">
        <v>343</v>
      </c>
      <c r="B573" s="63" t="s">
        <v>1889</v>
      </c>
      <c r="C573" s="63" t="s">
        <v>186</v>
      </c>
      <c r="D573" s="64" t="s">
        <v>2425</v>
      </c>
      <c r="E573" s="63" t="s">
        <v>331</v>
      </c>
      <c r="F573" s="63" t="s">
        <v>152</v>
      </c>
      <c r="G573" s="64" t="s">
        <v>2426</v>
      </c>
      <c r="H573" s="64" t="s">
        <v>2107</v>
      </c>
      <c r="I573" s="64" t="s">
        <v>313</v>
      </c>
      <c r="J573" s="63" t="s">
        <v>1894</v>
      </c>
      <c r="K573" s="64" t="s">
        <v>53</v>
      </c>
      <c r="L573" s="63">
        <v>30</v>
      </c>
      <c r="M573" s="64" t="s">
        <v>2427</v>
      </c>
      <c r="N573" s="78">
        <v>44008</v>
      </c>
      <c r="O573" s="65">
        <v>20202050068421</v>
      </c>
      <c r="P573" s="74"/>
      <c r="Q573" s="65"/>
      <c r="R573" s="63"/>
      <c r="S573" s="63" t="s">
        <v>706</v>
      </c>
      <c r="T573" s="63" t="s">
        <v>2428</v>
      </c>
      <c r="U573" s="63" t="s">
        <v>38</v>
      </c>
      <c r="V573" s="63" t="s">
        <v>38</v>
      </c>
      <c r="W573" s="63" t="s">
        <v>38</v>
      </c>
      <c r="X573" s="63" t="s">
        <v>38</v>
      </c>
      <c r="Y573" s="95" t="s">
        <v>2289</v>
      </c>
    </row>
    <row r="574" spans="1:25" ht="30" x14ac:dyDescent="0.25">
      <c r="A574" s="70" t="s">
        <v>2429</v>
      </c>
      <c r="B574" s="58" t="s">
        <v>2430</v>
      </c>
      <c r="C574" s="58" t="s">
        <v>150</v>
      </c>
      <c r="D574" s="59" t="s">
        <v>2431</v>
      </c>
      <c r="E574" s="58" t="s">
        <v>203</v>
      </c>
      <c r="F574" s="58" t="s">
        <v>1891</v>
      </c>
      <c r="G574" s="59" t="s">
        <v>2432</v>
      </c>
      <c r="H574" s="59" t="s">
        <v>2387</v>
      </c>
      <c r="I574" s="58" t="s">
        <v>1905</v>
      </c>
      <c r="J574" s="58" t="s">
        <v>1894</v>
      </c>
      <c r="K574" s="59" t="s">
        <v>121</v>
      </c>
      <c r="L574" s="58">
        <v>30</v>
      </c>
      <c r="M574" s="59" t="s">
        <v>2433</v>
      </c>
      <c r="N574" s="77">
        <v>44008</v>
      </c>
      <c r="O574" s="66" t="s">
        <v>38</v>
      </c>
      <c r="P574" s="79">
        <v>44012</v>
      </c>
      <c r="Q574" s="62"/>
      <c r="R574" s="58">
        <v>0</v>
      </c>
      <c r="S574" s="58" t="s">
        <v>34</v>
      </c>
      <c r="T574" s="58" t="s">
        <v>2434</v>
      </c>
      <c r="U574" s="58" t="s">
        <v>38</v>
      </c>
      <c r="V574" s="58" t="s">
        <v>38</v>
      </c>
      <c r="W574" s="58" t="s">
        <v>2435</v>
      </c>
      <c r="X574" s="58" t="s">
        <v>38</v>
      </c>
      <c r="Y574" s="95" t="s">
        <v>2436</v>
      </c>
    </row>
    <row r="575" spans="1:25" ht="57" x14ac:dyDescent="0.25">
      <c r="A575" s="70" t="s">
        <v>2429</v>
      </c>
      <c r="B575" s="58" t="s">
        <v>2430</v>
      </c>
      <c r="C575" s="58" t="s">
        <v>201</v>
      </c>
      <c r="D575" s="59" t="s">
        <v>1936</v>
      </c>
      <c r="E575" s="58" t="s">
        <v>331</v>
      </c>
      <c r="F575" s="58" t="s">
        <v>1926</v>
      </c>
      <c r="G575" s="59" t="s">
        <v>2437</v>
      </c>
      <c r="H575" s="59" t="s">
        <v>2294</v>
      </c>
      <c r="I575" s="59" t="s">
        <v>595</v>
      </c>
      <c r="J575" s="58" t="s">
        <v>1894</v>
      </c>
      <c r="K575" s="59" t="s">
        <v>53</v>
      </c>
      <c r="L575" s="58">
        <v>30</v>
      </c>
      <c r="M575" s="59" t="s">
        <v>2438</v>
      </c>
      <c r="N575" s="77">
        <v>44008</v>
      </c>
      <c r="O575" s="58" t="s">
        <v>38</v>
      </c>
      <c r="P575" s="77">
        <v>44008</v>
      </c>
      <c r="Q575" s="60"/>
      <c r="R575" s="58">
        <v>0</v>
      </c>
      <c r="S575" s="58" t="s">
        <v>34</v>
      </c>
      <c r="T575" s="58" t="s">
        <v>2439</v>
      </c>
      <c r="U575" s="58" t="s">
        <v>38</v>
      </c>
      <c r="V575" s="58" t="s">
        <v>38</v>
      </c>
      <c r="W575" s="58" t="s">
        <v>38</v>
      </c>
      <c r="X575" s="58" t="s">
        <v>38</v>
      </c>
      <c r="Y575" s="95" t="s">
        <v>2440</v>
      </c>
    </row>
    <row r="576" spans="1:25" ht="57" x14ac:dyDescent="0.25">
      <c r="A576" s="70" t="s">
        <v>343</v>
      </c>
      <c r="B576" s="63" t="s">
        <v>714</v>
      </c>
      <c r="C576" s="63" t="s">
        <v>661</v>
      </c>
      <c r="D576" s="64" t="s">
        <v>1161</v>
      </c>
      <c r="E576" s="63" t="s">
        <v>331</v>
      </c>
      <c r="F576" s="63" t="s">
        <v>1926</v>
      </c>
      <c r="G576" s="64" t="s">
        <v>2441</v>
      </c>
      <c r="H576" s="64" t="s">
        <v>1904</v>
      </c>
      <c r="I576" s="64" t="s">
        <v>313</v>
      </c>
      <c r="J576" s="63" t="s">
        <v>1894</v>
      </c>
      <c r="K576" s="64" t="s">
        <v>53</v>
      </c>
      <c r="L576" s="63">
        <v>30</v>
      </c>
      <c r="M576" s="64" t="s">
        <v>2442</v>
      </c>
      <c r="N576" s="78">
        <v>44008</v>
      </c>
      <c r="O576" s="65" t="s">
        <v>38</v>
      </c>
      <c r="P576" s="74"/>
      <c r="Q576" s="65"/>
      <c r="R576" s="63"/>
      <c r="S576" s="63" t="s">
        <v>706</v>
      </c>
      <c r="T576" s="63" t="s">
        <v>2443</v>
      </c>
      <c r="U576" s="63" t="s">
        <v>38</v>
      </c>
      <c r="V576" s="63" t="s">
        <v>38</v>
      </c>
      <c r="W576" s="63" t="s">
        <v>38</v>
      </c>
      <c r="X576" s="63" t="s">
        <v>38</v>
      </c>
      <c r="Y576" s="95" t="s">
        <v>38</v>
      </c>
    </row>
    <row r="577" spans="1:25" ht="57" x14ac:dyDescent="0.25">
      <c r="A577" s="71" t="s">
        <v>343</v>
      </c>
      <c r="B577" s="80" t="s">
        <v>1889</v>
      </c>
      <c r="C577" s="80" t="s">
        <v>150</v>
      </c>
      <c r="D577" s="81" t="s">
        <v>2444</v>
      </c>
      <c r="E577" s="80" t="s">
        <v>203</v>
      </c>
      <c r="F577" s="80" t="s">
        <v>1891</v>
      </c>
      <c r="G577" s="81" t="s">
        <v>2445</v>
      </c>
      <c r="H577" s="81" t="s">
        <v>1904</v>
      </c>
      <c r="I577" s="81" t="s">
        <v>313</v>
      </c>
      <c r="J577" s="58" t="s">
        <v>1894</v>
      </c>
      <c r="K577" s="81" t="s">
        <v>32</v>
      </c>
      <c r="L577" s="80">
        <v>35</v>
      </c>
      <c r="M577" s="82">
        <v>20203800016122</v>
      </c>
      <c r="N577" s="83">
        <v>44012</v>
      </c>
      <c r="O577" s="84">
        <v>20202050068881</v>
      </c>
      <c r="P577" s="83">
        <v>44033</v>
      </c>
      <c r="Q577" s="84">
        <v>14</v>
      </c>
      <c r="R577" s="80">
        <v>14</v>
      </c>
      <c r="S577" s="80" t="s">
        <v>34</v>
      </c>
      <c r="T577" s="80" t="s">
        <v>2446</v>
      </c>
      <c r="U577" s="80" t="s">
        <v>38</v>
      </c>
      <c r="V577" s="80" t="s">
        <v>38</v>
      </c>
      <c r="W577" s="80" t="s">
        <v>38</v>
      </c>
      <c r="X577" s="80" t="s">
        <v>38</v>
      </c>
      <c r="Y577" s="97" t="s">
        <v>2136</v>
      </c>
    </row>
    <row r="578" spans="1:25" ht="57" x14ac:dyDescent="0.25">
      <c r="A578" s="71" t="s">
        <v>1280</v>
      </c>
      <c r="B578" s="67" t="s">
        <v>171</v>
      </c>
      <c r="C578" s="67" t="s">
        <v>150</v>
      </c>
      <c r="D578" s="68" t="s">
        <v>2447</v>
      </c>
      <c r="E578" s="67" t="s">
        <v>331</v>
      </c>
      <c r="F578" s="67" t="s">
        <v>152</v>
      </c>
      <c r="G578" s="68" t="s">
        <v>2448</v>
      </c>
      <c r="H578" s="68" t="s">
        <v>1904</v>
      </c>
      <c r="I578" s="68" t="s">
        <v>313</v>
      </c>
      <c r="J578" s="63" t="s">
        <v>1894</v>
      </c>
      <c r="K578" s="68" t="s">
        <v>53</v>
      </c>
      <c r="L578" s="67">
        <v>30</v>
      </c>
      <c r="M578" s="69">
        <v>20203800016182</v>
      </c>
      <c r="N578" s="75">
        <v>44012</v>
      </c>
      <c r="O578" s="72" t="s">
        <v>38</v>
      </c>
      <c r="P578" s="75"/>
      <c r="Q578" s="72"/>
      <c r="R578" s="67"/>
      <c r="S578" s="67" t="s">
        <v>706</v>
      </c>
      <c r="T578" s="67" t="s">
        <v>2449</v>
      </c>
      <c r="U578" s="67" t="s">
        <v>38</v>
      </c>
      <c r="V578" s="67" t="s">
        <v>38</v>
      </c>
      <c r="W578" s="67" t="s">
        <v>38</v>
      </c>
      <c r="X578" s="67" t="s">
        <v>38</v>
      </c>
      <c r="Y578" s="97" t="s">
        <v>2348</v>
      </c>
    </row>
    <row r="579" spans="1:25" ht="57" x14ac:dyDescent="0.25">
      <c r="A579" s="71" t="s">
        <v>2450</v>
      </c>
      <c r="B579" s="67" t="s">
        <v>1889</v>
      </c>
      <c r="C579" s="67" t="s">
        <v>150</v>
      </c>
      <c r="D579" s="68" t="s">
        <v>395</v>
      </c>
      <c r="E579" s="67" t="s">
        <v>192</v>
      </c>
      <c r="F579" s="24" t="s">
        <v>197</v>
      </c>
      <c r="G579" s="68" t="s">
        <v>2451</v>
      </c>
      <c r="H579" s="68" t="s">
        <v>1904</v>
      </c>
      <c r="I579" s="68" t="s">
        <v>313</v>
      </c>
      <c r="J579" s="63" t="s">
        <v>1894</v>
      </c>
      <c r="K579" s="68" t="s">
        <v>53</v>
      </c>
      <c r="L579" s="67">
        <v>30</v>
      </c>
      <c r="M579" s="69">
        <v>20203800016222</v>
      </c>
      <c r="N579" s="75">
        <v>44012</v>
      </c>
      <c r="O579" s="72" t="s">
        <v>38</v>
      </c>
      <c r="P579" s="75"/>
      <c r="Q579" s="72"/>
      <c r="R579" s="67"/>
      <c r="S579" s="67" t="s">
        <v>706</v>
      </c>
      <c r="T579" s="67" t="s">
        <v>2452</v>
      </c>
      <c r="U579" s="67" t="s">
        <v>38</v>
      </c>
      <c r="V579" s="67" t="s">
        <v>38</v>
      </c>
      <c r="W579" s="67" t="s">
        <v>38</v>
      </c>
      <c r="X579" s="67" t="s">
        <v>38</v>
      </c>
      <c r="Y579" s="97" t="s">
        <v>2348</v>
      </c>
    </row>
    <row r="580" spans="1:25" x14ac:dyDescent="0.25">
      <c r="O580" s="73"/>
      <c r="Q580" s="73"/>
    </row>
    <row r="581" spans="1:25" x14ac:dyDescent="0.25">
      <c r="O581" s="73"/>
      <c r="Q581" s="73"/>
    </row>
  </sheetData>
  <autoFilter ref="A1:Y579"/>
  <hyperlinks>
    <hyperlink ref="M169" r:id="rId1" location="2" display="http://172.20.178.178/orfeo3/busqueda/busquedaPiloto.php?PHPSESSID=c9sur37k6dd47aepjiki9kk5s1&amp;verrad=&amp;indiVinculo=&amp;carpeAnt=&amp;nomcarpeta=&amp;s_RADI_DEPE_ACTU=&amp;s_RADI_NOMB=&amp;s_RADI_NUME_RADI=&amp;s_TDOC_CODI=9999&amp;s_desde_dia=1&amp;s_desde_mes=4&amp;s_desde_ano=2020&amp;s_hasta_dia=31&amp;s_hasta_mes=4&amp;s_hasta_ano=2020&amp;s_solo_nomb=All&amp;s_ciudadano=&amp;s_empresaESP=&amp;s_oEmpresa=&amp;s_FUNCIONARIO=&amp;s_entrada=2&amp;s_salida=&amp;nivelus=5&amp;s_Listado=&amp;s_SGD_EXP_SUBEXPEDIENTE=&amp;FormCIUDADANO_Sorting=1&amp;FormCIUDADANO_Sorted=&amp; - 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5"/>
  <sheetViews>
    <sheetView tabSelected="1" topLeftCell="A102" zoomScale="62" zoomScaleNormal="60" workbookViewId="0">
      <selection activeCell="A134" sqref="A134"/>
    </sheetView>
  </sheetViews>
  <sheetFormatPr baseColWidth="10" defaultRowHeight="15" x14ac:dyDescent="0.25"/>
  <cols>
    <col min="1" max="1" width="48.42578125" style="109" customWidth="1"/>
    <col min="2" max="2" width="35.28515625" style="109" customWidth="1"/>
    <col min="3" max="3" width="11.42578125" style="110"/>
  </cols>
  <sheetData>
    <row r="1" spans="1:3" x14ac:dyDescent="0.25">
      <c r="A1" s="98" t="s">
        <v>2542</v>
      </c>
      <c r="B1" s="99" t="s">
        <v>2544</v>
      </c>
      <c r="C1" s="100" t="s">
        <v>2553</v>
      </c>
    </row>
    <row r="2" spans="1:3" x14ac:dyDescent="0.25">
      <c r="A2" s="99" t="s">
        <v>274</v>
      </c>
      <c r="B2" s="101">
        <v>34</v>
      </c>
      <c r="C2" s="100">
        <f>34/578</f>
        <v>5.8823529411764705E-2</v>
      </c>
    </row>
    <row r="3" spans="1:3" x14ac:dyDescent="0.25">
      <c r="A3" s="99" t="s">
        <v>1979</v>
      </c>
      <c r="B3" s="101">
        <v>63</v>
      </c>
      <c r="C3" s="100">
        <f>63/578</f>
        <v>0.10899653979238755</v>
      </c>
    </row>
    <row r="4" spans="1:3" x14ac:dyDescent="0.25">
      <c r="A4" s="99" t="s">
        <v>1894</v>
      </c>
      <c r="B4" s="101">
        <v>481</v>
      </c>
      <c r="C4" s="100">
        <f>481/578</f>
        <v>0.83217993079584773</v>
      </c>
    </row>
    <row r="5" spans="1:3" x14ac:dyDescent="0.25">
      <c r="A5" s="99" t="s">
        <v>2543</v>
      </c>
      <c r="B5" s="101">
        <v>578</v>
      </c>
      <c r="C5" s="100">
        <f>SUM(C2:C4)</f>
        <v>1</v>
      </c>
    </row>
    <row r="25" spans="1:3" x14ac:dyDescent="0.25">
      <c r="A25" s="98" t="s">
        <v>2542</v>
      </c>
      <c r="B25" s="99" t="s">
        <v>2545</v>
      </c>
      <c r="C25" s="100" t="s">
        <v>2553</v>
      </c>
    </row>
    <row r="26" spans="1:3" x14ac:dyDescent="0.25">
      <c r="A26" s="99" t="s">
        <v>34</v>
      </c>
      <c r="B26" s="101">
        <v>286</v>
      </c>
      <c r="C26" s="100">
        <f>286/578</f>
        <v>0.49480968858131485</v>
      </c>
    </row>
    <row r="27" spans="1:3" x14ac:dyDescent="0.25">
      <c r="A27" s="99" t="s">
        <v>1285</v>
      </c>
      <c r="B27" s="101">
        <v>27</v>
      </c>
      <c r="C27" s="100">
        <f>27/578</f>
        <v>4.6712802768166091E-2</v>
      </c>
    </row>
    <row r="28" spans="1:3" x14ac:dyDescent="0.25">
      <c r="A28" s="99" t="s">
        <v>141</v>
      </c>
      <c r="B28" s="101">
        <v>130</v>
      </c>
      <c r="C28" s="100">
        <f>130/578</f>
        <v>0.22491349480968859</v>
      </c>
    </row>
    <row r="29" spans="1:3" x14ac:dyDescent="0.25">
      <c r="A29" s="99" t="s">
        <v>113</v>
      </c>
      <c r="B29" s="101">
        <v>135</v>
      </c>
      <c r="C29" s="100">
        <f>135/578</f>
        <v>0.23356401384083045</v>
      </c>
    </row>
    <row r="30" spans="1:3" x14ac:dyDescent="0.25">
      <c r="A30" s="99" t="s">
        <v>2543</v>
      </c>
      <c r="B30" s="101">
        <v>578</v>
      </c>
      <c r="C30" s="100">
        <f>SUM(C26:C29)</f>
        <v>1</v>
      </c>
    </row>
    <row r="49" spans="1:3" x14ac:dyDescent="0.25">
      <c r="A49" s="63" t="s">
        <v>2546</v>
      </c>
      <c r="B49" s="102"/>
      <c r="C49" s="100" t="s">
        <v>2553</v>
      </c>
    </row>
    <row r="50" spans="1:3" x14ac:dyDescent="0.25">
      <c r="A50" s="99" t="s">
        <v>2554</v>
      </c>
      <c r="B50" s="103">
        <v>16</v>
      </c>
      <c r="C50" s="100">
        <f>16/578</f>
        <v>2.768166089965398E-2</v>
      </c>
    </row>
    <row r="51" spans="1:3" x14ac:dyDescent="0.25">
      <c r="A51" s="99" t="s">
        <v>2555</v>
      </c>
      <c r="B51" s="103">
        <v>39</v>
      </c>
      <c r="C51" s="100">
        <f>39/578</f>
        <v>6.7474048442906581E-2</v>
      </c>
    </row>
    <row r="52" spans="1:3" x14ac:dyDescent="0.25">
      <c r="A52" s="99" t="s">
        <v>2556</v>
      </c>
      <c r="B52" s="103">
        <v>85</v>
      </c>
      <c r="C52" s="100">
        <f>85/578</f>
        <v>0.14705882352941177</v>
      </c>
    </row>
    <row r="53" spans="1:3" x14ac:dyDescent="0.25">
      <c r="A53" s="99" t="s">
        <v>2557</v>
      </c>
      <c r="B53" s="103">
        <v>138</v>
      </c>
      <c r="C53" s="100">
        <f>138/578</f>
        <v>0.23875432525951557</v>
      </c>
    </row>
    <row r="54" spans="1:3" x14ac:dyDescent="0.25">
      <c r="A54" s="99" t="s">
        <v>2558</v>
      </c>
      <c r="B54" s="103">
        <v>167</v>
      </c>
      <c r="C54" s="100">
        <f>167/578</f>
        <v>0.28892733564013839</v>
      </c>
    </row>
    <row r="55" spans="1:3" ht="15.75" thickBot="1" x14ac:dyDescent="0.3">
      <c r="A55" s="104" t="s">
        <v>2559</v>
      </c>
      <c r="B55" s="105">
        <v>133</v>
      </c>
      <c r="C55" s="100">
        <f>133/578</f>
        <v>0.2301038062283737</v>
      </c>
    </row>
    <row r="56" spans="1:3" ht="15.75" thickBot="1" x14ac:dyDescent="0.3">
      <c r="A56" s="106" t="s">
        <v>2560</v>
      </c>
      <c r="B56" s="107">
        <f>SUM(B50:B55)</f>
        <v>578</v>
      </c>
      <c r="C56" s="108">
        <f>SUM(C50:C55)</f>
        <v>1</v>
      </c>
    </row>
    <row r="64" spans="1:3" ht="30" x14ac:dyDescent="0.25">
      <c r="A64" s="98" t="s">
        <v>2542</v>
      </c>
      <c r="B64" s="99" t="s">
        <v>2547</v>
      </c>
      <c r="C64" s="100" t="s">
        <v>2553</v>
      </c>
    </row>
    <row r="65" spans="1:3" x14ac:dyDescent="0.25">
      <c r="A65" s="63" t="s">
        <v>32</v>
      </c>
      <c r="B65" s="101">
        <v>77</v>
      </c>
      <c r="C65" s="100">
        <f>77/578</f>
        <v>0.13321799307958476</v>
      </c>
    </row>
    <row r="66" spans="1:3" x14ac:dyDescent="0.25">
      <c r="A66" s="63" t="s">
        <v>281</v>
      </c>
      <c r="B66" s="101">
        <v>75</v>
      </c>
      <c r="C66" s="100">
        <f>75/578</f>
        <v>0.12975778546712802</v>
      </c>
    </row>
    <row r="67" spans="1:3" x14ac:dyDescent="0.25">
      <c r="A67" s="63" t="s">
        <v>53</v>
      </c>
      <c r="B67" s="101">
        <v>188</v>
      </c>
      <c r="C67" s="100">
        <f>188/578</f>
        <v>0.32525951557093424</v>
      </c>
    </row>
    <row r="68" spans="1:3" x14ac:dyDescent="0.25">
      <c r="A68" s="63" t="s">
        <v>121</v>
      </c>
      <c r="B68" s="101">
        <v>211</v>
      </c>
      <c r="C68" s="100">
        <f>211/578</f>
        <v>0.36505190311418684</v>
      </c>
    </row>
    <row r="69" spans="1:3" x14ac:dyDescent="0.25">
      <c r="A69" s="63" t="s">
        <v>155</v>
      </c>
      <c r="B69" s="101">
        <v>14</v>
      </c>
      <c r="C69" s="100">
        <f>14/578</f>
        <v>2.4221453287197232E-2</v>
      </c>
    </row>
    <row r="70" spans="1:3" x14ac:dyDescent="0.25">
      <c r="A70" s="99" t="s">
        <v>275</v>
      </c>
      <c r="B70" s="101">
        <v>3</v>
      </c>
      <c r="C70" s="100">
        <f>3/578</f>
        <v>5.1903114186851208E-3</v>
      </c>
    </row>
    <row r="71" spans="1:3" x14ac:dyDescent="0.25">
      <c r="A71" s="99" t="s">
        <v>78</v>
      </c>
      <c r="B71" s="101">
        <v>1</v>
      </c>
      <c r="C71" s="100">
        <f>1/578</f>
        <v>1.7301038062283738E-3</v>
      </c>
    </row>
    <row r="72" spans="1:3" x14ac:dyDescent="0.25">
      <c r="A72" s="63" t="s">
        <v>436</v>
      </c>
      <c r="B72" s="101">
        <v>9</v>
      </c>
      <c r="C72" s="100">
        <f>9/578</f>
        <v>1.5570934256055362E-2</v>
      </c>
    </row>
    <row r="73" spans="1:3" x14ac:dyDescent="0.25">
      <c r="A73" s="99" t="s">
        <v>2543</v>
      </c>
      <c r="B73" s="101">
        <v>578</v>
      </c>
      <c r="C73" s="100">
        <f>SUM(C65:C72)</f>
        <v>0.99999999999999989</v>
      </c>
    </row>
    <row r="97" spans="1:3" ht="30" x14ac:dyDescent="0.25">
      <c r="A97" s="98" t="s">
        <v>2542</v>
      </c>
      <c r="B97" s="99" t="s">
        <v>2548</v>
      </c>
      <c r="C97" s="100" t="s">
        <v>2553</v>
      </c>
    </row>
    <row r="98" spans="1:3" x14ac:dyDescent="0.25">
      <c r="A98" s="99" t="s">
        <v>25</v>
      </c>
      <c r="B98" s="101">
        <v>96</v>
      </c>
      <c r="C98" s="100">
        <f>96/578</f>
        <v>0.16608996539792387</v>
      </c>
    </row>
    <row r="99" spans="1:3" x14ac:dyDescent="0.25">
      <c r="A99" s="99" t="s">
        <v>386</v>
      </c>
      <c r="B99" s="101">
        <v>4</v>
      </c>
      <c r="C99" s="100">
        <f>4/578</f>
        <v>6.920415224913495E-3</v>
      </c>
    </row>
    <row r="100" spans="1:3" x14ac:dyDescent="0.25">
      <c r="A100" s="99" t="s">
        <v>2429</v>
      </c>
      <c r="B100" s="101">
        <v>2</v>
      </c>
      <c r="C100" s="100">
        <f>2/578</f>
        <v>3.4602076124567475E-3</v>
      </c>
    </row>
    <row r="101" spans="1:3" x14ac:dyDescent="0.25">
      <c r="A101" s="99" t="s">
        <v>343</v>
      </c>
      <c r="B101" s="101">
        <v>476</v>
      </c>
      <c r="C101" s="100">
        <f>476/578</f>
        <v>0.82352941176470584</v>
      </c>
    </row>
    <row r="102" spans="1:3" x14ac:dyDescent="0.25">
      <c r="A102" s="99" t="s">
        <v>2543</v>
      </c>
      <c r="B102" s="101">
        <v>578</v>
      </c>
      <c r="C102" s="111">
        <f>SUM(C98:C101)</f>
        <v>1</v>
      </c>
    </row>
    <row r="124" spans="1:3" ht="30" x14ac:dyDescent="0.25">
      <c r="A124" s="98" t="s">
        <v>2542</v>
      </c>
      <c r="B124" s="99" t="s">
        <v>2549</v>
      </c>
      <c r="C124" s="100" t="s">
        <v>2553</v>
      </c>
    </row>
    <row r="125" spans="1:3" x14ac:dyDescent="0.25">
      <c r="A125" s="63" t="s">
        <v>51</v>
      </c>
      <c r="B125" s="101">
        <v>213</v>
      </c>
      <c r="C125" s="100">
        <f>213/578</f>
        <v>0.36851211072664358</v>
      </c>
    </row>
    <row r="126" spans="1:3" x14ac:dyDescent="0.25">
      <c r="A126" s="63" t="s">
        <v>338</v>
      </c>
      <c r="B126" s="101">
        <v>72</v>
      </c>
      <c r="C126" s="100">
        <f>72/578</f>
        <v>0.1245674740484429</v>
      </c>
    </row>
    <row r="127" spans="1:3" x14ac:dyDescent="0.25">
      <c r="A127" s="63" t="s">
        <v>311</v>
      </c>
      <c r="B127" s="101">
        <v>69</v>
      </c>
      <c r="C127" s="100">
        <f>69/578</f>
        <v>0.11937716262975778</v>
      </c>
    </row>
    <row r="128" spans="1:3" x14ac:dyDescent="0.25">
      <c r="A128" s="63" t="s">
        <v>192</v>
      </c>
      <c r="B128" s="101">
        <v>40</v>
      </c>
      <c r="C128" s="100">
        <f>40/578</f>
        <v>6.9204152249134954E-2</v>
      </c>
    </row>
    <row r="129" spans="1:3" x14ac:dyDescent="0.25">
      <c r="A129" s="63" t="s">
        <v>67</v>
      </c>
      <c r="B129" s="101">
        <v>184</v>
      </c>
      <c r="C129" s="100">
        <f>184/578</f>
        <v>0.31833910034602075</v>
      </c>
    </row>
    <row r="130" spans="1:3" x14ac:dyDescent="0.25">
      <c r="A130" s="99" t="s">
        <v>2543</v>
      </c>
      <c r="B130" s="101">
        <v>578</v>
      </c>
      <c r="C130" s="100">
        <f>SUM(C125:C129)</f>
        <v>1</v>
      </c>
    </row>
    <row r="153" spans="1:3" ht="30" x14ac:dyDescent="0.25">
      <c r="A153" s="98" t="s">
        <v>2542</v>
      </c>
      <c r="B153" s="99" t="s">
        <v>2550</v>
      </c>
      <c r="C153" s="100" t="s">
        <v>2553</v>
      </c>
    </row>
    <row r="154" spans="1:3" x14ac:dyDescent="0.25">
      <c r="A154" s="99" t="s">
        <v>605</v>
      </c>
      <c r="B154" s="101">
        <v>1</v>
      </c>
      <c r="C154" s="100">
        <f>1/578</f>
        <v>1.7301038062283738E-3</v>
      </c>
    </row>
    <row r="155" spans="1:3" x14ac:dyDescent="0.25">
      <c r="A155" s="99" t="s">
        <v>44</v>
      </c>
      <c r="B155" s="101">
        <v>38</v>
      </c>
      <c r="C155" s="100">
        <f>38/578</f>
        <v>6.5743944636678195E-2</v>
      </c>
    </row>
    <row r="156" spans="1:3" x14ac:dyDescent="0.25">
      <c r="A156" s="99" t="s">
        <v>159</v>
      </c>
      <c r="B156" s="101">
        <v>5</v>
      </c>
      <c r="C156" s="100">
        <f>5/578</f>
        <v>8.6505190311418692E-3</v>
      </c>
    </row>
    <row r="157" spans="1:3" x14ac:dyDescent="0.25">
      <c r="A157" s="99" t="s">
        <v>507</v>
      </c>
      <c r="B157" s="101">
        <v>10</v>
      </c>
      <c r="C157" s="100">
        <f>10/578</f>
        <v>1.7301038062283738E-2</v>
      </c>
    </row>
    <row r="158" spans="1:3" x14ac:dyDescent="0.25">
      <c r="A158" s="99" t="s">
        <v>150</v>
      </c>
      <c r="B158" s="101">
        <v>172</v>
      </c>
      <c r="C158" s="100">
        <f>172/578</f>
        <v>0.29757785467128028</v>
      </c>
    </row>
    <row r="159" spans="1:3" x14ac:dyDescent="0.25">
      <c r="A159" s="99" t="s">
        <v>103</v>
      </c>
      <c r="B159" s="101">
        <v>7</v>
      </c>
      <c r="C159" s="100">
        <f>7/578</f>
        <v>1.2110726643598616E-2</v>
      </c>
    </row>
    <row r="160" spans="1:3" x14ac:dyDescent="0.25">
      <c r="A160" s="99" t="s">
        <v>186</v>
      </c>
      <c r="B160" s="101">
        <v>22</v>
      </c>
      <c r="C160" s="100">
        <f>22/578</f>
        <v>3.8062283737024222E-2</v>
      </c>
    </row>
    <row r="161" spans="1:3" x14ac:dyDescent="0.25">
      <c r="A161" s="99" t="s">
        <v>176</v>
      </c>
      <c r="B161" s="101">
        <v>40</v>
      </c>
      <c r="C161" s="100">
        <f>40/578</f>
        <v>6.9204152249134954E-2</v>
      </c>
    </row>
    <row r="162" spans="1:3" x14ac:dyDescent="0.25">
      <c r="A162" s="99" t="s">
        <v>1940</v>
      </c>
      <c r="B162" s="101">
        <v>1</v>
      </c>
      <c r="C162" s="100">
        <f>1/578</f>
        <v>1.7301038062283738E-3</v>
      </c>
    </row>
    <row r="163" spans="1:3" x14ac:dyDescent="0.25">
      <c r="A163" s="99" t="s">
        <v>329</v>
      </c>
      <c r="B163" s="101">
        <v>7</v>
      </c>
      <c r="C163" s="100">
        <f>7/578</f>
        <v>1.2110726643598616E-2</v>
      </c>
    </row>
    <row r="164" spans="1:3" x14ac:dyDescent="0.25">
      <c r="A164" s="99" t="s">
        <v>135</v>
      </c>
      <c r="B164" s="101">
        <v>6</v>
      </c>
      <c r="C164" s="100">
        <f>6/578</f>
        <v>1.0380622837370242E-2</v>
      </c>
    </row>
    <row r="165" spans="1:3" x14ac:dyDescent="0.25">
      <c r="A165" s="99" t="s">
        <v>430</v>
      </c>
      <c r="B165" s="101">
        <v>9</v>
      </c>
      <c r="C165" s="100">
        <f>9/578</f>
        <v>1.5570934256055362E-2</v>
      </c>
    </row>
    <row r="166" spans="1:3" x14ac:dyDescent="0.25">
      <c r="A166" s="99" t="s">
        <v>72</v>
      </c>
      <c r="B166" s="101">
        <v>6</v>
      </c>
      <c r="C166" s="100">
        <f>6/578</f>
        <v>1.0380622837370242E-2</v>
      </c>
    </row>
    <row r="167" spans="1:3" x14ac:dyDescent="0.25">
      <c r="A167" s="99" t="s">
        <v>1392</v>
      </c>
      <c r="B167" s="101">
        <v>1</v>
      </c>
      <c r="C167" s="100">
        <f t="shared" ref="C155:C187" si="0">1/578</f>
        <v>1.7301038062283738E-3</v>
      </c>
    </row>
    <row r="168" spans="1:3" x14ac:dyDescent="0.25">
      <c r="A168" s="99" t="s">
        <v>245</v>
      </c>
      <c r="B168" s="101">
        <v>2</v>
      </c>
      <c r="C168" s="100">
        <f>2/578</f>
        <v>3.4602076124567475E-3</v>
      </c>
    </row>
    <row r="169" spans="1:3" x14ac:dyDescent="0.25">
      <c r="A169" s="99" t="s">
        <v>2363</v>
      </c>
      <c r="B169" s="101">
        <v>1</v>
      </c>
      <c r="C169" s="100">
        <f t="shared" si="0"/>
        <v>1.7301038062283738E-3</v>
      </c>
    </row>
    <row r="170" spans="1:3" x14ac:dyDescent="0.25">
      <c r="A170" s="99" t="s">
        <v>109</v>
      </c>
      <c r="B170" s="101">
        <v>47</v>
      </c>
      <c r="C170" s="100">
        <f>47/578</f>
        <v>8.1314878892733561E-2</v>
      </c>
    </row>
    <row r="171" spans="1:3" x14ac:dyDescent="0.25">
      <c r="A171" s="99" t="s">
        <v>961</v>
      </c>
      <c r="B171" s="101">
        <v>4</v>
      </c>
      <c r="C171" s="100">
        <f>4/578</f>
        <v>6.920415224913495E-3</v>
      </c>
    </row>
    <row r="172" spans="1:3" x14ac:dyDescent="0.25">
      <c r="A172" s="99" t="s">
        <v>26</v>
      </c>
      <c r="B172" s="101">
        <v>21</v>
      </c>
      <c r="C172" s="100">
        <f>21/578</f>
        <v>3.6332179930795849E-2</v>
      </c>
    </row>
    <row r="173" spans="1:3" x14ac:dyDescent="0.25">
      <c r="A173" s="99" t="s">
        <v>1450</v>
      </c>
      <c r="B173" s="101">
        <v>2</v>
      </c>
      <c r="C173" s="100">
        <f>2/578</f>
        <v>3.4602076124567475E-3</v>
      </c>
    </row>
    <row r="174" spans="1:3" x14ac:dyDescent="0.25">
      <c r="A174" s="99" t="s">
        <v>344</v>
      </c>
      <c r="B174" s="101">
        <v>8</v>
      </c>
      <c r="C174" s="100">
        <f>8/578</f>
        <v>1.384083044982699E-2</v>
      </c>
    </row>
    <row r="175" spans="1:3" x14ac:dyDescent="0.25">
      <c r="A175" s="99" t="s">
        <v>1033</v>
      </c>
      <c r="B175" s="101">
        <v>14</v>
      </c>
      <c r="C175" s="100">
        <f>14/578</f>
        <v>2.4221453287197232E-2</v>
      </c>
    </row>
    <row r="176" spans="1:3" x14ac:dyDescent="0.25">
      <c r="A176" s="99" t="s">
        <v>977</v>
      </c>
      <c r="B176" s="101">
        <v>11</v>
      </c>
      <c r="C176" s="100">
        <f>11/578</f>
        <v>1.9031141868512111E-2</v>
      </c>
    </row>
    <row r="177" spans="1:3" x14ac:dyDescent="0.25">
      <c r="A177" s="99" t="s">
        <v>93</v>
      </c>
      <c r="B177" s="101">
        <v>4</v>
      </c>
      <c r="C177" s="100">
        <f>4/578</f>
        <v>6.920415224913495E-3</v>
      </c>
    </row>
    <row r="178" spans="1:3" x14ac:dyDescent="0.25">
      <c r="A178" s="99" t="s">
        <v>661</v>
      </c>
      <c r="B178" s="101">
        <v>10</v>
      </c>
      <c r="C178" s="100">
        <f>10/578</f>
        <v>1.7301038062283738E-2</v>
      </c>
    </row>
    <row r="179" spans="1:3" x14ac:dyDescent="0.25">
      <c r="A179" s="99" t="s">
        <v>248</v>
      </c>
      <c r="B179" s="101">
        <v>15</v>
      </c>
      <c r="C179" s="100">
        <f>15/578</f>
        <v>2.5951557093425604E-2</v>
      </c>
    </row>
    <row r="180" spans="1:3" x14ac:dyDescent="0.25">
      <c r="A180" s="99" t="s">
        <v>49</v>
      </c>
      <c r="B180" s="101">
        <v>10</v>
      </c>
      <c r="C180" s="100">
        <f>10/578</f>
        <v>1.7301038062283738E-2</v>
      </c>
    </row>
    <row r="181" spans="1:3" x14ac:dyDescent="0.25">
      <c r="A181" s="99" t="s">
        <v>83</v>
      </c>
      <c r="B181" s="101">
        <v>36</v>
      </c>
      <c r="C181" s="100">
        <f>36/578</f>
        <v>6.228373702422145E-2</v>
      </c>
    </row>
    <row r="182" spans="1:3" x14ac:dyDescent="0.25">
      <c r="A182" s="99" t="s">
        <v>779</v>
      </c>
      <c r="B182" s="101">
        <v>5</v>
      </c>
      <c r="C182" s="100">
        <f>5/578</f>
        <v>8.6505190311418692E-3</v>
      </c>
    </row>
    <row r="183" spans="1:3" x14ac:dyDescent="0.25">
      <c r="A183" s="99" t="s">
        <v>166</v>
      </c>
      <c r="B183" s="101">
        <v>20</v>
      </c>
      <c r="C183" s="100">
        <f>20/578</f>
        <v>3.4602076124567477E-2</v>
      </c>
    </row>
    <row r="184" spans="1:3" x14ac:dyDescent="0.25">
      <c r="A184" s="99" t="s">
        <v>61</v>
      </c>
      <c r="B184" s="101">
        <v>37</v>
      </c>
      <c r="C184" s="100">
        <f>37/578</f>
        <v>6.4013840830449822E-2</v>
      </c>
    </row>
    <row r="185" spans="1:3" x14ac:dyDescent="0.25">
      <c r="A185" s="99" t="s">
        <v>2261</v>
      </c>
      <c r="B185" s="101">
        <v>1</v>
      </c>
      <c r="C185" s="100">
        <f t="shared" si="0"/>
        <v>1.7301038062283738E-3</v>
      </c>
    </row>
    <row r="186" spans="1:3" x14ac:dyDescent="0.25">
      <c r="A186" s="99" t="s">
        <v>578</v>
      </c>
      <c r="B186" s="101">
        <v>1</v>
      </c>
      <c r="C186" s="100">
        <f t="shared" si="0"/>
        <v>1.7301038062283738E-3</v>
      </c>
    </row>
    <row r="187" spans="1:3" x14ac:dyDescent="0.25">
      <c r="A187" s="99" t="s">
        <v>414</v>
      </c>
      <c r="B187" s="101">
        <v>4</v>
      </c>
      <c r="C187" s="100">
        <f>4/578</f>
        <v>6.920415224913495E-3</v>
      </c>
    </row>
    <row r="188" spans="1:3" x14ac:dyDescent="0.25">
      <c r="A188" s="99" t="s">
        <v>2543</v>
      </c>
      <c r="B188" s="101">
        <v>578</v>
      </c>
      <c r="C188" s="100">
        <f>SUM(C154:C187)</f>
        <v>1.0000000000000002</v>
      </c>
    </row>
    <row r="212" spans="1:3" ht="30" x14ac:dyDescent="0.25">
      <c r="A212" s="98" t="s">
        <v>2542</v>
      </c>
      <c r="B212" s="99" t="s">
        <v>2551</v>
      </c>
      <c r="C212" s="100" t="s">
        <v>2553</v>
      </c>
    </row>
    <row r="213" spans="1:3" x14ac:dyDescent="0.25">
      <c r="A213" s="99" t="s">
        <v>197</v>
      </c>
      <c r="B213" s="101">
        <v>38</v>
      </c>
      <c r="C213" s="100">
        <f>38/578</f>
        <v>6.5743944636678195E-2</v>
      </c>
    </row>
    <row r="214" spans="1:3" x14ac:dyDescent="0.25">
      <c r="A214" s="99" t="s">
        <v>1361</v>
      </c>
      <c r="B214" s="101">
        <v>15</v>
      </c>
      <c r="C214" s="100">
        <f>15/578</f>
        <v>2.5951557093425604E-2</v>
      </c>
    </row>
    <row r="215" spans="1:3" x14ac:dyDescent="0.25">
      <c r="A215" s="99" t="s">
        <v>204</v>
      </c>
      <c r="B215" s="101">
        <v>189</v>
      </c>
      <c r="C215" s="100">
        <f>189/578</f>
        <v>0.32698961937716264</v>
      </c>
    </row>
    <row r="216" spans="1:3" x14ac:dyDescent="0.25">
      <c r="A216" s="99" t="s">
        <v>74</v>
      </c>
      <c r="B216" s="101">
        <v>29</v>
      </c>
      <c r="C216" s="100">
        <f>29/578</f>
        <v>5.0173010380622836E-2</v>
      </c>
    </row>
    <row r="217" spans="1:3" x14ac:dyDescent="0.25">
      <c r="A217" s="99" t="s">
        <v>1986</v>
      </c>
      <c r="B217" s="101">
        <v>28</v>
      </c>
      <c r="C217" s="100">
        <f>28/578</f>
        <v>4.8442906574394463E-2</v>
      </c>
    </row>
    <row r="218" spans="1:3" x14ac:dyDescent="0.25">
      <c r="A218" s="99" t="s">
        <v>128</v>
      </c>
      <c r="B218" s="101">
        <v>263</v>
      </c>
      <c r="C218" s="100">
        <f>263/578</f>
        <v>0.45501730103806226</v>
      </c>
    </row>
    <row r="219" spans="1:3" x14ac:dyDescent="0.25">
      <c r="A219" s="99" t="s">
        <v>137</v>
      </c>
      <c r="B219" s="101">
        <v>16</v>
      </c>
      <c r="C219" s="100">
        <f>16/578</f>
        <v>2.768166089965398E-2</v>
      </c>
    </row>
    <row r="220" spans="1:3" x14ac:dyDescent="0.25">
      <c r="A220" s="99" t="s">
        <v>2543</v>
      </c>
      <c r="B220" s="101">
        <v>578</v>
      </c>
      <c r="C220" s="100">
        <f>SUM(C213:C219)</f>
        <v>0.99999999999999989</v>
      </c>
    </row>
    <row r="246" spans="1:2" ht="45" x14ac:dyDescent="0.25">
      <c r="A246" s="98" t="s">
        <v>2542</v>
      </c>
      <c r="B246" s="99" t="s">
        <v>2552</v>
      </c>
    </row>
    <row r="247" spans="1:2" x14ac:dyDescent="0.25">
      <c r="A247" s="99" t="s">
        <v>32</v>
      </c>
      <c r="B247" s="112">
        <v>23.88372093023256</v>
      </c>
    </row>
    <row r="248" spans="1:2" x14ac:dyDescent="0.25">
      <c r="A248" s="99" t="s">
        <v>281</v>
      </c>
      <c r="B248" s="112">
        <v>22.583333333333332</v>
      </c>
    </row>
    <row r="249" spans="1:2" x14ac:dyDescent="0.25">
      <c r="A249" s="99" t="s">
        <v>53</v>
      </c>
      <c r="B249" s="112">
        <v>20.966292134831459</v>
      </c>
    </row>
    <row r="250" spans="1:2" x14ac:dyDescent="0.25">
      <c r="A250" s="99" t="s">
        <v>121</v>
      </c>
      <c r="B250" s="112">
        <v>21.411290322580644</v>
      </c>
    </row>
    <row r="251" spans="1:2" x14ac:dyDescent="0.25">
      <c r="A251" s="99" t="s">
        <v>155</v>
      </c>
      <c r="B251" s="112">
        <v>23.3</v>
      </c>
    </row>
    <row r="252" spans="1:2" x14ac:dyDescent="0.25">
      <c r="A252" s="99" t="s">
        <v>275</v>
      </c>
      <c r="B252" s="112">
        <v>8</v>
      </c>
    </row>
    <row r="253" spans="1:2" x14ac:dyDescent="0.25">
      <c r="A253" s="99" t="s">
        <v>78</v>
      </c>
      <c r="B253" s="112">
        <v>16</v>
      </c>
    </row>
    <row r="254" spans="1:2" x14ac:dyDescent="0.25">
      <c r="A254" s="99" t="s">
        <v>436</v>
      </c>
      <c r="B254" s="112">
        <v>13.571428571428571</v>
      </c>
    </row>
    <row r="255" spans="1:2" x14ac:dyDescent="0.25">
      <c r="A255" s="99" t="s">
        <v>2543</v>
      </c>
      <c r="B255" s="112">
        <v>21.541666666666668</v>
      </c>
    </row>
  </sheetData>
  <autoFilter ref="A49:B49"/>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PQRSD Semestre I</vt:lpstr>
      <vt:lpstr>Dinamicas Semestre 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MACA</dc:creator>
  <cp:lastModifiedBy>Usuario</cp:lastModifiedBy>
  <dcterms:created xsi:type="dcterms:W3CDTF">2020-07-27T22:18:03Z</dcterms:created>
  <dcterms:modified xsi:type="dcterms:W3CDTF">2020-08-06T03:10:12Z</dcterms:modified>
</cp:coreProperties>
</file>