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encionciudadano.DNBC\Desktop\Informes PQRSD 2020\"/>
    </mc:Choice>
  </mc:AlternateContent>
  <bookViews>
    <workbookView xWindow="0" yWindow="0" windowWidth="24000" windowHeight="9345" activeTab="1"/>
  </bookViews>
  <sheets>
    <sheet name="PQRSD ABRIL" sheetId="8" r:id="rId1"/>
    <sheet name="Dinamicas Abril" sheetId="9" r:id="rId2"/>
  </sheets>
  <definedNames>
    <definedName name="_xlnm._FilterDatabase" localSheetId="1" hidden="1">'Dinamicas Abril'!$A$33:$B$33</definedName>
    <definedName name="_xlnm._FilterDatabase" localSheetId="0" hidden="1">'PQRSD ABRIL'!$A$1:$X$139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9" l="1"/>
  <c r="C145" i="9"/>
  <c r="C144" i="9"/>
  <c r="C143" i="9"/>
  <c r="C142" i="9"/>
  <c r="C141" i="9"/>
  <c r="C140" i="9"/>
  <c r="C4" i="9"/>
  <c r="C3" i="9"/>
  <c r="C2" i="9"/>
  <c r="C91" i="9"/>
  <c r="C90" i="9"/>
  <c r="C89" i="9"/>
  <c r="C88" i="9"/>
  <c r="C87" i="9"/>
  <c r="C50" i="9"/>
  <c r="C54" i="9"/>
  <c r="C53" i="9"/>
  <c r="C51" i="9"/>
  <c r="C52" i="9"/>
  <c r="C20" i="9"/>
  <c r="C19" i="9"/>
  <c r="C147" i="9" l="1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92" i="9"/>
  <c r="C71" i="9"/>
  <c r="C70" i="9"/>
  <c r="C69" i="9"/>
  <c r="C55" i="9"/>
  <c r="C21" i="9"/>
  <c r="C18" i="9"/>
  <c r="C17" i="9"/>
  <c r="C5" i="9"/>
</calcChain>
</file>

<file path=xl/sharedStrings.xml><?xml version="1.0" encoding="utf-8"?>
<sst xmlns="http://schemas.openxmlformats.org/spreadsheetml/2006/main" count="2352" uniqueCount="748">
  <si>
    <t>Asunto</t>
  </si>
  <si>
    <t>ALCALDÍA MUNICIPAL DE OTANCHE - BOYACA  </t>
  </si>
  <si>
    <t>ALCALDÍA DE AGUA DE DIOS - CUNDINAMARCA  </t>
  </si>
  <si>
    <t>MINISTERIO DE INTERIOR  </t>
  </si>
  <si>
    <t>CONSULTA </t>
  </si>
  <si>
    <t>ALCALDIA CIENAGA  </t>
  </si>
  <si>
    <t>CAC SOLICITUD </t>
  </si>
  <si>
    <t>COLJUEGOS  </t>
  </si>
  <si>
    <t>CAC SOLICITUD DE INFORMACION </t>
  </si>
  <si>
    <t>CARLOS JULIO RINCON AYALA </t>
  </si>
  <si>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</si>
  <si>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</si>
  <si>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</si>
  <si>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</si>
  <si>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</si>
  <si>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</si>
  <si>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</si>
  <si>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</si>
  <si>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</si>
  <si>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</si>
  <si>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</si>
  <si>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</si>
  <si>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</si>
  <si>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Número de salida</t>
  </si>
  <si>
    <t>Fecha de salida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</si>
  <si>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</si>
  <si>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</si>
  <si>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</si>
  <si>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</si>
  <si>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</si>
  <si>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</si>
  <si>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</si>
  <si>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</si>
  <si>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Documento</t>
  </si>
  <si>
    <t>20203320005122  </t>
  </si>
  <si>
    <t>SM SOLICITUD DE APOYO,PARTE SEGUNDO DEL INCISO CUARTO DEL ARTICULO 3 LEY 1575 DE 2012 CONVENIO CUERPO DE BOMBERO </t>
  </si>
  <si>
    <t>EDISON DELGADO </t>
  </si>
  <si>
    <t>FORMULACIÓN Y ACTUALIZACIÓN NORMATIVA Y OPERATIVA </t>
  </si>
  <si>
    <t>20203320005152  </t>
  </si>
  <si>
    <t>SM INTERVENCION DNBC ANTE MINISALUD Y SUPERSALUD </t>
  </si>
  <si>
    <t>BENEMERITO CUERPO DE BOMBEROS VOLUNTARIOS DE CALI  </t>
  </si>
  <si>
    <t>CUERPO DE BOMBEROS VOLUNTARIOS DE CHINACOTA  </t>
  </si>
  <si>
    <t>CUERPO DE BOMBEROS VOLUNTARIOS DE BARANOA - ATLANTICO  </t>
  </si>
  <si>
    <t>20203320005232  </t>
  </si>
  <si>
    <t>SM SOLICITUD CERTIFICACION </t>
  </si>
  <si>
    <t>ALCALDIA MUNICIPAL DE TUTA- BOYACA  </t>
  </si>
  <si>
    <t>20203320005242  </t>
  </si>
  <si>
    <t>RESPUESTA OFICIO REMITIDO POR COORDINADOR EJECUTIVO DE BOMBEROS </t>
  </si>
  <si>
    <t>BOMBEROS BOLIVAR VALLE </t>
  </si>
  <si>
    <t>Andrea Bibiana Castañeda Durán  </t>
  </si>
  <si>
    <t>CUERPO DE BOMBEROS VOLUNTARIOS DE NOCAIMA  </t>
  </si>
  <si>
    <t>Carlos Armando López Barrera </t>
  </si>
  <si>
    <t>OFICINA ASESORA JURIDICA </t>
  </si>
  <si>
    <t>20203800004382  </t>
  </si>
  <si>
    <t>Derecho de Petición </t>
  </si>
  <si>
    <t>CUERPO DE BOMBEROS VOLUNTARIOS CAICEDONIA  </t>
  </si>
  <si>
    <t>20203800004392  </t>
  </si>
  <si>
    <t>Solicitud Información Universidad </t>
  </si>
  <si>
    <t>YEIMY TATIANA ORTIZ  </t>
  </si>
  <si>
    <t>Marcelo Fernando Arellano </t>
  </si>
  <si>
    <t>CUERPO DE BOMBEROS VOLUNTARIOS DE LA VIRGINIA - RISARALDA  </t>
  </si>
  <si>
    <t>20203800004412  </t>
  </si>
  <si>
    <t>CAC Solicitud Aclaración </t>
  </si>
  <si>
    <t>CUERPO DE BOMBEROS VOLUNTARIOS DE CORINTO  </t>
  </si>
  <si>
    <t>20203800004422  </t>
  </si>
  <si>
    <t>Aclaración Resolución  </t>
  </si>
  <si>
    <t>SEGUROS BOLIVAR  </t>
  </si>
  <si>
    <t>Mauricio Delgado Perdomo </t>
  </si>
  <si>
    <t>SUBDIRECCIÓN ESTRATÉGICA Y DE COORDINACIÓN BOMBERIL </t>
  </si>
  <si>
    <t>20203800004432  </t>
  </si>
  <si>
    <t>OSCAR ANTONIO ESPINOSA DIAZ </t>
  </si>
  <si>
    <t>CUERPO DE BOMBEROS VOLUNTARIOS DE TURBACO - BOLÍVAR  </t>
  </si>
  <si>
    <t>20203800004572  </t>
  </si>
  <si>
    <t>Consulta Resolución  </t>
  </si>
  <si>
    <t>Cootrans Uroccidente  </t>
  </si>
  <si>
    <t>20203800004582  </t>
  </si>
  <si>
    <t>Consulta </t>
  </si>
  <si>
    <t>CUERPO DE BOMBEROS VOLUNTARIOS DE GOMEZ PLATA - ANTIOQUIA  </t>
  </si>
  <si>
    <t>20203800004592  </t>
  </si>
  <si>
    <t>Solicitud Acompañamiento </t>
  </si>
  <si>
    <t>ASDEBER NEIVA  </t>
  </si>
  <si>
    <t>20203800004642  </t>
  </si>
  <si>
    <t>Denuncia Irregularidades CB </t>
  </si>
  <si>
    <t>Edna Rocio Mora Rojas </t>
  </si>
  <si>
    <t>20203800004652  </t>
  </si>
  <si>
    <t>Denuncia contra CB Sincelejo </t>
  </si>
  <si>
    <t>Armando Llamas  </t>
  </si>
  <si>
    <t>20203800004662  </t>
  </si>
  <si>
    <t>Denuncia CB </t>
  </si>
  <si>
    <t>20203800004682  </t>
  </si>
  <si>
    <t>Petición CB </t>
  </si>
  <si>
    <t>20203800004702  </t>
  </si>
  <si>
    <t>Contrato CB </t>
  </si>
  <si>
    <t>CUERPO DE BOMBEROS CONCEPCIÓN SANTANDER  </t>
  </si>
  <si>
    <t>20203800004742  </t>
  </si>
  <si>
    <t>CUERPO DE BOMBEROS LOS FUNDADORES  </t>
  </si>
  <si>
    <t>20203800004752  </t>
  </si>
  <si>
    <t>Petición Turbaco </t>
  </si>
  <si>
    <t>20203800004802  </t>
  </si>
  <si>
    <t>CUERPO DE BOMBEROS VOLUNTARIOS DE COVEÑAS  </t>
  </si>
  <si>
    <t>CUERPO DE BOMBEROS VOLUNTARIOS FLORIDABLANCA  </t>
  </si>
  <si>
    <t>20203800004842  </t>
  </si>
  <si>
    <t>CAC SOLICITUD INFORMACION </t>
  </si>
  <si>
    <t>ALCALDIA DEL PEÑON  </t>
  </si>
  <si>
    <t>20203800004862  </t>
  </si>
  <si>
    <t>CAC Solicitud Alcaldía </t>
  </si>
  <si>
    <t>20203800004882  </t>
  </si>
  <si>
    <t>CAC Solicitud revisión convenio </t>
  </si>
  <si>
    <t>CUERPO DE BOMBEROS VOLUNTARIOS DE PARAMO  </t>
  </si>
  <si>
    <t>20203800004952  </t>
  </si>
  <si>
    <t>CAC Solicitud de apoyo jurídico </t>
  </si>
  <si>
    <t>CUERPO DE BOMBEROS VOLUNTARIOS DE NUEVA GRANADA - MAGDALENA  </t>
  </si>
  <si>
    <t>20203800004972  </t>
  </si>
  <si>
    <t>CUERPO DE BOMBEROS VOLUNTARIOS DE SAN ANTONIO - TOLIMA  </t>
  </si>
  <si>
    <t>20203800005062  </t>
  </si>
  <si>
    <t>CAC Solicitud requerimiento </t>
  </si>
  <si>
    <t>CUERPO DE BOMBEROS VOLUNTARIOS DE VALDIVIA  </t>
  </si>
  <si>
    <t>20203800005082  </t>
  </si>
  <si>
    <t>CAC Solicitud convenio </t>
  </si>
  <si>
    <t>JULIO CESAR ESPINOSA SERRANO  </t>
  </si>
  <si>
    <t>20203800005212  </t>
  </si>
  <si>
    <t>CAC Concepto real </t>
  </si>
  <si>
    <t>CUERPO DE BOMBEROS VOLUNTARIOS DE LERIDA - TOLIMA  </t>
  </si>
  <si>
    <t>20203800005282  </t>
  </si>
  <si>
    <t>CAC SOLICITUD CONTRATO C.V.B.M </t>
  </si>
  <si>
    <t>CRISTOBAL LASSO  </t>
  </si>
  <si>
    <t>20203800005302  </t>
  </si>
  <si>
    <t>CAC INFORMACIÓN CUERPO DE BOMBEROS </t>
  </si>
  <si>
    <t>GRACE A MORALES URUETA </t>
  </si>
  <si>
    <t>20203800005312  </t>
  </si>
  <si>
    <t>CAC INFORMACIÓN SISTEMA CONTRAINCENDIOS </t>
  </si>
  <si>
    <t>JUAN MADRIGAL  </t>
  </si>
  <si>
    <t>Juan Carlos Puerto Prieto </t>
  </si>
  <si>
    <t>20203800005332  </t>
  </si>
  <si>
    <t>CAC INQUIETUD MODULO LEGISLATIVO </t>
  </si>
  <si>
    <t>20203800005372  </t>
  </si>
  <si>
    <t>CAC INFORMACION </t>
  </si>
  <si>
    <t>CUERPO DE BOMBEROS VOLUNTARIOS DE ANORI  </t>
  </si>
  <si>
    <t>20203800005382  </t>
  </si>
  <si>
    <t>CAC SOLICITUD RUE </t>
  </si>
  <si>
    <t>CUERPO DE BOMBEROS NATAGAIMA  </t>
  </si>
  <si>
    <t>20203800005392  </t>
  </si>
  <si>
    <t>CAC SOLICITUD RESOLUCIÓN </t>
  </si>
  <si>
    <t>CARLOS LEONARDO VILLAMARIN  </t>
  </si>
  <si>
    <t>20203800005402  </t>
  </si>
  <si>
    <t>CAC SOLICITUD CUERPOS DE BOMBEROS </t>
  </si>
  <si>
    <t>DIANA SANDOVAL  </t>
  </si>
  <si>
    <t>20203800005412  </t>
  </si>
  <si>
    <t>YUDI ANGELICA CIRO DIAZ </t>
  </si>
  <si>
    <t>20203800005442  </t>
  </si>
  <si>
    <t>CAC SOLICITUD CB </t>
  </si>
  <si>
    <t>CUERPO DE BOMBEROS VOLUNTARIOS MAGANGUE - BOLIVAR  </t>
  </si>
  <si>
    <t>20203800005452  </t>
  </si>
  <si>
    <t>CAC PETICION </t>
  </si>
  <si>
    <t>CUERPO DE BOMBEROS VOLUNTARIOS DE BRICEÑO  </t>
  </si>
  <si>
    <t>20203800005462  </t>
  </si>
  <si>
    <t>CAC SOLICITO APOYO PARA PRUEBA PERICIAL </t>
  </si>
  <si>
    <t>CAMARA DE COMERCIO DE BUCARAMANGA SALA DE ARBITRAMENTO  </t>
  </si>
  <si>
    <t>20203800005482  </t>
  </si>
  <si>
    <t>CAC SOLICITUD DE PRONUNCIAMIENTO </t>
  </si>
  <si>
    <t>VEEDURIA CIUDADANA VIGIAS DEL CAFE  </t>
  </si>
  <si>
    <t>20203800005492  </t>
  </si>
  <si>
    <t>DIANA MARCELA SUAREZ JIME </t>
  </si>
  <si>
    <t>20203800005502  </t>
  </si>
  <si>
    <t>CAC PREGUNTA </t>
  </si>
  <si>
    <t>AURA MARIA ROBAYO PAEZ </t>
  </si>
  <si>
    <t>20203800005512  </t>
  </si>
  <si>
    <t>CAC PREGUNTA SOBRE CONTROL DE INCENDIOS </t>
  </si>
  <si>
    <t>DANIEL ALEJANDRO CATAÑO OCHOA </t>
  </si>
  <si>
    <t>20203800005532  </t>
  </si>
  <si>
    <t>CAC QUEJA CUERPO DE BOMBEROS CAMPOALEGRE </t>
  </si>
  <si>
    <t>BENJAMIN POLANIA RODRIGUEZ </t>
  </si>
  <si>
    <t>20203800005542  </t>
  </si>
  <si>
    <t>CAC r20201200071141 Traslado por competencia Radicado 2020520023982 de 23 de enero de 2020 sobre presuntas irregularidades Cuerpo de Bomberos de Urrao </t>
  </si>
  <si>
    <t>20203800005552  </t>
  </si>
  <si>
    <t>CAC r20201200092101 Traslado por competencia Radicado 20204300028182 del 28 de enero de 2020 Sobre presuntas irregularidades Cuerpo de Bomberos de Turbaco Bolívar </t>
  </si>
  <si>
    <t>20203800005602  </t>
  </si>
  <si>
    <t>CAC Solicitud respetuosa enmarcada en la ley 1755 </t>
  </si>
  <si>
    <t>ORLANDO MURILLO LOPEZ </t>
  </si>
  <si>
    <t>20203800005612  </t>
  </si>
  <si>
    <t>CAC Derecho de petición </t>
  </si>
  <si>
    <t>Carolina Pulido Moyeton </t>
  </si>
  <si>
    <t>GESTIÓN CONTRACTUAL  </t>
  </si>
  <si>
    <t>20203800005762  </t>
  </si>
  <si>
    <t>CAC CARTA SOLICITUD </t>
  </si>
  <si>
    <t>20203800005792  </t>
  </si>
  <si>
    <t>CAC Remisión de solicitud Alcaldía Municipal del Municipio de Agua de Dios - Ministerio del Interior </t>
  </si>
  <si>
    <t>20203800005802  </t>
  </si>
  <si>
    <t>CAC REMISIÓN DERECHO DE PETICIÓN CON CÓDIGO INTERNO DPJL19026 </t>
  </si>
  <si>
    <t>JORGE EDUARDO LONDOÑO  </t>
  </si>
  <si>
    <t>20203800005822  </t>
  </si>
  <si>
    <t>CAC REMISION POR COMPETENCIA BOMBEROS VOLUNTARIO LA CUMBRE </t>
  </si>
  <si>
    <t>GOBERNACION DEPARTAMENTAL DEL VALLE DEL CAUCA  </t>
  </si>
  <si>
    <t>20203800005842  </t>
  </si>
  <si>
    <t>CAC REQUISITOS CUERPO DE BOMBEROS </t>
  </si>
  <si>
    <t>20203800005852  </t>
  </si>
  <si>
    <t>CAC SOLICITUD DE INFORMACIÓN FISCALÍA </t>
  </si>
  <si>
    <t>FISCALIA GENERAL DE LA NACION  </t>
  </si>
  <si>
    <t>20203800005862  </t>
  </si>
  <si>
    <t>CAC ACLARACIÓN DE RESPUESTA ENVIADA A BOMBEROS TUNIA CAUCA  </t>
  </si>
  <si>
    <t>ANSELMO LOZANO MORENO </t>
  </si>
  <si>
    <t>20203800005882  </t>
  </si>
  <si>
    <t>CAC Solicitud de apoyo </t>
  </si>
  <si>
    <t>CUERPOS DE BOMBEROS DE BOLIVAR - VALLE  </t>
  </si>
  <si>
    <t>20203800005892  </t>
  </si>
  <si>
    <t>CUERPO DE BOMBEROS VOLUNTARIOS DE EL PLAYON - SANTANDER  </t>
  </si>
  <si>
    <t>20203800005982  </t>
  </si>
  <si>
    <t>CAC Solicitud información </t>
  </si>
  <si>
    <t>CUERPO DE BOMBEROS VOLUNTARIOS DE MIRAFLORES - GUAVIARE  </t>
  </si>
  <si>
    <t>20203800006012  </t>
  </si>
  <si>
    <t>CAC Estructuración de la Estación de Bomberos - Municipio de Coveñas, Sucre </t>
  </si>
  <si>
    <t>FONADE FONDO FINANCIERO DE PROYECTOS  </t>
  </si>
  <si>
    <t>20203800006052  </t>
  </si>
  <si>
    <t>ARMORI Diego Felipe Ariza R  </t>
  </si>
  <si>
    <t>Faubricio Sanchez Cortes </t>
  </si>
  <si>
    <t>MINISTERIO DE INTERIOR PQRSD  </t>
  </si>
  <si>
    <t>20203800006122  </t>
  </si>
  <si>
    <t>CAC EXT_S20-00010280-PQRSD-010220-PQR </t>
  </si>
  <si>
    <t>20203800006142  </t>
  </si>
  <si>
    <t>CAC SOLICITUD CONCEPTO </t>
  </si>
  <si>
    <t>CUERPO DE BOMBEROS DE CORDOBA - NARIÑO  </t>
  </si>
  <si>
    <t>20203800006202  </t>
  </si>
  <si>
    <t>CAC SOLICITUD APOYO </t>
  </si>
  <si>
    <t>PERSONERO MUNICIPAL ENCISO SANTANDER  </t>
  </si>
  <si>
    <t>20203800006212  </t>
  </si>
  <si>
    <t>CAC Respuesta a los Comunicados Aclaratorios para la NO Firma de Convenio </t>
  </si>
  <si>
    <t>GUSTAVO ALBERTO CALLEJAS AGUDELO </t>
  </si>
  <si>
    <t>20203800006242  </t>
  </si>
  <si>
    <t>CAC Derecho de petición Director nacional de bomberos </t>
  </si>
  <si>
    <t>20203800006262  </t>
  </si>
  <si>
    <t>CAC Copia Oficio Ministerio del Interior </t>
  </si>
  <si>
    <t>20203800006302  </t>
  </si>
  <si>
    <t>CAC EXT_S20-00008280-PQRSD-008220-PQR </t>
  </si>
  <si>
    <t>20203800006312  </t>
  </si>
  <si>
    <t>CAC EXT_S20-00011144-PQRSD-011084-PQR </t>
  </si>
  <si>
    <t>Carlos Cartagena Cano </t>
  </si>
  <si>
    <t>DIRECCION GENERAL </t>
  </si>
  <si>
    <t>20203800006362  </t>
  </si>
  <si>
    <t>CAC CONSULTA CUERPO DE BOMBEROS </t>
  </si>
  <si>
    <t>CUERPO DE BOMBEROS VOLUNTARIOS DE QUINCHIA - RISARALDA  </t>
  </si>
  <si>
    <t>CAROLINA ESCARRAGA </t>
  </si>
  <si>
    <t>20203800006372  </t>
  </si>
  <si>
    <t>CAC CONSULTA JURIDICA </t>
  </si>
  <si>
    <t>CUERPO DE BOMBEROS VOLUNTARIOS DE CANDELARIA  </t>
  </si>
  <si>
    <t>20203800006382  </t>
  </si>
  <si>
    <t>CAC DEPARTAMENTO JURIDICO </t>
  </si>
  <si>
    <t>20203800006402  </t>
  </si>
  <si>
    <t>CAC INFRAESTRUCTURA </t>
  </si>
  <si>
    <t>PRESIDENCIA DE LA REPUBLICA  </t>
  </si>
  <si>
    <t>20203800006442  </t>
  </si>
  <si>
    <t>CAC SOLICITUD CONCEPTO JURIDICO </t>
  </si>
  <si>
    <t>20203800006452  </t>
  </si>
  <si>
    <t>CAC CONFIRMACIÓN DE ESTADO DE CUERPO DE BOMBEROS </t>
  </si>
  <si>
    <t>Paola Guerra Avendaño </t>
  </si>
  <si>
    <t>CARLOS AGUALIMPIA  </t>
  </si>
  <si>
    <t>20203800006482  </t>
  </si>
  <si>
    <t>CAC COPIA CONCEPTO JURIDICO </t>
  </si>
  <si>
    <t>CUERPO DE BOMBEROS VOLUNTARIOS DE LEJANIAS  </t>
  </si>
  <si>
    <t>20203800006502  </t>
  </si>
  <si>
    <t>CAC QUEJA BOMBEROS VOLUNTARIOS ALTAMIRA </t>
  </si>
  <si>
    <t>ALCALDÍA MUNICIPAL DE ALTAMIRA - HUILA  </t>
  </si>
  <si>
    <t>20203800006532  </t>
  </si>
  <si>
    <t>CAC INFORMACION DE INCENDIOS  </t>
  </si>
  <si>
    <t>Luis Alberto Valencia Pulido </t>
  </si>
  <si>
    <t>20203800006572  </t>
  </si>
  <si>
    <t>CAC ACLARACION DE PREGUNTAS </t>
  </si>
  <si>
    <t>CUERPO DE BOMBEROS VOLUNTARIOS DE VILLANUEVA - BOLIVAR  </t>
  </si>
  <si>
    <t>20203800006602  </t>
  </si>
  <si>
    <t>CAC QUEJA A BOMBEROS ARMERO GUYAB </t>
  </si>
  <si>
    <t>DIEGO ARMANDO AGUDELO MELO </t>
  </si>
  <si>
    <t>20203800006612  </t>
  </si>
  <si>
    <t>CAC RECIBIDO D ERADICADO  </t>
  </si>
  <si>
    <t>PEDRO PABLO MARTINEZ HELENO </t>
  </si>
  <si>
    <t>CUERPO BOMBEROS VOLUNTARIOS LOS ANDES NARIÑO  </t>
  </si>
  <si>
    <t>20203800006682  </t>
  </si>
  <si>
    <t>CAC QUEJA </t>
  </si>
  <si>
    <t>CUERPO DE BOMBEROS VOLUNTARIOS DE SAN JOSE DEL GUAVIARE  </t>
  </si>
  <si>
    <t>20203800006692  </t>
  </si>
  <si>
    <t>CAC QUEJA RADICADA, ASUNTO: COMANDANTE QUEREMAL, DAGUA - VALLE DEL CAUCA </t>
  </si>
  <si>
    <t>CHRISTIAN RAMIREZ ARISTIZABAL </t>
  </si>
  <si>
    <t>20203800006702  </t>
  </si>
  <si>
    <t>CAC Población de Listados Censales </t>
  </si>
  <si>
    <t>PESCA AUDITORIA RS  </t>
  </si>
  <si>
    <t>20203800006712  </t>
  </si>
  <si>
    <t>DELIO DE JESUS ACEVEDO MARTINEZ  </t>
  </si>
  <si>
    <t>20203800006722  </t>
  </si>
  <si>
    <t>AFRANIO ALVAREZ ROMO </t>
  </si>
  <si>
    <t>20203800006752  </t>
  </si>
  <si>
    <t>CAC SOLICITUD DE COMODATO </t>
  </si>
  <si>
    <t>20203800006772  </t>
  </si>
  <si>
    <t>CAC RECONOCIMIENTO CUERPO DE BOMBEROS </t>
  </si>
  <si>
    <t>GERMN BARRERO TORRES </t>
  </si>
  <si>
    <t>20203800006792  </t>
  </si>
  <si>
    <t>RODOLFO BARBOSA  </t>
  </si>
  <si>
    <t>20203800006822  </t>
  </si>
  <si>
    <t>CAC SOLICITUD COPIA COMODATO </t>
  </si>
  <si>
    <t>20203800006832  </t>
  </si>
  <si>
    <t>CAC SOLICITUD DE FORMATO </t>
  </si>
  <si>
    <t>SERGIO GONZALEZ  </t>
  </si>
  <si>
    <t>20203800006872  </t>
  </si>
  <si>
    <t>CAC SOLICITUD DE CERTIFICACION DE IDONEIDAD </t>
  </si>
  <si>
    <t>CUERPO DE BOMBEROS VOLUNTARIOS SOLEDAD ATLANTICO  </t>
  </si>
  <si>
    <t>20203800006912  </t>
  </si>
  <si>
    <t>CAC Solicitud de información </t>
  </si>
  <si>
    <t>DARWIN ALEXANDER NICHOY GUANCHA </t>
  </si>
  <si>
    <t>20203800006942  </t>
  </si>
  <si>
    <t>CAC EXT_S20-00002260-PQRSD-002229-PQR </t>
  </si>
  <si>
    <t>20203800006952  </t>
  </si>
  <si>
    <t>CAC EXT_S20-00001717-PQRSD-001691-PQR </t>
  </si>
  <si>
    <t>20203800006962  </t>
  </si>
  <si>
    <t>CAC EXT_S20-00000768-PQRSD-000756-PQR </t>
  </si>
  <si>
    <t>Ligia Mesa Mesa </t>
  </si>
  <si>
    <t>20203800006972  </t>
  </si>
  <si>
    <t>CAC EXT_S20-00003551-PQRSD-003495-PQR </t>
  </si>
  <si>
    <t>GOBERNACIÓN DE BOYACA PARTICIPACION Y ADMINISTRACION LOCAL  </t>
  </si>
  <si>
    <t>20203800006982  </t>
  </si>
  <si>
    <t>JULIO CESAR RODRIGUEZ  </t>
  </si>
  <si>
    <t>20203800006992  </t>
  </si>
  <si>
    <t>CAC Respuesta </t>
  </si>
  <si>
    <t>CUERPO DE BOMBEROS VOLUNTARIOS DE JAMBALO  </t>
  </si>
  <si>
    <t>20203800007002  </t>
  </si>
  <si>
    <t>VICTOR PAREDES MORALES </t>
  </si>
  <si>
    <t>20203800007062  </t>
  </si>
  <si>
    <t>CAC SOLICITUD INFORMACION CERTIFICADA </t>
  </si>
  <si>
    <t>ELKIN BELTRAN  </t>
  </si>
  <si>
    <t>20203800007072  </t>
  </si>
  <si>
    <t>JUAN PABLO LOPEZ DIAZ </t>
  </si>
  <si>
    <t>20203800007112  </t>
  </si>
  <si>
    <t>ALCALDIA MUNICIPAL SAN ANDRES SANTANDER  </t>
  </si>
  <si>
    <t>20203800007122  </t>
  </si>
  <si>
    <t>CUERPO DE BOMBEROS VOLUNTARIOS DE CALAMAR BOLIVAR  </t>
  </si>
  <si>
    <t>20203800007142  </t>
  </si>
  <si>
    <t>CAC Solicitud, Bombero Luis A. Pérez </t>
  </si>
  <si>
    <t>LUIS ANIBAL PEREZ GARCIA </t>
  </si>
  <si>
    <t>EDINSON CORTES  </t>
  </si>
  <si>
    <t>20203800007172  </t>
  </si>
  <si>
    <t>CAC Solicitud de actualización de datos en SECOP </t>
  </si>
  <si>
    <t>COLOMBIA COMPRA EFICIENTE - AGENCIA NACIONAL DE CONTRATACIÓN PUBLICA ANC COLOMBIA  </t>
  </si>
  <si>
    <t>CAC EXT_S20-00011292-PQRSD-011231-PQR </t>
  </si>
  <si>
    <t>VEEDURIA CIUDADANA BOMBERIL DE COLOMBIA - VEEDUBOMB  </t>
  </si>
  <si>
    <t>20203800007212  </t>
  </si>
  <si>
    <t>20203800007262  </t>
  </si>
  <si>
    <t>CAC COMUNICADO PARA EL CAPITAN ; BUENOS DIAS BENDICIONES </t>
  </si>
  <si>
    <t>20203800007272  </t>
  </si>
  <si>
    <t>CAC DERECHO DE PETICIÓN </t>
  </si>
  <si>
    <t>20203800007292  </t>
  </si>
  <si>
    <t>CUERPO DE BOMBEROS VOLUNTARIO SANTIAGO PUTUMAYO  </t>
  </si>
  <si>
    <t>20203800007352  </t>
  </si>
  <si>
    <t>CAC Revocatoria Directa Articulo 93 Ley 1437 de 2011 </t>
  </si>
  <si>
    <t>20203800007392  </t>
  </si>
  <si>
    <t>CAC Remisión para respuesta por competencia </t>
  </si>
  <si>
    <t>20203800007402  </t>
  </si>
  <si>
    <t>CAC EXT_S20-00011379-PQRSD-011318-PQR </t>
  </si>
  <si>
    <t>Cesar Augusto Lucas O  </t>
  </si>
  <si>
    <t>20203800007412  </t>
  </si>
  <si>
    <t>20203800007422  </t>
  </si>
  <si>
    <t>SECRETARIA DE PACHO  </t>
  </si>
  <si>
    <t>20203800007502  </t>
  </si>
  <si>
    <t>CAC SOLICITUD AMPLIACIÓN RESOLUCIÓN 0256 DE 2014 </t>
  </si>
  <si>
    <t>FONOS Erik Stiven Serrano Ortega  </t>
  </si>
  <si>
    <t>20203800007512  </t>
  </si>
  <si>
    <t>CAC Solicitud Apoyo </t>
  </si>
  <si>
    <t>CUERPO DE BOMBEROS VOLUNTARIOS DE FUNZA  </t>
  </si>
  <si>
    <t>20203800007582  </t>
  </si>
  <si>
    <t>CAC SOLICITUD ASESORÍA Y ACOMPAÑAMIENTO </t>
  </si>
  <si>
    <t>ALCALDIA SANTA - ROSALIA  </t>
  </si>
  <si>
    <t>20203800007672  </t>
  </si>
  <si>
    <t>CAC Solicitud Certificación Contrato </t>
  </si>
  <si>
    <t>JOHN JAIRO BELTRAN MAHECHA  </t>
  </si>
  <si>
    <t>20203800007682  </t>
  </si>
  <si>
    <t>CAC SOLICITUD CIRCULAR 20192050000424 </t>
  </si>
  <si>
    <t>CUERPO DE BOMBEROS VOLUNTARIOS DE GUADALUPE  </t>
  </si>
  <si>
    <t>20203800007692  </t>
  </si>
  <si>
    <t>CAC SOLICITUD CONCEPTO SEGURO ASPIRANTES </t>
  </si>
  <si>
    <t>HELDA MARIA SAAVEDRA CARRASQUILLA </t>
  </si>
  <si>
    <t>20203800007702  </t>
  </si>
  <si>
    <t>CAC Solicitud Ct Charles Benavides Castillo Director Nacional de Bomberos </t>
  </si>
  <si>
    <t>Paola Trejos  </t>
  </si>
  <si>
    <t>20203800007742  </t>
  </si>
  <si>
    <t>CAC Solicitud de Concepto </t>
  </si>
  <si>
    <t>20203800007752  </t>
  </si>
  <si>
    <t>CAC RTA MJD - OFI20 - 0012401 </t>
  </si>
  <si>
    <t>20203800007762  </t>
  </si>
  <si>
    <t>CAC DERECHO DE PETICIÓN Nº. 002 </t>
  </si>
  <si>
    <t>20203800007782  </t>
  </si>
  <si>
    <t>Andrés Paternina Paternina </t>
  </si>
  <si>
    <t>20203800007792  </t>
  </si>
  <si>
    <t>CAC REMISIÓN DE QUEJA, PERSONERÍA MUNICIPAL VENECIA ANTIOQUIA </t>
  </si>
  <si>
    <t>20203800007822  </t>
  </si>
  <si>
    <t>CAC solicitud de información </t>
  </si>
  <si>
    <t>BENEMERITO CUERPO DE BOMBEROS VOLUNTARIOS TULUA - DEPARTAMENTO DE EDUCACIÓN  </t>
  </si>
  <si>
    <t>20203800007852  </t>
  </si>
  <si>
    <t>CAC Solicitud de ingreso PLATAFORMA RUE </t>
  </si>
  <si>
    <t>CUERPO DE BOMBEROS SAN PEDRO DE URABA  </t>
  </si>
  <si>
    <t>20203800007922  </t>
  </si>
  <si>
    <t>SOATA  </t>
  </si>
  <si>
    <t>Ronny Estiven Romero Velandia </t>
  </si>
  <si>
    <t>SUBDIRECCIÓN ADMINISTRATIVA Y FINANCIERA </t>
  </si>
  <si>
    <t>20203800007992  </t>
  </si>
  <si>
    <t>MARIA NOHELIA TABARES CORREA </t>
  </si>
  <si>
    <t>20203800008002  </t>
  </si>
  <si>
    <t>CAC CREACION CUERPO DE BOMBERO </t>
  </si>
  <si>
    <t>JESUS ALEXIS ROBLES LOPEZ </t>
  </si>
  <si>
    <t>20203800008012  </t>
  </si>
  <si>
    <t>CAC CONSULTA </t>
  </si>
  <si>
    <t>20203800008032  </t>
  </si>
  <si>
    <t>CAC TRASLADO POR COMPETENCIA </t>
  </si>
  <si>
    <t>ALCALDÍA DE PUERTO GAITAN  </t>
  </si>
  <si>
    <t>20203800008062  </t>
  </si>
  <si>
    <t>CAC Derecho de Petición - AUDIFARMA SA </t>
  </si>
  <si>
    <t>AUDIFARMA SA  </t>
  </si>
  <si>
    <t>20203800008152  </t>
  </si>
  <si>
    <t>CHT Mensaje fuera de línea desde chquevedo@hotmail.com </t>
  </si>
  <si>
    <t>Carlos Holmes Quevedo chaparro  </t>
  </si>
  <si>
    <t>20203800008222  </t>
  </si>
  <si>
    <t>CAC DESALOJO </t>
  </si>
  <si>
    <t>CUERPO DE BOMBEROS VOLUNTARIOS DE UNE - CUNDINAMARCA  </t>
  </si>
  <si>
    <t>20203800008242  </t>
  </si>
  <si>
    <t>CAC CARRO BOMBEROS </t>
  </si>
  <si>
    <t>ALCALDIA MUNICIPAL DE TIQUISIO  </t>
  </si>
  <si>
    <t xml:space="preserve">BOYACA </t>
  </si>
  <si>
    <t>Legislación Bomberil</t>
  </si>
  <si>
    <t>Fecha del documento 4 de febrero del 2020</t>
  </si>
  <si>
    <t>En proceso</t>
  </si>
  <si>
    <t>Valle del Cauca</t>
  </si>
  <si>
    <t>Cuerpo de bomberos</t>
  </si>
  <si>
    <t>Servicio de mensajería</t>
  </si>
  <si>
    <t>Cundinamarca</t>
  </si>
  <si>
    <t>06 de abril del 2020</t>
  </si>
  <si>
    <t>08 de abril del 2020</t>
  </si>
  <si>
    <t>13 de abril del 2020</t>
  </si>
  <si>
    <t>14 de abril del 2020</t>
  </si>
  <si>
    <t>16 de abril del 2020</t>
  </si>
  <si>
    <t>17 de abril del 2020</t>
  </si>
  <si>
    <t>20 de abril del 2020</t>
  </si>
  <si>
    <t>21 de abril del 2020</t>
  </si>
  <si>
    <t>22 de abril del 2020</t>
  </si>
  <si>
    <t>23 de abril del 2020</t>
  </si>
  <si>
    <t>24 de abril del 2020</t>
  </si>
  <si>
    <t>25 de abril del 2020</t>
  </si>
  <si>
    <t>28 de abril del 2020</t>
  </si>
  <si>
    <t>29 de abril del 2020</t>
  </si>
  <si>
    <t>30 de abril del 2020</t>
  </si>
  <si>
    <t>Correo Institucional</t>
  </si>
  <si>
    <t>Huila</t>
  </si>
  <si>
    <t>Andrea Bibiana Castañeda Durán</t>
  </si>
  <si>
    <t>20202050065541</t>
  </si>
  <si>
    <t xml:space="preserve">Oficio </t>
  </si>
  <si>
    <t>Bogotá</t>
  </si>
  <si>
    <t>Correo remitido el 24 de febrero, pero radicado el día 6 de abril (por Orfeo se vencería el día 29 de mayo)</t>
  </si>
  <si>
    <t>Correo atención al ciudadano</t>
  </si>
  <si>
    <t>Cauca</t>
  </si>
  <si>
    <t>Se vence el 29 de mayo.</t>
  </si>
  <si>
    <t xml:space="preserve">Paula Andrea Cortés Mojica </t>
  </si>
  <si>
    <t>Persona Natural</t>
  </si>
  <si>
    <t>Tolima</t>
  </si>
  <si>
    <t>Antioquia</t>
  </si>
  <si>
    <t>Correo ingresó el 27 de febrero</t>
  </si>
  <si>
    <t xml:space="preserve"> No se especifica que documento es ni el medio en que se envió. El correo electrónico llegó el día 27 de febrero del año 2020
</t>
  </si>
  <si>
    <t xml:space="preserve">Edna Rocio Mora Rojas </t>
  </si>
  <si>
    <t>20202050066091</t>
  </si>
  <si>
    <t>Correo ingresó el 4 de febrero. Respuesta no digitalizada y no se sabe que día se envió y porque medio.</t>
  </si>
  <si>
    <t>Correo ingresó el día 5 de febrero.</t>
  </si>
  <si>
    <t>Correo ingresó el día 10 de febrero.</t>
  </si>
  <si>
    <t>No se especifica que documento es ni el medio en que se envió. Correo ingresó el día 12 de febrero.</t>
  </si>
  <si>
    <t>Santander</t>
  </si>
  <si>
    <t>Correo ingresó el día 27 de febrero.</t>
  </si>
  <si>
    <t>20202050064811</t>
  </si>
  <si>
    <t>Correo ingresó el día 12 de febrero.</t>
  </si>
  <si>
    <t>Correo ingresó el día 21 de febrero.</t>
  </si>
  <si>
    <t>20202050064721</t>
  </si>
  <si>
    <t>Sucre</t>
  </si>
  <si>
    <t>CAC Invitación de la Alcaldía para convenio.</t>
  </si>
  <si>
    <t>20202050064871</t>
  </si>
  <si>
    <t>3 días</t>
  </si>
  <si>
    <t>Oficio</t>
  </si>
  <si>
    <t>13 de marzo del 2020</t>
  </si>
  <si>
    <t>Correo ingresó el día 19 de febrero.</t>
  </si>
  <si>
    <t>Correo ingresó el día 27 de febrero del 2020.</t>
  </si>
  <si>
    <t>02 de marzo del 2020</t>
  </si>
  <si>
    <t>20202050064851</t>
  </si>
  <si>
    <t>Magdalena</t>
  </si>
  <si>
    <t>CAC Solicitud de apoyo y acompañamiento al Cuerpo de Bomberos Voluntarios de Nueva Granada - Magdalena. </t>
  </si>
  <si>
    <t>Norte de Santander</t>
  </si>
  <si>
    <t>Correo ingresó el 17 de febrero del 2020</t>
  </si>
  <si>
    <t>20202050064491</t>
  </si>
  <si>
    <t>17 de febrero del 2020</t>
  </si>
  <si>
    <t>21 de febrero del 2020</t>
  </si>
  <si>
    <t>Correo ingresó el 21 de febrero del 2020</t>
  </si>
  <si>
    <t>El correo electrónico llegó el 27 de febrero del 2020</t>
  </si>
  <si>
    <t>El correo electrónico llegó el 4 de febrero del 2020</t>
  </si>
  <si>
    <t>20202050064361</t>
  </si>
  <si>
    <t>05 de febrero del 2020</t>
  </si>
  <si>
    <t>04 de marzo del 2020</t>
  </si>
  <si>
    <t>El correo electrónico llegó el 2 de marzo del 2020</t>
  </si>
  <si>
    <t>Faubricio Sanchez Cortes</t>
  </si>
  <si>
    <t>20202050065901</t>
  </si>
  <si>
    <t xml:space="preserve">19 de mayo del 2020
</t>
  </si>
  <si>
    <t>20 de mayo del 2020</t>
  </si>
  <si>
    <t>El correo electrónico llegó el 29 de febrero del 2020</t>
  </si>
  <si>
    <t>CENTRAL DE INFORMACIÓN Y TELECOMUNICACIONES</t>
  </si>
  <si>
    <t>El correo electrónico llegó el 2 de enero del 2020</t>
  </si>
  <si>
    <t xml:space="preserve">Faubricio Sanchez Cortes </t>
  </si>
  <si>
    <t>20203320001101</t>
  </si>
  <si>
    <t>19 de mayo del 2020</t>
  </si>
  <si>
    <t>14 de Marzo 2020</t>
  </si>
  <si>
    <t>Luis Alberto Valencia Pulido</t>
  </si>
  <si>
    <t>El correo electrónico llegó el 02 de marzo del 2020.</t>
  </si>
  <si>
    <t>El correo electrónico llegó el 10 de febrero del 2020. Se encuentra digitalizado el correo electrónico que se envió.</t>
  </si>
  <si>
    <t>El correo electrónico llegó el 17 de febrero del 2020</t>
  </si>
  <si>
    <t>El correo electrónico llegó el 18 de febrero del 2020</t>
  </si>
  <si>
    <t>20202050066061</t>
  </si>
  <si>
    <t>Correo electrónico.</t>
  </si>
  <si>
    <t>Oficio recibido el 20 de febrero del 2020</t>
  </si>
  <si>
    <t>20202050066041</t>
  </si>
  <si>
    <t>Correo electrónico</t>
  </si>
  <si>
    <t>Oficio recibido el 18 de febrero del 2020</t>
  </si>
  <si>
    <t>Oficio recibido el 26 de febrero del 2020</t>
  </si>
  <si>
    <t>Oficio recibido el 2 de marzo del 2020</t>
  </si>
  <si>
    <t>Oficio recibido el 28 de febrero del 2020</t>
  </si>
  <si>
    <t>20203320001111</t>
  </si>
  <si>
    <t>Oficio recibido el 22 de marzo del 2020</t>
  </si>
  <si>
    <t>Oficio recibido el 11 de febrero del 2020</t>
  </si>
  <si>
    <t>Carlos Armando López Barrera</t>
  </si>
  <si>
    <t>20201200000083</t>
  </si>
  <si>
    <t>Oficio recibido el 10 de marzo del 2020. No está digitalizada la respuesta y no se sabe porque medio se envió.</t>
  </si>
  <si>
    <t>Oficio recibido el 19 de abril del 2020</t>
  </si>
  <si>
    <t>Oficio llegó el 22 de abril.</t>
  </si>
  <si>
    <t>20202050066031</t>
  </si>
  <si>
    <t>18 de mayo del 2020</t>
  </si>
  <si>
    <t>marzo 19 de 2020.</t>
  </si>
  <si>
    <t>Oficio llegó el 07 de febrero, no anexan correo electrónico.</t>
  </si>
  <si>
    <t>20202050065991</t>
  </si>
  <si>
    <t>Oficio llegó el 22 de abril. No se especifica el día que se envió y no está radicado el oficio.</t>
  </si>
  <si>
    <t>LA SOLICITUD SE TRAMITO POR CORREO ELECTRONICO DE FECHA vie., 17 abr. 2020 a las 10:22, a través de la contratista Luz Marina Serna.</t>
  </si>
  <si>
    <t>SE BRINDA ASESORÍA JURÍDICA, Y SE REVISA EL CONTRATO PARA PRESTACIÓN DEL SERVICIO, DE MANERA CONJUNTA CON EL COMANDANTE DE LA INSTITICION EL DÍA 22 DE ABRIL VÍA TELEFÓNICA</t>
  </si>
  <si>
    <t xml:space="preserve">Correo electrónico del 16 de abril. </t>
  </si>
  <si>
    <t>Correo llegó desde el 6 de febrero</t>
  </si>
  <si>
    <t>Correo llegó el 24 de febrero del 2020</t>
  </si>
  <si>
    <t>Correo llegó el 20 de febrero del 2020</t>
  </si>
  <si>
    <t xml:space="preserve">Oficio llegó el 22 de abril. </t>
  </si>
  <si>
    <t>CORREO ATENCIÓN AL CIUDADANO</t>
  </si>
  <si>
    <t>20202050066231</t>
  </si>
  <si>
    <t>05 de mayo del 2020</t>
  </si>
  <si>
    <t>Nariño</t>
  </si>
  <si>
    <t>El correo ingresó el día 22 de abril.</t>
  </si>
  <si>
    <t>El correo ingresó el día 15 de abril.</t>
  </si>
  <si>
    <t>CORREO INSTITUCIONAL</t>
  </si>
  <si>
    <t>El correo ingresó el día 21 de abril.</t>
  </si>
  <si>
    <t>20202050066211</t>
  </si>
  <si>
    <t>correo electrónico.</t>
  </si>
  <si>
    <t>20202050065521</t>
  </si>
  <si>
    <t>El correo ingresó el día 23 de abril.</t>
  </si>
  <si>
    <t>Guaviare</t>
  </si>
  <si>
    <t>Putumayo</t>
  </si>
  <si>
    <t>Risaralda</t>
  </si>
  <si>
    <t>Covid 19</t>
  </si>
  <si>
    <t>Jorge Edwin Amarillo Alvarado</t>
  </si>
  <si>
    <t>14 de mayo del 2020</t>
  </si>
  <si>
    <t>El correo ingresó el día 25 de marzo.</t>
  </si>
  <si>
    <t>SE DIO RESPUESTA, Y SE ENVIÓ EL 03/04/2020</t>
  </si>
  <si>
    <t>No especifica</t>
  </si>
  <si>
    <t>El correo ingresó el día 13 de marzo. NO se especifica el oficio de salida ni tampoco el medio por el que se envió.</t>
  </si>
  <si>
    <t>El correo ingresó el día 10 de marzo.</t>
  </si>
  <si>
    <t>Meta</t>
  </si>
  <si>
    <t>20202050065111</t>
  </si>
  <si>
    <t>12 de marzo del 2020</t>
  </si>
  <si>
    <t xml:space="preserve">20201000001191
</t>
  </si>
  <si>
    <t>El correo ingresó el día 24 de abril. Oficio de respuesta sin digitalizar y no se sabe porque medio se envió ni la forma.</t>
  </si>
  <si>
    <t>CAC FORMATO CONVENIO </t>
  </si>
  <si>
    <t>El correo ingresó el día 16 de marzo.</t>
  </si>
  <si>
    <t xml:space="preserve"> SE DIO RESPUESTA MEDIANTE ASESORÍA TELEFÓNICA, 04 de mayo.</t>
  </si>
  <si>
    <t>El correo ingresó el día 12 de marzo.</t>
  </si>
  <si>
    <t>El correo ingresó el día 9 de marzo.</t>
  </si>
  <si>
    <t>El correo ingresó el día 17 de marzo.</t>
  </si>
  <si>
    <t>El correo ingresó el día 28 de diciembre del 2019.</t>
  </si>
  <si>
    <t>20202050066811</t>
  </si>
  <si>
    <t>El correo ingresó el día 20 de marzo. No se aclara porque medio se envió y no está digitalizado la respuesta.</t>
  </si>
  <si>
    <t xml:space="preserve">El correo ingresó el día 24 de abril. </t>
  </si>
  <si>
    <t>Faubricio Sanchez Cortes   </t>
  </si>
  <si>
    <t xml:space="preserve">El correo ingresó el día 15 de abril. </t>
  </si>
  <si>
    <t>El correo ingresó el día 18 de marzo.</t>
  </si>
  <si>
    <t>20203320001161</t>
  </si>
  <si>
    <t>El correo ingresó el día 24 de abril. No se sabe porque medio se envió y no se encuentra digitalizado el documento.</t>
  </si>
  <si>
    <t>Se da respuesta por correo electrónico se deja soporte en digital, el día 05 de mayo del 2020.</t>
  </si>
  <si>
    <t xml:space="preserve">Luis Alberto Valencia Pulido </t>
  </si>
  <si>
    <t xml:space="preserve"> se dio respuesta mediante correo electrónico el día 16 de Abril del 2020.</t>
  </si>
  <si>
    <t>El correo ingresó el día 16 de abril. No se evidencia prueba del envío.</t>
  </si>
  <si>
    <t>El correo ingresó el día 13 de marzo. No se evidencia prueba del envío.</t>
  </si>
  <si>
    <t>Fecha del oficio de salida 04 de mayo del 2020.</t>
  </si>
  <si>
    <t>El correo ingresó el día 10 de marzo. No se sabe porque medio se remitió y el documento no está digitalizado.</t>
  </si>
  <si>
    <t>20202050066921</t>
  </si>
  <si>
    <t>El oficio de salida tiene fecha del 13 de mayo.</t>
  </si>
  <si>
    <t>El correo ingresó el día 20 de abril del 2020. No está digitalizada la respuesta y la forma de envío no se aclara. Es la misma respuesta del 20203800007762.</t>
  </si>
  <si>
    <t>El correo ingresó el día 29 de abril del 2020. No está digitalizada la respuesta y la forma de envío no se aclara. Es la misma respuesta del 20203800007292.</t>
  </si>
  <si>
    <t>Correo atención al Ciudadano</t>
  </si>
  <si>
    <t>VÍCTOR MANUEL ORTIZ JOYA, Representante a la Cámara.</t>
  </si>
  <si>
    <t>20201200000123</t>
  </si>
  <si>
    <t>El correo ingresó el día 3 de marzo.</t>
  </si>
  <si>
    <t>08 de mayo del 2020.</t>
  </si>
  <si>
    <t>27 de febrero del 2020</t>
  </si>
  <si>
    <t>Paula Andrea Cortéz Mojica</t>
  </si>
  <si>
    <t>20201000001271</t>
  </si>
  <si>
    <t>Anotación Orfeo: El oficio de respuesta es del 14 de mayo del 2020.</t>
  </si>
  <si>
    <t>20202050064601</t>
  </si>
  <si>
    <t>El correo ingresó el día 11 de febrero.</t>
  </si>
  <si>
    <t>Ronny Estiven Romero Velandia</t>
  </si>
  <si>
    <t>26 de febrero del 2020</t>
  </si>
  <si>
    <t>19 de febrero del 2020</t>
  </si>
  <si>
    <t>Anotación ORFEO: Se da respuesta mediante correo electrónico el día 17 de Marzo del 2020.</t>
  </si>
  <si>
    <t>20202050066361</t>
  </si>
  <si>
    <t>El correo ingresó el día 18 de febrero.</t>
  </si>
  <si>
    <t>El correo ingresó el día 26 de febrero.</t>
  </si>
  <si>
    <t>El correo ingresó el día 14 de febrero.</t>
  </si>
  <si>
    <t>El correo ingresó el día 27 de abril.</t>
  </si>
  <si>
    <t>20202050066691</t>
  </si>
  <si>
    <t>El correo ingresó el día 27 de abril. No se especifica la respuesta ni el medio, no está digitalizada la respuesta.</t>
  </si>
  <si>
    <t>El correo ingresó el día 28 de abril.</t>
  </si>
  <si>
    <t>El correo ingresó el día 24 de abril.</t>
  </si>
  <si>
    <t>El correo ingresó el día 2 de marzo.</t>
  </si>
  <si>
    <t>El correo ingresó el día 27 de febrero.</t>
  </si>
  <si>
    <t>El correo ingresó el día 17 de febrero.</t>
  </si>
  <si>
    <t>Vichada</t>
  </si>
  <si>
    <t>El correo ingresó el día 05 de marzo.</t>
  </si>
  <si>
    <t>El correo ingresó el día 05 de febrero.</t>
  </si>
  <si>
    <t>El correo ingresó el día 29 de abril.</t>
  </si>
  <si>
    <t>El correo ingresó el día 30 de abril.</t>
  </si>
  <si>
    <t>Radicación Directa</t>
  </si>
  <si>
    <t>El correo ingresó el día 14 de abril.</t>
  </si>
  <si>
    <t>El correo ingresó el día 1 de abril.</t>
  </si>
  <si>
    <t>El correo ingresó el día 7 de abril.</t>
  </si>
  <si>
    <t>El correo ingresó el día 8 de abril.</t>
  </si>
  <si>
    <t xml:space="preserve">20202050066771
</t>
  </si>
  <si>
    <t>El correo ingresó el día 31 de enero. No está digitalizado el documento ni se explica como se envió la respuesta.</t>
  </si>
  <si>
    <t>El correo ingresó el día 9 de abril.</t>
  </si>
  <si>
    <t>Entidad Territorial</t>
  </si>
  <si>
    <t>Entidad Publica</t>
  </si>
  <si>
    <t>Cumplida</t>
  </si>
  <si>
    <t>Vencida</t>
  </si>
  <si>
    <t>Otros</t>
  </si>
  <si>
    <t>Chat virtual</t>
  </si>
  <si>
    <t>12-06-2020 17:54 PM Archivar Luis Alberto Valencia Pulido Se da respuesta mediante correo electrónico el día 12 de Junio del 2020</t>
  </si>
  <si>
    <t>N/A</t>
  </si>
  <si>
    <t>Solicitud de recursos</t>
  </si>
  <si>
    <t>27 de abril del 2020</t>
  </si>
  <si>
    <t>07-05-2020 09:32 AM Archivar Ronny Estiven Romero Velandia respondido con Radicado DNBC No. *20202050064601* **20202050064601** Bogotá D.C, 19-02-2020</t>
  </si>
  <si>
    <t>29-05-2020 11:42 AM Archivar Andrea Bibiana Castañeda Durán SE DIO TRÁMITE CON EL RAD. 20202050066921 ENVIADO POR CORREO ELECTRÓNICO EL 26/5/2020</t>
  </si>
  <si>
    <t>Si</t>
  </si>
  <si>
    <t>Pdf</t>
  </si>
  <si>
    <t>Queja contra CB</t>
  </si>
  <si>
    <t>08-05-2020 12:10 PM Archivar Andrea Bibiana Castañeda Durán SE DIO TRÁMITE CON EL RAD. 20202050066211 ENVIADO POR CORREO ELECTRÓNICO EL 05/05/2020</t>
  </si>
  <si>
    <t>25-04-2020 13:57 PM Archivar Ronny Estiven Romero Velandia SE TRAMITO CON Radicado DNBC No. *20202050065521* **20202050065521** Bogotá D.C, 03-04-2020</t>
  </si>
  <si>
    <t>30-05-2020 14:48 PM Archivar Faubricio Sanchez Cortes Se dio respuesta con radicado No. 20203320001161 enviado el 27-05-2020</t>
  </si>
  <si>
    <t>13-05-2020 15:47 PM Archivar Carlos Armando López Barrera archivo radicado 20201200000123</t>
  </si>
  <si>
    <t>23-04-2020 09:53 AM Archivar Ronny Estiven Romero Velandia RESPONDIDO Radicado DNBC No. *20202050065991* **20202050065991**</t>
  </si>
  <si>
    <t>El oficio es del 04 de mayo del 20204-05-2020 14:55 PM Archivar Carlos Armando López Barrera se archiva con radicado 20201200000083</t>
  </si>
  <si>
    <t>05-05-2020 14:06 PM Archivar Carlos Armando López Barrera Se archiva por cuanto se dio respuesta al Comandante mediante correo electrónico de fecha marzo 19 de 2020.</t>
  </si>
  <si>
    <t>06-04-2020 18:26 PM Archivar Ronny Estiven Romero Velandia SE RESPONDIÓ CON DOCUMENTO ENVIADO EL DIA Bogotá D.C. 02/04/2020</t>
  </si>
  <si>
    <t>06-05-2020 10:26 AM Archivar Edna Rocio Mora Rojas Se archiva, e tanto se respondió con el Radicado 20202050066091 de fecha 29-04-2020</t>
  </si>
  <si>
    <t>12-04-2020 14:03 PM Archivar Ronny Estiven Romero Velandia RESPONDIDO CON OFICIO DE FECHA Bogotá D.C, 21-02-2020</t>
  </si>
  <si>
    <t>12-04-2020 14:06 PM Archivar Ronny Estiven Romero Velandia RESPONDIDO CON Radicado DNBC No. *20202050064811* **20202050064811** Bogotá D.C, 26-02-2020</t>
  </si>
  <si>
    <t>12-04-2020 14:16 PM Archivar Ronny Estiven Romero Velandia TRAMITADO CON Radicado DNBC No. *20202050064721* **20202050064721** Bogotá D.C, 21-02-2020</t>
  </si>
  <si>
    <t>14-04-2020 10:19 AM Archivar Ronny Estiven Romero Velandia RESPONDIDO CON Radicado DNBC No. *20202050064871* **20202050064871** Bogotá D.C, 02-03-2020</t>
  </si>
  <si>
    <t>14-04-2020 10:38 AM Archivar Ronny Estiven Romero Velandia RESPONDIDO CON Radicado DNBC No. *20202050064851* **20202050064851** Bogotá D.C, 28-02-2020</t>
  </si>
  <si>
    <t>17-04-2020 09:30 AM Archivar Ronny Estiven Romero Velandia RESPONDIDO CON Radicado DNBC No. *20202050064491* **20202050064491** Bogotá D.C, 17-02-2020</t>
  </si>
  <si>
    <t>No se lleno formato PQRSD para peticiones por llamadas</t>
  </si>
  <si>
    <t>20-05-2020 17:57 PM Archivar Andrea Bibiana Castañeda Durán SE DIO TRÁMITE CON RAD. 20202050066041 ENVIADO EL 19/5/2020 POR CORREO ELECTRÓNICO</t>
  </si>
  <si>
    <t>20-05-2020 17:47 PM Archivar Andrea Bibiana Castañeda Durán SE DIO TRÁMITE CON EL RADICADO 20202050066031 ENVIADO POR CORREO ELECTRÓNICO EL 18/05/2020</t>
  </si>
  <si>
    <t>25-04-2020 14:58 PM Archivar Ronny Estiven Romero Velandia RESPONDIDO CON Radicado DNBC No. *20202050065111* **20202050065111** Bogotá D.C, 10-03-2020</t>
  </si>
  <si>
    <t>06-04-2020 18:29 PM Archivar Ronny Estiven Romero Velandia RESPONDIDO MEDIANTE OFICIO ENVIADO EL DIA Bogotá D.C, 27-03-2020</t>
  </si>
  <si>
    <t>12-04-2020 13:42 PM Archivar Ronny Estiven Romero Velandia RESPONDIDO MEDIANTE OFICIO DE FECHA Bogotá D.C., 02/04/2020</t>
  </si>
  <si>
    <t>20-04-2020 09:58 AM Archivar Ronny Estiven Romero Velandia respondido con Radicado DNBC No. *20202050064361* **20202050064361** Bogotá D.C, 04-02-2020</t>
  </si>
  <si>
    <t>20-05-2020 11:54 AM Archivar Faubricio Sanchez Cortes Se dio respuesta con radicado No. 20202050065901 enviado el 19-05-2020</t>
  </si>
  <si>
    <t>20-05-2020 11:57 AM Archivar Faubricio Sanchez Cortes Se dio respuesta con radicado No. 20203320001101 enviado el 19-05-2020</t>
  </si>
  <si>
    <t>20-05-2020 18:03 PM Archivar Andrea Bibiana Castañeda Durán SE DIO TRÁMITE CON RAD. 20202050066061 ENVIADO EL 20/5/2020 POR CORREO ELECTRÓNICO</t>
  </si>
  <si>
    <t>08-05-2020 12:23 PM Archivar Andrea Bibiana Castañeda Durán SE DIO TRÁMITE CON RADICADO 20202050066231 ENVIADO EL 05/05/2020</t>
  </si>
  <si>
    <t>14-05-2020 13:57 PM Archivar Jorge Edwin Amarillo Alvarado se le dio respuesta por medio de correo electrónico hoy 14 de mayo 1:50 pm</t>
  </si>
  <si>
    <t>29-05-2020 11:51 AM Archivar Andrea Bibiana Castañeda Durán SE DIO TRÁMITE CON RADICADO 20202050066811 ENVIADO EL 27/5/2020</t>
  </si>
  <si>
    <t>29-05-2020 11:57 AM Archivar Andrea Bibiana Castañeda Durán SE DIO TRÁMITE CON RADICADO 20202050066691 ENVIADO EL 27/5/2020</t>
  </si>
  <si>
    <t>08-05-2020 09:54 AM Archivar Faubricio Sanchez Cortes Se da respuesta vía correo electrónico, enviando la circular solicitada.</t>
  </si>
  <si>
    <t>29-05-2020 11:55 AM Archivar Andrea Bibiana Castañeda Durán SE DIO TRÁMITE CON RADICADO 20202050066771 ENVIADO EL 27/5/2020</t>
  </si>
  <si>
    <t>07-05-2020 11:19 AM Archivar Ronny Estiven Romero Velandia RESPONDIDO CON Al contestar cite este número: Radicado DNBC No. *20202050066361* **20202050066361** Bogotá D.C, 30-04-2020</t>
  </si>
  <si>
    <t>Canal Virtual</t>
  </si>
  <si>
    <t>Canal escrito</t>
  </si>
  <si>
    <t>Etiquetas de fila</t>
  </si>
  <si>
    <t>Total general</t>
  </si>
  <si>
    <t>Cuenta de Dependencia</t>
  </si>
  <si>
    <t>Cuenta de Estado</t>
  </si>
  <si>
    <t>Evolucion PQRSD</t>
  </si>
  <si>
    <t>Cuenta de Tipo de petición</t>
  </si>
  <si>
    <t>Cuenta de Canal Oficial de Entrada</t>
  </si>
  <si>
    <t>Cuenta de Naturaleza jurídica del peticionario</t>
  </si>
  <si>
    <t>Cuenta de Departamento</t>
  </si>
  <si>
    <t>Cuenta de Tema de Consulta</t>
  </si>
  <si>
    <t>Promedio de Tiempo de atención</t>
  </si>
  <si>
    <t>%</t>
  </si>
  <si>
    <t>Febrero</t>
  </si>
  <si>
    <t>Marzo</t>
  </si>
  <si>
    <t>Abril</t>
  </si>
  <si>
    <t>Total</t>
  </si>
  <si>
    <t>Solicitud de información</t>
  </si>
  <si>
    <t>4 días</t>
  </si>
  <si>
    <t>Se envía el 14 de abril y se digitaliza el 29 de abril del 2020.</t>
  </si>
  <si>
    <t>Persona Jurídica</t>
  </si>
  <si>
    <t>Edgar Alexander Maya López </t>
  </si>
  <si>
    <t>Extemporánea</t>
  </si>
  <si>
    <t>Pedro Pablo Martínez Heleno  </t>
  </si>
  <si>
    <t>Jordán Casañas  </t>
  </si>
  <si>
    <t>Bolívar</t>
  </si>
  <si>
    <t>Quindío</t>
  </si>
  <si>
    <t>El correo es del día 27 de febrero del 2020.</t>
  </si>
  <si>
    <t>El correo es del día 13 de febrero del 2020.</t>
  </si>
  <si>
    <t>El correo es del día 24 de febrero del 2020.</t>
  </si>
  <si>
    <t>Petición de interés particular</t>
  </si>
  <si>
    <t>El correo electrónico llegó el 10 de febrero del 2020, no se especifica por que medio se envió.</t>
  </si>
  <si>
    <t>Área Central de Referencia Bomberil</t>
  </si>
  <si>
    <t>18-05-2020 14:57 PM Archivar Luis Alberto Valencia Pulido Se le dio respuesta mediante correo electrónico el día 14 de Marzo 2020</t>
  </si>
  <si>
    <t>El correo electrónico llegó el 04 de febrero del 2020, no adjuntan el correo de envió.</t>
  </si>
  <si>
    <t>59 días</t>
  </si>
  <si>
    <t>Petición de documentos e información</t>
  </si>
  <si>
    <t>53 días</t>
  </si>
  <si>
    <t>Atlántico</t>
  </si>
  <si>
    <t>17 días</t>
  </si>
  <si>
    <t>ALCALDIA DE ARGELIA DE María  </t>
  </si>
  <si>
    <t>Petición entre autoridades</t>
  </si>
  <si>
    <t>Acompañamiento jurídico</t>
  </si>
  <si>
    <t>Correo electrónico del 16 de abril. NO se adjunta prueba de envió.</t>
  </si>
  <si>
    <t>CAC Respuesta a requerimiento alcaldía el palyon </t>
  </si>
  <si>
    <t>Vía telefónica.</t>
  </si>
  <si>
    <t>Cristian Matiz </t>
  </si>
  <si>
    <t>Subdirección Administrativa y Financiera</t>
  </si>
  <si>
    <t>Nestor Eduardo García Bello </t>
  </si>
  <si>
    <t>El correo ingresó el día 22 de enero. EL usuario no es anónimo es del ingeniero Nestor Eduardo García Bello.</t>
  </si>
  <si>
    <t>La fecha del documento es 07 de Mayo del 2020</t>
  </si>
  <si>
    <t>Asesoría telefónica.</t>
  </si>
  <si>
    <t>Petición de interés general</t>
  </si>
  <si>
    <t>El correo ingresó el día 23 de marzo, imagen modificada por radicación</t>
  </si>
  <si>
    <t>Oscar Antonio Espinosa Díaz </t>
  </si>
  <si>
    <t>Gedduar Alexander González Mayorga </t>
  </si>
  <si>
    <t>Edgar Alexander Maya López</t>
  </si>
  <si>
    <t>se dio respuesta mediante correo electrónico el día 16 de abril del 2020.</t>
  </si>
  <si>
    <t>Álvaro William López Ossa  </t>
  </si>
  <si>
    <t>El correo ingresó el día 27 de abril.  No se aclara el medio de envió y no se digitaliza el documento.</t>
  </si>
  <si>
    <t>El correo ingresó el día 13 de febrero. No se especifica el medio de envío y no está digitalizada la respuesta.</t>
  </si>
  <si>
    <t>Personería venecia-antioquia  </t>
  </si>
  <si>
    <t>El correo ingresó el día 17 de febrero. No se encuentra constancia del envió del correo electrónico.</t>
  </si>
  <si>
    <t>Archivar Edgar Alexander Maya López Se da respuesta por correo electrónico se deja evidencia en digital</t>
  </si>
  <si>
    <t>El correo ingresó el día 30 de abril. No se encuentra digitalizada la respuesta y no se especifica el medio de envió.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</si>
</sst>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d&quot; de &quot;mmmm&quot; de &quot;yyyy;@"/>
    <numFmt numFmtId="165" formatCode="[$-C0A]d\ &quot;de&quot;\ mmmm\ &quot;de&quot;\ yyyy;@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10" fontId="0" fillId="5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20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[abril PQRSD 2020.xlsx]Dinamicas Abril!Tabla dinámica2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2">
              <a:shade val="53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2">
              <a:shade val="7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2">
              <a:tint val="77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2">
              <a:tint val="58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'Dinamicas Abril'!$B$16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'Dinamicas Abril'!$A$17:$A$21</c:f>
              <c:strCache>
                <c:ptCount val="4"/>
                <c:pt idx="0">
                  <c:v>Cumplida</c:v>
                </c:pt>
                <c:pt idx="1">
                  <c:v>En proceso</c:v>
                </c:pt>
                <c:pt idx="2">
                  <c:v>Vencida</c:v>
                </c:pt>
                <c:pt idx="3">
                  <c:v>Extemporánea</c:v>
                </c:pt>
              </c:strCache>
            </c:strRef>
          </c:cat>
          <c:val>
            <c:numRef>
              <c:f>'Dinamicas Abril'!$B$17:$B$21</c:f>
              <c:numCache>
                <c:formatCode>General</c:formatCode>
                <c:ptCount val="4"/>
                <c:pt idx="0">
                  <c:v>32</c:v>
                </c:pt>
                <c:pt idx="1">
                  <c:v>27</c:v>
                </c:pt>
                <c:pt idx="2">
                  <c:v>60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C-4A97-9D3A-E32D4284F9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[abril PQRSD 2020.xlsx]Dinamicas Abril!Tabla dinámica3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Abril'!$B$49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'Dinamicas Abril'!$A$50:$A$55</c:f>
              <c:strCache>
                <c:ptCount val="5"/>
                <c:pt idx="0">
                  <c:v>CONSULTA </c:v>
                </c:pt>
                <c:pt idx="1">
                  <c:v>Petición de interés general</c:v>
                </c:pt>
                <c:pt idx="2">
                  <c:v>Petición de interés particular</c:v>
                </c:pt>
                <c:pt idx="3">
                  <c:v>Petición de documentos e información</c:v>
                </c:pt>
                <c:pt idx="4">
                  <c:v>Petición entre autoridades</c:v>
                </c:pt>
              </c:strCache>
            </c:strRef>
          </c:cat>
          <c:val>
            <c:numRef>
              <c:f>'Dinamicas Abril'!$B$50:$B$55</c:f>
              <c:numCache>
                <c:formatCode>General</c:formatCode>
                <c:ptCount val="5"/>
                <c:pt idx="0">
                  <c:v>17</c:v>
                </c:pt>
                <c:pt idx="1">
                  <c:v>46</c:v>
                </c:pt>
                <c:pt idx="2">
                  <c:v>61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8-4D2E-BB90-D28066E2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3290472"/>
        <c:axId val="293290864"/>
      </c:barChart>
      <c:catAx>
        <c:axId val="29329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290864"/>
        <c:crosses val="autoZero"/>
        <c:auto val="1"/>
        <c:lblAlgn val="ctr"/>
        <c:lblOffset val="100"/>
        <c:noMultiLvlLbl val="0"/>
      </c:catAx>
      <c:valAx>
        <c:axId val="29329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29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pivotSource>
    <c:name>[abril PQRSD 2020.xlsx]Dinamicas Abril!Tabla dinámica4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'Dinamicas Abril'!$B$68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'Dinamicas Abril'!$A$69:$A$71</c:f>
              <c:strCache>
                <c:ptCount val="2"/>
                <c:pt idx="0">
                  <c:v>Canal escrito</c:v>
                </c:pt>
                <c:pt idx="1">
                  <c:v>Canal Virtual</c:v>
                </c:pt>
              </c:strCache>
            </c:strRef>
          </c:cat>
          <c:val>
            <c:numRef>
              <c:f>'Dinamicas Abril'!$B$69:$B$71</c:f>
              <c:numCache>
                <c:formatCode>General</c:formatCode>
                <c:ptCount val="2"/>
                <c:pt idx="0">
                  <c:v>5</c:v>
                </c:pt>
                <c:pt idx="1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CE-4CEB-B8E7-EEF2A3CB3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93292040"/>
        <c:axId val="293292432"/>
      </c:barChart>
      <c:catAx>
        <c:axId val="293292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292432"/>
        <c:crosses val="autoZero"/>
        <c:auto val="1"/>
        <c:lblAlgn val="ctr"/>
        <c:lblOffset val="100"/>
        <c:noMultiLvlLbl val="0"/>
      </c:catAx>
      <c:valAx>
        <c:axId val="29329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2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[abril PQRSD 2020.xlsx]Dinamicas Abril!Tabla dinámica5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3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4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5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6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7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2"/>
        <c:spPr>
          <a:gradFill rotWithShape="1">
            <a:gsLst>
              <a:gs pos="0">
                <a:schemeClr val="accent5">
                  <a:tint val="77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77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77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3"/>
        <c:spPr>
          <a:gradFill rotWithShape="1">
            <a:gsLst>
              <a:gs pos="0">
                <a:schemeClr val="accent5">
                  <a:tint val="54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4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4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'Dinamicas Abril'!$B$86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elete val="1"/>
          </c:dLbls>
          <c:cat>
            <c:strRef>
              <c:f>'Dinamicas Abril'!$A$87:$A$92</c:f>
              <c:strCache>
                <c:ptCount val="5"/>
                <c:pt idx="0">
                  <c:v>Cuerpo de bomberos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Natural</c:v>
                </c:pt>
                <c:pt idx="4">
                  <c:v>Persona Jurídica</c:v>
                </c:pt>
              </c:strCache>
            </c:strRef>
          </c:cat>
          <c:val>
            <c:numRef>
              <c:f>'Dinamicas Abril'!$B$87:$B$92</c:f>
              <c:numCache>
                <c:formatCode>General</c:formatCode>
                <c:ptCount val="5"/>
                <c:pt idx="0">
                  <c:v>54</c:v>
                </c:pt>
                <c:pt idx="1">
                  <c:v>10</c:v>
                </c:pt>
                <c:pt idx="2">
                  <c:v>20</c:v>
                </c:pt>
                <c:pt idx="3">
                  <c:v>43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33-4B38-A611-B8A288039D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pivotSource>
    <c:name>[abril PQRSD 2020.xlsx]Dinamicas Abril!Tabla dinámica6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"/>
        <c:spPr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'Dinamicas Abril'!$B$104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'Dinamicas Abril'!$A$105:$A$126</c:f>
              <c:strCache>
                <c:ptCount val="21"/>
                <c:pt idx="0">
                  <c:v>Antioquia</c:v>
                </c:pt>
                <c:pt idx="1">
                  <c:v>Bogotá</c:v>
                </c:pt>
                <c:pt idx="2">
                  <c:v>BOYACA </c:v>
                </c:pt>
                <c:pt idx="3">
                  <c:v>Cauca</c:v>
                </c:pt>
                <c:pt idx="4">
                  <c:v>Cundinamarca</c:v>
                </c:pt>
                <c:pt idx="5">
                  <c:v>Guaviare</c:v>
                </c:pt>
                <c:pt idx="6">
                  <c:v>Huila</c:v>
                </c:pt>
                <c:pt idx="7">
                  <c:v>Magdalena</c:v>
                </c:pt>
                <c:pt idx="8">
                  <c:v>Meta</c:v>
                </c:pt>
                <c:pt idx="9">
                  <c:v>Nariño</c:v>
                </c:pt>
                <c:pt idx="10">
                  <c:v>Norte de Santander</c:v>
                </c:pt>
                <c:pt idx="11">
                  <c:v>Putumayo</c:v>
                </c:pt>
                <c:pt idx="12">
                  <c:v>Risaralda</c:v>
                </c:pt>
                <c:pt idx="13">
                  <c:v>Santander</c:v>
                </c:pt>
                <c:pt idx="14">
                  <c:v>Sucre</c:v>
                </c:pt>
                <c:pt idx="15">
                  <c:v>Tolima</c:v>
                </c:pt>
                <c:pt idx="16">
                  <c:v>Valle del Cauca</c:v>
                </c:pt>
                <c:pt idx="17">
                  <c:v>Vichada</c:v>
                </c:pt>
                <c:pt idx="18">
                  <c:v>Bolívar</c:v>
                </c:pt>
                <c:pt idx="19">
                  <c:v>Quindío</c:v>
                </c:pt>
                <c:pt idx="20">
                  <c:v>Atlántico</c:v>
                </c:pt>
              </c:strCache>
            </c:strRef>
          </c:cat>
          <c:val>
            <c:numRef>
              <c:f>'Dinamicas Abril'!$B$105:$B$126</c:f>
              <c:numCache>
                <c:formatCode>General</c:formatCode>
                <c:ptCount val="21"/>
                <c:pt idx="0">
                  <c:v>13</c:v>
                </c:pt>
                <c:pt idx="1">
                  <c:v>39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12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1</c:v>
                </c:pt>
                <c:pt idx="18">
                  <c:v>7</c:v>
                </c:pt>
                <c:pt idx="19">
                  <c:v>1</c:v>
                </c:pt>
                <c:pt idx="20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A1-470F-B629-D96D9719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726056"/>
        <c:axId val="293726448"/>
      </c:lineChart>
      <c:catAx>
        <c:axId val="29372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726448"/>
        <c:crosses val="autoZero"/>
        <c:auto val="1"/>
        <c:lblAlgn val="ctr"/>
        <c:lblOffset val="100"/>
        <c:noMultiLvlLbl val="0"/>
      </c:catAx>
      <c:valAx>
        <c:axId val="29372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72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[abril PQRSD 2020.xlsx]Dinamicas Abril!Tabla dinámica7</c:name>
    <c:fmtId val="0"/>
  </c:pivotSource>
  <c:chart>
    <c:title>
      <c:layout>
        <c:manualLayout>
          <c:xMode val="edge"/>
          <c:yMode val="edge"/>
          <c:x val="0.2306596675415573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'Dinamicas Abril'!$B$139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'Dinamicas Abril'!$A$140:$A$147</c:f>
              <c:strCache>
                <c:ptCount val="7"/>
                <c:pt idx="0">
                  <c:v>Covid 19</c:v>
                </c:pt>
                <c:pt idx="1">
                  <c:v>Legislación Bomberil</c:v>
                </c:pt>
                <c:pt idx="2">
                  <c:v>Otros</c:v>
                </c:pt>
                <c:pt idx="3">
                  <c:v>Queja contra CB</c:v>
                </c:pt>
                <c:pt idx="4">
                  <c:v>Solicitud de recursos</c:v>
                </c:pt>
                <c:pt idx="5">
                  <c:v>Solicitud de información</c:v>
                </c:pt>
                <c:pt idx="6">
                  <c:v>Acompañamiento jurídico</c:v>
                </c:pt>
              </c:strCache>
            </c:strRef>
          </c:cat>
          <c:val>
            <c:numRef>
              <c:f>'Dinamicas Abril'!$B$140:$B$147</c:f>
              <c:numCache>
                <c:formatCode>General</c:formatCode>
                <c:ptCount val="7"/>
                <c:pt idx="0">
                  <c:v>7</c:v>
                </c:pt>
                <c:pt idx="1">
                  <c:v>85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39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6-4892-B252-526463F3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727232"/>
        <c:axId val="293727624"/>
      </c:barChart>
      <c:catAx>
        <c:axId val="29372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727624"/>
        <c:crosses val="autoZero"/>
        <c:auto val="1"/>
        <c:lblAlgn val="ctr"/>
        <c:lblOffset val="100"/>
        <c:noMultiLvlLbl val="0"/>
      </c:catAx>
      <c:valAx>
        <c:axId val="29372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72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Abril'!$B$33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'Dinamicas Abril'!$A$34:$A$36</c:f>
              <c:strCache>
                <c:ptCount val="3"/>
                <c:pt idx="0">
                  <c:v>Febrero</c:v>
                </c:pt>
                <c:pt idx="1">
                  <c:v>Marzo</c:v>
                </c:pt>
                <c:pt idx="2">
                  <c:v>Abril</c:v>
                </c:pt>
              </c:strCache>
            </c:strRef>
          </c:cat>
          <c:val>
            <c:numRef>
              <c:f>'Dinamicas Abril'!$B$34:$B$36</c:f>
              <c:numCache>
                <c:formatCode>General</c:formatCode>
                <c:ptCount val="3"/>
                <c:pt idx="0">
                  <c:v>39</c:v>
                </c:pt>
                <c:pt idx="1">
                  <c:v>85</c:v>
                </c:pt>
                <c:pt idx="2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C3-447D-8EB9-5214C52C5F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93725272"/>
        <c:axId val="293724096"/>
      </c:barChart>
      <c:catAx>
        <c:axId val="293725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3724096"/>
        <c:crosses val="autoZero"/>
        <c:auto val="1"/>
        <c:lblAlgn val="ctr"/>
        <c:lblOffset val="100"/>
        <c:noMultiLvlLbl val="0"/>
      </c:catAx>
      <c:valAx>
        <c:axId val="293724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9372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9</xdr:row>
      <xdr:rowOff>170259</xdr:rowOff>
    </xdr:from>
    <xdr:to>
      <xdr:col>10</xdr:col>
      <xdr:colOff>1</xdr:colOff>
      <xdr:row>24</xdr:row>
      <xdr:rowOff>55959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758031</xdr:colOff>
      <xdr:row>45</xdr:row>
      <xdr:rowOff>182166</xdr:rowOff>
    </xdr:from>
    <xdr:to>
      <xdr:col>9</xdr:col>
      <xdr:colOff>758031</xdr:colOff>
      <xdr:row>60</xdr:row>
      <xdr:rowOff>67866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738188</xdr:colOff>
      <xdr:row>64</xdr:row>
      <xdr:rowOff>19446</xdr:rowOff>
    </xdr:from>
    <xdr:to>
      <xdr:col>9</xdr:col>
      <xdr:colOff>738188</xdr:colOff>
      <xdr:row>77</xdr:row>
      <xdr:rowOff>95646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83</xdr:row>
      <xdr:rowOff>146447</xdr:rowOff>
    </xdr:from>
    <xdr:to>
      <xdr:col>10</xdr:col>
      <xdr:colOff>0</xdr:colOff>
      <xdr:row>97</xdr:row>
      <xdr:rowOff>32147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726282</xdr:colOff>
      <xdr:row>102</xdr:row>
      <xdr:rowOff>146446</xdr:rowOff>
    </xdr:from>
    <xdr:to>
      <xdr:col>12</xdr:col>
      <xdr:colOff>0</xdr:colOff>
      <xdr:row>121</xdr:row>
      <xdr:rowOff>178593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11907</xdr:colOff>
      <xdr:row>136</xdr:row>
      <xdr:rowOff>182166</xdr:rowOff>
    </xdr:from>
    <xdr:to>
      <xdr:col>10</xdr:col>
      <xdr:colOff>11907</xdr:colOff>
      <xdr:row>151</xdr:row>
      <xdr:rowOff>67866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26</xdr:row>
      <xdr:rowOff>146446</xdr:rowOff>
    </xdr:from>
    <xdr:to>
      <xdr:col>10</xdr:col>
      <xdr:colOff>0</xdr:colOff>
      <xdr:row>41</xdr:row>
      <xdr:rowOff>32146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CA" refreshedDate="44011.983712037036" createdVersion="5" refreshedVersion="5" minRefreshableVersion="3" recordCount="138">
  <cacheSource type="worksheet">
    <worksheetSource ref="A1:X139" sheet="PQRSD ABRIL"/>
  </cacheSource>
  <cacheFields count="24">
    <cacheField name="Canal Oficial de Entrada" numFmtId="0">
      <sharedItems count="2">
        <s v="Canal escrito"/>
        <s v="Canal Virtual"/>
      </sharedItems>
    </cacheField>
    <cacheField name="Canal de Atención" numFmtId="0">
      <sharedItems/>
    </cacheField>
    <cacheField name="Departamento" numFmtId="0">
      <sharedItems count="24">
        <s v="BOYACA "/>
        <s v="Valle del Cauca"/>
        <s v="Bogotá"/>
        <s v="Cauca"/>
        <s v="Cundinamarca"/>
        <s v="Antioquia"/>
        <s v="Bolívar"/>
        <s v="Santander"/>
        <s v="Quindío"/>
        <s v="Sucre"/>
        <s v="Magdalena"/>
        <s v="Tolima"/>
        <s v="Norte de Santander"/>
        <s v="Huila"/>
        <s v="Atlántico"/>
        <s v="Guaviare"/>
        <s v="Nariño"/>
        <s v="Risaralda"/>
        <s v="Meta"/>
        <s v="Putumayo"/>
        <s v="Vichada"/>
        <s v="Bolivar" u="1"/>
        <s v="Quindio" u="1"/>
        <s v="Atlantico" u="1"/>
      </sharedItems>
    </cacheField>
    <cacheField name="Peticionario" numFmtId="0">
      <sharedItems/>
    </cacheField>
    <cacheField name="Naturaleza jurídica del peticionario" numFmtId="0">
      <sharedItems count="6">
        <s v="Entidad Territorial"/>
        <s v="Cuerpo de bomberos"/>
        <s v="Persona Natural"/>
        <s v="Persona Jurídica"/>
        <s v="Entidad Publica"/>
        <s v="Persona Juridica" u="1"/>
      </sharedItems>
    </cacheField>
    <cacheField name="Tema de Consulta" numFmtId="0">
      <sharedItems count="9">
        <s v="Legislación Bomberil"/>
        <s v="Covid 19"/>
        <s v="Solicitud de información"/>
        <s v="Acompañamiento jurídico"/>
        <s v="Otros"/>
        <s v="Solicitud de recursos"/>
        <s v="Queja contra CB"/>
        <s v="Acompañamiento juridico" u="1"/>
        <s v="Solicitud de informacion" u="1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3">
        <s v="SUBDIRECCIÓN ESTRATÉGICA Y DE COORDINACIÓN BOMBERIL "/>
        <s v="DIRECCION GENERAL "/>
        <s v="SUBDIRECCIÓN ADMINISTRATIVA Y FINANCIERA "/>
      </sharedItems>
    </cacheField>
    <cacheField name="Tipo de petición" numFmtId="0">
      <sharedItems count="9">
        <s v="Petición de interés general"/>
        <s v="Petición de interés particular"/>
        <s v="CONSULTA "/>
        <s v="Petición de documentos e información"/>
        <s v="Petición entre autoridades"/>
        <s v="Peticion entre autoridades" u="1"/>
        <s v="peticion de interes particular" u="1"/>
        <s v="peticion de interes general" u="1"/>
        <s v="Peticion de documentos e informacion" u="1"/>
      </sharedItems>
    </cacheField>
    <cacheField name="Tiempo de respuesta legal" numFmtId="0">
      <sharedItems containsSemiMixedTypes="0" containsString="0" containsNumber="1" containsInteger="1" minValue="5" maxValue="35"/>
    </cacheField>
    <cacheField name="No Radicado" numFmtId="0">
      <sharedItems/>
    </cacheField>
    <cacheField name="Fecha Radicación" numFmtId="0">
      <sharedItems/>
    </cacheField>
    <cacheField name="Número de salida" numFmtId="0">
      <sharedItems containsBlank="1"/>
    </cacheField>
    <cacheField name="Fecha de salida" numFmtId="0">
      <sharedItems containsDate="1" containsBlank="1" containsMixedTypes="1" minDate="2020-02-21T00:00:00" maxDate="2020-06-13T00:00:00"/>
    </cacheField>
    <cacheField name="Tiempo de atención" numFmtId="0">
      <sharedItems containsBlank="1" containsMixedTypes="1" containsNumber="1" containsInteger="1" minValue="0" maxValue="97"/>
    </cacheField>
    <cacheField name="Estado" numFmtId="0">
      <sharedItems count="5">
        <s v="En proceso"/>
        <s v="Vencida"/>
        <s v="Cumplida"/>
        <s v="Extemporánea"/>
        <s v="Extemporanea" u="1"/>
      </sharedItems>
    </cacheField>
    <cacheField name="Observaciones" numFmtId="0">
      <sharedItems containsBlank="1"/>
    </cacheField>
    <cacheField name="FECHA DIGITALIZACIÓN DOCUMENTO DE RESPUESTA" numFmtId="0">
      <sharedItems containsDate="1" containsBlank="1" containsMixedTypes="1" minDate="2020-02-21T00:00:00" maxDate="2020-05-27T00:00:00"/>
    </cacheField>
    <cacheField name="TIPO DE DOCUMENTO SALIDA" numFmtId="0">
      <sharedItems containsBlank="1"/>
    </cacheField>
    <cacheField name="ENVIAR POR CORREO ELECTRÓNICO" numFmtId="0">
      <sharedItems containsDate="1" containsBlank="1" containsMixedTypes="1" minDate="2020-02-21T00:00:00" maxDate="2020-05-01T00:00:00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8">
  <r>
    <x v="0"/>
    <s v="Servicio de mensajería"/>
    <x v="0"/>
    <s v="ALCALDÍA MUNICIPAL DE OTANCHE - BOYACA  "/>
    <x v="0"/>
    <x v="0"/>
    <s v="SM SOLICITUD DE APOYO,PARTE SEGUNDO DEL INCISO CUARTO DEL ARTICULO 3 LEY 1575 DE 2012 CONVENIO CUERPO DE BOMBERO "/>
    <s v="EDISON DELGADO "/>
    <s v="FORMULACIÓN Y ACTUALIZACIÓN NORMATIVA Y OPERATIVA "/>
    <x v="0"/>
    <x v="0"/>
    <n v="30"/>
    <s v="20203320005122  "/>
    <s v="17 de abril del 2020"/>
    <m/>
    <m/>
    <m/>
    <x v="0"/>
    <m/>
    <m/>
    <m/>
    <m/>
    <m/>
    <s v="Fecha del documento 4 de febrero del 2020"/>
  </r>
  <r>
    <x v="0"/>
    <s v="Servicio de mensajería"/>
    <x v="1"/>
    <s v="BENEMERITO CUERPO DE BOMBEROS VOLUNTARIOS DE CALI  "/>
    <x v="1"/>
    <x v="1"/>
    <s v="SM INTERVENCION DNBC ANTE MINISALUD Y SUPERSALUD "/>
    <s v="EDISON DELGADO "/>
    <s v="FORMULACIÓN Y ACTUALIZACIÓN NORMATIVA Y OPERATIVA "/>
    <x v="0"/>
    <x v="0"/>
    <n v="30"/>
    <s v="20203320005152  "/>
    <s v="17 de abril del 2020"/>
    <m/>
    <m/>
    <m/>
    <x v="0"/>
    <m/>
    <m/>
    <m/>
    <m/>
    <m/>
    <m/>
  </r>
  <r>
    <x v="0"/>
    <s v="Servicio de mensajería"/>
    <x v="0"/>
    <s v="ALCALDIA MUNICIPAL DE TUTA- BOYACA  "/>
    <x v="0"/>
    <x v="2"/>
    <s v="SM SOLICITUD CERTIFICACION "/>
    <s v="Ronny Estiven Romero Velandia "/>
    <s v="FORMULACIÓN Y ACTUALIZACIÓN NORMATIVA Y OPERATIVA "/>
    <x v="0"/>
    <x v="0"/>
    <n v="30"/>
    <s v="20203320005232  "/>
    <s v="20 de abril del 2020"/>
    <m/>
    <m/>
    <m/>
    <x v="1"/>
    <m/>
    <m/>
    <m/>
    <m/>
    <m/>
    <m/>
  </r>
  <r>
    <x v="1"/>
    <s v="Correo Institucional"/>
    <x v="1"/>
    <s v="CUERPO DE BOMBEROS VOLUNTARIOS CAICEDONIA  "/>
    <x v="1"/>
    <x v="0"/>
    <s v="Derecho de Petición "/>
    <s v="Andrea Bibiana Castañeda Durán"/>
    <s v="FORMULACIÓN Y ACTUALIZACIÓN NORMATIVA Y OPERATIVA "/>
    <x v="0"/>
    <x v="0"/>
    <n v="30"/>
    <s v="20203800004382  "/>
    <s v="06 de abril del 2020"/>
    <s v="20202050065541"/>
    <s v="14 de abril del 2020"/>
    <s v="4 días"/>
    <x v="2"/>
    <m/>
    <s v="29 de abril del 2020"/>
    <s v="Oficio "/>
    <s v="14 de abril del 2020"/>
    <m/>
    <s v="Se envía el 14 de abril y se digitaliza el 29 de abril del 2020."/>
  </r>
  <r>
    <x v="1"/>
    <s v="Correo atención al ciudadano"/>
    <x v="2"/>
    <s v="YEIMY TATIANA ORTIZ  "/>
    <x v="2"/>
    <x v="0"/>
    <s v="Solicitud Información Universidad "/>
    <s v="Marcelo Fernando Arellano "/>
    <s v="FORMULACIÓN Y ACTUALIZACIÓN NORMATIVA Y OPERATIVA "/>
    <x v="0"/>
    <x v="1"/>
    <n v="30"/>
    <s v="20203800004392  "/>
    <s v="06 de abril del 2020"/>
    <m/>
    <m/>
    <m/>
    <x v="1"/>
    <m/>
    <m/>
    <m/>
    <m/>
    <m/>
    <s v="Correo remitido el 24 de febrero, pero radicado el día 6 de abril (por Orfeo se vencería el día 29 de mayo)"/>
  </r>
  <r>
    <x v="1"/>
    <s v="Correo atención al ciudadano"/>
    <x v="3"/>
    <s v="CUERPO DE BOMBEROS VOLUNTARIOS DE CORINTO  "/>
    <x v="1"/>
    <x v="0"/>
    <s v="CAC Solicitud Aclaración "/>
    <s v="Ronny Estiven Romero Velandia "/>
    <s v="FORMULACIÓN Y ACTUALIZACIÓN NORMATIVA Y OPERATIVA "/>
    <x v="0"/>
    <x v="0"/>
    <n v="30"/>
    <s v="20203800004412  "/>
    <s v="06 de abril del 2020"/>
    <s v="N/A"/>
    <d v="2020-04-02T00:00:00"/>
    <n v="0"/>
    <x v="2"/>
    <s v="06-04-2020 18:26 PM Archivar Ronny Estiven Romero Velandia SE RESPONDIÓ CON DOCUMENTO ENVIADO EL DIA Bogotá D.C. 02/04/2020"/>
    <m/>
    <m/>
    <m/>
    <m/>
    <m/>
  </r>
  <r>
    <x v="1"/>
    <s v="Correo atención al ciudadano"/>
    <x v="2"/>
    <s v="SEGUROS BOLIVAR  "/>
    <x v="3"/>
    <x v="0"/>
    <s v="Aclaración Resolución  "/>
    <s v="Mauricio Delgado Perdomo "/>
    <s v="FORMULACIÓN Y ACTUALIZACIÓN NORMATIVA Y OPERATIVA "/>
    <x v="0"/>
    <x v="2"/>
    <n v="35"/>
    <s v="20203800004422  "/>
    <s v="06 de abril del 2020"/>
    <m/>
    <m/>
    <m/>
    <x v="0"/>
    <m/>
    <m/>
    <m/>
    <m/>
    <m/>
    <s v="Se vence el 29 de mayo."/>
  </r>
  <r>
    <x v="1"/>
    <s v="Correo atención al ciudadano"/>
    <x v="4"/>
    <s v="CUERPO DE BOMBEROS VOLUNTARIOS DE NOCAIMA  "/>
    <x v="1"/>
    <x v="0"/>
    <s v="CAC Solicitud Aclaración "/>
    <s v="Ronny Estiven Romero Velandia "/>
    <s v="FORMULACIÓN Y ACTUALIZACIÓN NORMATIVA Y OPERATIVA "/>
    <x v="0"/>
    <x v="2"/>
    <n v="35"/>
    <s v="20203800004432  "/>
    <s v="06 de abril del 2020"/>
    <s v="N/A"/>
    <d v="2020-03-27T00:00:00"/>
    <n v="0"/>
    <x v="2"/>
    <s v="06-04-2020 18:29 PM Archivar Ronny Estiven Romero Velandia RESPONDIDO MEDIANTE OFICIO ENVIADO EL DIA Bogotá D.C, 27-03-2020"/>
    <m/>
    <m/>
    <m/>
    <m/>
    <m/>
  </r>
  <r>
    <x v="1"/>
    <s v="Correo atención al ciudadano"/>
    <x v="5"/>
    <s v="Cootrans Uroccidente  "/>
    <x v="3"/>
    <x v="0"/>
    <s v="Consulta Resolución  "/>
    <s v="Edgar Alexander Maya López "/>
    <s v="FORMULACIÓN Y ACTUALIZACIÓN NORMATIVA Y OPERATIVA "/>
    <x v="0"/>
    <x v="2"/>
    <n v="30"/>
    <s v="20203800004572  "/>
    <s v="08 de abril del 2020"/>
    <m/>
    <m/>
    <m/>
    <x v="1"/>
    <m/>
    <m/>
    <m/>
    <m/>
    <m/>
    <s v="Correo ingresó el 27 de febrero"/>
  </r>
  <r>
    <x v="1"/>
    <s v="Correo atención al ciudadano"/>
    <x v="5"/>
    <s v="CUERPO DE BOMBEROS VOLUNTARIOS DE GOMEZ PLATA - ANTIOQUIA  "/>
    <x v="1"/>
    <x v="0"/>
    <s v="Consulta "/>
    <s v="Ronny Estiven Romero Velandia "/>
    <s v="FORMULACIÓN Y ACTUALIZACIÓN NORMATIVA Y OPERATIVA "/>
    <x v="0"/>
    <x v="2"/>
    <n v="30"/>
    <s v="20203800004582  "/>
    <s v="08 de abril del 2020"/>
    <s v="N/A"/>
    <d v="2020-04-02T00:00:00"/>
    <n v="24"/>
    <x v="3"/>
    <s v="12-04-2020 13:42 PM Archivar Ronny Estiven Romero Velandia RESPONDIDO MEDIANTE OFICIO DE FECHA Bogotá D.C., 02/04/2020"/>
    <m/>
    <m/>
    <m/>
    <m/>
    <s v=" No se especifica que documento es ni el medio en que se envió. El correo electrónico llegó el día 27 de febrero del año 2020_x000a_"/>
  </r>
  <r>
    <x v="1"/>
    <s v="Correo atención al ciudadano"/>
    <x v="0"/>
    <s v="ALCALDÍA MUNICIPAL DE OTANCHE - BOYACA  "/>
    <x v="0"/>
    <x v="0"/>
    <s v="Solicitud Acompañamiento "/>
    <s v="Edna Rocio Mora Rojas "/>
    <s v="FORMULACIÓN Y ACTUALIZACIÓN NORMATIVA Y OPERATIVA "/>
    <x v="0"/>
    <x v="0"/>
    <n v="30"/>
    <s v="20203800004592  "/>
    <s v="08 de abril del 2020"/>
    <s v="20202050066091"/>
    <d v="2020-04-29T00:00:00"/>
    <n v="58"/>
    <x v="3"/>
    <s v="06-05-2020 10:26 AM Archivar Edna Rocio Mora Rojas Se archiva, e tanto se respondió con el Radicado 20202050066091 de fecha 29-04-2020"/>
    <m/>
    <m/>
    <m/>
    <m/>
    <s v="Correo ingresó el 4 de febrero. Respuesta no digitalizada y no se sabe que día se envió y porque medio."/>
  </r>
  <r>
    <x v="1"/>
    <s v="Correo atención al ciudadano"/>
    <x v="2"/>
    <s v="Pedro Pablo Martínez Heleno  "/>
    <x v="2"/>
    <x v="0"/>
    <s v="Denuncia Irregularidades CB "/>
    <s v="Edna Rocio Mora Rojas "/>
    <s v="FORMULACIÓN Y ACTUALIZACIÓN NORMATIVA Y OPERATIVA "/>
    <x v="0"/>
    <x v="1"/>
    <n v="15"/>
    <s v="20203800004642  "/>
    <s v="08 de abril del 2020"/>
    <m/>
    <m/>
    <m/>
    <x v="1"/>
    <m/>
    <m/>
    <m/>
    <m/>
    <m/>
    <s v="Correo ingresó el día 5 de febrero."/>
  </r>
  <r>
    <x v="1"/>
    <s v="Correo atención al ciudadano"/>
    <x v="2"/>
    <s v="Armando Llamas  "/>
    <x v="2"/>
    <x v="0"/>
    <s v="Denuncia contra CB Sincelejo "/>
    <s v="Marcelo Fernando Arellano "/>
    <s v="FORMULACIÓN Y ACTUALIZACIÓN NORMATIVA Y OPERATIVA "/>
    <x v="0"/>
    <x v="1"/>
    <n v="15"/>
    <s v="20203800004652  "/>
    <s v="08 de abril del 2020"/>
    <m/>
    <m/>
    <m/>
    <x v="1"/>
    <m/>
    <m/>
    <m/>
    <m/>
    <m/>
    <s v="Correo ingresó el día 5 de febrero."/>
  </r>
  <r>
    <x v="1"/>
    <s v="Correo atención al ciudadano"/>
    <x v="2"/>
    <s v="Jordán Casañas  "/>
    <x v="2"/>
    <x v="0"/>
    <s v="Denuncia CB "/>
    <s v="Edna Rocio Mora Rojas "/>
    <s v="FORMULACIÓN Y ACTUALIZACIÓN NORMATIVA Y OPERATIVA "/>
    <x v="0"/>
    <x v="1"/>
    <n v="15"/>
    <s v="20203800004662  "/>
    <s v="08 de abril del 2020"/>
    <m/>
    <m/>
    <m/>
    <x v="1"/>
    <m/>
    <m/>
    <m/>
    <m/>
    <m/>
    <s v="Correo ingresó el día 10 de febrero."/>
  </r>
  <r>
    <x v="1"/>
    <s v="Correo atención al ciudadano"/>
    <x v="6"/>
    <s v="CUERPO DE BOMBEROS VOLUNTARIOS DE TURBACO - BOLÍVAR  "/>
    <x v="1"/>
    <x v="0"/>
    <s v="Petición CB "/>
    <s v="Ronny Estiven Romero Velandia "/>
    <s v="FORMULACIÓN Y ACTUALIZACIÓN NORMATIVA Y OPERATIVA "/>
    <x v="0"/>
    <x v="0"/>
    <n v="30"/>
    <s v="20203800004682  "/>
    <s v="08 de abril del 2020"/>
    <m/>
    <d v="2020-02-21T00:00:00"/>
    <n v="7"/>
    <x v="2"/>
    <s v="12-04-2020 14:03 PM Archivar Ronny Estiven Romero Velandia RESPONDIDO CON OFICIO DE FECHA Bogotá D.C, 21-02-2020"/>
    <m/>
    <m/>
    <m/>
    <m/>
    <s v="No se especifica que documento es ni el medio en que se envió. Correo ingresó el día 12 de febrero."/>
  </r>
  <r>
    <x v="1"/>
    <s v="Correo atención al ciudadano"/>
    <x v="7"/>
    <s v="CUERPO DE BOMBEROS CONCEPCIÓN SANTANDER  "/>
    <x v="1"/>
    <x v="0"/>
    <s v="Contrato CB "/>
    <s v="Ronny Estiven Romero Velandia "/>
    <s v="FORMULACIÓN Y ACTUALIZACIÓN NORMATIVA Y OPERATIVA "/>
    <x v="0"/>
    <x v="1"/>
    <n v="30"/>
    <s v="20203800004702  "/>
    <s v="08 de abril del 2020"/>
    <s v="20202050064811"/>
    <d v="2020-02-27T00:00:00"/>
    <n v="29"/>
    <x v="2"/>
    <s v="12-04-2020 14:06 PM Archivar Ronny Estiven Romero Velandia RESPONDIDO CON Radicado DNBC No. *20202050064811* **20202050064811** Bogotá D.C, 26-02-2020"/>
    <m/>
    <m/>
    <d v="2020-02-27T00:00:00"/>
    <m/>
    <s v="Correo ingresó el día 27 de febrero."/>
  </r>
  <r>
    <x v="1"/>
    <s v="Correo atención al ciudadano"/>
    <x v="8"/>
    <s v="CUERPO DE BOMBEROS LOS FUNDADORES  "/>
    <x v="1"/>
    <x v="0"/>
    <s v="Consulta "/>
    <s v="Edna Rocio Mora Rojas "/>
    <s v="FORMULACIÓN Y ACTUALIZACIÓN NORMATIVA Y OPERATIVA "/>
    <x v="0"/>
    <x v="2"/>
    <n v="30"/>
    <s v="20203800004742  "/>
    <s v="08 de abril del 2020"/>
    <m/>
    <m/>
    <m/>
    <x v="1"/>
    <m/>
    <m/>
    <m/>
    <m/>
    <m/>
    <s v="Correo ingresó el día 12 de febrero."/>
  </r>
  <r>
    <x v="1"/>
    <s v="Correo atención al ciudadano"/>
    <x v="6"/>
    <s v="CUERPO DE BOMBEROS VOLUNTARIOS DE TURBACO - BOLÍVAR  "/>
    <x v="1"/>
    <x v="0"/>
    <s v="Petición Turbaco "/>
    <s v="Ronny Estiven Romero Velandia "/>
    <s v="FORMULACIÓN Y ACTUALIZACIÓN NORMATIVA Y OPERATIVA "/>
    <x v="0"/>
    <x v="1"/>
    <n v="15"/>
    <s v="20203800004752  "/>
    <s v="08 de abril del 2020"/>
    <s v="20202050064721"/>
    <d v="2020-02-27T00:00:00"/>
    <n v="0"/>
    <x v="2"/>
    <s v="12-04-2020 14:16 PM Archivar Ronny Estiven Romero Velandia TRAMITADO CON Radicado DNBC No. *20202050064721* **20202050064721** Bogotá D.C, 21-02-2020"/>
    <d v="2020-02-21T00:00:00"/>
    <s v="Oficio"/>
    <d v="2020-02-21T00:00:00"/>
    <m/>
    <s v="Correo ingresó el día 21 de febrero."/>
  </r>
  <r>
    <x v="1"/>
    <s v="Correo atención al ciudadano"/>
    <x v="9"/>
    <s v="CUERPO DE BOMBEROS VOLUNTARIOS DE COVEÑAS  "/>
    <x v="1"/>
    <x v="0"/>
    <s v="CAC Invitación de la Alcaldía para convenio."/>
    <s v="Ronny Estiven Romero Velandia "/>
    <s v="FORMULACIÓN Y ACTUALIZACIÓN NORMATIVA Y OPERATIVA "/>
    <x v="0"/>
    <x v="1"/>
    <n v="30"/>
    <s v="20203800004802  "/>
    <s v="13 de abril del 2020"/>
    <s v="20202050064871"/>
    <d v="2020-03-02T00:00:00"/>
    <s v="3 días"/>
    <x v="2"/>
    <s v="14-04-2020 10:19 AM Archivar Ronny Estiven Romero Velandia RESPONDIDO CON Radicado DNBC No. *20202050064871* **20202050064871** Bogotá D.C, 02-03-2020"/>
    <d v="2020-03-04T00:00:00"/>
    <s v="Oficio"/>
    <d v="2020-03-02T00:00:00"/>
    <m/>
    <s v="Correo ingresó el día 27 de febrero."/>
  </r>
  <r>
    <x v="1"/>
    <s v="Correo atención al ciudadano"/>
    <x v="7"/>
    <s v="ALCALDIA DEL PEÑON  "/>
    <x v="0"/>
    <x v="0"/>
    <s v="CAC SOLICITUD INFORMACION "/>
    <s v="Edna Rocio Mora Rojas "/>
    <s v="FORMULACIÓN Y ACTUALIZACIÓN NORMATIVA Y OPERATIVA "/>
    <x v="0"/>
    <x v="0"/>
    <n v="30"/>
    <s v="20203800004842  "/>
    <s v="13 de abril del 2020"/>
    <m/>
    <m/>
    <m/>
    <x v="1"/>
    <m/>
    <m/>
    <m/>
    <m/>
    <m/>
    <s v="Correo ingresó el día 19 de febrero."/>
  </r>
  <r>
    <x v="1"/>
    <s v="Correo atención al ciudadano"/>
    <x v="0"/>
    <s v="ALCALDIA CIENAGA  "/>
    <x v="0"/>
    <x v="0"/>
    <s v="CAC Solicitud Alcaldía "/>
    <s v="Marcelo Fernando Arellano "/>
    <s v="FORMULACIÓN Y ACTUALIZACIÓN NORMATIVA Y OPERATIVA "/>
    <x v="0"/>
    <x v="0"/>
    <n v="30"/>
    <s v="20203800004862  "/>
    <s v="13 de abril del 2020"/>
    <m/>
    <m/>
    <m/>
    <x v="1"/>
    <m/>
    <m/>
    <m/>
    <m/>
    <m/>
    <s v="Correo ingresó el día 27 de febrero del 2020."/>
  </r>
  <r>
    <x v="1"/>
    <s v="Correo atención al ciudadano"/>
    <x v="7"/>
    <s v="CUERPO DE BOMBEROS VOLUNTARIOS DE PARAMO  "/>
    <x v="1"/>
    <x v="0"/>
    <s v="CAC Solicitud revisión convenio "/>
    <s v="Ronny Estiven Romero Velandia "/>
    <s v="FORMULACIÓN Y ACTUALIZACIÓN NORMATIVA Y OPERATIVA "/>
    <x v="0"/>
    <x v="1"/>
    <n v="30"/>
    <s v="20203800004882  "/>
    <s v="14 de abril del 2020"/>
    <s v="20202050064851"/>
    <s v="02 de marzo del 2020"/>
    <s v="3 días"/>
    <x v="2"/>
    <s v="14-04-2020 10:38 AM Archivar Ronny Estiven Romero Velandia RESPONDIDO CON Radicado DNBC No. *20202050064851* **20202050064851** Bogotá D.C, 28-02-2020"/>
    <m/>
    <m/>
    <s v="02 de marzo del 2020"/>
    <m/>
    <s v="El correo es del día 27 de febrero del 2020."/>
  </r>
  <r>
    <x v="1"/>
    <s v="Correo atención al ciudadano"/>
    <x v="10"/>
    <s v="CUERPO DE BOMBEROS VOLUNTARIOS DE NUEVA GRANADA - MAGDALENA  "/>
    <x v="1"/>
    <x v="0"/>
    <s v="CAC Solicitud de apoyo y acompañamiento al Cuerpo de Bomberos Voluntarios de Nueva Granada - Magdalena. "/>
    <s v="Marcelo Fernando Arellano "/>
    <s v="FORMULACIÓN Y ACTUALIZACIÓN NORMATIVA Y OPERATIVA "/>
    <x v="0"/>
    <x v="0"/>
    <n v="30"/>
    <s v="20203800004952  "/>
    <s v="14 de abril del 2020"/>
    <m/>
    <m/>
    <m/>
    <x v="1"/>
    <m/>
    <m/>
    <m/>
    <m/>
    <m/>
    <s v="El correo es del día 13 de febrero del 2020."/>
  </r>
  <r>
    <x v="1"/>
    <s v="Correo atención al ciudadano"/>
    <x v="11"/>
    <s v="CUERPO DE BOMBEROS VOLUNTARIOS DE SAN ANTONIO - TOLIMA  "/>
    <x v="1"/>
    <x v="0"/>
    <s v="CAC Solicitud de apoyo jurídico "/>
    <s v="Marcelo Fernando Arellano "/>
    <s v="FORMULACIÓN Y ACTUALIZACIÓN NORMATIVA Y OPERATIVA "/>
    <x v="0"/>
    <x v="1"/>
    <n v="30"/>
    <s v="20203800004972  "/>
    <s v="14 de abril del 2020"/>
    <m/>
    <m/>
    <m/>
    <x v="1"/>
    <m/>
    <m/>
    <m/>
    <m/>
    <m/>
    <s v="El correo es del día 24 de febrero del 2020."/>
  </r>
  <r>
    <x v="1"/>
    <s v="Correo atención al ciudadano"/>
    <x v="5"/>
    <s v="CUERPO DE BOMBEROS VOLUNTARIOS DE VALDIVIA  "/>
    <x v="1"/>
    <x v="0"/>
    <s v="CAC Solicitud requerimiento "/>
    <s v="Marcelo Fernando Arellano "/>
    <s v="FORMULACIÓN Y ACTUALIZACIÓN NORMATIVA Y OPERATIVA "/>
    <x v="0"/>
    <x v="1"/>
    <n v="30"/>
    <s v="20203800005062  "/>
    <s v="16 de abril del 2020"/>
    <m/>
    <m/>
    <m/>
    <x v="1"/>
    <m/>
    <m/>
    <m/>
    <m/>
    <m/>
    <s v="Correo ingresó el 21 de febrero del 2020"/>
  </r>
  <r>
    <x v="1"/>
    <s v="Correo atención al ciudadano"/>
    <x v="12"/>
    <s v="JULIO CESAR ESPINOSA SERRANO  "/>
    <x v="1"/>
    <x v="0"/>
    <s v="CAC Solicitud convenio "/>
    <s v="Ronny Estiven Romero Velandia "/>
    <s v="FORMULACIÓN Y ACTUALIZACIÓN NORMATIVA Y OPERATIVA "/>
    <x v="0"/>
    <x v="1"/>
    <n v="30"/>
    <s v="20203800005082  "/>
    <s v="16 de abril del 2020"/>
    <s v="20202050064491"/>
    <s v="17 de febrero del 2020"/>
    <s v="4 días"/>
    <x v="2"/>
    <s v="17-04-2020 09:30 AM Archivar Ronny Estiven Romero Velandia RESPONDIDO CON Radicado DNBC No. *20202050064491* **20202050064491** Bogotá D.C, 17-02-2020"/>
    <s v="21 de febrero del 2020"/>
    <s v="Documento"/>
    <s v="17 de febrero del 2020"/>
    <m/>
    <s v="Correo ingresó el 17 de febrero del 2020"/>
  </r>
  <r>
    <x v="1"/>
    <s v="Correo atención al ciudadano"/>
    <x v="11"/>
    <s v="CUERPO DE BOMBEROS VOLUNTARIOS DE LERIDA - TOLIMA  "/>
    <x v="1"/>
    <x v="0"/>
    <s v="CAC Concepto real "/>
    <s v="Ronny Estiven Romero Velandia "/>
    <s v="FORMULACIÓN Y ACTUALIZACIÓN NORMATIVA Y OPERATIVA "/>
    <x v="0"/>
    <x v="2"/>
    <n v="35"/>
    <s v="20203800005212  "/>
    <s v="20 de abril del 2020"/>
    <s v="20202050064361"/>
    <s v="05 de febrero del 2020"/>
    <n v="1"/>
    <x v="2"/>
    <s v="20-04-2020 09:58 AM Archivar Ronny Estiven Romero Velandia respondido con Radicado DNBC No. *20202050064361* **20202050064361** Bogotá D.C, 04-02-2020"/>
    <s v="04 de marzo del 2020"/>
    <s v="Documento"/>
    <s v="05 de febrero del 2020"/>
    <m/>
    <s v="El correo electrónico llegó el 4 de febrero del 2020"/>
  </r>
  <r>
    <x v="0"/>
    <s v="Servicio de mensajería"/>
    <x v="1"/>
    <s v="BOMBEROS BOLIVAR VALLE "/>
    <x v="1"/>
    <x v="0"/>
    <s v="RESPUESTA OFICIO REMITIDO POR COORDINADOR EJECUTIVO DE BOMBEROS "/>
    <s v="Andrea Bibiana Castañeda Durán  "/>
    <s v="FORMULACIÓN Y ACTUALIZACIÓN NORMATIVA Y OPERATIVA "/>
    <x v="0"/>
    <x v="0"/>
    <n v="30"/>
    <s v="20203320005242  "/>
    <s v="20 de abril del 2020"/>
    <m/>
    <m/>
    <m/>
    <x v="0"/>
    <m/>
    <m/>
    <m/>
    <m/>
    <m/>
    <m/>
  </r>
  <r>
    <x v="1"/>
    <s v="Correo atención al ciudadano"/>
    <x v="3"/>
    <s v="CRISTOBAL LASSO  "/>
    <x v="1"/>
    <x v="0"/>
    <s v="CAC SOLICITUD CONTRATO C.V.B.M "/>
    <s v="EDISON DELGADO "/>
    <s v="FORMULACIÓN Y ACTUALIZACIÓN NORMATIVA Y OPERATIVA "/>
    <x v="0"/>
    <x v="0"/>
    <n v="30"/>
    <s v="20203800005282  "/>
    <s v="20 de abril del 2020"/>
    <m/>
    <m/>
    <m/>
    <x v="1"/>
    <m/>
    <m/>
    <m/>
    <m/>
    <m/>
    <s v="El correo electrónico llegó el 27 de febrero del 2020"/>
  </r>
  <r>
    <x v="1"/>
    <s v="Correo atención al ciudadano"/>
    <x v="10"/>
    <s v="GRACE A MORALES URUETA "/>
    <x v="3"/>
    <x v="2"/>
    <s v="CAC INFORMACIÓN CUERPO DE BOMBEROS "/>
    <s v="Faubricio Sanchez Cortes"/>
    <s v="FORMULACIÓN Y ACTUALIZACIÓN NORMATIVA Y OPERATIVA "/>
    <x v="0"/>
    <x v="1"/>
    <n v="30"/>
    <s v="20203800005302  "/>
    <s v="20 de abril del 2020"/>
    <s v="20202050065901"/>
    <s v="19 de mayo del 2020_x000a_"/>
    <n v="52"/>
    <x v="3"/>
    <s v="20-05-2020 11:54 AM Archivar Faubricio Sanchez Cortes Se dio respuesta con radicado No. 20202050065901 enviado el 19-05-2020"/>
    <s v="20 de mayo del 2020"/>
    <m/>
    <m/>
    <m/>
    <s v="El correo electrónico llegó el 2 de marzo del 2020"/>
  </r>
  <r>
    <x v="1"/>
    <s v="Correo atención al ciudadano"/>
    <x v="2"/>
    <s v="JUAN MADRIGAL  "/>
    <x v="2"/>
    <x v="0"/>
    <s v="CAC INFORMACIÓN SISTEMA CONTRAINCENDIOS "/>
    <s v="Edgar Alexander Maya López "/>
    <s v="FORMULACIÓN Y ACTUALIZACIÓN NORMATIVA Y OPERATIVA "/>
    <x v="0"/>
    <x v="1"/>
    <n v="30"/>
    <s v="20203800005312  "/>
    <s v="20 de abril del 2020"/>
    <m/>
    <m/>
    <m/>
    <x v="1"/>
    <m/>
    <m/>
    <m/>
    <m/>
    <m/>
    <s v="El correo electrónico llegó el 29 de febrero del 2020"/>
  </r>
  <r>
    <x v="1"/>
    <s v="Correo atención al ciudadano"/>
    <x v="7"/>
    <s v="CUERPO DE BOMBEROS VOLUNTARIOS FLORIDABLANCA  "/>
    <x v="1"/>
    <x v="0"/>
    <s v="CAC INQUIETUD MODULO LEGISLATIVO "/>
    <s v="Edgar Alexander Maya López "/>
    <s v="FORMULACIÓN Y ACTUALIZACIÓN NORMATIVA Y OPERATIVA "/>
    <x v="0"/>
    <x v="0"/>
    <n v="30"/>
    <s v="20203800005332  "/>
    <s v="20 de abril del 2020"/>
    <m/>
    <m/>
    <m/>
    <x v="1"/>
    <m/>
    <m/>
    <m/>
    <m/>
    <m/>
    <s v="El correo electrónico llegó el 2 de enero del 2020"/>
  </r>
  <r>
    <x v="1"/>
    <s v="Correo atención al ciudadano"/>
    <x v="5"/>
    <s v="CUERPO DE BOMBEROS VOLUNTARIOS DE ANORI  "/>
    <x v="1"/>
    <x v="2"/>
    <s v="CAC INFORMACION "/>
    <s v="Faubricio Sanchez Cortes "/>
    <s v="FORMULACIÓN Y ACTUALIZACIÓN NORMATIVA Y OPERATIVA "/>
    <x v="0"/>
    <x v="0"/>
    <n v="30"/>
    <s v="20203800005372  "/>
    <s v="20 de abril del 2020"/>
    <s v="20203320001101"/>
    <s v="19 de mayo del 2020"/>
    <n v="67"/>
    <x v="3"/>
    <s v="20-05-2020 11:57 AM Archivar Faubricio Sanchez Cortes Se dio respuesta con radicado No. 20203320001101 enviado el 19-05-2020"/>
    <s v="20 de mayo del 2020"/>
    <m/>
    <s v="19 de mayo del 2020"/>
    <m/>
    <s v="El correo electrónico llegó el 10 de febrero del 2020, no se especifica por que medio se envió."/>
  </r>
  <r>
    <x v="1"/>
    <s v="Correo atención al ciudadano"/>
    <x v="11"/>
    <s v="CUERPO DE BOMBEROS NATAGAIMA  "/>
    <x v="1"/>
    <x v="2"/>
    <s v="CAC SOLICITUD RUE "/>
    <s v="Luis Alberto Valencia Pulido"/>
    <s v="Área Central de Referencia Bomberil"/>
    <x v="0"/>
    <x v="1"/>
    <n v="30"/>
    <s v="20203800005382  "/>
    <s v="20 de abril del 2020"/>
    <s v="N/A"/>
    <d v="2020-03-14T00:00:00"/>
    <n v="30"/>
    <x v="3"/>
    <s v="18-05-2020 14:57 PM Archivar Luis Alberto Valencia Pulido Se le dio respuesta mediante correo electrónico el día 14 de Marzo 2020"/>
    <m/>
    <m/>
    <m/>
    <s v="14 de Marzo 2020"/>
    <s v="El correo electrónico llegó el 04 de febrero del 2020, no adjuntan el correo de envió."/>
  </r>
  <r>
    <x v="1"/>
    <s v="Correo atención al ciudadano"/>
    <x v="2"/>
    <s v="CARLOS LEONARDO VILLAMARIN  "/>
    <x v="2"/>
    <x v="0"/>
    <s v="CAC SOLICITUD RESOLUCIÓN "/>
    <s v="Edgar Alexander Maya López "/>
    <s v="FORMULACIÓN Y ACTUALIZACIÓN NORMATIVA Y OPERATIVA "/>
    <x v="0"/>
    <x v="1"/>
    <n v="30"/>
    <s v="20203800005392  "/>
    <s v="20 de abril del 2020"/>
    <m/>
    <m/>
    <m/>
    <x v="1"/>
    <m/>
    <m/>
    <m/>
    <m/>
    <m/>
    <s v="El correo electrónico llegó el 02 de marzo del 2020."/>
  </r>
  <r>
    <x v="1"/>
    <s v="Correo atención al ciudadano"/>
    <x v="2"/>
    <s v="DIANA SANDOVAL  "/>
    <x v="2"/>
    <x v="2"/>
    <s v="CAC SOLICITUD CUERPOS DE BOMBEROS "/>
    <s v="Edgar Alexander Maya López "/>
    <s v="FORMULACIÓN Y ACTUALIZACIÓN NORMATIVA Y OPERATIVA "/>
    <x v="0"/>
    <x v="1"/>
    <n v="30"/>
    <s v="20203800005402  "/>
    <s v="20 de abril del 2020"/>
    <s v="N/A"/>
    <d v="2020-03-14T00:00:00"/>
    <n v="25"/>
    <x v="2"/>
    <m/>
    <m/>
    <m/>
    <d v="2020-04-30T00:00:00"/>
    <m/>
    <s v="El correo electrónico llegó el 10 de febrero del 2020. Se encuentra digitalizado el correo electrónico que se envió."/>
  </r>
  <r>
    <x v="1"/>
    <s v="Correo atención al ciudadano"/>
    <x v="2"/>
    <s v="YUDI ANGELICA CIRO DIAZ "/>
    <x v="2"/>
    <x v="0"/>
    <s v="CAC SOLICITUD DE INFORMACION "/>
    <s v="EDISON DELGADO "/>
    <s v="FORMULACIÓN Y ACTUALIZACIÓN NORMATIVA Y OPERATIVA "/>
    <x v="0"/>
    <x v="1"/>
    <n v="30"/>
    <s v="20203800005412  "/>
    <s v="20 de abril del 2020"/>
    <m/>
    <m/>
    <m/>
    <x v="1"/>
    <m/>
    <m/>
    <m/>
    <m/>
    <m/>
    <s v="El correo electrónico llegó el 17 de febrero del 2020"/>
  </r>
  <r>
    <x v="1"/>
    <s v="Correo atención al ciudadano"/>
    <x v="6"/>
    <s v="CUERPO DE BOMBEROS VOLUNTARIOS MAGANGUE - BOLIVAR  "/>
    <x v="1"/>
    <x v="0"/>
    <s v="CAC SOLICITUD CB "/>
    <s v="Andrea Bibiana Castañeda Durán"/>
    <s v="FORMULACIÓN Y ACTUALIZACIÓN NORMATIVA Y OPERATIVA "/>
    <x v="0"/>
    <x v="0"/>
    <n v="30"/>
    <s v="20203800005442  "/>
    <s v="20 de abril del 2020"/>
    <s v="20202050066061"/>
    <s v="19 de mayo del 2020"/>
    <n v="61"/>
    <x v="3"/>
    <s v="20-05-2020 18:03 PM Archivar Andrea Bibiana Castañeda Durán SE DIO TRÁMITE CON RAD. 20202050066061 ENVIADO EL 20/5/2020 POR CORREO ELECTRÓNICO"/>
    <s v="20 de mayo del 2020"/>
    <s v="Correo electrónico."/>
    <s v="19 de mayo del 2020"/>
    <m/>
    <s v="El correo electrónico llegó el 18 de febrero del 2020"/>
  </r>
  <r>
    <x v="1"/>
    <s v="Correo atención al ciudadano"/>
    <x v="5"/>
    <s v="CUERPO DE BOMBEROS VOLUNTARIOS DE BRICEÑO  "/>
    <x v="1"/>
    <x v="0"/>
    <s v="CAC PETICION "/>
    <s v="Andrea Bibiana Castañeda Durán"/>
    <s v="FORMULACIÓN Y ACTUALIZACIÓN NORMATIVA Y OPERATIVA "/>
    <x v="0"/>
    <x v="0"/>
    <n v="30"/>
    <s v="20203800005452  "/>
    <s v="21 de abril del 2020"/>
    <s v="20202050066041"/>
    <s v="19 de mayo del 2020"/>
    <s v="59 días"/>
    <x v="3"/>
    <s v="20-05-2020 17:57 PM Archivar Andrea Bibiana Castañeda Durán SE DIO TRÁMITE CON RAD. 20202050066041 ENVIADO EL 19/5/2020 POR CORREO ELECTRÓNICO"/>
    <s v="19 de mayo del 2020"/>
    <s v="Correo electrónico"/>
    <s v="19 de mayo del 2020"/>
    <m/>
    <s v="Oficio recibido el 20 de febrero del 2020"/>
  </r>
  <r>
    <x v="1"/>
    <s v="Correo atención al ciudadano"/>
    <x v="7"/>
    <s v="CAMARA DE COMERCIO DE BUCARAMANGA SALA DE ARBITRAMENTO  "/>
    <x v="0"/>
    <x v="0"/>
    <s v="CAC SOLICITO APOYO PARA PRUEBA PERICIAL "/>
    <s v="Marcelo Fernando Arellano "/>
    <s v="FORMULACIÓN Y ACTUALIZACIÓN NORMATIVA Y OPERATIVA "/>
    <x v="0"/>
    <x v="0"/>
    <n v="30"/>
    <s v="20203800005462  "/>
    <s v="21 de abril del 2020"/>
    <m/>
    <m/>
    <m/>
    <x v="1"/>
    <m/>
    <m/>
    <m/>
    <m/>
    <m/>
    <s v="Oficio recibido el 18 de febrero del 2020"/>
  </r>
  <r>
    <x v="1"/>
    <s v="Correo atención al ciudadano"/>
    <x v="0"/>
    <s v="VEEDURIA CIUDADANA VIGIAS DEL CAFE  "/>
    <x v="3"/>
    <x v="0"/>
    <s v="CAC SOLICITUD DE PRONUNCIAMIENTO "/>
    <s v="Andrea Bibiana Castañeda Durán  "/>
    <s v="FORMULACIÓN Y ACTUALIZACIÓN NORMATIVA Y OPERATIVA "/>
    <x v="0"/>
    <x v="3"/>
    <n v="10"/>
    <s v="20203800005482  "/>
    <s v="21 de abril del 2020"/>
    <m/>
    <m/>
    <m/>
    <x v="1"/>
    <m/>
    <m/>
    <m/>
    <m/>
    <m/>
    <s v="Oficio recibido el 2 de marzo del 2020"/>
  </r>
  <r>
    <x v="1"/>
    <s v="Correo atención al ciudadano"/>
    <x v="2"/>
    <s v="DIANA MARCELA SUAREZ JIME "/>
    <x v="2"/>
    <x v="2"/>
    <s v="CAC SOLICITUD "/>
    <s v="Faubricio Sanchez Cortes"/>
    <s v="FORMULACIÓN Y ACTUALIZACIÓN NORMATIVA Y OPERATIVA "/>
    <x v="0"/>
    <x v="1"/>
    <n v="30"/>
    <s v="20203800005492  "/>
    <s v="21 de abril del 2020"/>
    <s v="20203320001111"/>
    <s v="19 de mayo del 2020"/>
    <s v="53 días"/>
    <x v="3"/>
    <m/>
    <s v="20 de mayo del 2020"/>
    <s v="Correo electrónico"/>
    <s v="19 de mayo del 2020"/>
    <m/>
    <s v="Oficio recibido el 28 de febrero del 2020"/>
  </r>
  <r>
    <x v="1"/>
    <s v="Correo atención al ciudadano"/>
    <x v="2"/>
    <s v="AURA MARIA ROBAYO PAEZ "/>
    <x v="2"/>
    <x v="2"/>
    <s v="CAC PREGUNTA "/>
    <s v="Juan Carlos Puerto Prieto "/>
    <s v="CENTRAL DE INFORMACIÓN Y TELECOMUNICACIONES"/>
    <x v="0"/>
    <x v="1"/>
    <n v="30"/>
    <s v="20203800005502  "/>
    <s v="21 de abril del 2020"/>
    <m/>
    <m/>
    <m/>
    <x v="1"/>
    <m/>
    <m/>
    <m/>
    <m/>
    <m/>
    <s v="Oficio recibido el 22 de marzo del 2020"/>
  </r>
  <r>
    <x v="1"/>
    <s v="Correo atención al ciudadano"/>
    <x v="5"/>
    <s v="DANIEL ALEJANDRO CATAÑO OCHOA "/>
    <x v="2"/>
    <x v="2"/>
    <s v="CAC PREGUNTA SOBRE CONTROL DE INCENDIOS "/>
    <s v="Juan Carlos Puerto Prieto "/>
    <s v="CENTRAL DE INFORMACIÓN Y TELECOMUNICACIONES"/>
    <x v="0"/>
    <x v="1"/>
    <n v="30"/>
    <s v="20203800005512  "/>
    <s v="21 de abril del 2020"/>
    <m/>
    <m/>
    <m/>
    <x v="1"/>
    <m/>
    <m/>
    <m/>
    <m/>
    <m/>
    <s v="Oficio recibido el 26 de febrero del 2020"/>
  </r>
  <r>
    <x v="1"/>
    <s v="Correo atención al ciudadano"/>
    <x v="13"/>
    <s v="BENJAMIN POLANIA RODRIGUEZ "/>
    <x v="2"/>
    <x v="0"/>
    <s v="CAC QUEJA CUERPO DE BOMBEROS CAMPOALEGRE "/>
    <s v="EDISON DELGADO "/>
    <s v="FORMULACIÓN Y ACTUALIZACIÓN NORMATIVA Y OPERATIVA "/>
    <x v="0"/>
    <x v="1"/>
    <n v="30"/>
    <s v="20203800005532  "/>
    <s v="21 de abril del 2020"/>
    <m/>
    <m/>
    <m/>
    <x v="1"/>
    <m/>
    <m/>
    <m/>
    <m/>
    <m/>
    <s v="Oficio recibido el 20 de febrero del 2020"/>
  </r>
  <r>
    <x v="1"/>
    <s v="Correo atención al ciudadano"/>
    <x v="2"/>
    <s v="COLJUEGOS  "/>
    <x v="4"/>
    <x v="0"/>
    <s v="CAC r20201200071141 Traslado por competencia Radicado 2020520023982 de 23 de enero de 2020 sobre presuntas irregularidades Cuerpo de Bomberos de Urrao "/>
    <s v="EDISON DELGADO "/>
    <s v="FORMULACIÓN Y ACTUALIZACIÓN NORMATIVA Y OPERATIVA "/>
    <x v="0"/>
    <x v="1"/>
    <n v="30"/>
    <s v="20203800005542  "/>
    <s v="21 de abril del 2020"/>
    <m/>
    <m/>
    <m/>
    <x v="1"/>
    <m/>
    <m/>
    <m/>
    <m/>
    <m/>
    <s v="Oficio recibido el 11 de febrero del 2020"/>
  </r>
  <r>
    <x v="1"/>
    <s v="Correo atención al ciudadano"/>
    <x v="2"/>
    <s v="COLJUEGOS  "/>
    <x v="4"/>
    <x v="0"/>
    <s v="CAC r20201200092101 Traslado por competencia Radicado 20204300028182 del 28 de enero de 2020 Sobre presuntas irregularidades Cuerpo de Bomberos de Turbaco Bolívar "/>
    <s v="EDISON DELGADO "/>
    <s v="FORMULACIÓN Y ACTUALIZACIÓN NORMATIVA Y OPERATIVA "/>
    <x v="0"/>
    <x v="1"/>
    <n v="30"/>
    <s v="20203800005552  "/>
    <s v="21 de abril del 2020"/>
    <m/>
    <m/>
    <m/>
    <x v="1"/>
    <m/>
    <m/>
    <m/>
    <m/>
    <m/>
    <s v="Oficio recibido el 2 de marzo del 2020"/>
  </r>
  <r>
    <x v="1"/>
    <s v="Correo atención al ciudadano"/>
    <x v="7"/>
    <s v="ORLANDO MURILLO LOPEZ "/>
    <x v="2"/>
    <x v="0"/>
    <s v="CAC Solicitud respetuosa enmarcada en la ley 1755 "/>
    <s v="Carlos Armando López Barrera"/>
    <s v="DIRECCION GENERAL "/>
    <x v="1"/>
    <x v="3"/>
    <n v="10"/>
    <s v="20203800005602  "/>
    <s v="21 de abril del 2020"/>
    <s v="20201200000083"/>
    <d v="2020-05-04T00:00:00"/>
    <n v="35"/>
    <x v="3"/>
    <s v="El oficio es del 04 de mayo del 20204-05-2020 14:55 PM Archivar Carlos Armando López Barrera se archiva con radicado 20201200000083"/>
    <m/>
    <m/>
    <m/>
    <m/>
    <s v="Oficio recibido el 10 de marzo del 2020. No está digitalizada la respuesta y no se sabe porque medio se envió."/>
  </r>
  <r>
    <x v="1"/>
    <s v="Correo atención al ciudadano"/>
    <x v="2"/>
    <s v="ORLANDO MURILLO LOPEZ "/>
    <x v="2"/>
    <x v="0"/>
    <s v="CAC Derecho de petición "/>
    <s v="Carolina Pulido Moyeton "/>
    <s v="GESTIÓN CONTRACTUAL  "/>
    <x v="2"/>
    <x v="1"/>
    <n v="30"/>
    <s v="20203800005612  "/>
    <s v="21 de abril del 2020"/>
    <m/>
    <m/>
    <m/>
    <x v="0"/>
    <m/>
    <m/>
    <m/>
    <m/>
    <m/>
    <s v="Oficio recibido el 19 de abril del 2020"/>
  </r>
  <r>
    <x v="1"/>
    <s v="Correo Institucional"/>
    <x v="14"/>
    <s v="CUERPO DE BOMBEROS VOLUNTARIOS DE BARANOA - ATLANTICO  "/>
    <x v="1"/>
    <x v="0"/>
    <s v="CAC CARTA SOLICITUD "/>
    <s v="Ronny Estiven Romero Velandia "/>
    <s v="FORMULACIÓN Y ACTUALIZACIÓN NORMATIVA Y OPERATIVA "/>
    <x v="0"/>
    <x v="0"/>
    <n v="30"/>
    <s v="20203800005762  "/>
    <s v="22 de abril del 2020"/>
    <s v="20202050066031"/>
    <s v="18 de mayo del 2020"/>
    <s v="17 días"/>
    <x v="2"/>
    <s v="20-05-2020 17:47 PM Archivar Andrea Bibiana Castañeda Durán SE DIO TRÁMITE CON EL RADICADO 20202050066031 ENVIADO POR CORREO ELECTRÓNICO EL 18/05/2020"/>
    <s v="20 de mayo del 2020"/>
    <s v="Correo electrónico."/>
    <s v="18 de mayo del 2020"/>
    <m/>
    <s v="Oficio llegó el 22 de abril."/>
  </r>
  <r>
    <x v="1"/>
    <s v="Correo atención al ciudadano"/>
    <x v="4"/>
    <s v="ALCALDÍA DE AGUA DE DIOS - CUNDINAMARCA  "/>
    <x v="0"/>
    <x v="0"/>
    <s v="CAC Remisión de solicitud Alcaldía Municipal del Municipio de Agua de Dios - Ministerio del Interior "/>
    <s v="EDISON DELGADO "/>
    <s v="FORMULACIÓN Y ACTUALIZACIÓN NORMATIVA Y OPERATIVA "/>
    <x v="0"/>
    <x v="0"/>
    <n v="30"/>
    <s v="20203800005792  "/>
    <s v="22 de abril del 2020"/>
    <m/>
    <m/>
    <m/>
    <x v="1"/>
    <m/>
    <m/>
    <m/>
    <m/>
    <m/>
    <s v="Correo llegó desde el 6 de febrero"/>
  </r>
  <r>
    <x v="1"/>
    <s v="Correo atención al ciudadano"/>
    <x v="2"/>
    <s v="JORGE EDUARDO LONDOÑO  "/>
    <x v="4"/>
    <x v="0"/>
    <s v="CAC REMISIÓN DERECHO DE PETICIÓN CON CÓDIGO INTERNO DPJL19026 "/>
    <s v="Carlos Armando López Barrera"/>
    <s v="DIRECCION GENERAL "/>
    <x v="1"/>
    <x v="0"/>
    <n v="15"/>
    <s v="20203800005802  "/>
    <s v="22 de abril del 2020"/>
    <s v="N/A"/>
    <d v="2020-05-05T00:00:00"/>
    <n v="69"/>
    <x v="3"/>
    <s v="05-05-2020 14:06 PM Archivar Carlos Armando López Barrera Se archiva por cuanto se dio respuesta al Comandante mediante correo electrónico de fecha marzo 19 de 2020."/>
    <m/>
    <s v="Correo electrónico."/>
    <s v="marzo 19 de 2020."/>
    <m/>
    <s v="Oficio llegó el 07 de febrero, no anexan correo electrónico."/>
  </r>
  <r>
    <x v="1"/>
    <s v="Correo atención al ciudadano"/>
    <x v="1"/>
    <s v="GOBERNACION DEPARTAMENTAL DEL VALLE DEL CAUCA  "/>
    <x v="0"/>
    <x v="0"/>
    <s v="CAC REMISION POR COMPETENCIA BOMBEROS VOLUNTARIO LA CUMBRE "/>
    <s v="Marcelo Fernando Arellano "/>
    <s v="FORMULACIÓN Y ACTUALIZACIÓN NORMATIVA Y OPERATIVA "/>
    <x v="0"/>
    <x v="0"/>
    <n v="30"/>
    <s v="20203800005822  "/>
    <s v="22 de abril del 2020"/>
    <m/>
    <m/>
    <m/>
    <x v="1"/>
    <m/>
    <m/>
    <m/>
    <m/>
    <m/>
    <s v="Correo llegó el 24 de febrero del 2020"/>
  </r>
  <r>
    <x v="1"/>
    <s v="Correo atención al ciudadano"/>
    <x v="5"/>
    <s v="ALCALDIA DE ARGELIA DE María  "/>
    <x v="0"/>
    <x v="0"/>
    <s v="CAC REQUISITOS CUERPO DE BOMBEROS "/>
    <s v="EDISON DELGADO "/>
    <s v="FORMULACIÓN Y ACTUALIZACIÓN NORMATIVA Y OPERATIVA "/>
    <x v="0"/>
    <x v="0"/>
    <n v="30"/>
    <s v="20203800005842  "/>
    <s v="22 de abril del 2020"/>
    <m/>
    <m/>
    <m/>
    <x v="1"/>
    <m/>
    <m/>
    <m/>
    <m/>
    <m/>
    <s v="Correo llegó el 20 de febrero del 2020"/>
  </r>
  <r>
    <x v="1"/>
    <s v="Correo atención al ciudadano"/>
    <x v="7"/>
    <s v="FISCALIA GENERAL DE LA NACION  "/>
    <x v="4"/>
    <x v="0"/>
    <s v="CAC SOLICITUD DE INFORMACIÓN FISCALÍA "/>
    <s v="Ronny Estiven Romero Velandia "/>
    <s v="FORMULACIÓN Y ACTUALIZACIÓN NORMATIVA Y OPERATIVA "/>
    <x v="0"/>
    <x v="4"/>
    <n v="10"/>
    <s v="20203800005852  "/>
    <s v="22 de abril del 2020"/>
    <s v="20202050065991"/>
    <d v="2020-04-23T00:00:00"/>
    <n v="1"/>
    <x v="2"/>
    <s v="23-04-2020 09:53 AM Archivar Ronny Estiven Romero Velandia RESPONDIDO Radicado DNBC No. *20202050065991* **20202050065991**"/>
    <m/>
    <m/>
    <m/>
    <m/>
    <s v="Oficio llegó el 22 de abril. No se especifica el día que se envió y no está radicado el oficio."/>
  </r>
  <r>
    <x v="1"/>
    <s v="Correo atención al ciudadano"/>
    <x v="3"/>
    <s v="ANSELMO LOZANO MORENO "/>
    <x v="1"/>
    <x v="0"/>
    <s v="CAC ACLARACIÓN DE RESPUESTA ENVIADA A BOMBEROS TUNIA CAUCA  "/>
    <s v="Edgar Alexander Maya López "/>
    <s v="FORMULACIÓN Y ACTUALIZACIÓN NORMATIVA Y OPERATIVA "/>
    <x v="0"/>
    <x v="0"/>
    <n v="30"/>
    <s v="20203800005862  "/>
    <s v="22 de abril del 2020"/>
    <m/>
    <m/>
    <m/>
    <x v="0"/>
    <m/>
    <m/>
    <m/>
    <m/>
    <m/>
    <s v="Oficio llegó el 22 de abril. "/>
  </r>
  <r>
    <x v="1"/>
    <s v="Correo atención al ciudadano"/>
    <x v="1"/>
    <s v="CUERPOS DE BOMBEROS DE BOLIVAR - VALLE  "/>
    <x v="1"/>
    <x v="3"/>
    <s v="CAC Solicitud de apoyo "/>
    <s v="Ronny Estiven Romero Velandia "/>
    <s v="FORMULACIÓN Y ACTUALIZACIÓN NORMATIVA Y OPERATIVA "/>
    <x v="0"/>
    <x v="1"/>
    <n v="30"/>
    <s v="20203800005882  "/>
    <s v="22 de abril del 2020"/>
    <s v="N/A"/>
    <s v="17 de abril del 2020"/>
    <n v="1"/>
    <x v="2"/>
    <s v="LA SOLICITUD SE TRAMITO POR CORREO ELECTRONICO DE FECHA vie., 17 abr. 2020 a las 10:22, a través de la contratista Luz Marina Serna."/>
    <m/>
    <s v="Correo electrónico"/>
    <s v="17 de abril del 2020"/>
    <m/>
    <s v="Correo electrónico del 16 de abril. NO se adjunta prueba de envió."/>
  </r>
  <r>
    <x v="1"/>
    <s v="Correo atención al ciudadano"/>
    <x v="7"/>
    <s v="CUERPO DE BOMBEROS VOLUNTARIOS DE EL PLAYON - SANTANDER  "/>
    <x v="1"/>
    <x v="0"/>
    <s v="CAC Respuesta a requerimiento alcaldía el palyon "/>
    <s v="Ronny Estiven Romero Velandia "/>
    <s v="FORMULACIÓN Y ACTUALIZACIÓN NORMATIVA Y OPERATIVA "/>
    <x v="0"/>
    <x v="0"/>
    <n v="30"/>
    <s v="20203800005892  "/>
    <s v="22 de abril del 2020"/>
    <s v="N/A"/>
    <s v="22 de abril del 2020"/>
    <n v="4"/>
    <x v="2"/>
    <s v="SE BRINDA ASESORÍA JURÍDICA, Y SE REVISA EL CONTRATO PARA PRESTACIÓN DEL SERVICIO, DE MANERA CONJUNTA CON EL COMANDANTE DE LA INSTITICION EL DÍA 22 DE ABRIL VÍA TELEFÓNICA"/>
    <m/>
    <s v="Vía telefónica."/>
    <m/>
    <m/>
    <s v="Correo electrónico del 16 de abril. "/>
  </r>
  <r>
    <x v="1"/>
    <s v="Correo atención al ciudadano"/>
    <x v="15"/>
    <s v="CUERPO DE BOMBEROS VOLUNTARIOS DE MIRAFLORES - GUAVIARE  "/>
    <x v="1"/>
    <x v="2"/>
    <s v="CAC Solicitud información "/>
    <s v="Cristian Matiz "/>
    <s v="FORMULACIÓN Y ACTUALIZACIÓN NORMATIVA Y OPERATIVA "/>
    <x v="0"/>
    <x v="0"/>
    <n v="30"/>
    <s v="20203800005982  "/>
    <s v="23 de abril del 2020"/>
    <m/>
    <m/>
    <m/>
    <x v="0"/>
    <m/>
    <m/>
    <m/>
    <m/>
    <m/>
    <s v="El correo ingresó el día 22 de abril."/>
  </r>
  <r>
    <x v="1"/>
    <s v="Correo atención al ciudadano"/>
    <x v="7"/>
    <s v="FONADE FONDO FINANCIERO DE PROYECTOS  "/>
    <x v="3"/>
    <x v="2"/>
    <s v="CAC Estructuración de la Estación de Bomberos - Municipio de Coveñas, Sucre "/>
    <s v="Cristian Matiz "/>
    <s v="FORMULACIÓN Y ACTUALIZACIÓN NORMATIVA Y OPERATIVA "/>
    <x v="0"/>
    <x v="1"/>
    <n v="30"/>
    <s v="20203800006012  "/>
    <s v="23 de abril del 2020"/>
    <m/>
    <m/>
    <m/>
    <x v="0"/>
    <m/>
    <m/>
    <m/>
    <m/>
    <m/>
    <s v="El correo ingresó el día 22 de abril."/>
  </r>
  <r>
    <x v="1"/>
    <s v="Correo atención al ciudadano"/>
    <x v="2"/>
    <s v="ARMORI Diego Felipe Ariza R  "/>
    <x v="3"/>
    <x v="2"/>
    <s v="CAC Solicitud información "/>
    <s v="Faubricio Sanchez Cortes "/>
    <s v="FORMULACIÓN Y ACTUALIZACIÓN NORMATIVA Y OPERATIVA "/>
    <x v="0"/>
    <x v="1"/>
    <n v="30"/>
    <s v="20203800006052  "/>
    <s v="23 de abril del 2020"/>
    <m/>
    <m/>
    <m/>
    <x v="1"/>
    <m/>
    <m/>
    <m/>
    <m/>
    <m/>
    <s v="El correo ingresó el día 22 de abril."/>
  </r>
  <r>
    <x v="1"/>
    <s v="Correo atención al ciudadano"/>
    <x v="2"/>
    <s v="MINISTERIO DE INTERIOR  "/>
    <x v="4"/>
    <x v="2"/>
    <s v="CAC EXT_S20-00010280-PQRSD-010220-PQR "/>
    <s v="Andrea Bibiana Castañeda Durán"/>
    <s v="FORMULACIÓN Y ACTUALIZACIÓN NORMATIVA Y OPERATIVA "/>
    <x v="0"/>
    <x v="0"/>
    <n v="30"/>
    <s v="20203800006122  "/>
    <s v="23 de abril del 2020"/>
    <s v="20202050066231"/>
    <s v="05 de mayo del 2020"/>
    <n v="1"/>
    <x v="2"/>
    <s v="08-05-2020 12:23 PM Archivar Andrea Bibiana Castañeda Durán SE DIO TRÁMITE CON RADICADO 20202050066231 ENVIADO EL 05/05/2020"/>
    <s v="20 de mayo del 2020"/>
    <m/>
    <s v="05 de mayo del 2020"/>
    <m/>
    <s v="El correo ingresó el día 22 de abril."/>
  </r>
  <r>
    <x v="1"/>
    <s v="Correo atención al ciudadano"/>
    <x v="16"/>
    <s v="CUERPO DE BOMBEROS DE CORDOBA - NARIÑO  "/>
    <x v="1"/>
    <x v="0"/>
    <s v="CAC SOLICITUD CONCEPTO "/>
    <s v="Andrea Bibiana Castañeda Durán"/>
    <s v="FORMULACIÓN Y ACTUALIZACIÓN NORMATIVA Y OPERATIVA "/>
    <x v="0"/>
    <x v="2"/>
    <n v="35"/>
    <s v="20203800006142  "/>
    <s v="23 de abril del 2020"/>
    <s v="20202050066211"/>
    <s v="05 de mayo del 2020"/>
    <n v="13"/>
    <x v="2"/>
    <s v="08-05-2020 12:10 PM Archivar Andrea Bibiana Castañeda Durán SE DIO TRÁMITE CON EL RAD. 20202050066211 ENVIADO POR CORREO ELECTRÓNICO EL 05/05/2020"/>
    <s v="20 de mayo del 2020"/>
    <m/>
    <s v="05 de mayo del 2020"/>
    <m/>
    <s v="El correo ingresó el día 15 de abril."/>
  </r>
  <r>
    <x v="1"/>
    <s v="Correo atención al ciudadano"/>
    <x v="7"/>
    <s v="PERSONERO MUNICIPAL ENCISO SANTANDER  "/>
    <x v="0"/>
    <x v="1"/>
    <s v="CAC SOLICITUD APOYO "/>
    <s v="Marcelo Fernando Arellano "/>
    <s v="FORMULACIÓN Y ACTUALIZACIÓN NORMATIVA Y OPERATIVA "/>
    <x v="0"/>
    <x v="0"/>
    <n v="30"/>
    <s v="20203800006202  "/>
    <s v="23 de abril del 2020"/>
    <m/>
    <m/>
    <m/>
    <x v="1"/>
    <m/>
    <m/>
    <m/>
    <m/>
    <m/>
    <s v="El correo ingresó el día 22 de abril."/>
  </r>
  <r>
    <x v="1"/>
    <s v="Correo Institucional"/>
    <x v="2"/>
    <s v="GUSTAVO ALBERTO CALLEJAS AGUDELO "/>
    <x v="1"/>
    <x v="0"/>
    <s v="CAC Respuesta a los Comunicados Aclaratorios para la NO Firma de Convenio "/>
    <s v="Ronny Estiven Romero Velandia "/>
    <s v="FORMULACIÓN Y ACTUALIZACIÓN NORMATIVA Y OPERATIVA "/>
    <x v="0"/>
    <x v="1"/>
    <n v="30"/>
    <s v="20203800006212  "/>
    <s v="23 de abril del 2020"/>
    <s v="20202050065521"/>
    <s v="06 de abril del 2020"/>
    <n v="0"/>
    <x v="2"/>
    <s v="25-04-2020 13:57 PM Archivar Ronny Estiven Romero Velandia SE TRAMITO CON Radicado DNBC No. *20202050065521* **20202050065521** Bogotá D.C, 03-04-2020"/>
    <s v="29 de abril del 2020"/>
    <s v="Correo electrónico."/>
    <s v="06 de abril del 2020"/>
    <m/>
    <s v="El correo ingresó el día 21 de abril."/>
  </r>
  <r>
    <x v="1"/>
    <s v="Correo Institucional"/>
    <x v="2"/>
    <s v="OSCAR ANTONIO ESPINOSA DIAZ "/>
    <x v="3"/>
    <x v="2"/>
    <s v="CAC Derecho de petición Director nacional de bomberos "/>
    <s v="Andrea Bibiana Castañeda Durán  "/>
    <s v="FORMULACIÓN Y ACTUALIZACIÓN NORMATIVA Y OPERATIVA "/>
    <x v="0"/>
    <x v="1"/>
    <n v="30"/>
    <s v="20203800006242  "/>
    <s v="23 de abril del 2020"/>
    <m/>
    <m/>
    <m/>
    <x v="0"/>
    <m/>
    <m/>
    <m/>
    <m/>
    <m/>
    <s v="El correo ingresó el día 21 de abril."/>
  </r>
  <r>
    <x v="1"/>
    <s v="Correo Institucional"/>
    <x v="17"/>
    <s v="CUERPO DE BOMBEROS VOLUNTARIOS DE LA VIRGINIA - RISARALDA  "/>
    <x v="1"/>
    <x v="1"/>
    <s v="CAC Copia Oficio Ministerio del Interior "/>
    <s v="Marcelo Fernando Arellano "/>
    <s v="FORMULACIÓN Y ACTUALIZACIÓN NORMATIVA Y OPERATIVA "/>
    <x v="0"/>
    <x v="0"/>
    <n v="30"/>
    <s v="20203800006262  "/>
    <s v="23 de abril del 2020"/>
    <m/>
    <m/>
    <m/>
    <x v="0"/>
    <m/>
    <m/>
    <m/>
    <m/>
    <m/>
    <s v="El correo ingresó el día 23 de abril."/>
  </r>
  <r>
    <x v="1"/>
    <s v="Correo Institucional"/>
    <x v="2"/>
    <s v="MINISTERIO DE INTERIOR PQRSD  "/>
    <x v="4"/>
    <x v="1"/>
    <s v="CAC EXT_S20-00008280-PQRSD-008220-PQR "/>
    <s v="Marcelo Fernando Arellano "/>
    <s v="FORMULACIÓN Y ACTUALIZACIÓN NORMATIVA Y OPERATIVA "/>
    <x v="0"/>
    <x v="1"/>
    <n v="30"/>
    <s v="20203800006302  "/>
    <s v="23 de abril del 2020"/>
    <m/>
    <m/>
    <m/>
    <x v="0"/>
    <m/>
    <m/>
    <m/>
    <m/>
    <m/>
    <s v="El correo ingresó el día 23 de abril."/>
  </r>
  <r>
    <x v="1"/>
    <s v="Correo Institucional"/>
    <x v="2"/>
    <s v="MINISTERIO DE INTERIOR PQRSD  "/>
    <x v="4"/>
    <x v="1"/>
    <s v="CAC EXT_S20-00011144-PQRSD-011084-PQR "/>
    <s v="Carlos Cartagena Cano "/>
    <s v="DIRECCION GENERAL "/>
    <x v="1"/>
    <x v="1"/>
    <n v="30"/>
    <s v="20203800006312  "/>
    <s v="23 de abril del 2020"/>
    <m/>
    <m/>
    <m/>
    <x v="0"/>
    <m/>
    <m/>
    <m/>
    <m/>
    <m/>
    <s v="El correo ingresó el día 23 de abril."/>
  </r>
  <r>
    <x v="1"/>
    <s v="Correo atención al ciudadano"/>
    <x v="17"/>
    <s v="CUERPO DE BOMBEROS VOLUNTARIOS DE QUINCHIA - RISARALDA  "/>
    <x v="1"/>
    <x v="2"/>
    <s v="CAC CONSULTA CUERPO DE BOMBEROS "/>
    <s v="CAROLINA ESCARRAGA "/>
    <s v="GESTIÓN CONTRACTUAL  "/>
    <x v="2"/>
    <x v="3"/>
    <n v="20"/>
    <s v="20203800006362  "/>
    <s v="24 de abril del 2020"/>
    <m/>
    <m/>
    <m/>
    <x v="1"/>
    <m/>
    <m/>
    <m/>
    <m/>
    <m/>
    <s v="El correo ingresó el día 16 de marzo."/>
  </r>
  <r>
    <x v="1"/>
    <s v="Correo atención al ciudadano"/>
    <x v="1"/>
    <s v="CUERPO DE BOMBEROS VOLUNTARIOS DE CANDELARIA  "/>
    <x v="1"/>
    <x v="0"/>
    <s v="CAC CONSULTA JURIDICA "/>
    <s v="Marcelo Fernando Arellano "/>
    <s v="FORMULACIÓN Y ACTUALIZACIÓN NORMATIVA Y OPERATIVA "/>
    <x v="0"/>
    <x v="2"/>
    <n v="35"/>
    <s v="20203800006372  "/>
    <s v="24 de abril del 2020"/>
    <m/>
    <m/>
    <m/>
    <x v="1"/>
    <m/>
    <m/>
    <m/>
    <m/>
    <m/>
    <s v="El correo ingresó el día 10 de marzo."/>
  </r>
  <r>
    <x v="1"/>
    <s v="Correo atención al ciudadano"/>
    <x v="1"/>
    <s v="BENEMERITO CUERPO DE BOMBEROS VOLUNTARIOS DE CALI  "/>
    <x v="1"/>
    <x v="0"/>
    <s v="CAC DEPARTAMENTO JURIDICO "/>
    <s v="Marcelo Fernando Arellano "/>
    <s v="FORMULACIÓN Y ACTUALIZACIÓN NORMATIVA Y OPERATIVA "/>
    <x v="0"/>
    <x v="0"/>
    <n v="30"/>
    <s v="20203800006382  "/>
    <s v="24 de abril del 2020"/>
    <m/>
    <m/>
    <m/>
    <x v="1"/>
    <m/>
    <m/>
    <m/>
    <m/>
    <m/>
    <s v="El correo ingresó el día 12 de marzo."/>
  </r>
  <r>
    <x v="1"/>
    <s v="Correo atención al ciudadano"/>
    <x v="2"/>
    <s v="PRESIDENCIA DE LA REPUBLICA  "/>
    <x v="4"/>
    <x v="2"/>
    <s v="CAC INFRAESTRUCTURA "/>
    <s v="Jorge Edwin Amarillo Alvarado"/>
    <s v="Subdirección Administrativa y Financiera"/>
    <x v="2"/>
    <x v="4"/>
    <n v="5"/>
    <s v="20203800006402  "/>
    <s v="24 de abril del 2020"/>
    <m/>
    <s v="14 de mayo del 2020"/>
    <n v="33"/>
    <x v="3"/>
    <s v="14-05-2020 13:57 PM Archivar Jorge Edwin Amarillo Alvarado se le dio respuesta por medio de correo electrónico hoy 14 de mayo 1:50 pm"/>
    <m/>
    <m/>
    <m/>
    <m/>
    <s v="El correo ingresó el día 25 de marzo."/>
  </r>
  <r>
    <x v="1"/>
    <s v="Correo atención al ciudadano"/>
    <x v="16"/>
    <s v="CUERPO DE BOMBEROS DE CORDOBA - NARIÑO  "/>
    <x v="1"/>
    <x v="0"/>
    <s v="CAC SOLICITUD CONCEPTO JURIDICO "/>
    <s v="Andrea Bibiana Castañeda Durán"/>
    <s v="FORMULACIÓN Y ACTUALIZACIÓN NORMATIVA Y OPERATIVA "/>
    <x v="0"/>
    <x v="2"/>
    <n v="30"/>
    <s v="20203800006442  "/>
    <s v="24 de abril del 2020"/>
    <m/>
    <d v="2020-04-03T00:00:00"/>
    <n v="6"/>
    <x v="2"/>
    <s v="SE DIO RESPUESTA, Y SE ENVIÓ EL 03/04/2020"/>
    <m/>
    <s v="No especifica"/>
    <m/>
    <m/>
    <s v="El correo ingresó el día 13 de marzo. NO se especifica el oficio de salida ni tampoco el medio por el que se envió."/>
  </r>
  <r>
    <x v="1"/>
    <s v="Correo atención al ciudadano"/>
    <x v="2"/>
    <s v="Paola Guerra Avendaño "/>
    <x v="2"/>
    <x v="0"/>
    <s v="CAC CONFIRMACIÓN DE ESTADO DE CUERPO DE BOMBEROS "/>
    <s v="EDISON DELGADO "/>
    <s v="FORMULACIÓN Y ACTUALIZACIÓN NORMATIVA Y OPERATIVA "/>
    <x v="0"/>
    <x v="1"/>
    <n v="30"/>
    <s v="20203800006452  "/>
    <s v="24 de abril del 2020"/>
    <m/>
    <m/>
    <m/>
    <x v="1"/>
    <m/>
    <m/>
    <m/>
    <m/>
    <m/>
    <s v="El correo ingresó el día 9 de marzo."/>
  </r>
  <r>
    <x v="1"/>
    <s v="Correo atención al ciudadano"/>
    <x v="18"/>
    <s v="CUERPO DE BOMBEROS VOLUNTARIOS DE LEJANIAS  "/>
    <x v="1"/>
    <x v="0"/>
    <s v="CAC COPIA CONCEPTO JURIDICO "/>
    <s v="Ronny Estiven Romero Velandia "/>
    <s v="FORMULACIÓN Y ACTUALIZACIÓN NORMATIVA Y OPERATIVA "/>
    <x v="0"/>
    <x v="0"/>
    <n v="30"/>
    <s v="20203800006482  "/>
    <s v="24 de abril del 2020"/>
    <s v="20202050065111"/>
    <s v="12 de marzo del 2020"/>
    <n v="0"/>
    <x v="2"/>
    <s v="25-04-2020 14:58 PM Archivar Ronny Estiven Romero Velandia RESPONDIDO CON Radicado DNBC No. *20202050065111* **20202050065111** Bogotá D.C, 10-03-2020"/>
    <s v="13 de marzo del 2020"/>
    <s v="Correo electrónico"/>
    <s v="12 de marzo del 2020"/>
    <m/>
    <s v="El correo ingresó el día 10 de marzo."/>
  </r>
  <r>
    <x v="1"/>
    <s v="Correo atención al ciudadano"/>
    <x v="13"/>
    <s v="ALCALDÍA MUNICIPAL DE ALTAMIRA - HUILA  "/>
    <x v="0"/>
    <x v="0"/>
    <s v="CAC QUEJA BOMBEROS VOLUNTARIOS ALTAMIRA "/>
    <s v="EDISON DELGADO "/>
    <s v="FORMULACIÓN Y ACTUALIZACIÓN NORMATIVA Y OPERATIVA "/>
    <x v="0"/>
    <x v="0"/>
    <n v="30"/>
    <s v="20203800006502  "/>
    <s v="24 de abril del 2020"/>
    <m/>
    <m/>
    <m/>
    <x v="1"/>
    <m/>
    <m/>
    <m/>
    <m/>
    <m/>
    <s v="El correo ingresó el día 12 de marzo."/>
  </r>
  <r>
    <x v="1"/>
    <s v="Correo atención al ciudadano"/>
    <x v="2"/>
    <s v="Nestor Eduardo García Bello "/>
    <x v="2"/>
    <x v="2"/>
    <s v="CAC INFORMACION DE INCENDIOS  "/>
    <s v="Luis Alberto Valencia Pulido "/>
    <s v="Área Central de Referencia Bomberil"/>
    <x v="0"/>
    <x v="1"/>
    <n v="30"/>
    <s v="20203800006532  "/>
    <s v="24 de abril del 2020"/>
    <s v="N/A"/>
    <d v="2020-06-12T00:00:00"/>
    <n v="97"/>
    <x v="3"/>
    <s v="12-06-2020 17:54 PM Archivar Luis Alberto Valencia Pulido Se da respuesta mediante correo electrónico el día 12 de Junio del 2020"/>
    <m/>
    <m/>
    <m/>
    <m/>
    <s v="El correo ingresó el día 22 de enero. EL usuario no es anónimo es del ingeniero Nestor Eduardo García Bello."/>
  </r>
  <r>
    <x v="1"/>
    <s v="Correo atención al ciudadano"/>
    <x v="6"/>
    <s v="CUERPO DE BOMBEROS VOLUNTARIOS DE VILLANUEVA - BOLIVAR  "/>
    <x v="1"/>
    <x v="0"/>
    <s v="CAC ACLARACION DE PREGUNTAS "/>
    <s v="Marcelo Fernando Arellano "/>
    <s v="FORMULACIÓN Y ACTUALIZACIÓN NORMATIVA Y OPERATIVA "/>
    <x v="0"/>
    <x v="0"/>
    <n v="30"/>
    <s v="20203800006572  "/>
    <s v="24 de abril del 2020"/>
    <m/>
    <m/>
    <m/>
    <x v="1"/>
    <m/>
    <m/>
    <m/>
    <m/>
    <m/>
    <s v="El correo ingresó el día 28 de diciembre del 2019."/>
  </r>
  <r>
    <x v="1"/>
    <s v="Correo atención al ciudadano"/>
    <x v="11"/>
    <s v="DIEGO ARMANDO AGUDELO MELO "/>
    <x v="2"/>
    <x v="0"/>
    <s v="CAC QUEJA A BOMBEROS ARMERO GUYAB "/>
    <s v="EDISON DELGADO "/>
    <s v="FORMULACIÓN Y ACTUALIZACIÓN NORMATIVA Y OPERATIVA "/>
    <x v="0"/>
    <x v="1"/>
    <n v="30"/>
    <s v="20203800006602  "/>
    <s v="24 de abril del 2020"/>
    <m/>
    <m/>
    <m/>
    <x v="1"/>
    <m/>
    <m/>
    <m/>
    <m/>
    <m/>
    <s v="El correo ingresó el día 16 de marzo."/>
  </r>
  <r>
    <x v="1"/>
    <s v="Correo atención al ciudadano"/>
    <x v="2"/>
    <s v="PEDRO PABLO MARTINEZ HELENO "/>
    <x v="2"/>
    <x v="0"/>
    <s v="CAC RECIBIDO D ERADICADO  "/>
    <s v="Andrea Bibiana Castañeda Durán  "/>
    <s v="FORMULACIÓN Y ACTUALIZACIÓN NORMATIVA Y OPERATIVA "/>
    <x v="0"/>
    <x v="1"/>
    <n v="30"/>
    <s v="20203800006612  "/>
    <s v="24 de abril del 2020"/>
    <s v="20202050066811"/>
    <d v="2020-05-27T00:00:00"/>
    <n v="43"/>
    <x v="3"/>
    <s v="29-05-2020 11:51 AM Archivar Andrea Bibiana Castañeda Durán SE DIO TRÁMITE CON RADICADO 20202050066811 ENVIADO EL 27/5/2020"/>
    <m/>
    <m/>
    <m/>
    <m/>
    <s v="El correo ingresó el día 20 de marzo. No se aclara porque medio se envió y no está digitalizado la respuesta."/>
  </r>
  <r>
    <x v="1"/>
    <s v="Correo atención al ciudadano"/>
    <x v="15"/>
    <s v="CUERPO DE BOMBEROS VOLUNTARIOS DE SAN JOSE DEL GUAVIARE  "/>
    <x v="1"/>
    <x v="0"/>
    <s v="CAC QUEJA "/>
    <s v="Paula Andrea Cortés Mojica "/>
    <s v="FORMULACIÓN Y ACTUALIZACIÓN NORMATIVA Y OPERATIVA "/>
    <x v="0"/>
    <x v="1"/>
    <n v="30"/>
    <s v="20203800006682  "/>
    <s v="24 de abril del 2020"/>
    <s v="20201000001191_x000a_"/>
    <d v="2020-05-07T00:00:00"/>
    <n v="8"/>
    <x v="2"/>
    <s v="La fecha del documento es 07 de Mayo del 2020"/>
    <m/>
    <m/>
    <m/>
    <m/>
    <s v="El correo ingresó el día 24 de abril. Oficio de respuesta sin digitalizar y no se sabe porque medio se envió ni la forma."/>
  </r>
  <r>
    <x v="1"/>
    <s v="Correo atención al ciudadano"/>
    <x v="1"/>
    <s v="CHRISTIAN RAMIREZ ARISTIZABAL "/>
    <x v="2"/>
    <x v="0"/>
    <s v="CAC QUEJA RADICADA, ASUNTO: COMANDANTE QUEREMAL, DAGUA - VALLE DEL CAUCA "/>
    <s v="Marcelo Fernando Arellano "/>
    <s v="FORMULACIÓN Y ACTUALIZACIÓN NORMATIVA Y OPERATIVA "/>
    <x v="0"/>
    <x v="1"/>
    <n v="30"/>
    <s v="20203800006692  "/>
    <s v="24 de abril del 2020"/>
    <m/>
    <m/>
    <m/>
    <x v="0"/>
    <m/>
    <m/>
    <m/>
    <m/>
    <m/>
    <s v="El correo ingresó el día 24 de abril. "/>
  </r>
  <r>
    <x v="1"/>
    <s v="Correo atención al ciudadano"/>
    <x v="0"/>
    <s v="PESCA AUDITORIA RS  "/>
    <x v="3"/>
    <x v="2"/>
    <s v="CAC Población de Listados Censales "/>
    <s v="Faubricio Sanchez Cortes   "/>
    <s v="FORMULACIÓN Y ACTUALIZACIÓN NORMATIVA Y OPERATIVA "/>
    <x v="0"/>
    <x v="3"/>
    <n v="20"/>
    <s v="20203800006702  "/>
    <s v="24 de abril del 2020"/>
    <m/>
    <m/>
    <m/>
    <x v="1"/>
    <m/>
    <m/>
    <m/>
    <m/>
    <m/>
    <m/>
  </r>
  <r>
    <x v="1"/>
    <s v="Correo atención al ciudadano"/>
    <x v="5"/>
    <s v="DELIO DE JESUS ACEVEDO MARTINEZ  "/>
    <x v="2"/>
    <x v="0"/>
    <s v="CAC Solicitud información "/>
    <s v="Marcelo Fernando Arellano "/>
    <s v="FORMULACIÓN Y ACTUALIZACIÓN NORMATIVA Y OPERATIVA "/>
    <x v="0"/>
    <x v="1"/>
    <n v="30"/>
    <s v="20203800006712  "/>
    <s v="24 de abril del 2020"/>
    <m/>
    <m/>
    <m/>
    <x v="0"/>
    <m/>
    <m/>
    <m/>
    <m/>
    <m/>
    <s v="El correo ingresó el día 15 de abril. "/>
  </r>
  <r>
    <x v="1"/>
    <s v="Correo atención al ciudadano"/>
    <x v="16"/>
    <s v="AFRANIO ALVAREZ ROMO "/>
    <x v="2"/>
    <x v="0"/>
    <s v="CAC FORMATO CONVENIO "/>
    <s v="Ronny Estiven Romero Velandia "/>
    <s v="FORMULACIÓN Y ACTUALIZACIÓN NORMATIVA Y OPERATIVA "/>
    <x v="0"/>
    <x v="1"/>
    <n v="30"/>
    <s v="20203800006722  "/>
    <s v="24 de abril del 2020"/>
    <s v="N/A"/>
    <d v="2020-05-04T00:00:00"/>
    <n v="5"/>
    <x v="2"/>
    <s v=" SE DIO RESPUESTA MEDIANTE ASESORÍA TELEFÓNICA, 04 de mayo."/>
    <m/>
    <s v="Asesoría telefónica."/>
    <m/>
    <m/>
    <s v="No se lleno formato PQRSD para peticiones por llamadas"/>
  </r>
  <r>
    <x v="1"/>
    <s v="Correo atención al ciudadano"/>
    <x v="12"/>
    <s v="CUERPO DE BOMBEROS VOLUNTARIOS DE CHINACOTA  "/>
    <x v="1"/>
    <x v="2"/>
    <s v="CAC SOLICITUD DE COMODATO "/>
    <s v="CAROLINA ESCARRAGA "/>
    <s v="GESTIÓN CONTRACTUAL  "/>
    <x v="2"/>
    <x v="3"/>
    <n v="10"/>
    <s v="20203800006752  "/>
    <s v="24 de abril del 2020"/>
    <m/>
    <m/>
    <m/>
    <x v="1"/>
    <m/>
    <m/>
    <m/>
    <m/>
    <m/>
    <s v="El correo ingresó el día 17 de marzo."/>
  </r>
  <r>
    <x v="1"/>
    <s v="Correo atención al ciudadano"/>
    <x v="4"/>
    <s v="GERMN BARRERO TORRES "/>
    <x v="1"/>
    <x v="0"/>
    <s v="CAC RECONOCIMIENTO CUERPO DE BOMBEROS "/>
    <s v="Marcelo Fernando Arellano "/>
    <s v="FORMULACIÓN Y ACTUALIZACIÓN NORMATIVA Y OPERATIVA "/>
    <x v="0"/>
    <x v="0"/>
    <n v="30"/>
    <s v="20203800006772  "/>
    <s v="24 de abril del 2020"/>
    <m/>
    <m/>
    <m/>
    <x v="1"/>
    <m/>
    <m/>
    <m/>
    <m/>
    <m/>
    <s v="El correo ingresó el día 23 de marzo, imagen modificada por radicación"/>
  </r>
  <r>
    <x v="1"/>
    <s v="Correo atención al ciudadano"/>
    <x v="2"/>
    <s v="RODOLFO BARBOSA  "/>
    <x v="2"/>
    <x v="0"/>
    <s v="CAC SOLICITUD "/>
    <s v="EDISON DELGADO "/>
    <s v="FORMULACIÓN Y ACTUALIZACIÓN NORMATIVA Y OPERATIVA "/>
    <x v="0"/>
    <x v="1"/>
    <n v="30"/>
    <s v="20203800006792  "/>
    <s v="24 de abril del 2020"/>
    <m/>
    <m/>
    <m/>
    <x v="1"/>
    <m/>
    <m/>
    <m/>
    <m/>
    <m/>
    <s v="El correo ingresó el día 12 de marzo."/>
  </r>
  <r>
    <x v="1"/>
    <s v="Correo atención al ciudadano"/>
    <x v="16"/>
    <s v="CUERPO BOMBEROS VOLUNTARIOS LOS ANDES NARIÑO  "/>
    <x v="1"/>
    <x v="2"/>
    <s v="CAC SOLICITUD COPIA COMODATO "/>
    <s v="CAROLINA ESCARRAGA "/>
    <s v="GESTIÓN CONTRACTUAL  "/>
    <x v="2"/>
    <x v="3"/>
    <n v="10"/>
    <s v="20203800006822  "/>
    <s v="24 de abril del 2020"/>
    <m/>
    <m/>
    <m/>
    <x v="1"/>
    <m/>
    <m/>
    <m/>
    <m/>
    <m/>
    <s v="El correo ingresó el día 9 de marzo."/>
  </r>
  <r>
    <x v="1"/>
    <s v="Correo atención al ciudadano"/>
    <x v="11"/>
    <s v="SERGIO GONZALEZ  "/>
    <x v="0"/>
    <x v="2"/>
    <s v="CAC SOLICITUD DE FORMATO "/>
    <s v="Faubricio Sanchez Cortes "/>
    <s v="FORMULACIÓN Y ACTUALIZACIÓN NORMATIVA Y OPERATIVA "/>
    <x v="0"/>
    <x v="3"/>
    <n v="10"/>
    <s v="20203800006832  "/>
    <s v="24 de abril del 2020"/>
    <m/>
    <m/>
    <m/>
    <x v="1"/>
    <m/>
    <m/>
    <m/>
    <m/>
    <m/>
    <s v="El correo ingresó el día 17 de marzo."/>
  </r>
  <r>
    <x v="1"/>
    <s v="Correo atención al ciudadano"/>
    <x v="14"/>
    <s v="CUERPO DE BOMBEROS VOLUNTARIOS SOLEDAD ATLANTICO  "/>
    <x v="1"/>
    <x v="2"/>
    <s v="CAC SOLICITUD DE CERTIFICACION DE IDONEIDAD "/>
    <s v="Andrea Bibiana Castañeda Durán  "/>
    <s v="FORMULACIÓN Y ACTUALIZACIÓN NORMATIVA Y OPERATIVA "/>
    <x v="0"/>
    <x v="0"/>
    <n v="15"/>
    <s v="20203800006872  "/>
    <s v="24 de abril del 2020"/>
    <m/>
    <m/>
    <m/>
    <x v="1"/>
    <m/>
    <m/>
    <m/>
    <m/>
    <m/>
    <s v="El correo ingresó el día 18 de marzo."/>
  </r>
  <r>
    <x v="1"/>
    <s v="Correo atención al ciudadano"/>
    <x v="16"/>
    <s v="DARWIN ALEXANDER NICHOY GUANCHA "/>
    <x v="2"/>
    <x v="2"/>
    <s v="CAC Solicitud de información "/>
    <s v="Faubricio Sanchez Cortes "/>
    <s v="FORMULACIÓN Y ACTUALIZACIÓN NORMATIVA Y OPERATIVA "/>
    <x v="0"/>
    <x v="1"/>
    <n v="30"/>
    <s v="20203800006912  "/>
    <s v="24 de abril del 2020"/>
    <s v="20203320001161"/>
    <d v="2020-05-27T00:00:00"/>
    <n v="21"/>
    <x v="2"/>
    <s v="30-05-2020 14:48 PM Archivar Faubricio Sanchez Cortes Se dio respuesta con radicado No. 20203320001161 enviado el 27-05-2020"/>
    <m/>
    <m/>
    <m/>
    <m/>
    <s v="El correo ingresó el día 24 de abril. No se sabe porque medio se envió y no se encuentra digitalizado el documento."/>
  </r>
  <r>
    <x v="1"/>
    <s v="Correo atención al ciudadano"/>
    <x v="6"/>
    <s v="Oscar Antonio Espinosa Díaz "/>
    <x v="2"/>
    <x v="4"/>
    <s v="CAC EXT_S20-00002260-PQRSD-002229-PQR "/>
    <s v="Andrea Bibiana Castañeda Durán  "/>
    <s v="FORMULACIÓN Y ACTUALIZACIÓN NORMATIVA Y OPERATIVA "/>
    <x v="0"/>
    <x v="1"/>
    <n v="15"/>
    <s v="20203800006942  "/>
    <s v="25 de abril del 2020"/>
    <m/>
    <m/>
    <m/>
    <x v="1"/>
    <m/>
    <m/>
    <m/>
    <m/>
    <m/>
    <s v="El correo ingresó el día 18 de febrero."/>
  </r>
  <r>
    <x v="1"/>
    <s v="Correo atención al ciudadano"/>
    <x v="2"/>
    <s v="Gedduar Alexander González Mayorga "/>
    <x v="2"/>
    <x v="0"/>
    <s v="CAC EXT_S20-00001717-PQRSD-001691-PQR "/>
    <s v="Edgar Alexander Maya López "/>
    <s v="FORMULACIÓN Y ACTUALIZACIÓN NORMATIVA Y OPERATIVA "/>
    <x v="0"/>
    <x v="1"/>
    <n v="15"/>
    <s v="20203800006952  "/>
    <s v="25 de abril del 2020"/>
    <m/>
    <m/>
    <m/>
    <x v="1"/>
    <m/>
    <m/>
    <m/>
    <m/>
    <m/>
    <s v="El correo ingresó el día 18 de febrero."/>
  </r>
  <r>
    <x v="1"/>
    <s v="Correo atención al ciudadano"/>
    <x v="2"/>
    <s v="Ligia Mesa Mesa "/>
    <x v="2"/>
    <x v="0"/>
    <s v="CAC EXT_S20-00000768-PQRSD-000756-PQR "/>
    <s v="Edgar Alexander Maya López "/>
    <s v="FORMULACIÓN Y ACTUALIZACIÓN NORMATIVA Y OPERATIVA "/>
    <x v="0"/>
    <x v="2"/>
    <n v="30"/>
    <s v="20203800006962  "/>
    <s v="25 de abril del 2020"/>
    <m/>
    <m/>
    <m/>
    <x v="1"/>
    <m/>
    <m/>
    <m/>
    <m/>
    <m/>
    <s v="El correo ingresó el día 18 de febrero."/>
  </r>
  <r>
    <x v="1"/>
    <s v="Correo atención al ciudadano"/>
    <x v="0"/>
    <s v="GOBERNACIÓN DE BOYACA PARTICIPACION Y ADMINISTRACION LOCAL  "/>
    <x v="0"/>
    <x v="0"/>
    <s v="CAC EXT_S20-00003551-PQRSD-003495-PQR "/>
    <s v="Cristian Matiz "/>
    <s v="FORMULACIÓN Y ACTUALIZACIÓN NORMATIVA Y OPERATIVA "/>
    <x v="0"/>
    <x v="0"/>
    <n v="30"/>
    <s v="20203800006972  "/>
    <s v="25 de abril del 2020"/>
    <m/>
    <m/>
    <m/>
    <x v="1"/>
    <m/>
    <m/>
    <m/>
    <m/>
    <m/>
    <s v="El correo ingresó el día 26 de febrero."/>
  </r>
  <r>
    <x v="1"/>
    <s v="Correo atención al ciudadano"/>
    <x v="2"/>
    <s v="JULIO CESAR RODRIGUEZ  "/>
    <x v="2"/>
    <x v="2"/>
    <s v="CAC SOLICITUD DE INFORMACION "/>
    <s v="Edgar Alexander Maya López"/>
    <s v="FORMULACIÓN Y ACTUALIZACIÓN NORMATIVA Y OPERATIVA "/>
    <x v="0"/>
    <x v="1"/>
    <n v="15"/>
    <s v="20203800006982  "/>
    <s v="25 de abril del 2020"/>
    <s v="N/A"/>
    <d v="2020-05-05T00:00:00"/>
    <n v="12"/>
    <x v="2"/>
    <s v="Se da respuesta por correo electrónico se deja soporte en digital, el día 05 de mayo del 2020."/>
    <m/>
    <m/>
    <m/>
    <m/>
    <s v="El correo ingresó el día 16 de marzo."/>
  </r>
  <r>
    <x v="1"/>
    <s v="Correo atención al ciudadano"/>
    <x v="2"/>
    <s v="CUERPO DE BOMBEROS VOLUNTARIOS DE JAMBALO  "/>
    <x v="1"/>
    <x v="0"/>
    <s v="CAC Respuesta "/>
    <s v="EDISON DELGADO "/>
    <s v="FORMULACIÓN Y ACTUALIZACIÓN NORMATIVA Y OPERATIVA "/>
    <x v="0"/>
    <x v="0"/>
    <n v="30"/>
    <s v="20203800006992  "/>
    <s v="25 de abril del 2020"/>
    <m/>
    <m/>
    <m/>
    <x v="1"/>
    <m/>
    <m/>
    <m/>
    <m/>
    <m/>
    <s v="El correo ingresó el día 14 de febrero."/>
  </r>
  <r>
    <x v="1"/>
    <s v="Correo atención al ciudadano"/>
    <x v="5"/>
    <s v="VICTOR PAREDES MORALES "/>
    <x v="2"/>
    <x v="1"/>
    <s v="CAC INFORMACION "/>
    <s v="Luis Alberto Valencia Pulido "/>
    <s v="FORMULACIÓN Y ACTUALIZACIÓN NORMATIVA Y OPERATIVA "/>
    <x v="0"/>
    <x v="1"/>
    <n v="30"/>
    <s v="20203800007002  "/>
    <s v="25 de abril del 2020"/>
    <s v="N/A"/>
    <d v="2020-04-16T00:00:00"/>
    <n v="0"/>
    <x v="2"/>
    <s v=" se dio respuesta mediante correo electrónico el día 16 de Abril del 2020."/>
    <m/>
    <m/>
    <m/>
    <m/>
    <s v="El correo ingresó el día 16 de abril. No se evidencia prueba del envío."/>
  </r>
  <r>
    <x v="1"/>
    <s v="Correo atención al ciudadano"/>
    <x v="2"/>
    <s v="ELKIN BELTRAN  "/>
    <x v="2"/>
    <x v="2"/>
    <s v="CAC SOLICITUD INFORMACION CERTIFICADA "/>
    <s v="Edgar Alexander Maya López "/>
    <s v="FORMULACIÓN Y ACTUALIZACIÓN NORMATIVA Y OPERATIVA "/>
    <x v="0"/>
    <x v="1"/>
    <n v="30"/>
    <s v="20203800007062  "/>
    <s v="25 de abril del 2020"/>
    <m/>
    <d v="2020-06-10T00:00:00"/>
    <m/>
    <x v="1"/>
    <m/>
    <m/>
    <m/>
    <m/>
    <m/>
    <s v="El correo ingresó el día 18 de marzo."/>
  </r>
  <r>
    <x v="1"/>
    <s v="Correo atención al ciudadano"/>
    <x v="2"/>
    <s v="JUAN PABLO LOPEZ DIAZ "/>
    <x v="2"/>
    <x v="2"/>
    <s v="CAC SOLICITUD DE INFORMACION "/>
    <s v="Luis Alberto Valencia Pulido "/>
    <s v="FORMULACIÓN Y ACTUALIZACIÓN NORMATIVA Y OPERATIVA "/>
    <x v="0"/>
    <x v="1"/>
    <n v="30"/>
    <s v="20203800007072  "/>
    <s v="25 de abril del 2020"/>
    <s v="N/A"/>
    <d v="2020-04-16T00:00:00"/>
    <n v="0"/>
    <x v="2"/>
    <s v="se dio respuesta mediante correo electrónico el día 16 de abril del 2020."/>
    <m/>
    <m/>
    <m/>
    <m/>
    <s v="El correo ingresó el día 13 de marzo. No se evidencia prueba del envío."/>
  </r>
  <r>
    <x v="1"/>
    <s v="Correo atención al ciudadano"/>
    <x v="7"/>
    <s v="ALCALDIA MUNICIPAL SAN ANDRES SANTANDER  "/>
    <x v="0"/>
    <x v="5"/>
    <s v="CAC SOLICITUD "/>
    <s v="Cristian Matiz "/>
    <s v="FORMULACIÓN Y ACTUALIZACIÓN NORMATIVA Y OPERATIVA "/>
    <x v="0"/>
    <x v="0"/>
    <n v="30"/>
    <s v="20203800007112  "/>
    <s v="25 de abril del 2020"/>
    <m/>
    <m/>
    <m/>
    <x v="1"/>
    <m/>
    <m/>
    <m/>
    <m/>
    <m/>
    <s v="El correo ingresó el día 10 de marzo."/>
  </r>
  <r>
    <x v="1"/>
    <s v="Correo atención al ciudadano"/>
    <x v="7"/>
    <s v="ORLANDO MURILLO LOPEZ "/>
    <x v="2"/>
    <x v="2"/>
    <s v="CAC SOLICITUD "/>
    <s v="Carlos Armando López Barrera "/>
    <s v="DIRECCION GENERAL "/>
    <x v="1"/>
    <x v="3"/>
    <n v="20"/>
    <s v="20203800007122  "/>
    <s v="25 de abril del 2020"/>
    <s v="20201200000083"/>
    <d v="2020-05-04T00:00:00"/>
    <n v="35"/>
    <x v="3"/>
    <s v="Fecha del oficio de salida 04 de mayo del 2020."/>
    <m/>
    <m/>
    <m/>
    <m/>
    <s v="El correo ingresó el día 10 de marzo. No se sabe porque medio se remitió y el documento no está digitalizado."/>
  </r>
  <r>
    <x v="1"/>
    <s v="Correo atención al ciudadano"/>
    <x v="2"/>
    <s v="LUIS ANIBAL PEREZ GARCIA "/>
    <x v="2"/>
    <x v="0"/>
    <s v="CAC Solicitud, Bombero Luis A. Pérez "/>
    <s v="Andrea Bibiana Castañeda Durán  "/>
    <s v="FORMULACIÓN Y ACTUALIZACIÓN NORMATIVA Y OPERATIVA "/>
    <x v="0"/>
    <x v="1"/>
    <n v="30"/>
    <s v="20203800007142  "/>
    <s v="28 de abril del 2020"/>
    <s v="20202050066691"/>
    <d v="2020-05-27T00:00:00"/>
    <n v="40"/>
    <x v="3"/>
    <s v="29-05-2020 11:57 AM Archivar Andrea Bibiana Castañeda Durán SE DIO TRÁMITE CON RADICADO 20202050066691 ENVIADO EL 27/5/2020"/>
    <m/>
    <m/>
    <m/>
    <m/>
    <s v="El correo ingresó el día 27 de abril. No se especifica la respuesta ni el medio, no está digitalizada la respuesta."/>
  </r>
  <r>
    <x v="1"/>
    <s v="Correo atención al ciudadano"/>
    <x v="2"/>
    <s v="COLOMBIA COMPRA EFICIENTE - AGENCIA NACIONAL DE CONTRATACIÓN PUBLICA ANC COLOMBIA  "/>
    <x v="4"/>
    <x v="2"/>
    <s v="CAC Solicitud de actualización de datos en SECOP "/>
    <s v="Carolina Pulido Moyeton "/>
    <s v="GESTIÓN CONTRACTUAL  "/>
    <x v="2"/>
    <x v="3"/>
    <n v="20"/>
    <s v="20203800007172  "/>
    <s v="28 de abril del 2020"/>
    <m/>
    <m/>
    <m/>
    <x v="1"/>
    <m/>
    <m/>
    <m/>
    <m/>
    <m/>
    <s v="El correo ingresó el día 28 de abril."/>
  </r>
  <r>
    <x v="1"/>
    <s v="Correo atención al ciudadano"/>
    <x v="2"/>
    <s v="CARLOS AGUALIMPIA  "/>
    <x v="2"/>
    <x v="2"/>
    <s v="CAC SOLICITUD "/>
    <s v="Carolina Pulido Moyeton "/>
    <s v="GESTIÓN CONTRACTUAL  "/>
    <x v="2"/>
    <x v="3"/>
    <n v="20"/>
    <s v="20203800007212  "/>
    <s v="28 de abril del 2020"/>
    <m/>
    <m/>
    <m/>
    <x v="1"/>
    <m/>
    <m/>
    <m/>
    <m/>
    <m/>
    <s v="El correo ingresó el día 27 de abril."/>
  </r>
  <r>
    <x v="1"/>
    <s v="Correo atención al ciudadano"/>
    <x v="6"/>
    <s v="CUERPO DE BOMBEROS VOLUNTARIOS DE CALAMAR BOLIVAR  "/>
    <x v="1"/>
    <x v="0"/>
    <s v="CAC COMUNICADO PARA EL CAPITAN ; BUENOS DIAS BENDICIONES "/>
    <s v="Marcelo Fernando Arellano "/>
    <s v="FORMULACIÓN Y ACTUALIZACIÓN NORMATIVA Y OPERATIVA "/>
    <x v="0"/>
    <x v="0"/>
    <n v="30"/>
    <s v="20203800007262  "/>
    <s v="28 de abril del 2020"/>
    <m/>
    <m/>
    <m/>
    <x v="0"/>
    <m/>
    <m/>
    <m/>
    <m/>
    <m/>
    <s v="El correo ingresó el día 27 de abril."/>
  </r>
  <r>
    <x v="1"/>
    <s v="Correo atención al ciudadano"/>
    <x v="17"/>
    <s v="Álvaro William López Ossa  "/>
    <x v="2"/>
    <x v="0"/>
    <s v="CAC DERECHO DE PETICIÓN "/>
    <s v="Marcelo Fernando Arellano "/>
    <s v="FORMULACIÓN Y ACTUALIZACIÓN NORMATIVA Y OPERATIVA "/>
    <x v="0"/>
    <x v="1"/>
    <n v="30"/>
    <s v="20203800007272  "/>
    <s v="28 de abril del 2020"/>
    <m/>
    <m/>
    <m/>
    <x v="0"/>
    <m/>
    <m/>
    <m/>
    <m/>
    <m/>
    <s v="El correo ingresó el día 27 de abril."/>
  </r>
  <r>
    <x v="1"/>
    <s v="Correo atención al ciudadano"/>
    <x v="19"/>
    <s v="CUERPO DE BOMBEROS VOLUNTARIO SANTIAGO PUTUMAYO  "/>
    <x v="1"/>
    <x v="2"/>
    <s v="CAC DERECHO DE PETICIÓN "/>
    <s v="Andrea Bibiana Castañeda Durán  "/>
    <s v="FORMULACIÓN Y ACTUALIZACIÓN NORMATIVA Y OPERATIVA "/>
    <x v="0"/>
    <x v="0"/>
    <n v="30"/>
    <s v="20203800007292  "/>
    <s v="28 de abril del 2020"/>
    <s v="20202050066921"/>
    <d v="2020-05-13T00:00:00"/>
    <n v="6"/>
    <x v="2"/>
    <s v="El oficio de salida tiene fecha del 13 de mayo."/>
    <m/>
    <m/>
    <m/>
    <m/>
    <s v="El correo ingresó el día 20 de abril del 2020. No está digitalizada la respuesta y la forma de envío no se aclara. Es la misma respuesta del 20203800007762."/>
  </r>
  <r>
    <x v="1"/>
    <s v="Correo atención al ciudadano"/>
    <x v="13"/>
    <s v="ASDEBER NEIVA  "/>
    <x v="3"/>
    <x v="0"/>
    <s v="CAC Revocatoria Directa Articulo 93 Ley 1437 de 2011 "/>
    <s v="Carlos Armando López Barrera "/>
    <s v="OFICINA ASESORA JURIDICA "/>
    <x v="1"/>
    <x v="2"/>
    <n v="35"/>
    <s v="20203800007352  "/>
    <s v="28 de abril del 2020"/>
    <m/>
    <m/>
    <m/>
    <x v="0"/>
    <m/>
    <m/>
    <m/>
    <m/>
    <m/>
    <s v="El correo ingresó el día 27 de abril."/>
  </r>
  <r>
    <x v="1"/>
    <s v="Correo atención al ciudadano"/>
    <x v="2"/>
    <s v="VÍCTOR MANUEL ORTIZ JOYA, Representante a la Cámara."/>
    <x v="4"/>
    <x v="1"/>
    <s v="CAC Remisión para respuesta por competencia "/>
    <s v="Carlos Armando López Barrera"/>
    <s v="DIRECCION GENERAL "/>
    <x v="1"/>
    <x v="3"/>
    <n v="20"/>
    <s v="20203800007392  "/>
    <s v="27 de abril del 2020"/>
    <s v="20201200000123"/>
    <d v="2020-05-13T00:00:00"/>
    <n v="12"/>
    <x v="2"/>
    <s v="13-05-2020 15:47 PM Archivar Carlos Armando López Barrera archivo radicado 20201200000123"/>
    <m/>
    <m/>
    <m/>
    <m/>
    <s v="El correo ingresó el día 27 de abril.  No se aclara el medio de envió y no se digitaliza el documento."/>
  </r>
  <r>
    <x v="1"/>
    <s v="Correo atención al ciudadano"/>
    <x v="0"/>
    <s v="Cesar Augusto Lucas O  "/>
    <x v="2"/>
    <x v="0"/>
    <s v="CAC EXT_S20-00011379-PQRSD-011318-PQR "/>
    <s v="Andrea Bibiana Castañeda Durán  "/>
    <s v="FORMULACIÓN Y ACTUALIZACIÓN NORMATIVA Y OPERATIVA "/>
    <x v="0"/>
    <x v="1"/>
    <n v="30"/>
    <s v="20203800007402  "/>
    <s v="29 de abril del 2020"/>
    <m/>
    <m/>
    <m/>
    <x v="0"/>
    <m/>
    <m/>
    <m/>
    <m/>
    <m/>
    <s v="El correo ingresó el día 24 de abril."/>
  </r>
  <r>
    <x v="1"/>
    <s v="Correo atención al ciudadano"/>
    <x v="4"/>
    <s v="VEEDURIA CIUDADANA BOMBERIL DE COLOMBIA - VEEDUBOMB  "/>
    <x v="3"/>
    <x v="0"/>
    <s v="CAC EXT_S20-00011292-PQRSD-011231-PQR "/>
    <s v="Luis Alberto Valencia Pulido "/>
    <s v="Área Central de Referencia Bomberil"/>
    <x v="0"/>
    <x v="2"/>
    <n v="35"/>
    <s v="20203800007412  "/>
    <s v="29 de abril del 2020"/>
    <m/>
    <m/>
    <m/>
    <x v="0"/>
    <m/>
    <m/>
    <m/>
    <m/>
    <m/>
    <s v="El correo ingresó el día 24 de abril."/>
  </r>
  <r>
    <x v="1"/>
    <s v="Correo atención al ciudadano"/>
    <x v="4"/>
    <s v="SECRETARIA DE PACHO  "/>
    <x v="0"/>
    <x v="0"/>
    <s v="CAC Solicitud de información "/>
    <s v="Marcelo Fernando Arellano "/>
    <s v="FORMULACIÓN Y ACTUALIZACIÓN NORMATIVA Y OPERATIVA "/>
    <x v="0"/>
    <x v="0"/>
    <n v="30"/>
    <s v="20203800007422  "/>
    <s v="29 de abril del 2020"/>
    <m/>
    <m/>
    <m/>
    <x v="0"/>
    <m/>
    <m/>
    <m/>
    <m/>
    <m/>
    <s v="El correo ingresó el día 28 de abril."/>
  </r>
  <r>
    <x v="1"/>
    <s v="Correo atención al ciudadano"/>
    <x v="2"/>
    <s v="FONOS Erik Stiven Serrano Ortega  "/>
    <x v="2"/>
    <x v="0"/>
    <s v="CAC SOLICITUD AMPLIACIÓN RESOLUCIÓN 0256 DE 2014 "/>
    <s v="Edgar Alexander Maya López "/>
    <s v="FORMULACIÓN Y ACTUALIZACIÓN NORMATIVA Y OPERATIVA "/>
    <x v="0"/>
    <x v="2"/>
    <n v="30"/>
    <s v="20203800007502  "/>
    <s v="29 de abril del 2020"/>
    <m/>
    <m/>
    <m/>
    <x v="1"/>
    <m/>
    <m/>
    <m/>
    <m/>
    <m/>
    <s v="El correo ingresó el día 2 de marzo."/>
  </r>
  <r>
    <x v="1"/>
    <s v="Correo atención al ciudadano"/>
    <x v="4"/>
    <s v="CUERPO DE BOMBEROS VOLUNTARIOS DE FUNZA  "/>
    <x v="1"/>
    <x v="0"/>
    <s v="CAC Solicitud Apoyo "/>
    <s v="Marcelo Fernando Arellano "/>
    <s v="FORMULACIÓN Y ACTUALIZACIÓN NORMATIVA Y OPERATIVA "/>
    <x v="0"/>
    <x v="0"/>
    <n v="30"/>
    <s v="20203800007512  "/>
    <s v="29 de abril del 2020"/>
    <m/>
    <m/>
    <m/>
    <x v="1"/>
    <m/>
    <m/>
    <m/>
    <m/>
    <m/>
    <s v="El correo ingresó el día 27 de febrero."/>
  </r>
  <r>
    <x v="1"/>
    <s v="Correo atención al ciudadano"/>
    <x v="20"/>
    <s v="ALCALDIA SANTA - ROSALIA  "/>
    <x v="0"/>
    <x v="3"/>
    <s v="CAC SOLICITUD ASESORÍA Y ACOMPAÑAMIENTO "/>
    <s v="EDISON DELGADO "/>
    <s v="FORMULACIÓN Y ACTUALIZACIÓN NORMATIVA Y OPERATIVA "/>
    <x v="0"/>
    <x v="0"/>
    <n v="30"/>
    <s v="20203800007582  "/>
    <s v="29 de abril del 2020"/>
    <m/>
    <m/>
    <m/>
    <x v="1"/>
    <m/>
    <m/>
    <m/>
    <m/>
    <m/>
    <s v="El correo ingresó el día 17 de febrero."/>
  </r>
  <r>
    <x v="1"/>
    <s v="Correo atención al ciudadano"/>
    <x v="2"/>
    <s v="JOHN JAIRO BELTRAN MAHECHA  "/>
    <x v="2"/>
    <x v="2"/>
    <s v="CAC Solicitud Certificación Contrato "/>
    <s v="Carolina Pulido Moyeton "/>
    <s v="GESTIÓN CONTRACTUAL  "/>
    <x v="2"/>
    <x v="1"/>
    <n v="30"/>
    <s v="20203800007672  "/>
    <s v="29 de abril del 2020"/>
    <m/>
    <m/>
    <m/>
    <x v="1"/>
    <m/>
    <m/>
    <m/>
    <m/>
    <m/>
    <s v="El correo ingresó el día 05 de marzo."/>
  </r>
  <r>
    <x v="1"/>
    <s v="Correo atención al ciudadano"/>
    <x v="13"/>
    <s v="CUERPO DE BOMBEROS VOLUNTARIOS DE GUADALUPE  "/>
    <x v="1"/>
    <x v="0"/>
    <s v="CAC SOLICITUD CIRCULAR 20192050000424 "/>
    <s v="Faubricio Sanchez Cortes"/>
    <s v="FORMULACIÓN Y ACTUALIZACIÓN NORMATIVA Y OPERATIVA "/>
    <x v="0"/>
    <x v="3"/>
    <n v="10"/>
    <s v="20203800007682  "/>
    <s v="29 de abril del 2020"/>
    <s v="N/A"/>
    <d v="2020-05-08T00:00:00"/>
    <n v="44"/>
    <x v="3"/>
    <s v="08-05-2020 09:54 AM Archivar Faubricio Sanchez Cortes Se da respuesta vía correo electrónico, enviando la circular solicitada."/>
    <m/>
    <m/>
    <s v="08 de mayo del 2020."/>
    <m/>
    <s v="El correo ingresó el día 3 de marzo."/>
  </r>
  <r>
    <x v="1"/>
    <s v="Correo atención al ciudadano"/>
    <x v="3"/>
    <s v="HELDA MARIA SAAVEDRA CARRASQUILLA "/>
    <x v="1"/>
    <x v="2"/>
    <s v="CAC SOLICITUD CONCEPTO SEGURO ASPIRANTES "/>
    <s v="Paula Andrea Cortéz Mojica"/>
    <s v="FORMULACIÓN Y ACTUALIZACIÓN NORMATIVA Y OPERATIVA "/>
    <x v="0"/>
    <x v="2"/>
    <n v="35"/>
    <s v="20203800007692  "/>
    <s v="29 de abril del 2020"/>
    <s v="20201000001271"/>
    <d v="2020-05-14T00:00:00"/>
    <n v="64"/>
    <x v="3"/>
    <s v="Anotación Orfeo: El oficio de respuesta es del 14 de mayo del 2020."/>
    <m/>
    <m/>
    <m/>
    <m/>
    <s v="El correo ingresó el día 13 de febrero. No se especifica el medio de envío y no está digitalizada la respuesta."/>
  </r>
  <r>
    <x v="1"/>
    <s v="Correo atención al ciudadano"/>
    <x v="1"/>
    <s v="Paola Trejos  "/>
    <x v="2"/>
    <x v="2"/>
    <s v="CAC Solicitud Ct Charles Benavides Castillo Director Nacional de Bomberos "/>
    <s v="Andrea Bibiana Castañeda Durán  "/>
    <s v="FORMULACIÓN Y ACTUALIZACIÓN NORMATIVA Y OPERATIVA "/>
    <x v="0"/>
    <x v="0"/>
    <n v="15"/>
    <s v="20203800007702  "/>
    <s v="29 de abril del 2020"/>
    <m/>
    <m/>
    <m/>
    <x v="1"/>
    <m/>
    <m/>
    <m/>
    <m/>
    <m/>
    <s v="El correo ingresó el día 05 de febrero."/>
  </r>
  <r>
    <x v="1"/>
    <s v="Correo atención al ciudadano"/>
    <x v="4"/>
    <s v="EDINSON CORTES  "/>
    <x v="1"/>
    <x v="0"/>
    <s v="CAC Solicitud de Concepto "/>
    <s v="Ronny Estiven Romero Velandia"/>
    <s v="FORMULACIÓN Y ACTUALIZACIÓN NORMATIVA Y OPERATIVA "/>
    <x v="0"/>
    <x v="2"/>
    <n v="30"/>
    <s v="20203800007742  "/>
    <s v="29 de abril del 2020"/>
    <s v="20202050064601"/>
    <s v="19 de febrero del 2020"/>
    <n v="6"/>
    <x v="2"/>
    <s v="07-05-2020 09:32 AM Archivar Ronny Estiven Romero Velandia respondido con Radicado DNBC No. *20202050064601* **20202050064601** Bogotá D.C, 19-02-2020"/>
    <s v="27 de febrero del 2020"/>
    <s v="Correo electrónico."/>
    <s v="26 de febrero del 2020"/>
    <m/>
    <s v="El correo ingresó el día 11 de febrero."/>
  </r>
  <r>
    <x v="1"/>
    <s v="Correo atención al ciudadano"/>
    <x v="4"/>
    <s v="CARLOS JULIO RINCON AYALA "/>
    <x v="2"/>
    <x v="2"/>
    <s v="CAC RTA MJD - OFI20 - 0012401 "/>
    <s v="Marcelo Fernando Arellano "/>
    <s v="FORMULACIÓN Y ACTUALIZACIÓN NORMATIVA Y OPERATIVA "/>
    <x v="0"/>
    <x v="1"/>
    <n v="30"/>
    <s v="20203800007752  "/>
    <s v="29 de abril del 2020"/>
    <m/>
    <m/>
    <m/>
    <x v="0"/>
    <m/>
    <m/>
    <m/>
    <m/>
    <m/>
    <s v="El correo ingresó el día 29 de abril."/>
  </r>
  <r>
    <x v="1"/>
    <s v="Correo atención al ciudadano"/>
    <x v="19"/>
    <s v="CUERPO DE BOMBEROS VOLUNTARIO SANTIAGO PUTUMAYO  "/>
    <x v="1"/>
    <x v="2"/>
    <s v="CAC DERECHO DE PETICIÓN Nº. 002 "/>
    <s v="Andrea Bibiana Castañeda Durán  "/>
    <s v="FORMULACIÓN Y ACTUALIZACIÓN NORMATIVA Y OPERATIVA "/>
    <x v="0"/>
    <x v="0"/>
    <n v="30"/>
    <s v="20203800007762  "/>
    <s v="29 de abril del 2020"/>
    <s v="20202050066921"/>
    <d v="2020-05-26T00:00:00"/>
    <n v="19"/>
    <x v="2"/>
    <s v="29-05-2020 11:42 AM Archivar Andrea Bibiana Castañeda Durán SE DIO TRÁMITE CON EL RAD. 20202050066921 ENVIADO POR CORREO ELECTRÓNICO EL 26/5/2020"/>
    <d v="2020-05-26T00:00:00"/>
    <s v="Pdf"/>
    <s v="Si"/>
    <s v="N/A"/>
    <s v="El correo ingresó el día 29 de abril del 2020. No está digitalizada la respuesta y la forma de envío no se aclara. Es la misma respuesta del 20203800007292."/>
  </r>
  <r>
    <x v="1"/>
    <s v="Correo atención al ciudadano"/>
    <x v="9"/>
    <s v="Andrés Paternina Paternina "/>
    <x v="2"/>
    <x v="2"/>
    <s v="CAC DERECHO DE PETICIÓN "/>
    <s v="Edgar Alexander Maya López "/>
    <s v="FORMULACIÓN Y ACTUALIZACIÓN NORMATIVA Y OPERATIVA "/>
    <x v="0"/>
    <x v="1"/>
    <n v="30"/>
    <s v="20203800007782  "/>
    <s v="29 de abril del 2020"/>
    <m/>
    <m/>
    <m/>
    <x v="0"/>
    <m/>
    <m/>
    <m/>
    <m/>
    <m/>
    <s v="El correo ingresó el día 29 de abril."/>
  </r>
  <r>
    <x v="1"/>
    <s v="Correo atención al ciudadano"/>
    <x v="5"/>
    <s v="Personería venecia-antioquia  "/>
    <x v="0"/>
    <x v="6"/>
    <s v="CAC REMISIÓN DE QUEJA, PERSONERÍA MUNICIPAL VENECIA ANTIOQUIA "/>
    <s v="Marcelo Fernando Arellano "/>
    <s v="FORMULACIÓN Y ACTUALIZACIÓN NORMATIVA Y OPERATIVA "/>
    <x v="0"/>
    <x v="1"/>
    <n v="30"/>
    <s v="20203800007792  "/>
    <s v="29 de abril del 2020"/>
    <m/>
    <m/>
    <m/>
    <x v="0"/>
    <m/>
    <m/>
    <m/>
    <m/>
    <m/>
    <s v="El correo ingresó el día 29 de abril."/>
  </r>
  <r>
    <x v="1"/>
    <s v="Correo atención al ciudadano"/>
    <x v="1"/>
    <s v="BENEMERITO CUERPO DE BOMBEROS VOLUNTARIOS TULUA - DEPARTAMENTO DE EDUCACIÓN  "/>
    <x v="1"/>
    <x v="0"/>
    <s v="CAC solicitud de información "/>
    <s v="Edgar Alexander Maya López "/>
    <s v="FORMULACIÓN Y ACTUALIZACIÓN NORMATIVA Y OPERATIVA "/>
    <x v="0"/>
    <x v="2"/>
    <n v="30"/>
    <s v="20203800007822  "/>
    <s v="29 de abril del 2020"/>
    <m/>
    <m/>
    <m/>
    <x v="1"/>
    <m/>
    <m/>
    <m/>
    <m/>
    <m/>
    <s v="El correo ingresó el día 18 de febrero."/>
  </r>
  <r>
    <x v="1"/>
    <s v="Correo atención al ciudadano"/>
    <x v="5"/>
    <s v="CUERPO DE BOMBEROS SAN PEDRO DE URABA  "/>
    <x v="1"/>
    <x v="2"/>
    <s v="CAC Solicitud de ingreso PLATAFORMA RUE "/>
    <s v="Luis Alberto Valencia Pulido"/>
    <s v="FORMULACIÓN Y ACTUALIZACIÓN NORMATIVA Y OPERATIVA "/>
    <x v="0"/>
    <x v="1"/>
    <n v="15"/>
    <s v="20203800007852  "/>
    <s v="29 de abril del 2020"/>
    <m/>
    <d v="2020-03-17T00:00:00"/>
    <n v="31"/>
    <x v="3"/>
    <s v="Anotación ORFEO: Se da respuesta mediante correo electrónico el día 17 de Marzo del 2020."/>
    <m/>
    <m/>
    <m/>
    <m/>
    <s v="El correo ingresó el día 17 de febrero. No se encuentra constancia del envió del correo electrónico."/>
  </r>
  <r>
    <x v="0"/>
    <s v="Radicación Directa"/>
    <x v="0"/>
    <s v="SOATA  "/>
    <x v="0"/>
    <x v="2"/>
    <s v="SM SOLICITUD CERTIFICACION "/>
    <s v="Ronny Estiven Romero Velandia "/>
    <s v="FORMULACIÓN Y ACTUALIZACIÓN NORMATIVA Y OPERATIVA "/>
    <x v="0"/>
    <x v="1"/>
    <n v="30"/>
    <s v="20203800007922  "/>
    <s v="30 de abril del 2020"/>
    <m/>
    <m/>
    <m/>
    <x v="0"/>
    <m/>
    <m/>
    <m/>
    <m/>
    <m/>
    <s v="El correo ingresó el día 30 de abril."/>
  </r>
  <r>
    <x v="1"/>
    <s v="Correo atención al ciudadano"/>
    <x v="5"/>
    <s v="MARIA NOHELIA TABARES CORREA "/>
    <x v="2"/>
    <x v="2"/>
    <s v="CAC INFORMACION "/>
    <s v="Edgar Alexander Maya López "/>
    <s v="FORMULACIÓN Y ACTUALIZACIÓN NORMATIVA Y OPERATIVA "/>
    <x v="0"/>
    <x v="1"/>
    <n v="30"/>
    <s v="20203800007992  "/>
    <s v="30 de abril del 2020"/>
    <s v="N/A"/>
    <d v="2020-06-04T00:00:00"/>
    <n v="16"/>
    <x v="2"/>
    <s v="Archivar Edgar Alexander Maya López Se da respuesta por correo electrónico se deja evidencia en digital"/>
    <s v="N/A"/>
    <s v="Pdf"/>
    <s v="Si"/>
    <s v="N/A"/>
    <s v="El correo ingresó el día 14 de abril."/>
  </r>
  <r>
    <x v="1"/>
    <s v="Correo atención al ciudadano"/>
    <x v="2"/>
    <s v="JESUS ALEXIS ROBLES LOPEZ "/>
    <x v="2"/>
    <x v="2"/>
    <s v="CAC CREACION CUERPO DE BOMBERO "/>
    <s v="EDISON DELGADO "/>
    <s v="FORMULACIÓN Y ACTUALIZACIÓN NORMATIVA Y OPERATIVA "/>
    <x v="0"/>
    <x v="1"/>
    <n v="30"/>
    <s v="20203800008002  "/>
    <s v="30 de abril del 2020"/>
    <m/>
    <m/>
    <m/>
    <x v="1"/>
    <m/>
    <m/>
    <m/>
    <m/>
    <m/>
    <s v="El correo ingresó el día 1 de abril."/>
  </r>
  <r>
    <x v="1"/>
    <s v="Correo atención al ciudadano"/>
    <x v="14"/>
    <s v="CUERPO DE BOMBEROS VOLUNTARIOS SOLEDAD ATLANTICO  "/>
    <x v="1"/>
    <x v="0"/>
    <s v="CAC CONSULTA "/>
    <s v="EDISON DELGADO "/>
    <s v="FORMULACIÓN Y ACTUALIZACIÓN NORMATIVA Y OPERATIVA "/>
    <x v="0"/>
    <x v="2"/>
    <n v="35"/>
    <s v="20203800008012  "/>
    <s v="30 de abril del 2020"/>
    <m/>
    <m/>
    <m/>
    <x v="0"/>
    <m/>
    <m/>
    <m/>
    <m/>
    <m/>
    <s v="El correo ingresó el día 7 de abril."/>
  </r>
  <r>
    <x v="1"/>
    <s v="Correo atención al ciudadano"/>
    <x v="18"/>
    <s v="ALCALDÍA DE PUERTO GAITAN  "/>
    <x v="0"/>
    <x v="0"/>
    <s v="CAC TRASLADO POR COMPETENCIA "/>
    <s v="Marcelo Fernando Arellano "/>
    <s v="FORMULACIÓN Y ACTUALIZACIÓN NORMATIVA Y OPERATIVA "/>
    <x v="0"/>
    <x v="0"/>
    <n v="30"/>
    <s v="20203800008032  "/>
    <s v="30 de abril del 2020"/>
    <m/>
    <m/>
    <m/>
    <x v="1"/>
    <m/>
    <m/>
    <m/>
    <m/>
    <m/>
    <s v="El correo ingresó el día 8 de abril."/>
  </r>
  <r>
    <x v="1"/>
    <s v="Correo atención al ciudadano"/>
    <x v="17"/>
    <s v="AUDIFARMA SA  "/>
    <x v="3"/>
    <x v="0"/>
    <s v="CAC Derecho de Petición - AUDIFARMA SA "/>
    <s v="Andrea Bibiana Castañeda Durán  "/>
    <s v="FORMULACIÓN Y ACTUALIZACIÓN NORMATIVA Y OPERATIVA "/>
    <x v="0"/>
    <x v="1"/>
    <n v="30"/>
    <s v="20203800008062  "/>
    <s v="30 de abril del 2020"/>
    <s v="20202050066771_x000a_"/>
    <d v="2020-05-27T00:00:00"/>
    <n v="78"/>
    <x v="3"/>
    <s v="29-05-2020 11:55 AM Archivar Andrea Bibiana Castañeda Durán SE DIO TRÁMITE CON RADICADO 20202050066771 ENVIADO EL 27/5/2020"/>
    <m/>
    <m/>
    <m/>
    <m/>
    <s v="El correo ingresó el día 31 de enero. No está digitalizado el documento ni se explica como se envió la respuesta."/>
  </r>
  <r>
    <x v="1"/>
    <s v="Chat virtual"/>
    <x v="5"/>
    <s v="Carlos Holmes Quevedo chaparro  "/>
    <x v="2"/>
    <x v="0"/>
    <s v="CHT Mensaje fuera de línea desde chquevedo@hotmail.com "/>
    <s v="Ronny Estiven Romero Velandia "/>
    <s v="FORMULACIÓN Y ACTUALIZACIÓN NORMATIVA Y OPERATIVA "/>
    <x v="0"/>
    <x v="1"/>
    <n v="30"/>
    <s v="20203800008152  "/>
    <s v="30 de abril del 2020"/>
    <m/>
    <m/>
    <m/>
    <x v="0"/>
    <m/>
    <m/>
    <m/>
    <m/>
    <m/>
    <s v="El correo ingresó el día 9 de abril."/>
  </r>
  <r>
    <x v="1"/>
    <s v="Correo atención al ciudadano"/>
    <x v="4"/>
    <s v="CUERPO DE BOMBEROS VOLUNTARIOS DE UNE - CUNDINAMARCA  "/>
    <x v="1"/>
    <x v="3"/>
    <s v="CAC DESALOJO "/>
    <s v="Ronny Estiven Romero Velandia"/>
    <s v="FORMULACIÓN Y ACTUALIZACIÓN NORMATIVA Y OPERATIVA "/>
    <x v="0"/>
    <x v="0"/>
    <n v="30"/>
    <s v="20203800008222  "/>
    <s v="30 de abril del 2020"/>
    <s v="20202050066361"/>
    <d v="2020-04-30T00:00:00"/>
    <n v="0"/>
    <x v="2"/>
    <s v="07-05-2020 11:19 AM Archivar Ronny Estiven Romero Velandia RESPONDIDO CON Al contestar cite este número: Radicado DNBC No. *20202050066361* **20202050066361** Bogotá D.C, 30-04-2020"/>
    <m/>
    <m/>
    <m/>
    <m/>
    <s v="El correo ingresó el día 30 de abril. No se encuentra digitalizada la respuesta y no se especifica el medio de envió."/>
  </r>
  <r>
    <x v="1"/>
    <s v="Correo atención al ciudadano"/>
    <x v="6"/>
    <s v="ALCALDIA MUNICIPAL DE TIQUISIO  "/>
    <x v="0"/>
    <x v="5"/>
    <s v="CAC CARRO BOMBEROS "/>
    <s v="Cristian Matiz "/>
    <s v="FORMULACIÓN Y ACTUALIZACIÓN NORMATIVA Y OPERATIVA "/>
    <x v="0"/>
    <x v="1"/>
    <n v="30"/>
    <s v="20203800008242  "/>
    <s v="30 de abril del 2020"/>
    <m/>
    <m/>
    <m/>
    <x v="0"/>
    <m/>
    <m/>
    <m/>
    <m/>
    <m/>
    <s v="El correo ingresó el día 30 de abril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A86:B92" firstHeaderRow="1" firstDataRow="1" firstDataCol="1"/>
  <pivotFields count="24">
    <pivotField showAll="0"/>
    <pivotField showAll="0"/>
    <pivotField showAll="0"/>
    <pivotField showAll="0"/>
    <pivotField axis="axisRow" dataField="1" showAll="0">
      <items count="7">
        <item x="1"/>
        <item x="4"/>
        <item x="0"/>
        <item m="1" x="5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4"/>
    </i>
    <i>
      <x v="5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30"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4" type="button" dataOnly="0" labelOnly="1" outline="0" axis="axisRow" fieldPosition="0"/>
    </format>
    <format dxfId="46">
      <pivotArea dataOnly="0" labelOnly="1" outline="0" axis="axisValues" fieldPosition="0"/>
    </format>
    <format dxfId="45">
      <pivotArea dataOnly="0" labelOnly="1" fieldPosition="0">
        <references count="1">
          <reference field="4" count="0"/>
        </references>
      </pivotArea>
    </format>
    <format dxfId="44">
      <pivotArea dataOnly="0" labelOnly="1" grandRow="1" outline="0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4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4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4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4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4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4" count="0"/>
        </references>
      </pivotArea>
    </format>
    <format dxfId="26">
      <pivotArea dataOnly="0" labelOnly="1" grandRow="1" outline="0" fieldPosition="0"/>
    </format>
    <format dxfId="15">
      <pivotArea collapsedLevelsAreSubtotals="1" fieldPosition="0">
        <references count="1">
          <reference field="4" count="1">
            <x v="0"/>
          </reference>
        </references>
      </pivotArea>
    </format>
    <format dxfId="14">
      <pivotArea dataOnly="0" labelOnly="1" fieldPosition="0">
        <references count="1">
          <reference field="4" count="1">
            <x v="0"/>
          </reference>
        </references>
      </pivotArea>
    </format>
    <format dxfId="13">
      <pivotArea collapsedLevelsAreSubtotals="1" fieldPosition="0">
        <references count="1">
          <reference field="4" count="1">
            <x v="4"/>
          </reference>
        </references>
      </pivotArea>
    </format>
    <format dxfId="12">
      <pivotArea dataOnly="0" labelOnly="1" fieldPosition="0">
        <references count="1">
          <reference field="4" count="1">
            <x v="4"/>
          </reference>
        </references>
      </pivotArea>
    </format>
    <format dxfId="11">
      <pivotArea collapsedLevelsAreSubtotals="1" fieldPosition="0">
        <references count="1">
          <reference field="4" count="1">
            <x v="2"/>
          </reference>
        </references>
      </pivotArea>
    </format>
    <format dxfId="10">
      <pivotArea dataOnly="0" labelOnly="1" fieldPosition="0">
        <references count="1">
          <reference field="4" count="1">
            <x v="2"/>
          </reference>
        </references>
      </pivotArea>
    </format>
  </formats>
  <chartFormats count="7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68:B71" firstHeaderRow="1" firstDataRow="1" firstDataCol="1"/>
  <pivotFields count="24"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4"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outline="0" axis="axisValues" fieldPosition="0"/>
    </format>
    <format dxfId="69">
      <pivotArea dataOnly="0" labelOnly="1" fieldPosition="0">
        <references count="1">
          <reference field="0" count="0"/>
        </references>
      </pivotArea>
    </format>
    <format dxfId="68">
      <pivotArea dataOnly="0" labelOnly="1" grandRow="1" outline="0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outline="0" axis="axisValues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grandRow="1" outline="0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dataOnly="0" labelOnly="1" outline="0" axis="axisValues" fieldPosition="0"/>
    </format>
    <format dxfId="51">
      <pivotArea dataOnly="0" labelOnly="1" fieldPosition="0">
        <references count="1">
          <reference field="0" count="0"/>
        </references>
      </pivotArea>
    </format>
    <format dxfId="50">
      <pivotArea dataOnly="0" labelOnly="1" grandRow="1" outline="0" fieldPosition="0"/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49:B55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0">
        <item x="2"/>
        <item m="1" x="8"/>
        <item m="1" x="7"/>
        <item m="1" x="6"/>
        <item m="1" x="5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6">
    <i>
      <x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uenta de Tipo de petición" fld="10" subtotal="count" baseField="0" baseItem="0"/>
  </dataFields>
  <formats count="34"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10" type="button" dataOnly="0" labelOnly="1" outline="0" axis="axisRow" fieldPosition="0"/>
    </format>
    <format dxfId="94">
      <pivotArea dataOnly="0" labelOnly="1" outline="0" axis="axisValues" fieldPosition="0"/>
    </format>
    <format dxfId="93">
      <pivotArea dataOnly="0" labelOnly="1" fieldPosition="0">
        <references count="1">
          <reference field="10" count="0"/>
        </references>
      </pivotArea>
    </format>
    <format dxfId="92">
      <pivotArea dataOnly="0" labelOnly="1" grandRow="1" outline="0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10" type="button" dataOnly="0" labelOnly="1" outline="0" axis="axisRow" fieldPosition="0"/>
    </format>
    <format dxfId="88">
      <pivotArea dataOnly="0" labelOnly="1" outline="0" axis="axisValues" fieldPosition="0"/>
    </format>
    <format dxfId="87">
      <pivotArea dataOnly="0" labelOnly="1" fieldPosition="0">
        <references count="1">
          <reference field="10" count="0"/>
        </references>
      </pivotArea>
    </format>
    <format dxfId="86">
      <pivotArea dataOnly="0" labelOnly="1" grandRow="1" outline="0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10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fieldPosition="0">
        <references count="1">
          <reference field="10" count="0"/>
        </references>
      </pivotArea>
    </format>
    <format dxfId="80">
      <pivotArea dataOnly="0" labelOnly="1" grandRow="1" outline="0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10" type="button" dataOnly="0" labelOnly="1" outline="0" axis="axisRow" fieldPosition="0"/>
    </format>
    <format dxfId="76">
      <pivotArea dataOnly="0" labelOnly="1" outline="0" axis="axisValues" fieldPosition="0"/>
    </format>
    <format dxfId="75">
      <pivotArea dataOnly="0" labelOnly="1" fieldPosition="0">
        <references count="1">
          <reference field="10" count="0"/>
        </references>
      </pivotArea>
    </format>
    <format dxfId="74">
      <pivotArea dataOnly="0" labelOnly="1" grandRow="1" outline="0" fieldPosition="0"/>
    </format>
    <format dxfId="25">
      <pivotArea collapsedLevelsAreSubtotals="1" fieldPosition="0">
        <references count="1">
          <reference field="10" count="1">
            <x v="6"/>
          </reference>
        </references>
      </pivotArea>
    </format>
    <format dxfId="24">
      <pivotArea dataOnly="0" labelOnly="1" fieldPosition="0">
        <references count="1">
          <reference field="10" count="1">
            <x v="6"/>
          </reference>
        </references>
      </pivotArea>
    </format>
    <format dxfId="23">
      <pivotArea collapsedLevelsAreSubtotals="1" fieldPosition="0">
        <references count="1">
          <reference field="10" count="1">
            <x v="0"/>
          </reference>
        </references>
      </pivotArea>
    </format>
    <format dxfId="22">
      <pivotArea dataOnly="0" labelOnly="1" fieldPosition="0">
        <references count="1">
          <reference field="10" count="1">
            <x v="0"/>
          </reference>
        </references>
      </pivotArea>
    </format>
    <format dxfId="21">
      <pivotArea collapsedLevelsAreSubtotals="1" fieldPosition="0">
        <references count="1">
          <reference field="10" count="1">
            <x v="5"/>
          </reference>
        </references>
      </pivotArea>
    </format>
    <format dxfId="20">
      <pivotArea dataOnly="0" labelOnly="1" fieldPosition="0">
        <references count="1">
          <reference field="10" count="1">
            <x v="5"/>
          </reference>
        </references>
      </pivotArea>
    </format>
    <format dxfId="19">
      <pivotArea collapsedLevelsAreSubtotals="1" fieldPosition="0">
        <references count="1">
          <reference field="10" count="1">
            <x v="7"/>
          </reference>
        </references>
      </pivotArea>
    </format>
    <format dxfId="18">
      <pivotArea dataOnly="0" labelOnly="1" fieldPosition="0">
        <references count="1">
          <reference field="10" count="1">
            <x v="7"/>
          </reference>
        </references>
      </pivotArea>
    </format>
    <format dxfId="17">
      <pivotArea collapsedLevelsAreSubtotals="1" fieldPosition="0">
        <references count="1">
          <reference field="10" count="1">
            <x v="8"/>
          </reference>
        </references>
      </pivotArea>
    </format>
    <format dxfId="16">
      <pivotArea dataOnly="0" labelOnly="1" fieldPosition="0">
        <references count="1">
          <reference field="10" count="1">
            <x v="8"/>
          </reference>
        </references>
      </pivotArea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60:B166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2"/>
        <item m="1" x="8"/>
        <item m="1" x="7"/>
        <item m="1" x="6"/>
        <item m="1" x="5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6">
    <i>
      <x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Promedio de Tiempo de atención" fld="16" subtotal="average" baseField="10" baseItem="0"/>
  </dataFields>
  <formats count="26">
    <format dxfId="123">
      <pivotArea collapsedLevelsAreSubtotals="1" fieldPosition="0">
        <references count="1">
          <reference field="10" count="0"/>
        </references>
      </pivotArea>
    </format>
    <format dxfId="122">
      <pivotArea grandRow="1" outline="0" collapsedLevelsAreSubtotals="1" fieldPosition="0"/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field="10" type="button" dataOnly="0" labelOnly="1" outline="0" axis="axisRow" fieldPosition="0"/>
    </format>
    <format dxfId="118">
      <pivotArea dataOnly="0" labelOnly="1" outline="0" axis="axisValues" fieldPosition="0"/>
    </format>
    <format dxfId="117">
      <pivotArea dataOnly="0" labelOnly="1" fieldPosition="0">
        <references count="1">
          <reference field="10" count="0"/>
        </references>
      </pivotArea>
    </format>
    <format dxfId="116">
      <pivotArea dataOnly="0" labelOnly="1" grandRow="1" outline="0" fieldPosition="0"/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10" type="button" dataOnly="0" labelOnly="1" outline="0" axis="axisRow" fieldPosition="0"/>
    </format>
    <format dxfId="112">
      <pivotArea dataOnly="0" labelOnly="1" outline="0" axis="axisValues" fieldPosition="0"/>
    </format>
    <format dxfId="111">
      <pivotArea dataOnly="0" labelOnly="1" fieldPosition="0">
        <references count="1">
          <reference field="10" count="0"/>
        </references>
      </pivotArea>
    </format>
    <format dxfId="110">
      <pivotArea dataOnly="0" labelOnly="1" grandRow="1" outline="0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10" type="button" dataOnly="0" labelOnly="1" outline="0" axis="axisRow" fieldPosition="0"/>
    </format>
    <format dxfId="106">
      <pivotArea dataOnly="0" labelOnly="1" outline="0" axis="axisValues" fieldPosition="0"/>
    </format>
    <format dxfId="105">
      <pivotArea dataOnly="0" labelOnly="1" fieldPosition="0">
        <references count="1">
          <reference field="10" count="0"/>
        </references>
      </pivotArea>
    </format>
    <format dxfId="104">
      <pivotArea dataOnly="0" labelOnly="1" grandRow="1" outline="0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10" type="button" dataOnly="0" labelOnly="1" outline="0" axis="axisRow" fieldPosition="0"/>
    </format>
    <format dxfId="100">
      <pivotArea dataOnly="0" labelOnly="1" outline="0" axis="axisValues" fieldPosition="0"/>
    </format>
    <format dxfId="99">
      <pivotArea dataOnly="0" labelOnly="1" fieldPosition="0">
        <references count="1">
          <reference field="10" count="0"/>
        </references>
      </pivotArea>
    </format>
    <format dxfId="9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39:B147" firstHeaderRow="1" firstDataRow="1" firstDataCol="1"/>
  <pivotFields count="24">
    <pivotField showAll="0"/>
    <pivotField showAll="0"/>
    <pivotField showAll="0"/>
    <pivotField showAll="0"/>
    <pivotField showAll="0"/>
    <pivotField axis="axisRow" dataField="1" showAll="0">
      <items count="10">
        <item m="1" x="7"/>
        <item x="1"/>
        <item x="0"/>
        <item x="4"/>
        <item x="6"/>
        <item m="1" x="8"/>
        <item x="5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8">
    <i>
      <x v="1"/>
    </i>
    <i>
      <x v="2"/>
    </i>
    <i>
      <x v="3"/>
    </i>
    <i>
      <x v="4"/>
    </i>
    <i>
      <x v="6"/>
    </i>
    <i>
      <x v="7"/>
    </i>
    <i>
      <x v="8"/>
    </i>
    <i t="grand">
      <x/>
    </i>
  </rowItems>
  <colItems count="1">
    <i/>
  </colItems>
  <dataFields count="1">
    <dataField name="Cuenta de Tema de Consulta" fld="5" subtotal="count" baseField="0" baseItem="0"/>
  </dataFields>
  <formats count="34">
    <format dxfId="147">
      <pivotArea type="all" dataOnly="0" outline="0" fieldPosition="0"/>
    </format>
    <format dxfId="146">
      <pivotArea outline="0" collapsedLevelsAreSubtotals="1" fieldPosition="0"/>
    </format>
    <format dxfId="145">
      <pivotArea field="5" type="button" dataOnly="0" labelOnly="1" outline="0" axis="axisRow" fieldPosition="0"/>
    </format>
    <format dxfId="144">
      <pivotArea dataOnly="0" labelOnly="1" outline="0" axis="axisValues" fieldPosition="0"/>
    </format>
    <format dxfId="143">
      <pivotArea dataOnly="0" labelOnly="1" fieldPosition="0">
        <references count="1">
          <reference field="5" count="0"/>
        </references>
      </pivotArea>
    </format>
    <format dxfId="142">
      <pivotArea dataOnly="0" labelOnly="1" grandRow="1" outline="0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field="5" type="button" dataOnly="0" labelOnly="1" outline="0" axis="axisRow" fieldPosition="0"/>
    </format>
    <format dxfId="138">
      <pivotArea dataOnly="0" labelOnly="1" outline="0" axis="axisValues" fieldPosition="0"/>
    </format>
    <format dxfId="137">
      <pivotArea dataOnly="0" labelOnly="1" fieldPosition="0">
        <references count="1">
          <reference field="5" count="0"/>
        </references>
      </pivotArea>
    </format>
    <format dxfId="136">
      <pivotArea dataOnly="0" labelOnly="1" grandRow="1" outline="0" fieldPosition="0"/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field="5" type="button" dataOnly="0" labelOnly="1" outline="0" axis="axisRow" fieldPosition="0"/>
    </format>
    <format dxfId="132">
      <pivotArea dataOnly="0" labelOnly="1" outline="0" axis="axisValues" fieldPosition="0"/>
    </format>
    <format dxfId="131">
      <pivotArea dataOnly="0" labelOnly="1" fieldPosition="0">
        <references count="1">
          <reference field="5" count="0"/>
        </references>
      </pivotArea>
    </format>
    <format dxfId="130">
      <pivotArea dataOnly="0" labelOnly="1" grandRow="1" outline="0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field="5" type="button" dataOnly="0" labelOnly="1" outline="0" axis="axisRow" fieldPosition="0"/>
    </format>
    <format dxfId="126">
      <pivotArea dataOnly="0" labelOnly="1" outline="0" axis="axisValues" fieldPosition="0"/>
    </format>
    <format dxfId="125">
      <pivotArea dataOnly="0" labelOnly="1" fieldPosition="0">
        <references count="1">
          <reference field="5" count="0"/>
        </references>
      </pivotArea>
    </format>
    <format dxfId="124">
      <pivotArea dataOnly="0" labelOnly="1" grandRow="1" outline="0" fieldPosition="0"/>
    </format>
    <format dxfId="9">
      <pivotArea collapsedLevelsAreSubtotals="1" fieldPosition="0">
        <references count="1">
          <reference field="5" count="1">
            <x v="2"/>
          </reference>
        </references>
      </pivotArea>
    </format>
    <format dxfId="8">
      <pivotArea dataOnly="0" labelOnly="1" fieldPosition="0">
        <references count="1">
          <reference field="5" count="1">
            <x v="2"/>
          </reference>
        </references>
      </pivotArea>
    </format>
    <format dxfId="7">
      <pivotArea collapsedLevelsAreSubtotals="1" fieldPosition="0">
        <references count="1">
          <reference field="5" count="1">
            <x v="7"/>
          </reference>
        </references>
      </pivotArea>
    </format>
    <format dxfId="6">
      <pivotArea dataOnly="0" labelOnly="1" fieldPosition="0">
        <references count="1">
          <reference field="5" count="1">
            <x v="7"/>
          </reference>
        </references>
      </pivotArea>
    </format>
    <format dxfId="5">
      <pivotArea collapsedLevelsAreSubtotals="1" fieldPosition="0">
        <references count="1">
          <reference field="5" count="1">
            <x v="1"/>
          </reference>
        </references>
      </pivotArea>
    </format>
    <format dxfId="4">
      <pivotArea dataOnly="0" labelOnly="1" fieldPosition="0">
        <references count="1">
          <reference field="5" count="1">
            <x v="1"/>
          </reference>
        </references>
      </pivotArea>
    </format>
    <format dxfId="3">
      <pivotArea collapsedLevelsAreSubtotals="1" fieldPosition="0">
        <references count="1">
          <reference field="5" count="1">
            <x v="4"/>
          </reference>
        </references>
      </pivotArea>
    </format>
    <format dxfId="2">
      <pivotArea dataOnly="0" labelOnly="1" fieldPosition="0">
        <references count="1">
          <reference field="5" count="1">
            <x v="4"/>
          </reference>
        </references>
      </pivotArea>
    </format>
    <format dxfId="1">
      <pivotArea collapsedLevelsAreSubtotals="1" fieldPosition="0">
        <references count="1">
          <reference field="5" count="1">
            <x v="8"/>
          </reference>
        </references>
      </pivotArea>
    </format>
    <format dxfId="0">
      <pivotArea dataOnly="0" labelOnly="1" fieldPosition="0">
        <references count="1">
          <reference field="5" count="1">
            <x v="8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6:B21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0"/>
        <item m="1" x="4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7"/>
  </rowFields>
  <rowItems count="5">
    <i>
      <x/>
    </i>
    <i>
      <x v="1"/>
    </i>
    <i>
      <x v="3"/>
    </i>
    <i>
      <x v="4"/>
    </i>
    <i t="grand">
      <x/>
    </i>
  </rowItems>
  <colItems count="1">
    <i/>
  </colItems>
  <dataFields count="1">
    <dataField name="Cuenta de Estado" fld="17" subtotal="count" baseField="0" baseItem="0"/>
  </dataFields>
  <formats count="24">
    <format dxfId="171">
      <pivotArea type="all" dataOnly="0" outline="0" fieldPosition="0"/>
    </format>
    <format dxfId="170">
      <pivotArea outline="0" collapsedLevelsAreSubtotals="1" fieldPosition="0"/>
    </format>
    <format dxfId="169">
      <pivotArea field="17" type="button" dataOnly="0" labelOnly="1" outline="0" axis="axisRow" fieldPosition="0"/>
    </format>
    <format dxfId="168">
      <pivotArea dataOnly="0" labelOnly="1" outline="0" axis="axisValues" fieldPosition="0"/>
    </format>
    <format dxfId="167">
      <pivotArea dataOnly="0" labelOnly="1" fieldPosition="0">
        <references count="1">
          <reference field="17" count="0"/>
        </references>
      </pivotArea>
    </format>
    <format dxfId="166">
      <pivotArea dataOnly="0" labelOnly="1" grandRow="1" outline="0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17" type="button" dataOnly="0" labelOnly="1" outline="0" axis="axisRow" fieldPosition="0"/>
    </format>
    <format dxfId="162">
      <pivotArea dataOnly="0" labelOnly="1" outline="0" axis="axisValues" fieldPosition="0"/>
    </format>
    <format dxfId="161">
      <pivotArea dataOnly="0" labelOnly="1" fieldPosition="0">
        <references count="1">
          <reference field="17" count="0"/>
        </references>
      </pivotArea>
    </format>
    <format dxfId="160">
      <pivotArea dataOnly="0" labelOnly="1" grandRow="1" outline="0" fieldPosition="0"/>
    </format>
    <format dxfId="159">
      <pivotArea type="all" dataOnly="0" outline="0" fieldPosition="0"/>
    </format>
    <format dxfId="158">
      <pivotArea outline="0" collapsedLevelsAreSubtotals="1" fieldPosition="0"/>
    </format>
    <format dxfId="157">
      <pivotArea field="17" type="button" dataOnly="0" labelOnly="1" outline="0" axis="axisRow" fieldPosition="0"/>
    </format>
    <format dxfId="156">
      <pivotArea dataOnly="0" labelOnly="1" outline="0" axis="axisValues" fieldPosition="0"/>
    </format>
    <format dxfId="155">
      <pivotArea dataOnly="0" labelOnly="1" fieldPosition="0">
        <references count="1">
          <reference field="17" count="0"/>
        </references>
      </pivotArea>
    </format>
    <format dxfId="154">
      <pivotArea dataOnly="0" labelOnly="1" grandRow="1" outline="0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field="17" type="button" dataOnly="0" labelOnly="1" outline="0" axis="axisRow" fieldPosition="0"/>
    </format>
    <format dxfId="150">
      <pivotArea dataOnly="0" labelOnly="1" outline="0" axis="axisValues" fieldPosition="0"/>
    </format>
    <format dxfId="149">
      <pivotArea dataOnly="0" labelOnly="1" fieldPosition="0">
        <references count="1">
          <reference field="17" count="0"/>
        </references>
      </pivotArea>
    </format>
    <format dxfId="148">
      <pivotArea dataOnly="0" labelOnly="1" grandRow="1" outline="0" fieldPosition="0"/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7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7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04:B126" firstHeaderRow="1" firstDataRow="1" firstDataCol="1"/>
  <pivotFields count="24">
    <pivotField showAll="0"/>
    <pivotField showAll="0"/>
    <pivotField axis="axisRow" dataField="1" showAll="0">
      <items count="25">
        <item x="5"/>
        <item m="1" x="23"/>
        <item x="2"/>
        <item m="1" x="21"/>
        <item x="0"/>
        <item x="3"/>
        <item x="4"/>
        <item x="15"/>
        <item x="13"/>
        <item x="10"/>
        <item x="18"/>
        <item x="16"/>
        <item x="12"/>
        <item x="19"/>
        <item m="1" x="22"/>
        <item x="17"/>
        <item x="7"/>
        <item x="9"/>
        <item x="11"/>
        <item x="1"/>
        <item x="20"/>
        <item x="6"/>
        <item x="8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2">
    <i>
      <x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Cuenta de Departamento" fld="2" subtotal="count" baseField="0" baseItem="0"/>
  </dataFields>
  <formats count="24">
    <format dxfId="195">
      <pivotArea type="all" dataOnly="0" outline="0" fieldPosition="0"/>
    </format>
    <format dxfId="194">
      <pivotArea outline="0" collapsedLevelsAreSubtotals="1" fieldPosition="0"/>
    </format>
    <format dxfId="193">
      <pivotArea field="2" type="button" dataOnly="0" labelOnly="1" outline="0" axis="axisRow" fieldPosition="0"/>
    </format>
    <format dxfId="192">
      <pivotArea dataOnly="0" labelOnly="1" outline="0" axis="axisValues" fieldPosition="0"/>
    </format>
    <format dxfId="191">
      <pivotArea dataOnly="0" labelOnly="1" fieldPosition="0">
        <references count="1">
          <reference field="2" count="0"/>
        </references>
      </pivotArea>
    </format>
    <format dxfId="190">
      <pivotArea dataOnly="0" labelOnly="1" grandRow="1" outline="0" fieldPosition="0"/>
    </format>
    <format dxfId="189">
      <pivotArea type="all" dataOnly="0" outline="0" fieldPosition="0"/>
    </format>
    <format dxfId="188">
      <pivotArea outline="0" collapsedLevelsAreSubtotals="1" fieldPosition="0"/>
    </format>
    <format dxfId="187">
      <pivotArea field="2" type="button" dataOnly="0" labelOnly="1" outline="0" axis="axisRow" fieldPosition="0"/>
    </format>
    <format dxfId="186">
      <pivotArea dataOnly="0" labelOnly="1" outline="0" axis="axisValues" fieldPosition="0"/>
    </format>
    <format dxfId="185">
      <pivotArea dataOnly="0" labelOnly="1" fieldPosition="0">
        <references count="1">
          <reference field="2" count="0"/>
        </references>
      </pivotArea>
    </format>
    <format dxfId="184">
      <pivotArea dataOnly="0" labelOnly="1" grandRow="1" outline="0" fieldPosition="0"/>
    </format>
    <format dxfId="183">
      <pivotArea type="all" dataOnly="0" outline="0" fieldPosition="0"/>
    </format>
    <format dxfId="182">
      <pivotArea outline="0" collapsedLevelsAreSubtotals="1" fieldPosition="0"/>
    </format>
    <format dxfId="181">
      <pivotArea field="2" type="button" dataOnly="0" labelOnly="1" outline="0" axis="axisRow" fieldPosition="0"/>
    </format>
    <format dxfId="180">
      <pivotArea dataOnly="0" labelOnly="1" outline="0" axis="axisValues" fieldPosition="0"/>
    </format>
    <format dxfId="179">
      <pivotArea dataOnly="0" labelOnly="1" fieldPosition="0">
        <references count="1">
          <reference field="2" count="0"/>
        </references>
      </pivotArea>
    </format>
    <format dxfId="178">
      <pivotArea dataOnly="0" labelOnly="1" grandRow="1" outline="0" fieldPosition="0"/>
    </format>
    <format dxfId="177">
      <pivotArea type="all" dataOnly="0" outline="0" fieldPosition="0"/>
    </format>
    <format dxfId="176">
      <pivotArea outline="0" collapsedLevelsAreSubtotals="1" fieldPosition="0"/>
    </format>
    <format dxfId="175">
      <pivotArea field="2" type="button" dataOnly="0" labelOnly="1" outline="0" axis="axisRow" fieldPosition="0"/>
    </format>
    <format dxfId="174">
      <pivotArea dataOnly="0" labelOnly="1" outline="0" axis="axisValues" fieldPosition="0"/>
    </format>
    <format dxfId="173">
      <pivotArea dataOnly="0" labelOnly="1" fieldPosition="0">
        <references count="1">
          <reference field="2" count="0"/>
        </references>
      </pivotArea>
    </format>
    <format dxfId="172">
      <pivotArea dataOnly="0" labelOnly="1" grandRow="1" outline="0" fieldPosition="0"/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5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Dependencia" fld="9" subtotal="count" baseField="0" baseItem="0"/>
  </dataFields>
  <formats count="24">
    <format dxfId="219">
      <pivotArea type="all" dataOnly="0" outline="0" fieldPosition="0"/>
    </format>
    <format dxfId="218">
      <pivotArea outline="0" collapsedLevelsAreSubtotals="1" fieldPosition="0"/>
    </format>
    <format dxfId="217">
      <pivotArea field="9" type="button" dataOnly="0" labelOnly="1" outline="0" axis="axisRow" fieldPosition="0"/>
    </format>
    <format dxfId="216">
      <pivotArea dataOnly="0" labelOnly="1" outline="0" axis="axisValues" fieldPosition="0"/>
    </format>
    <format dxfId="215">
      <pivotArea dataOnly="0" labelOnly="1" fieldPosition="0">
        <references count="1">
          <reference field="9" count="0"/>
        </references>
      </pivotArea>
    </format>
    <format dxfId="214">
      <pivotArea dataOnly="0" labelOnly="1" grandRow="1" outline="0" fieldPosition="0"/>
    </format>
    <format dxfId="213">
      <pivotArea type="all" dataOnly="0" outline="0" fieldPosition="0"/>
    </format>
    <format dxfId="212">
      <pivotArea outline="0" collapsedLevelsAreSubtotals="1" fieldPosition="0"/>
    </format>
    <format dxfId="211">
      <pivotArea field="9" type="button" dataOnly="0" labelOnly="1" outline="0" axis="axisRow" fieldPosition="0"/>
    </format>
    <format dxfId="210">
      <pivotArea dataOnly="0" labelOnly="1" outline="0" axis="axisValues" fieldPosition="0"/>
    </format>
    <format dxfId="209">
      <pivotArea dataOnly="0" labelOnly="1" fieldPosition="0">
        <references count="1">
          <reference field="9" count="0"/>
        </references>
      </pivotArea>
    </format>
    <format dxfId="208">
      <pivotArea dataOnly="0" labelOnly="1" grandRow="1" outline="0" fieldPosition="0"/>
    </format>
    <format dxfId="207">
      <pivotArea type="all" dataOnly="0" outline="0" fieldPosition="0"/>
    </format>
    <format dxfId="206">
      <pivotArea outline="0" collapsedLevelsAreSubtotals="1" fieldPosition="0"/>
    </format>
    <format dxfId="205">
      <pivotArea field="9" type="button" dataOnly="0" labelOnly="1" outline="0" axis="axisRow" fieldPosition="0"/>
    </format>
    <format dxfId="204">
      <pivotArea dataOnly="0" labelOnly="1" outline="0" axis="axisValues" fieldPosition="0"/>
    </format>
    <format dxfId="203">
      <pivotArea dataOnly="0" labelOnly="1" fieldPosition="0">
        <references count="1">
          <reference field="9" count="0"/>
        </references>
      </pivotArea>
    </format>
    <format dxfId="202">
      <pivotArea dataOnly="0" labelOnly="1" grandRow="1" outline="0" fieldPosition="0"/>
    </format>
    <format dxfId="201">
      <pivotArea type="all" dataOnly="0" outline="0" fieldPosition="0"/>
    </format>
    <format dxfId="200">
      <pivotArea outline="0" collapsedLevelsAreSubtotals="1" fieldPosition="0"/>
    </format>
    <format dxfId="199">
      <pivotArea field="9" type="button" dataOnly="0" labelOnly="1" outline="0" axis="axisRow" fieldPosition="0"/>
    </format>
    <format dxfId="198">
      <pivotArea dataOnly="0" labelOnly="1" outline="0" axis="axisValues" fieldPosition="0"/>
    </format>
    <format dxfId="197">
      <pivotArea dataOnly="0" labelOnly="1" fieldPosition="0">
        <references count="1">
          <reference field="9" count="0"/>
        </references>
      </pivotArea>
    </format>
    <format dxfId="19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72.20.178.178/orfeo3/busqueda/busquedaPiloto.php?PHPSESSID=c9sur37k6dd47aepjiki9kk5s1&amp;verrad=&amp;indiVinculo=&amp;carpeAnt=&amp;nomcarpeta=&amp;s_RADI_DEPE_ACTU=&amp;s_RADI_NOMB=&amp;s_RADI_NUME_RADI=&amp;s_TDOC_CODI=9999&amp;s_desde_dia=1&amp;s_desde_mes=4&amp;s_desde_ano=2020&amp;s_hasta_dia=31&amp;s_hasta_mes=4&amp;s_hasta_ano=2020&amp;s_solo_nomb=All&amp;s_ciudadano=&amp;s_empresaESP=&amp;s_oEmpresa=&amp;s_FUNCIONARIO=&amp;s_entrada=2&amp;s_salida=&amp;nivelus=5&amp;s_Listado=&amp;s_SGD_EXP_SUBEXPEDIENTE=&amp;FormCIUDADANO_Sorting=1&amp;FormCIUDADANO_Sorted=&amp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7"/>
  <sheetViews>
    <sheetView topLeftCell="I1" workbookViewId="0">
      <selection activeCell="K157" sqref="K157"/>
    </sheetView>
  </sheetViews>
  <sheetFormatPr baseColWidth="10" defaultColWidth="0" defaultRowHeight="15" zeroHeight="1" x14ac:dyDescent="0.25"/>
  <cols>
    <col min="1" max="1" width="20.85546875" customWidth="1"/>
    <col min="2" max="2" width="21.42578125" customWidth="1"/>
    <col min="3" max="3" width="20.85546875" customWidth="1"/>
    <col min="4" max="4" width="21.5703125" customWidth="1"/>
    <col min="5" max="5" width="19" customWidth="1"/>
    <col min="6" max="6" width="20.140625" customWidth="1"/>
    <col min="7" max="7" width="32.42578125" customWidth="1"/>
    <col min="8" max="8" width="25.85546875" customWidth="1"/>
    <col min="9" max="9" width="25.7109375" customWidth="1"/>
    <col min="10" max="10" width="25" customWidth="1"/>
    <col min="11" max="11" width="20.42578125" customWidth="1"/>
    <col min="12" max="12" width="22.85546875" customWidth="1"/>
    <col min="13" max="13" width="23.42578125" customWidth="1"/>
    <col min="14" max="14" width="19.5703125" customWidth="1"/>
    <col min="15" max="15" width="17.28515625" customWidth="1"/>
    <col min="16" max="17" width="23.42578125" customWidth="1"/>
    <col min="18" max="18" width="19.140625" customWidth="1"/>
    <col min="19" max="19" width="32.28515625" customWidth="1"/>
    <col min="20" max="20" width="29.7109375" customWidth="1"/>
    <col min="21" max="21" width="28.7109375" customWidth="1"/>
    <col min="22" max="22" width="24.5703125" customWidth="1"/>
    <col min="23" max="23" width="25" customWidth="1"/>
    <col min="24" max="24" width="32.85546875" customWidth="1"/>
    <col min="26" max="16382" width="11.42578125" hidden="1"/>
    <col min="16383" max="16383" width="11.42578125" hidden="1" customWidth="1"/>
    <col min="16384" max="16384" width="11.42578125" hidden="1"/>
  </cols>
  <sheetData>
    <row r="1" spans="1:24" s="21" customFormat="1" ht="25.5" x14ac:dyDescent="0.25">
      <c r="A1" s="1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0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3" t="s">
        <v>21</v>
      </c>
      <c r="N1" s="4" t="s">
        <v>22</v>
      </c>
      <c r="O1" s="3" t="s">
        <v>23</v>
      </c>
      <c r="P1" s="22" t="s">
        <v>24</v>
      </c>
      <c r="Q1" s="2" t="s">
        <v>25</v>
      </c>
      <c r="R1" s="2" t="s">
        <v>26</v>
      </c>
      <c r="S1" s="2" t="s">
        <v>27</v>
      </c>
      <c r="T1" s="2" t="s">
        <v>28</v>
      </c>
      <c r="U1" s="2" t="s">
        <v>29</v>
      </c>
      <c r="V1" s="2" t="s">
        <v>30</v>
      </c>
      <c r="W1" s="2" t="s">
        <v>31</v>
      </c>
      <c r="X1" s="5" t="s">
        <v>32</v>
      </c>
    </row>
    <row r="2" spans="1:24" s="21" customFormat="1" ht="42" x14ac:dyDescent="0.25">
      <c r="A2" s="10" t="s">
        <v>683</v>
      </c>
      <c r="B2" s="11" t="s">
        <v>426</v>
      </c>
      <c r="C2" s="11" t="s">
        <v>420</v>
      </c>
      <c r="D2" s="6" t="s">
        <v>1</v>
      </c>
      <c r="E2" s="6" t="s">
        <v>635</v>
      </c>
      <c r="F2" s="6" t="s">
        <v>421</v>
      </c>
      <c r="G2" s="6" t="s">
        <v>35</v>
      </c>
      <c r="H2" s="6" t="s">
        <v>36</v>
      </c>
      <c r="I2" s="6" t="s">
        <v>37</v>
      </c>
      <c r="J2" s="6" t="s">
        <v>68</v>
      </c>
      <c r="K2" s="6" t="s">
        <v>735</v>
      </c>
      <c r="L2" s="6">
        <v>30</v>
      </c>
      <c r="M2" s="11" t="s">
        <v>34</v>
      </c>
      <c r="N2" s="11" t="s">
        <v>433</v>
      </c>
      <c r="O2" s="6"/>
      <c r="P2" s="6"/>
      <c r="Q2" s="6"/>
      <c r="R2" s="6" t="s">
        <v>423</v>
      </c>
      <c r="S2" s="6"/>
      <c r="T2" s="6"/>
      <c r="U2" s="6"/>
      <c r="V2" s="6"/>
      <c r="W2" s="6"/>
      <c r="X2" s="12" t="s">
        <v>422</v>
      </c>
    </row>
    <row r="3" spans="1:24" s="21" customFormat="1" ht="42" x14ac:dyDescent="0.25">
      <c r="A3" s="10" t="s">
        <v>683</v>
      </c>
      <c r="B3" s="11" t="s">
        <v>426</v>
      </c>
      <c r="C3" s="11" t="s">
        <v>424</v>
      </c>
      <c r="D3" s="6" t="s">
        <v>40</v>
      </c>
      <c r="E3" s="6" t="s">
        <v>425</v>
      </c>
      <c r="F3" s="6" t="s">
        <v>556</v>
      </c>
      <c r="G3" s="6" t="s">
        <v>39</v>
      </c>
      <c r="H3" s="6" t="s">
        <v>36</v>
      </c>
      <c r="I3" s="6" t="s">
        <v>37</v>
      </c>
      <c r="J3" s="6" t="s">
        <v>68</v>
      </c>
      <c r="K3" s="6" t="s">
        <v>735</v>
      </c>
      <c r="L3" s="6">
        <v>30</v>
      </c>
      <c r="M3" s="11" t="s">
        <v>38</v>
      </c>
      <c r="N3" s="11" t="s">
        <v>433</v>
      </c>
      <c r="O3" s="6"/>
      <c r="P3" s="23"/>
      <c r="Q3" s="6"/>
      <c r="R3" s="6" t="s">
        <v>423</v>
      </c>
      <c r="S3" s="6"/>
      <c r="T3" s="6"/>
      <c r="U3" s="6"/>
      <c r="V3" s="6"/>
      <c r="W3" s="6"/>
      <c r="X3" s="12"/>
    </row>
    <row r="4" spans="1:24" s="21" customFormat="1" ht="31.5" x14ac:dyDescent="0.25">
      <c r="A4" s="27" t="s">
        <v>683</v>
      </c>
      <c r="B4" s="28" t="s">
        <v>426</v>
      </c>
      <c r="C4" s="28" t="s">
        <v>420</v>
      </c>
      <c r="D4" s="29" t="s">
        <v>45</v>
      </c>
      <c r="E4" s="29" t="s">
        <v>635</v>
      </c>
      <c r="F4" s="29" t="s">
        <v>700</v>
      </c>
      <c r="G4" s="29" t="s">
        <v>44</v>
      </c>
      <c r="H4" s="29" t="s">
        <v>396</v>
      </c>
      <c r="I4" s="29" t="s">
        <v>37</v>
      </c>
      <c r="J4" s="29" t="s">
        <v>68</v>
      </c>
      <c r="K4" s="29" t="s">
        <v>735</v>
      </c>
      <c r="L4" s="29">
        <v>30</v>
      </c>
      <c r="M4" s="28" t="s">
        <v>43</v>
      </c>
      <c r="N4" s="28" t="s">
        <v>434</v>
      </c>
      <c r="O4" s="29"/>
      <c r="P4" s="30"/>
      <c r="Q4" s="29"/>
      <c r="R4" s="29" t="s">
        <v>638</v>
      </c>
      <c r="S4" s="29"/>
      <c r="T4" s="29"/>
      <c r="U4" s="29"/>
      <c r="V4" s="29"/>
      <c r="W4" s="29"/>
      <c r="X4" s="31"/>
    </row>
    <row r="5" spans="1:24" s="21" customFormat="1" ht="31.5" x14ac:dyDescent="0.25">
      <c r="A5" s="18" t="s">
        <v>682</v>
      </c>
      <c r="B5" s="19" t="s">
        <v>443</v>
      </c>
      <c r="C5" s="19" t="s">
        <v>424</v>
      </c>
      <c r="D5" s="9" t="s">
        <v>55</v>
      </c>
      <c r="E5" s="9" t="s">
        <v>425</v>
      </c>
      <c r="F5" s="9" t="s">
        <v>421</v>
      </c>
      <c r="G5" s="9" t="s">
        <v>54</v>
      </c>
      <c r="H5" s="9" t="s">
        <v>445</v>
      </c>
      <c r="I5" s="9" t="s">
        <v>37</v>
      </c>
      <c r="J5" s="9" t="s">
        <v>68</v>
      </c>
      <c r="K5" s="9" t="s">
        <v>735</v>
      </c>
      <c r="L5" s="9">
        <v>30</v>
      </c>
      <c r="M5" s="19" t="s">
        <v>53</v>
      </c>
      <c r="N5" s="19" t="s">
        <v>428</v>
      </c>
      <c r="O5" s="25" t="s">
        <v>446</v>
      </c>
      <c r="P5" s="35" t="s">
        <v>431</v>
      </c>
      <c r="Q5" s="9" t="s">
        <v>701</v>
      </c>
      <c r="R5" s="9" t="s">
        <v>637</v>
      </c>
      <c r="S5" s="9"/>
      <c r="T5" s="19" t="s">
        <v>441</v>
      </c>
      <c r="U5" s="9" t="s">
        <v>447</v>
      </c>
      <c r="V5" s="19" t="s">
        <v>431</v>
      </c>
      <c r="W5" s="9"/>
      <c r="X5" s="20" t="s">
        <v>702</v>
      </c>
    </row>
    <row r="6" spans="1:24" s="21" customFormat="1" ht="31.5" x14ac:dyDescent="0.25">
      <c r="A6" s="27" t="s">
        <v>682</v>
      </c>
      <c r="B6" s="28" t="s">
        <v>450</v>
      </c>
      <c r="C6" s="28" t="s">
        <v>448</v>
      </c>
      <c r="D6" s="29" t="s">
        <v>58</v>
      </c>
      <c r="E6" s="29" t="s">
        <v>454</v>
      </c>
      <c r="F6" s="29" t="s">
        <v>421</v>
      </c>
      <c r="G6" s="29" t="s">
        <v>57</v>
      </c>
      <c r="H6" s="29" t="s">
        <v>59</v>
      </c>
      <c r="I6" s="29" t="s">
        <v>37</v>
      </c>
      <c r="J6" s="29" t="s">
        <v>68</v>
      </c>
      <c r="K6" s="29" t="s">
        <v>713</v>
      </c>
      <c r="L6" s="29">
        <v>30</v>
      </c>
      <c r="M6" s="28" t="s">
        <v>56</v>
      </c>
      <c r="N6" s="28" t="s">
        <v>428</v>
      </c>
      <c r="O6" s="29"/>
      <c r="P6" s="29"/>
      <c r="Q6" s="29"/>
      <c r="R6" s="29" t="s">
        <v>638</v>
      </c>
      <c r="S6" s="29"/>
      <c r="T6" s="29"/>
      <c r="U6" s="29"/>
      <c r="V6" s="29"/>
      <c r="W6" s="29"/>
      <c r="X6" s="31" t="s">
        <v>449</v>
      </c>
    </row>
    <row r="7" spans="1:24" s="21" customFormat="1" ht="52.5" x14ac:dyDescent="0.25">
      <c r="A7" s="18" t="s">
        <v>682</v>
      </c>
      <c r="B7" s="19" t="s">
        <v>450</v>
      </c>
      <c r="C7" s="19" t="s">
        <v>451</v>
      </c>
      <c r="D7" s="9" t="s">
        <v>63</v>
      </c>
      <c r="E7" s="9" t="s">
        <v>425</v>
      </c>
      <c r="F7" s="9" t="s">
        <v>421</v>
      </c>
      <c r="G7" s="9" t="s">
        <v>62</v>
      </c>
      <c r="H7" s="9" t="s">
        <v>396</v>
      </c>
      <c r="I7" s="9" t="s">
        <v>37</v>
      </c>
      <c r="J7" s="9" t="s">
        <v>68</v>
      </c>
      <c r="K7" s="9" t="s">
        <v>735</v>
      </c>
      <c r="L7" s="9">
        <v>30</v>
      </c>
      <c r="M7" s="19" t="s">
        <v>61</v>
      </c>
      <c r="N7" s="19" t="s">
        <v>428</v>
      </c>
      <c r="O7" s="9" t="s">
        <v>642</v>
      </c>
      <c r="P7" s="26">
        <v>43923</v>
      </c>
      <c r="Q7" s="9">
        <v>0</v>
      </c>
      <c r="R7" s="9" t="s">
        <v>637</v>
      </c>
      <c r="S7" s="9" t="s">
        <v>657</v>
      </c>
      <c r="T7" s="9"/>
      <c r="U7" s="9"/>
      <c r="V7" s="9"/>
      <c r="W7" s="9"/>
      <c r="X7" s="20"/>
    </row>
    <row r="8" spans="1:24" s="21" customFormat="1" ht="31.5" x14ac:dyDescent="0.25">
      <c r="A8" s="10" t="s">
        <v>682</v>
      </c>
      <c r="B8" s="11" t="s">
        <v>450</v>
      </c>
      <c r="C8" s="11" t="s">
        <v>448</v>
      </c>
      <c r="D8" s="6" t="s">
        <v>66</v>
      </c>
      <c r="E8" s="6" t="s">
        <v>703</v>
      </c>
      <c r="F8" s="6" t="s">
        <v>421</v>
      </c>
      <c r="G8" s="6" t="s">
        <v>65</v>
      </c>
      <c r="H8" s="6" t="s">
        <v>67</v>
      </c>
      <c r="I8" s="6" t="s">
        <v>37</v>
      </c>
      <c r="J8" s="6" t="s">
        <v>68</v>
      </c>
      <c r="K8" s="6" t="s">
        <v>4</v>
      </c>
      <c r="L8" s="6">
        <v>35</v>
      </c>
      <c r="M8" s="11" t="s">
        <v>64</v>
      </c>
      <c r="N8" s="11" t="s">
        <v>428</v>
      </c>
      <c r="O8" s="6"/>
      <c r="P8" s="6"/>
      <c r="Q8" s="6"/>
      <c r="R8" s="6" t="s">
        <v>423</v>
      </c>
      <c r="S8" s="6"/>
      <c r="T8" s="6"/>
      <c r="U8" s="6"/>
      <c r="V8" s="6"/>
      <c r="W8" s="6"/>
      <c r="X8" s="12" t="s">
        <v>452</v>
      </c>
    </row>
    <row r="9" spans="1:24" s="21" customFormat="1" ht="52.5" x14ac:dyDescent="0.25">
      <c r="A9" s="18" t="s">
        <v>682</v>
      </c>
      <c r="B9" s="19" t="s">
        <v>450</v>
      </c>
      <c r="C9" s="19" t="s">
        <v>427</v>
      </c>
      <c r="D9" s="9" t="s">
        <v>50</v>
      </c>
      <c r="E9" s="9" t="s">
        <v>425</v>
      </c>
      <c r="F9" s="9" t="s">
        <v>421</v>
      </c>
      <c r="G9" s="9" t="s">
        <v>62</v>
      </c>
      <c r="H9" s="9" t="s">
        <v>396</v>
      </c>
      <c r="I9" s="9" t="s">
        <v>37</v>
      </c>
      <c r="J9" s="9" t="s">
        <v>68</v>
      </c>
      <c r="K9" s="9" t="s">
        <v>4</v>
      </c>
      <c r="L9" s="9">
        <v>35</v>
      </c>
      <c r="M9" s="19" t="s">
        <v>69</v>
      </c>
      <c r="N9" s="19" t="s">
        <v>428</v>
      </c>
      <c r="O9" s="9" t="s">
        <v>642</v>
      </c>
      <c r="P9" s="26">
        <v>43917</v>
      </c>
      <c r="Q9" s="9">
        <v>0</v>
      </c>
      <c r="R9" s="9" t="s">
        <v>637</v>
      </c>
      <c r="S9" s="9" t="s">
        <v>669</v>
      </c>
      <c r="T9" s="9"/>
      <c r="U9" s="9"/>
      <c r="V9" s="9"/>
      <c r="W9" s="9"/>
      <c r="X9" s="20"/>
    </row>
    <row r="10" spans="1:24" s="21" customFormat="1" ht="31.5" x14ac:dyDescent="0.25">
      <c r="A10" s="27" t="s">
        <v>682</v>
      </c>
      <c r="B10" s="28" t="s">
        <v>450</v>
      </c>
      <c r="C10" s="28" t="s">
        <v>456</v>
      </c>
      <c r="D10" s="29" t="s">
        <v>74</v>
      </c>
      <c r="E10" s="29" t="s">
        <v>703</v>
      </c>
      <c r="F10" s="29" t="s">
        <v>421</v>
      </c>
      <c r="G10" s="29" t="s">
        <v>73</v>
      </c>
      <c r="H10" s="29" t="s">
        <v>704</v>
      </c>
      <c r="I10" s="29" t="s">
        <v>37</v>
      </c>
      <c r="J10" s="29" t="s">
        <v>68</v>
      </c>
      <c r="K10" s="29" t="s">
        <v>4</v>
      </c>
      <c r="L10" s="29">
        <v>30</v>
      </c>
      <c r="M10" s="28" t="s">
        <v>72</v>
      </c>
      <c r="N10" s="28" t="s">
        <v>429</v>
      </c>
      <c r="O10" s="29"/>
      <c r="P10" s="29"/>
      <c r="Q10" s="29"/>
      <c r="R10" s="29" t="s">
        <v>638</v>
      </c>
      <c r="S10" s="29"/>
      <c r="T10" s="29"/>
      <c r="U10" s="29"/>
      <c r="V10" s="29"/>
      <c r="W10" s="29"/>
      <c r="X10" s="31" t="s">
        <v>457</v>
      </c>
    </row>
    <row r="11" spans="1:24" s="21" customFormat="1" ht="52.5" x14ac:dyDescent="0.25">
      <c r="A11" s="13" t="s">
        <v>682</v>
      </c>
      <c r="B11" s="14" t="s">
        <v>450</v>
      </c>
      <c r="C11" s="14" t="s">
        <v>456</v>
      </c>
      <c r="D11" s="8" t="s">
        <v>77</v>
      </c>
      <c r="E11" s="8" t="s">
        <v>425</v>
      </c>
      <c r="F11" s="8" t="s">
        <v>421</v>
      </c>
      <c r="G11" s="8" t="s">
        <v>76</v>
      </c>
      <c r="H11" s="8" t="s">
        <v>396</v>
      </c>
      <c r="I11" s="8" t="s">
        <v>37</v>
      </c>
      <c r="J11" s="8" t="s">
        <v>68</v>
      </c>
      <c r="K11" s="8" t="s">
        <v>4</v>
      </c>
      <c r="L11" s="8">
        <v>30</v>
      </c>
      <c r="M11" s="14" t="s">
        <v>75</v>
      </c>
      <c r="N11" s="14" t="s">
        <v>429</v>
      </c>
      <c r="O11" s="8" t="s">
        <v>642</v>
      </c>
      <c r="P11" s="24">
        <v>43923</v>
      </c>
      <c r="Q11" s="8">
        <v>24</v>
      </c>
      <c r="R11" s="8" t="s">
        <v>705</v>
      </c>
      <c r="S11" s="8" t="s">
        <v>670</v>
      </c>
      <c r="T11" s="8"/>
      <c r="U11" s="8"/>
      <c r="V11" s="8"/>
      <c r="W11" s="8"/>
      <c r="X11" s="16" t="s">
        <v>458</v>
      </c>
    </row>
    <row r="12" spans="1:24" s="21" customFormat="1" ht="52.5" x14ac:dyDescent="0.25">
      <c r="A12" s="13" t="s">
        <v>682</v>
      </c>
      <c r="B12" s="14" t="s">
        <v>450</v>
      </c>
      <c r="C12" s="14" t="s">
        <v>420</v>
      </c>
      <c r="D12" s="8" t="s">
        <v>1</v>
      </c>
      <c r="E12" s="8" t="s">
        <v>635</v>
      </c>
      <c r="F12" s="8" t="s">
        <v>421</v>
      </c>
      <c r="G12" s="8" t="s">
        <v>79</v>
      </c>
      <c r="H12" s="8" t="s">
        <v>459</v>
      </c>
      <c r="I12" s="8" t="s">
        <v>37</v>
      </c>
      <c r="J12" s="8" t="s">
        <v>68</v>
      </c>
      <c r="K12" s="8" t="s">
        <v>735</v>
      </c>
      <c r="L12" s="8">
        <v>30</v>
      </c>
      <c r="M12" s="14" t="s">
        <v>78</v>
      </c>
      <c r="N12" s="14" t="s">
        <v>429</v>
      </c>
      <c r="O12" s="15" t="s">
        <v>460</v>
      </c>
      <c r="P12" s="24">
        <v>43950</v>
      </c>
      <c r="Q12" s="8">
        <v>58</v>
      </c>
      <c r="R12" s="8" t="s">
        <v>705</v>
      </c>
      <c r="S12" s="8" t="s">
        <v>658</v>
      </c>
      <c r="T12" s="8"/>
      <c r="U12" s="8"/>
      <c r="V12" s="8"/>
      <c r="W12" s="8"/>
      <c r="X12" s="16" t="s">
        <v>461</v>
      </c>
    </row>
    <row r="13" spans="1:24" s="21" customFormat="1" ht="31.5" x14ac:dyDescent="0.25">
      <c r="A13" s="27" t="s">
        <v>682</v>
      </c>
      <c r="B13" s="28" t="s">
        <v>450</v>
      </c>
      <c r="C13" s="28" t="s">
        <v>448</v>
      </c>
      <c r="D13" s="29" t="s">
        <v>706</v>
      </c>
      <c r="E13" s="29" t="s">
        <v>454</v>
      </c>
      <c r="F13" s="29" t="s">
        <v>421</v>
      </c>
      <c r="G13" s="29" t="s">
        <v>82</v>
      </c>
      <c r="H13" s="29" t="s">
        <v>83</v>
      </c>
      <c r="I13" s="29" t="s">
        <v>37</v>
      </c>
      <c r="J13" s="29" t="s">
        <v>68</v>
      </c>
      <c r="K13" s="29" t="s">
        <v>713</v>
      </c>
      <c r="L13" s="29">
        <v>15</v>
      </c>
      <c r="M13" s="28" t="s">
        <v>81</v>
      </c>
      <c r="N13" s="28" t="s">
        <v>429</v>
      </c>
      <c r="O13" s="29"/>
      <c r="P13" s="29"/>
      <c r="Q13" s="29"/>
      <c r="R13" s="29" t="s">
        <v>638</v>
      </c>
      <c r="S13" s="29"/>
      <c r="T13" s="29"/>
      <c r="U13" s="29"/>
      <c r="V13" s="29"/>
      <c r="W13" s="29"/>
      <c r="X13" s="31" t="s">
        <v>462</v>
      </c>
    </row>
    <row r="14" spans="1:24" s="21" customFormat="1" ht="31.5" x14ac:dyDescent="0.25">
      <c r="A14" s="27" t="s">
        <v>682</v>
      </c>
      <c r="B14" s="28" t="s">
        <v>450</v>
      </c>
      <c r="C14" s="28" t="s">
        <v>448</v>
      </c>
      <c r="D14" s="29" t="s">
        <v>86</v>
      </c>
      <c r="E14" s="29" t="s">
        <v>454</v>
      </c>
      <c r="F14" s="29" t="s">
        <v>421</v>
      </c>
      <c r="G14" s="29" t="s">
        <v>85</v>
      </c>
      <c r="H14" s="29" t="s">
        <v>59</v>
      </c>
      <c r="I14" s="29" t="s">
        <v>37</v>
      </c>
      <c r="J14" s="29" t="s">
        <v>68</v>
      </c>
      <c r="K14" s="29" t="s">
        <v>713</v>
      </c>
      <c r="L14" s="29">
        <v>15</v>
      </c>
      <c r="M14" s="28" t="s">
        <v>84</v>
      </c>
      <c r="N14" s="28" t="s">
        <v>429</v>
      </c>
      <c r="O14" s="29"/>
      <c r="P14" s="29"/>
      <c r="Q14" s="29"/>
      <c r="R14" s="29" t="s">
        <v>638</v>
      </c>
      <c r="S14" s="29"/>
      <c r="T14" s="29"/>
      <c r="U14" s="29"/>
      <c r="V14" s="29"/>
      <c r="W14" s="29"/>
      <c r="X14" s="31" t="s">
        <v>462</v>
      </c>
    </row>
    <row r="15" spans="1:24" s="21" customFormat="1" ht="31.5" x14ac:dyDescent="0.25">
      <c r="A15" s="27" t="s">
        <v>682</v>
      </c>
      <c r="B15" s="28" t="s">
        <v>450</v>
      </c>
      <c r="C15" s="28" t="s">
        <v>448</v>
      </c>
      <c r="D15" s="29" t="s">
        <v>707</v>
      </c>
      <c r="E15" s="29" t="s">
        <v>454</v>
      </c>
      <c r="F15" s="29" t="s">
        <v>421</v>
      </c>
      <c r="G15" s="29" t="s">
        <v>88</v>
      </c>
      <c r="H15" s="29" t="s">
        <v>83</v>
      </c>
      <c r="I15" s="29" t="s">
        <v>37</v>
      </c>
      <c r="J15" s="29" t="s">
        <v>68</v>
      </c>
      <c r="K15" s="29" t="s">
        <v>713</v>
      </c>
      <c r="L15" s="29">
        <v>15</v>
      </c>
      <c r="M15" s="28" t="s">
        <v>87</v>
      </c>
      <c r="N15" s="28" t="s">
        <v>429</v>
      </c>
      <c r="O15" s="29"/>
      <c r="P15" s="29"/>
      <c r="Q15" s="29"/>
      <c r="R15" s="29" t="s">
        <v>638</v>
      </c>
      <c r="S15" s="29"/>
      <c r="T15" s="29"/>
      <c r="U15" s="29"/>
      <c r="V15" s="29"/>
      <c r="W15" s="29"/>
      <c r="X15" s="31" t="s">
        <v>463</v>
      </c>
    </row>
    <row r="16" spans="1:24" s="21" customFormat="1" ht="42" x14ac:dyDescent="0.25">
      <c r="A16" s="18" t="s">
        <v>682</v>
      </c>
      <c r="B16" s="19" t="s">
        <v>450</v>
      </c>
      <c r="C16" s="19" t="s">
        <v>708</v>
      </c>
      <c r="D16" s="9" t="s">
        <v>71</v>
      </c>
      <c r="E16" s="9" t="s">
        <v>425</v>
      </c>
      <c r="F16" s="9" t="s">
        <v>421</v>
      </c>
      <c r="G16" s="9" t="s">
        <v>90</v>
      </c>
      <c r="H16" s="9" t="s">
        <v>396</v>
      </c>
      <c r="I16" s="9" t="s">
        <v>37</v>
      </c>
      <c r="J16" s="9" t="s">
        <v>68</v>
      </c>
      <c r="K16" s="9" t="s">
        <v>735</v>
      </c>
      <c r="L16" s="9">
        <v>30</v>
      </c>
      <c r="M16" s="19" t="s">
        <v>89</v>
      </c>
      <c r="N16" s="19" t="s">
        <v>429</v>
      </c>
      <c r="O16" s="9"/>
      <c r="P16" s="26">
        <v>43882</v>
      </c>
      <c r="Q16" s="9">
        <v>7</v>
      </c>
      <c r="R16" s="9" t="s">
        <v>637</v>
      </c>
      <c r="S16" s="9" t="s">
        <v>659</v>
      </c>
      <c r="T16" s="9"/>
      <c r="U16" s="9"/>
      <c r="V16" s="9"/>
      <c r="W16" s="9"/>
      <c r="X16" s="20" t="s">
        <v>464</v>
      </c>
    </row>
    <row r="17" spans="1:24" s="21" customFormat="1" ht="63" x14ac:dyDescent="0.25">
      <c r="A17" s="18" t="s">
        <v>682</v>
      </c>
      <c r="B17" s="19" t="s">
        <v>450</v>
      </c>
      <c r="C17" s="19" t="s">
        <v>465</v>
      </c>
      <c r="D17" s="9" t="s">
        <v>93</v>
      </c>
      <c r="E17" s="9" t="s">
        <v>425</v>
      </c>
      <c r="F17" s="9" t="s">
        <v>421</v>
      </c>
      <c r="G17" s="9" t="s">
        <v>92</v>
      </c>
      <c r="H17" s="9" t="s">
        <v>396</v>
      </c>
      <c r="I17" s="9" t="s">
        <v>37</v>
      </c>
      <c r="J17" s="9" t="s">
        <v>68</v>
      </c>
      <c r="K17" s="9" t="s">
        <v>713</v>
      </c>
      <c r="L17" s="9">
        <v>30</v>
      </c>
      <c r="M17" s="19" t="s">
        <v>91</v>
      </c>
      <c r="N17" s="19" t="s">
        <v>429</v>
      </c>
      <c r="O17" s="25" t="s">
        <v>467</v>
      </c>
      <c r="P17" s="26">
        <v>43888</v>
      </c>
      <c r="Q17" s="9">
        <v>29</v>
      </c>
      <c r="R17" s="9" t="s">
        <v>637</v>
      </c>
      <c r="S17" s="9" t="s">
        <v>660</v>
      </c>
      <c r="T17" s="9"/>
      <c r="U17" s="9"/>
      <c r="V17" s="32">
        <v>43888</v>
      </c>
      <c r="W17" s="9"/>
      <c r="X17" s="20" t="s">
        <v>466</v>
      </c>
    </row>
    <row r="18" spans="1:24" s="21" customFormat="1" ht="31.5" x14ac:dyDescent="0.25">
      <c r="A18" s="27" t="s">
        <v>682</v>
      </c>
      <c r="B18" s="28" t="s">
        <v>450</v>
      </c>
      <c r="C18" s="28" t="s">
        <v>709</v>
      </c>
      <c r="D18" s="29" t="s">
        <v>95</v>
      </c>
      <c r="E18" s="29" t="s">
        <v>425</v>
      </c>
      <c r="F18" s="29" t="s">
        <v>421</v>
      </c>
      <c r="G18" s="29" t="s">
        <v>76</v>
      </c>
      <c r="H18" s="29" t="s">
        <v>83</v>
      </c>
      <c r="I18" s="29" t="s">
        <v>37</v>
      </c>
      <c r="J18" s="29" t="s">
        <v>68</v>
      </c>
      <c r="K18" s="29" t="s">
        <v>4</v>
      </c>
      <c r="L18" s="29">
        <v>30</v>
      </c>
      <c r="M18" s="28" t="s">
        <v>94</v>
      </c>
      <c r="N18" s="28" t="s">
        <v>429</v>
      </c>
      <c r="O18" s="29"/>
      <c r="P18" s="29"/>
      <c r="Q18" s="29"/>
      <c r="R18" s="29" t="s">
        <v>638</v>
      </c>
      <c r="S18" s="29"/>
      <c r="T18" s="29"/>
      <c r="U18" s="29"/>
      <c r="V18" s="29"/>
      <c r="W18" s="29"/>
      <c r="X18" s="31" t="s">
        <v>468</v>
      </c>
    </row>
    <row r="19" spans="1:24" s="21" customFormat="1" ht="63" x14ac:dyDescent="0.25">
      <c r="A19" s="18" t="s">
        <v>682</v>
      </c>
      <c r="B19" s="19" t="s">
        <v>450</v>
      </c>
      <c r="C19" s="19" t="s">
        <v>708</v>
      </c>
      <c r="D19" s="9" t="s">
        <v>71</v>
      </c>
      <c r="E19" s="9" t="s">
        <v>425</v>
      </c>
      <c r="F19" s="9" t="s">
        <v>421</v>
      </c>
      <c r="G19" s="9" t="s">
        <v>97</v>
      </c>
      <c r="H19" s="9" t="s">
        <v>396</v>
      </c>
      <c r="I19" s="9" t="s">
        <v>37</v>
      </c>
      <c r="J19" s="9" t="s">
        <v>68</v>
      </c>
      <c r="K19" s="9" t="s">
        <v>713</v>
      </c>
      <c r="L19" s="9">
        <v>15</v>
      </c>
      <c r="M19" s="19" t="s">
        <v>96</v>
      </c>
      <c r="N19" s="19" t="s">
        <v>429</v>
      </c>
      <c r="O19" s="25" t="s">
        <v>470</v>
      </c>
      <c r="P19" s="26">
        <v>43888</v>
      </c>
      <c r="Q19" s="9">
        <v>0</v>
      </c>
      <c r="R19" s="9" t="s">
        <v>637</v>
      </c>
      <c r="S19" s="9" t="s">
        <v>661</v>
      </c>
      <c r="T19" s="32">
        <v>43882</v>
      </c>
      <c r="U19" s="9" t="s">
        <v>475</v>
      </c>
      <c r="V19" s="32">
        <v>43882</v>
      </c>
      <c r="W19" s="9"/>
      <c r="X19" s="20" t="s">
        <v>469</v>
      </c>
    </row>
    <row r="20" spans="1:24" s="21" customFormat="1" ht="63" x14ac:dyDescent="0.25">
      <c r="A20" s="18" t="s">
        <v>682</v>
      </c>
      <c r="B20" s="19" t="s">
        <v>450</v>
      </c>
      <c r="C20" s="19" t="s">
        <v>471</v>
      </c>
      <c r="D20" s="9" t="s">
        <v>99</v>
      </c>
      <c r="E20" s="9" t="s">
        <v>425</v>
      </c>
      <c r="F20" s="9" t="s">
        <v>421</v>
      </c>
      <c r="G20" s="9" t="s">
        <v>472</v>
      </c>
      <c r="H20" s="9" t="s">
        <v>396</v>
      </c>
      <c r="I20" s="9" t="s">
        <v>37</v>
      </c>
      <c r="J20" s="9" t="s">
        <v>68</v>
      </c>
      <c r="K20" s="9" t="s">
        <v>713</v>
      </c>
      <c r="L20" s="9">
        <v>30</v>
      </c>
      <c r="M20" s="19" t="s">
        <v>98</v>
      </c>
      <c r="N20" s="19" t="s">
        <v>430</v>
      </c>
      <c r="O20" s="25" t="s">
        <v>473</v>
      </c>
      <c r="P20" s="26">
        <v>43892</v>
      </c>
      <c r="Q20" s="9" t="s">
        <v>474</v>
      </c>
      <c r="R20" s="9" t="s">
        <v>637</v>
      </c>
      <c r="S20" s="9" t="s">
        <v>662</v>
      </c>
      <c r="T20" s="32">
        <v>43894</v>
      </c>
      <c r="U20" s="9" t="s">
        <v>475</v>
      </c>
      <c r="V20" s="32">
        <v>43892</v>
      </c>
      <c r="W20" s="9"/>
      <c r="X20" s="20" t="s">
        <v>466</v>
      </c>
    </row>
    <row r="21" spans="1:24" s="21" customFormat="1" ht="31.5" x14ac:dyDescent="0.25">
      <c r="A21" s="27" t="s">
        <v>682</v>
      </c>
      <c r="B21" s="28" t="s">
        <v>450</v>
      </c>
      <c r="C21" s="28" t="s">
        <v>465</v>
      </c>
      <c r="D21" s="29" t="s">
        <v>103</v>
      </c>
      <c r="E21" s="29" t="s">
        <v>635</v>
      </c>
      <c r="F21" s="29" t="s">
        <v>421</v>
      </c>
      <c r="G21" s="29" t="s">
        <v>102</v>
      </c>
      <c r="H21" s="29" t="s">
        <v>83</v>
      </c>
      <c r="I21" s="29" t="s">
        <v>37</v>
      </c>
      <c r="J21" s="29" t="s">
        <v>68</v>
      </c>
      <c r="K21" s="29" t="s">
        <v>735</v>
      </c>
      <c r="L21" s="29">
        <v>30</v>
      </c>
      <c r="M21" s="28" t="s">
        <v>101</v>
      </c>
      <c r="N21" s="28" t="s">
        <v>430</v>
      </c>
      <c r="O21" s="29"/>
      <c r="P21" s="29"/>
      <c r="Q21" s="29"/>
      <c r="R21" s="29" t="s">
        <v>638</v>
      </c>
      <c r="S21" s="29"/>
      <c r="T21" s="29"/>
      <c r="U21" s="29"/>
      <c r="V21" s="29"/>
      <c r="W21" s="29"/>
      <c r="X21" s="31" t="s">
        <v>477</v>
      </c>
    </row>
    <row r="22" spans="1:24" s="21" customFormat="1" ht="31.5" x14ac:dyDescent="0.25">
      <c r="A22" s="27" t="s">
        <v>682</v>
      </c>
      <c r="B22" s="28" t="s">
        <v>450</v>
      </c>
      <c r="C22" s="28" t="s">
        <v>420</v>
      </c>
      <c r="D22" s="29" t="s">
        <v>5</v>
      </c>
      <c r="E22" s="29" t="s">
        <v>635</v>
      </c>
      <c r="F22" s="29" t="s">
        <v>421</v>
      </c>
      <c r="G22" s="29" t="s">
        <v>105</v>
      </c>
      <c r="H22" s="29" t="s">
        <v>59</v>
      </c>
      <c r="I22" s="29" t="s">
        <v>37</v>
      </c>
      <c r="J22" s="29" t="s">
        <v>68</v>
      </c>
      <c r="K22" s="29" t="s">
        <v>735</v>
      </c>
      <c r="L22" s="29">
        <v>30</v>
      </c>
      <c r="M22" s="28" t="s">
        <v>104</v>
      </c>
      <c r="N22" s="28" t="s">
        <v>430</v>
      </c>
      <c r="O22" s="29"/>
      <c r="P22" s="29"/>
      <c r="Q22" s="29"/>
      <c r="R22" s="29" t="s">
        <v>638</v>
      </c>
      <c r="S22" s="29"/>
      <c r="T22" s="29"/>
      <c r="U22" s="29"/>
      <c r="V22" s="29"/>
      <c r="W22" s="29"/>
      <c r="X22" s="31" t="s">
        <v>478</v>
      </c>
    </row>
    <row r="23" spans="1:24" s="21" customFormat="1" ht="63" x14ac:dyDescent="0.25">
      <c r="A23" s="18" t="s">
        <v>682</v>
      </c>
      <c r="B23" s="19" t="s">
        <v>450</v>
      </c>
      <c r="C23" s="19" t="s">
        <v>465</v>
      </c>
      <c r="D23" s="9" t="s">
        <v>108</v>
      </c>
      <c r="E23" s="9" t="s">
        <v>425</v>
      </c>
      <c r="F23" s="9" t="s">
        <v>421</v>
      </c>
      <c r="G23" s="9" t="s">
        <v>107</v>
      </c>
      <c r="H23" s="9" t="s">
        <v>396</v>
      </c>
      <c r="I23" s="9" t="s">
        <v>37</v>
      </c>
      <c r="J23" s="9" t="s">
        <v>68</v>
      </c>
      <c r="K23" s="9" t="s">
        <v>713</v>
      </c>
      <c r="L23" s="9">
        <v>30</v>
      </c>
      <c r="M23" s="19" t="s">
        <v>106</v>
      </c>
      <c r="N23" s="19" t="s">
        <v>431</v>
      </c>
      <c r="O23" s="25" t="s">
        <v>480</v>
      </c>
      <c r="P23" s="26" t="s">
        <v>479</v>
      </c>
      <c r="Q23" s="9" t="s">
        <v>474</v>
      </c>
      <c r="R23" s="9" t="s">
        <v>637</v>
      </c>
      <c r="S23" s="9" t="s">
        <v>663</v>
      </c>
      <c r="T23" s="9"/>
      <c r="U23" s="9"/>
      <c r="V23" s="9" t="s">
        <v>479</v>
      </c>
      <c r="W23" s="9"/>
      <c r="X23" s="20" t="s">
        <v>710</v>
      </c>
    </row>
    <row r="24" spans="1:24" s="21" customFormat="1" ht="42" x14ac:dyDescent="0.25">
      <c r="A24" s="27" t="s">
        <v>682</v>
      </c>
      <c r="B24" s="28" t="s">
        <v>450</v>
      </c>
      <c r="C24" s="28" t="s">
        <v>481</v>
      </c>
      <c r="D24" s="29" t="s">
        <v>111</v>
      </c>
      <c r="E24" s="29" t="s">
        <v>425</v>
      </c>
      <c r="F24" s="29" t="s">
        <v>421</v>
      </c>
      <c r="G24" s="29" t="s">
        <v>482</v>
      </c>
      <c r="H24" s="29" t="s">
        <v>59</v>
      </c>
      <c r="I24" s="29" t="s">
        <v>37</v>
      </c>
      <c r="J24" s="29" t="s">
        <v>68</v>
      </c>
      <c r="K24" s="29" t="s">
        <v>735</v>
      </c>
      <c r="L24" s="29">
        <v>30</v>
      </c>
      <c r="M24" s="28" t="s">
        <v>109</v>
      </c>
      <c r="N24" s="28" t="s">
        <v>431</v>
      </c>
      <c r="O24" s="29"/>
      <c r="P24" s="29"/>
      <c r="Q24" s="29"/>
      <c r="R24" s="29" t="s">
        <v>638</v>
      </c>
      <c r="S24" s="29"/>
      <c r="T24" s="29"/>
      <c r="U24" s="29"/>
      <c r="V24" s="29"/>
      <c r="W24" s="29"/>
      <c r="X24" s="31" t="s">
        <v>711</v>
      </c>
    </row>
    <row r="25" spans="1:24" s="21" customFormat="1" ht="31.5" x14ac:dyDescent="0.25">
      <c r="A25" s="27" t="s">
        <v>682</v>
      </c>
      <c r="B25" s="28" t="s">
        <v>450</v>
      </c>
      <c r="C25" s="28" t="s">
        <v>455</v>
      </c>
      <c r="D25" s="29" t="s">
        <v>113</v>
      </c>
      <c r="E25" s="29" t="s">
        <v>425</v>
      </c>
      <c r="F25" s="29" t="s">
        <v>421</v>
      </c>
      <c r="G25" s="29" t="s">
        <v>110</v>
      </c>
      <c r="H25" s="29" t="s">
        <v>59</v>
      </c>
      <c r="I25" s="29" t="s">
        <v>37</v>
      </c>
      <c r="J25" s="29" t="s">
        <v>68</v>
      </c>
      <c r="K25" s="29" t="s">
        <v>713</v>
      </c>
      <c r="L25" s="29">
        <v>30</v>
      </c>
      <c r="M25" s="28" t="s">
        <v>112</v>
      </c>
      <c r="N25" s="28" t="s">
        <v>431</v>
      </c>
      <c r="O25" s="29"/>
      <c r="P25" s="29"/>
      <c r="Q25" s="29"/>
      <c r="R25" s="29" t="s">
        <v>638</v>
      </c>
      <c r="S25" s="29"/>
      <c r="T25" s="29"/>
      <c r="U25" s="29"/>
      <c r="V25" s="29"/>
      <c r="W25" s="29"/>
      <c r="X25" s="31" t="s">
        <v>712</v>
      </c>
    </row>
    <row r="26" spans="1:24" s="21" customFormat="1" ht="31.5" x14ac:dyDescent="0.25">
      <c r="A26" s="27" t="s">
        <v>682</v>
      </c>
      <c r="B26" s="28" t="s">
        <v>450</v>
      </c>
      <c r="C26" s="28" t="s">
        <v>456</v>
      </c>
      <c r="D26" s="29" t="s">
        <v>116</v>
      </c>
      <c r="E26" s="29" t="s">
        <v>425</v>
      </c>
      <c r="F26" s="29" t="s">
        <v>421</v>
      </c>
      <c r="G26" s="29" t="s">
        <v>115</v>
      </c>
      <c r="H26" s="29" t="s">
        <v>59</v>
      </c>
      <c r="I26" s="29" t="s">
        <v>37</v>
      </c>
      <c r="J26" s="29" t="s">
        <v>68</v>
      </c>
      <c r="K26" s="29" t="s">
        <v>713</v>
      </c>
      <c r="L26" s="29">
        <v>30</v>
      </c>
      <c r="M26" s="28" t="s">
        <v>114</v>
      </c>
      <c r="N26" s="28" t="s">
        <v>432</v>
      </c>
      <c r="O26" s="29"/>
      <c r="P26" s="29"/>
      <c r="Q26" s="29"/>
      <c r="R26" s="29" t="s">
        <v>638</v>
      </c>
      <c r="S26" s="29"/>
      <c r="T26" s="29"/>
      <c r="U26" s="29"/>
      <c r="V26" s="29"/>
      <c r="W26" s="29"/>
      <c r="X26" s="31" t="s">
        <v>488</v>
      </c>
    </row>
    <row r="27" spans="1:24" s="21" customFormat="1" ht="63" x14ac:dyDescent="0.25">
      <c r="A27" s="18" t="s">
        <v>682</v>
      </c>
      <c r="B27" s="19" t="s">
        <v>450</v>
      </c>
      <c r="C27" s="19" t="s">
        <v>483</v>
      </c>
      <c r="D27" s="9" t="s">
        <v>119</v>
      </c>
      <c r="E27" s="9" t="s">
        <v>425</v>
      </c>
      <c r="F27" s="9" t="s">
        <v>421</v>
      </c>
      <c r="G27" s="9" t="s">
        <v>118</v>
      </c>
      <c r="H27" s="9" t="s">
        <v>396</v>
      </c>
      <c r="I27" s="9" t="s">
        <v>37</v>
      </c>
      <c r="J27" s="9" t="s">
        <v>68</v>
      </c>
      <c r="K27" s="9" t="s">
        <v>713</v>
      </c>
      <c r="L27" s="9">
        <v>30</v>
      </c>
      <c r="M27" s="19" t="s">
        <v>117</v>
      </c>
      <c r="N27" s="19" t="s">
        <v>432</v>
      </c>
      <c r="O27" s="25" t="s">
        <v>485</v>
      </c>
      <c r="P27" s="26" t="s">
        <v>486</v>
      </c>
      <c r="Q27" s="9" t="s">
        <v>701</v>
      </c>
      <c r="R27" s="9" t="s">
        <v>637</v>
      </c>
      <c r="S27" s="9" t="s">
        <v>664</v>
      </c>
      <c r="T27" s="9" t="s">
        <v>487</v>
      </c>
      <c r="U27" s="9" t="s">
        <v>33</v>
      </c>
      <c r="V27" s="9" t="s">
        <v>486</v>
      </c>
      <c r="W27" s="9"/>
      <c r="X27" s="20" t="s">
        <v>484</v>
      </c>
    </row>
    <row r="28" spans="1:24" s="21" customFormat="1" ht="63" x14ac:dyDescent="0.25">
      <c r="A28" s="18" t="s">
        <v>682</v>
      </c>
      <c r="B28" s="19" t="s">
        <v>450</v>
      </c>
      <c r="C28" s="19" t="s">
        <v>455</v>
      </c>
      <c r="D28" s="9" t="s">
        <v>122</v>
      </c>
      <c r="E28" s="9" t="s">
        <v>425</v>
      </c>
      <c r="F28" s="9" t="s">
        <v>421</v>
      </c>
      <c r="G28" s="9" t="s">
        <v>121</v>
      </c>
      <c r="H28" s="9" t="s">
        <v>396</v>
      </c>
      <c r="I28" s="9" t="s">
        <v>37</v>
      </c>
      <c r="J28" s="9" t="s">
        <v>68</v>
      </c>
      <c r="K28" s="9" t="s">
        <v>4</v>
      </c>
      <c r="L28" s="9">
        <v>35</v>
      </c>
      <c r="M28" s="19" t="s">
        <v>120</v>
      </c>
      <c r="N28" s="19" t="s">
        <v>434</v>
      </c>
      <c r="O28" s="25" t="s">
        <v>491</v>
      </c>
      <c r="P28" s="26" t="s">
        <v>492</v>
      </c>
      <c r="Q28" s="9">
        <v>1</v>
      </c>
      <c r="R28" s="9" t="s">
        <v>637</v>
      </c>
      <c r="S28" s="9" t="s">
        <v>671</v>
      </c>
      <c r="T28" s="9" t="s">
        <v>493</v>
      </c>
      <c r="U28" s="9" t="s">
        <v>33</v>
      </c>
      <c r="V28" s="9" t="s">
        <v>492</v>
      </c>
      <c r="W28" s="9"/>
      <c r="X28" s="20" t="s">
        <v>490</v>
      </c>
    </row>
    <row r="29" spans="1:24" s="21" customFormat="1" ht="31.5" x14ac:dyDescent="0.25">
      <c r="A29" s="10" t="s">
        <v>683</v>
      </c>
      <c r="B29" s="11" t="s">
        <v>426</v>
      </c>
      <c r="C29" s="11" t="s">
        <v>424</v>
      </c>
      <c r="D29" s="6" t="s">
        <v>48</v>
      </c>
      <c r="E29" s="6" t="s">
        <v>425</v>
      </c>
      <c r="F29" s="6" t="s">
        <v>421</v>
      </c>
      <c r="G29" s="6" t="s">
        <v>47</v>
      </c>
      <c r="H29" s="6" t="s">
        <v>49</v>
      </c>
      <c r="I29" s="6" t="s">
        <v>37</v>
      </c>
      <c r="J29" s="6" t="s">
        <v>68</v>
      </c>
      <c r="K29" s="6" t="s">
        <v>735</v>
      </c>
      <c r="L29" s="6">
        <v>30</v>
      </c>
      <c r="M29" s="11" t="s">
        <v>46</v>
      </c>
      <c r="N29" s="11" t="s">
        <v>434</v>
      </c>
      <c r="O29" s="34"/>
      <c r="P29" s="6"/>
      <c r="Q29" s="6"/>
      <c r="R29" s="6" t="s">
        <v>423</v>
      </c>
      <c r="S29" s="6"/>
      <c r="T29" s="6"/>
      <c r="U29" s="6"/>
      <c r="V29" s="6"/>
      <c r="W29" s="6"/>
      <c r="X29" s="12"/>
    </row>
    <row r="30" spans="1:24" s="21" customFormat="1" ht="31.5" x14ac:dyDescent="0.25">
      <c r="A30" s="27" t="s">
        <v>682</v>
      </c>
      <c r="B30" s="28" t="s">
        <v>450</v>
      </c>
      <c r="C30" s="28" t="s">
        <v>451</v>
      </c>
      <c r="D30" s="29" t="s">
        <v>125</v>
      </c>
      <c r="E30" s="29" t="s">
        <v>425</v>
      </c>
      <c r="F30" s="29" t="s">
        <v>421</v>
      </c>
      <c r="G30" s="29" t="s">
        <v>124</v>
      </c>
      <c r="H30" s="29" t="s">
        <v>36</v>
      </c>
      <c r="I30" s="29" t="s">
        <v>37</v>
      </c>
      <c r="J30" s="29" t="s">
        <v>68</v>
      </c>
      <c r="K30" s="29" t="s">
        <v>735</v>
      </c>
      <c r="L30" s="29">
        <v>30</v>
      </c>
      <c r="M30" s="28" t="s">
        <v>123</v>
      </c>
      <c r="N30" s="28" t="s">
        <v>434</v>
      </c>
      <c r="O30" s="29"/>
      <c r="P30" s="29"/>
      <c r="Q30" s="29"/>
      <c r="R30" s="29" t="s">
        <v>638</v>
      </c>
      <c r="S30" s="29"/>
      <c r="T30" s="29"/>
      <c r="U30" s="29"/>
      <c r="V30" s="29"/>
      <c r="W30" s="29"/>
      <c r="X30" s="31" t="s">
        <v>489</v>
      </c>
    </row>
    <row r="31" spans="1:24" s="21" customFormat="1" ht="52.5" x14ac:dyDescent="0.25">
      <c r="A31" s="13" t="s">
        <v>682</v>
      </c>
      <c r="B31" s="14" t="s">
        <v>450</v>
      </c>
      <c r="C31" s="14" t="s">
        <v>481</v>
      </c>
      <c r="D31" s="8" t="s">
        <v>128</v>
      </c>
      <c r="E31" s="8" t="s">
        <v>703</v>
      </c>
      <c r="F31" s="8" t="s">
        <v>700</v>
      </c>
      <c r="G31" s="8" t="s">
        <v>127</v>
      </c>
      <c r="H31" s="8" t="s">
        <v>495</v>
      </c>
      <c r="I31" s="8" t="s">
        <v>37</v>
      </c>
      <c r="J31" s="8" t="s">
        <v>68</v>
      </c>
      <c r="K31" s="8" t="s">
        <v>713</v>
      </c>
      <c r="L31" s="8">
        <v>30</v>
      </c>
      <c r="M31" s="14" t="s">
        <v>126</v>
      </c>
      <c r="N31" s="14" t="s">
        <v>434</v>
      </c>
      <c r="O31" s="15" t="s">
        <v>496</v>
      </c>
      <c r="P31" s="24" t="s">
        <v>497</v>
      </c>
      <c r="Q31" s="8">
        <v>52</v>
      </c>
      <c r="R31" s="8" t="s">
        <v>705</v>
      </c>
      <c r="S31" s="8" t="s">
        <v>672</v>
      </c>
      <c r="T31" s="8" t="s">
        <v>498</v>
      </c>
      <c r="U31" s="8"/>
      <c r="V31" s="8"/>
      <c r="W31" s="8"/>
      <c r="X31" s="16" t="s">
        <v>494</v>
      </c>
    </row>
    <row r="32" spans="1:24" s="21" customFormat="1" ht="31.5" x14ac:dyDescent="0.25">
      <c r="A32" s="27" t="s">
        <v>682</v>
      </c>
      <c r="B32" s="28" t="s">
        <v>450</v>
      </c>
      <c r="C32" s="28" t="s">
        <v>448</v>
      </c>
      <c r="D32" s="29" t="s">
        <v>131</v>
      </c>
      <c r="E32" s="29" t="s">
        <v>454</v>
      </c>
      <c r="F32" s="29" t="s">
        <v>421</v>
      </c>
      <c r="G32" s="29" t="s">
        <v>130</v>
      </c>
      <c r="H32" s="29" t="s">
        <v>704</v>
      </c>
      <c r="I32" s="29" t="s">
        <v>37</v>
      </c>
      <c r="J32" s="29" t="s">
        <v>68</v>
      </c>
      <c r="K32" s="29" t="s">
        <v>713</v>
      </c>
      <c r="L32" s="29">
        <v>30</v>
      </c>
      <c r="M32" s="28" t="s">
        <v>129</v>
      </c>
      <c r="N32" s="28" t="s">
        <v>434</v>
      </c>
      <c r="O32" s="29"/>
      <c r="P32" s="29"/>
      <c r="Q32" s="29"/>
      <c r="R32" s="29" t="s">
        <v>638</v>
      </c>
      <c r="S32" s="29"/>
      <c r="T32" s="29"/>
      <c r="U32" s="29"/>
      <c r="V32" s="29"/>
      <c r="W32" s="29"/>
      <c r="X32" s="31" t="s">
        <v>499</v>
      </c>
    </row>
    <row r="33" spans="1:24" s="21" customFormat="1" ht="31.5" x14ac:dyDescent="0.25">
      <c r="A33" s="27" t="s">
        <v>682</v>
      </c>
      <c r="B33" s="28" t="s">
        <v>450</v>
      </c>
      <c r="C33" s="28" t="s">
        <v>465</v>
      </c>
      <c r="D33" s="29" t="s">
        <v>100</v>
      </c>
      <c r="E33" s="29" t="s">
        <v>425</v>
      </c>
      <c r="F33" s="29" t="s">
        <v>421</v>
      </c>
      <c r="G33" s="29" t="s">
        <v>134</v>
      </c>
      <c r="H33" s="29" t="s">
        <v>704</v>
      </c>
      <c r="I33" s="29" t="s">
        <v>37</v>
      </c>
      <c r="J33" s="29" t="s">
        <v>68</v>
      </c>
      <c r="K33" s="29" t="s">
        <v>735</v>
      </c>
      <c r="L33" s="29">
        <v>30</v>
      </c>
      <c r="M33" s="28" t="s">
        <v>133</v>
      </c>
      <c r="N33" s="28" t="s">
        <v>434</v>
      </c>
      <c r="O33" s="29"/>
      <c r="P33" s="29"/>
      <c r="Q33" s="29"/>
      <c r="R33" s="29" t="s">
        <v>638</v>
      </c>
      <c r="S33" s="29"/>
      <c r="T33" s="29"/>
      <c r="U33" s="29"/>
      <c r="V33" s="29"/>
      <c r="W33" s="29"/>
      <c r="X33" s="31" t="s">
        <v>501</v>
      </c>
    </row>
    <row r="34" spans="1:24" s="21" customFormat="1" ht="52.5" x14ac:dyDescent="0.25">
      <c r="A34" s="13" t="s">
        <v>682</v>
      </c>
      <c r="B34" s="14" t="s">
        <v>450</v>
      </c>
      <c r="C34" s="14" t="s">
        <v>456</v>
      </c>
      <c r="D34" s="8" t="s">
        <v>137</v>
      </c>
      <c r="E34" s="8" t="s">
        <v>425</v>
      </c>
      <c r="F34" s="8" t="s">
        <v>700</v>
      </c>
      <c r="G34" s="8" t="s">
        <v>136</v>
      </c>
      <c r="H34" s="8" t="s">
        <v>502</v>
      </c>
      <c r="I34" s="8" t="s">
        <v>37</v>
      </c>
      <c r="J34" s="8" t="s">
        <v>68</v>
      </c>
      <c r="K34" s="8" t="s">
        <v>735</v>
      </c>
      <c r="L34" s="8">
        <v>30</v>
      </c>
      <c r="M34" s="14" t="s">
        <v>135</v>
      </c>
      <c r="N34" s="14" t="s">
        <v>434</v>
      </c>
      <c r="O34" s="15" t="s">
        <v>503</v>
      </c>
      <c r="P34" s="24" t="s">
        <v>504</v>
      </c>
      <c r="Q34" s="8">
        <v>67</v>
      </c>
      <c r="R34" s="8" t="s">
        <v>705</v>
      </c>
      <c r="S34" s="8" t="s">
        <v>673</v>
      </c>
      <c r="T34" s="8" t="s">
        <v>498</v>
      </c>
      <c r="U34" s="8"/>
      <c r="V34" s="8" t="s">
        <v>504</v>
      </c>
      <c r="W34" s="8"/>
      <c r="X34" s="16" t="s">
        <v>714</v>
      </c>
    </row>
    <row r="35" spans="1:24" s="21" customFormat="1" ht="42" x14ac:dyDescent="0.25">
      <c r="A35" s="13" t="s">
        <v>682</v>
      </c>
      <c r="B35" s="14" t="s">
        <v>450</v>
      </c>
      <c r="C35" s="14" t="s">
        <v>455</v>
      </c>
      <c r="D35" s="8" t="s">
        <v>140</v>
      </c>
      <c r="E35" s="8" t="s">
        <v>425</v>
      </c>
      <c r="F35" s="8" t="s">
        <v>700</v>
      </c>
      <c r="G35" s="8" t="s">
        <v>139</v>
      </c>
      <c r="H35" s="8" t="s">
        <v>506</v>
      </c>
      <c r="I35" s="8" t="s">
        <v>715</v>
      </c>
      <c r="J35" s="8" t="s">
        <v>68</v>
      </c>
      <c r="K35" s="8" t="s">
        <v>713</v>
      </c>
      <c r="L35" s="8">
        <v>30</v>
      </c>
      <c r="M35" s="14" t="s">
        <v>138</v>
      </c>
      <c r="N35" s="14" t="s">
        <v>434</v>
      </c>
      <c r="O35" s="8" t="s">
        <v>642</v>
      </c>
      <c r="P35" s="24">
        <v>43904</v>
      </c>
      <c r="Q35" s="8">
        <v>30</v>
      </c>
      <c r="R35" s="8" t="s">
        <v>705</v>
      </c>
      <c r="S35" s="8" t="s">
        <v>716</v>
      </c>
      <c r="T35" s="8"/>
      <c r="U35" s="8"/>
      <c r="V35" s="8"/>
      <c r="W35" s="8" t="s">
        <v>505</v>
      </c>
      <c r="X35" s="16" t="s">
        <v>717</v>
      </c>
    </row>
    <row r="36" spans="1:24" s="21" customFormat="1" ht="31.5" x14ac:dyDescent="0.25">
      <c r="A36" s="27" t="s">
        <v>682</v>
      </c>
      <c r="B36" s="28" t="s">
        <v>450</v>
      </c>
      <c r="C36" s="28" t="s">
        <v>448</v>
      </c>
      <c r="D36" s="29" t="s">
        <v>143</v>
      </c>
      <c r="E36" s="29" t="s">
        <v>454</v>
      </c>
      <c r="F36" s="29" t="s">
        <v>421</v>
      </c>
      <c r="G36" s="29" t="s">
        <v>142</v>
      </c>
      <c r="H36" s="29" t="s">
        <v>704</v>
      </c>
      <c r="I36" s="29" t="s">
        <v>37</v>
      </c>
      <c r="J36" s="29" t="s">
        <v>68</v>
      </c>
      <c r="K36" s="29" t="s">
        <v>713</v>
      </c>
      <c r="L36" s="29">
        <v>30</v>
      </c>
      <c r="M36" s="28" t="s">
        <v>141</v>
      </c>
      <c r="N36" s="28" t="s">
        <v>434</v>
      </c>
      <c r="O36" s="29"/>
      <c r="P36" s="29"/>
      <c r="Q36" s="29"/>
      <c r="R36" s="29" t="s">
        <v>638</v>
      </c>
      <c r="S36" s="29"/>
      <c r="T36" s="29"/>
      <c r="U36" s="29"/>
      <c r="V36" s="29"/>
      <c r="W36" s="29"/>
      <c r="X36" s="31" t="s">
        <v>507</v>
      </c>
    </row>
    <row r="37" spans="1:24" s="21" customFormat="1" ht="42" x14ac:dyDescent="0.25">
      <c r="A37" s="18" t="s">
        <v>682</v>
      </c>
      <c r="B37" s="19" t="s">
        <v>450</v>
      </c>
      <c r="C37" s="19" t="s">
        <v>448</v>
      </c>
      <c r="D37" s="9" t="s">
        <v>146</v>
      </c>
      <c r="E37" s="9" t="s">
        <v>454</v>
      </c>
      <c r="F37" s="9" t="s">
        <v>700</v>
      </c>
      <c r="G37" s="9" t="s">
        <v>145</v>
      </c>
      <c r="H37" s="9" t="s">
        <v>704</v>
      </c>
      <c r="I37" s="9" t="s">
        <v>37</v>
      </c>
      <c r="J37" s="9" t="s">
        <v>68</v>
      </c>
      <c r="K37" s="9" t="s">
        <v>713</v>
      </c>
      <c r="L37" s="9">
        <v>30</v>
      </c>
      <c r="M37" s="19" t="s">
        <v>144</v>
      </c>
      <c r="N37" s="19" t="s">
        <v>434</v>
      </c>
      <c r="O37" s="9" t="s">
        <v>642</v>
      </c>
      <c r="P37" s="26">
        <v>43904</v>
      </c>
      <c r="Q37" s="9">
        <v>25</v>
      </c>
      <c r="R37" s="9" t="s">
        <v>637</v>
      </c>
      <c r="S37" s="9"/>
      <c r="T37" s="9"/>
      <c r="U37" s="9"/>
      <c r="V37" s="32">
        <v>43951</v>
      </c>
      <c r="W37" s="9"/>
      <c r="X37" s="20" t="s">
        <v>508</v>
      </c>
    </row>
    <row r="38" spans="1:24" s="21" customFormat="1" ht="31.5" x14ac:dyDescent="0.25">
      <c r="A38" s="27" t="s">
        <v>682</v>
      </c>
      <c r="B38" s="28" t="s">
        <v>450</v>
      </c>
      <c r="C38" s="28" t="s">
        <v>448</v>
      </c>
      <c r="D38" s="29" t="s">
        <v>148</v>
      </c>
      <c r="E38" s="29" t="s">
        <v>454</v>
      </c>
      <c r="F38" s="29" t="s">
        <v>421</v>
      </c>
      <c r="G38" s="29" t="s">
        <v>8</v>
      </c>
      <c r="H38" s="29" t="s">
        <v>36</v>
      </c>
      <c r="I38" s="29" t="s">
        <v>37</v>
      </c>
      <c r="J38" s="29" t="s">
        <v>68</v>
      </c>
      <c r="K38" s="29" t="s">
        <v>713</v>
      </c>
      <c r="L38" s="29">
        <v>30</v>
      </c>
      <c r="M38" s="28" t="s">
        <v>147</v>
      </c>
      <c r="N38" s="28" t="s">
        <v>434</v>
      </c>
      <c r="O38" s="29"/>
      <c r="P38" s="29"/>
      <c r="Q38" s="29"/>
      <c r="R38" s="29" t="s">
        <v>638</v>
      </c>
      <c r="S38" s="29"/>
      <c r="T38" s="29"/>
      <c r="U38" s="29"/>
      <c r="V38" s="29"/>
      <c r="W38" s="29"/>
      <c r="X38" s="31" t="s">
        <v>509</v>
      </c>
    </row>
    <row r="39" spans="1:24" s="21" customFormat="1" ht="63" x14ac:dyDescent="0.25">
      <c r="A39" s="13" t="s">
        <v>682</v>
      </c>
      <c r="B39" s="14" t="s">
        <v>450</v>
      </c>
      <c r="C39" s="14" t="s">
        <v>708</v>
      </c>
      <c r="D39" s="8" t="s">
        <v>151</v>
      </c>
      <c r="E39" s="8" t="s">
        <v>425</v>
      </c>
      <c r="F39" s="8" t="s">
        <v>421</v>
      </c>
      <c r="G39" s="8" t="s">
        <v>150</v>
      </c>
      <c r="H39" s="8" t="s">
        <v>445</v>
      </c>
      <c r="I39" s="8" t="s">
        <v>37</v>
      </c>
      <c r="J39" s="8" t="s">
        <v>68</v>
      </c>
      <c r="K39" s="8" t="s">
        <v>735</v>
      </c>
      <c r="L39" s="8">
        <v>30</v>
      </c>
      <c r="M39" s="14" t="s">
        <v>149</v>
      </c>
      <c r="N39" s="14" t="s">
        <v>434</v>
      </c>
      <c r="O39" s="15" t="s">
        <v>511</v>
      </c>
      <c r="P39" s="24" t="s">
        <v>504</v>
      </c>
      <c r="Q39" s="8">
        <v>61</v>
      </c>
      <c r="R39" s="8" t="s">
        <v>705</v>
      </c>
      <c r="S39" s="8" t="s">
        <v>674</v>
      </c>
      <c r="T39" s="7" t="s">
        <v>498</v>
      </c>
      <c r="U39" s="8" t="s">
        <v>512</v>
      </c>
      <c r="V39" s="7" t="s">
        <v>504</v>
      </c>
      <c r="W39" s="8"/>
      <c r="X39" s="16" t="s">
        <v>510</v>
      </c>
    </row>
    <row r="40" spans="1:24" s="21" customFormat="1" ht="63" x14ac:dyDescent="0.25">
      <c r="A40" s="13" t="s">
        <v>682</v>
      </c>
      <c r="B40" s="14" t="s">
        <v>450</v>
      </c>
      <c r="C40" s="14" t="s">
        <v>456</v>
      </c>
      <c r="D40" s="8" t="s">
        <v>154</v>
      </c>
      <c r="E40" s="8" t="s">
        <v>425</v>
      </c>
      <c r="F40" s="8" t="s">
        <v>421</v>
      </c>
      <c r="G40" s="8" t="s">
        <v>153</v>
      </c>
      <c r="H40" s="8" t="s">
        <v>445</v>
      </c>
      <c r="I40" s="8" t="s">
        <v>37</v>
      </c>
      <c r="J40" s="8" t="s">
        <v>68</v>
      </c>
      <c r="K40" s="8" t="s">
        <v>735</v>
      </c>
      <c r="L40" s="8">
        <v>30</v>
      </c>
      <c r="M40" s="14" t="s">
        <v>152</v>
      </c>
      <c r="N40" s="14" t="s">
        <v>435</v>
      </c>
      <c r="O40" s="15" t="s">
        <v>514</v>
      </c>
      <c r="P40" s="24" t="s">
        <v>504</v>
      </c>
      <c r="Q40" s="8" t="s">
        <v>718</v>
      </c>
      <c r="R40" s="8" t="s">
        <v>705</v>
      </c>
      <c r="S40" s="8" t="s">
        <v>666</v>
      </c>
      <c r="T40" s="8" t="s">
        <v>504</v>
      </c>
      <c r="U40" s="8" t="s">
        <v>515</v>
      </c>
      <c r="V40" s="8" t="s">
        <v>504</v>
      </c>
      <c r="W40" s="8"/>
      <c r="X40" s="16" t="s">
        <v>513</v>
      </c>
    </row>
    <row r="41" spans="1:24" s="21" customFormat="1" ht="42" x14ac:dyDescent="0.25">
      <c r="A41" s="27" t="s">
        <v>682</v>
      </c>
      <c r="B41" s="28" t="s">
        <v>450</v>
      </c>
      <c r="C41" s="28" t="s">
        <v>465</v>
      </c>
      <c r="D41" s="29" t="s">
        <v>157</v>
      </c>
      <c r="E41" s="29" t="s">
        <v>635</v>
      </c>
      <c r="F41" s="29" t="s">
        <v>421</v>
      </c>
      <c r="G41" s="29" t="s">
        <v>156</v>
      </c>
      <c r="H41" s="29" t="s">
        <v>59</v>
      </c>
      <c r="I41" s="29" t="s">
        <v>37</v>
      </c>
      <c r="J41" s="29" t="s">
        <v>68</v>
      </c>
      <c r="K41" s="29" t="s">
        <v>735</v>
      </c>
      <c r="L41" s="29">
        <v>30</v>
      </c>
      <c r="M41" s="28" t="s">
        <v>155</v>
      </c>
      <c r="N41" s="28" t="s">
        <v>435</v>
      </c>
      <c r="O41" s="29"/>
      <c r="P41" s="29"/>
      <c r="Q41" s="29"/>
      <c r="R41" s="29" t="s">
        <v>638</v>
      </c>
      <c r="S41" s="29"/>
      <c r="T41" s="29"/>
      <c r="U41" s="29"/>
      <c r="V41" s="29"/>
      <c r="W41" s="29"/>
      <c r="X41" s="31" t="s">
        <v>516</v>
      </c>
    </row>
    <row r="42" spans="1:24" s="21" customFormat="1" ht="31.5" x14ac:dyDescent="0.25">
      <c r="A42" s="27" t="s">
        <v>682</v>
      </c>
      <c r="B42" s="28" t="s">
        <v>450</v>
      </c>
      <c r="C42" s="28" t="s">
        <v>420</v>
      </c>
      <c r="D42" s="29" t="s">
        <v>160</v>
      </c>
      <c r="E42" s="29" t="s">
        <v>703</v>
      </c>
      <c r="F42" s="29" t="s">
        <v>421</v>
      </c>
      <c r="G42" s="29" t="s">
        <v>159</v>
      </c>
      <c r="H42" s="29" t="s">
        <v>49</v>
      </c>
      <c r="I42" s="29" t="s">
        <v>37</v>
      </c>
      <c r="J42" s="29" t="s">
        <v>68</v>
      </c>
      <c r="K42" s="29" t="s">
        <v>719</v>
      </c>
      <c r="L42" s="29">
        <v>10</v>
      </c>
      <c r="M42" s="28" t="s">
        <v>158</v>
      </c>
      <c r="N42" s="28" t="s">
        <v>435</v>
      </c>
      <c r="O42" s="29"/>
      <c r="P42" s="29"/>
      <c r="Q42" s="29"/>
      <c r="R42" s="29" t="s">
        <v>638</v>
      </c>
      <c r="S42" s="29"/>
      <c r="T42" s="29"/>
      <c r="U42" s="29"/>
      <c r="V42" s="29"/>
      <c r="W42" s="29"/>
      <c r="X42" s="31" t="s">
        <v>518</v>
      </c>
    </row>
    <row r="43" spans="1:24" s="21" customFormat="1" ht="31.5" x14ac:dyDescent="0.25">
      <c r="A43" s="13" t="s">
        <v>682</v>
      </c>
      <c r="B43" s="14" t="s">
        <v>450</v>
      </c>
      <c r="C43" s="14" t="s">
        <v>448</v>
      </c>
      <c r="D43" s="8" t="s">
        <v>162</v>
      </c>
      <c r="E43" s="8" t="s">
        <v>454</v>
      </c>
      <c r="F43" s="8" t="s">
        <v>700</v>
      </c>
      <c r="G43" s="8" t="s">
        <v>6</v>
      </c>
      <c r="H43" s="8" t="s">
        <v>495</v>
      </c>
      <c r="I43" s="8" t="s">
        <v>37</v>
      </c>
      <c r="J43" s="8" t="s">
        <v>68</v>
      </c>
      <c r="K43" s="8" t="s">
        <v>713</v>
      </c>
      <c r="L43" s="8">
        <v>30</v>
      </c>
      <c r="M43" s="14" t="s">
        <v>161</v>
      </c>
      <c r="N43" s="14" t="s">
        <v>435</v>
      </c>
      <c r="O43" s="15" t="s">
        <v>520</v>
      </c>
      <c r="P43" s="24" t="s">
        <v>504</v>
      </c>
      <c r="Q43" s="8" t="s">
        <v>720</v>
      </c>
      <c r="R43" s="8" t="s">
        <v>705</v>
      </c>
      <c r="S43" s="8"/>
      <c r="T43" s="8" t="s">
        <v>498</v>
      </c>
      <c r="U43" s="8" t="s">
        <v>515</v>
      </c>
      <c r="V43" s="8" t="s">
        <v>504</v>
      </c>
      <c r="W43" s="8"/>
      <c r="X43" s="16" t="s">
        <v>519</v>
      </c>
    </row>
    <row r="44" spans="1:24" s="21" customFormat="1" ht="31.5" x14ac:dyDescent="0.25">
      <c r="A44" s="27" t="s">
        <v>682</v>
      </c>
      <c r="B44" s="28" t="s">
        <v>450</v>
      </c>
      <c r="C44" s="28" t="s">
        <v>448</v>
      </c>
      <c r="D44" s="29" t="s">
        <v>165</v>
      </c>
      <c r="E44" s="29" t="s">
        <v>454</v>
      </c>
      <c r="F44" s="29" t="s">
        <v>700</v>
      </c>
      <c r="G44" s="29" t="s">
        <v>164</v>
      </c>
      <c r="H44" s="29" t="s">
        <v>132</v>
      </c>
      <c r="I44" s="29" t="s">
        <v>500</v>
      </c>
      <c r="J44" s="29" t="s">
        <v>68</v>
      </c>
      <c r="K44" s="29" t="s">
        <v>713</v>
      </c>
      <c r="L44" s="29">
        <v>30</v>
      </c>
      <c r="M44" s="28" t="s">
        <v>163</v>
      </c>
      <c r="N44" s="28" t="s">
        <v>435</v>
      </c>
      <c r="O44" s="29"/>
      <c r="P44" s="30"/>
      <c r="Q44" s="29"/>
      <c r="R44" s="29" t="s">
        <v>638</v>
      </c>
      <c r="S44" s="29"/>
      <c r="T44" s="29"/>
      <c r="U44" s="29"/>
      <c r="V44" s="29"/>
      <c r="W44" s="29"/>
      <c r="X44" s="31" t="s">
        <v>521</v>
      </c>
    </row>
    <row r="45" spans="1:24" s="21" customFormat="1" ht="31.5" x14ac:dyDescent="0.25">
      <c r="A45" s="27" t="s">
        <v>682</v>
      </c>
      <c r="B45" s="28" t="s">
        <v>450</v>
      </c>
      <c r="C45" s="28" t="s">
        <v>456</v>
      </c>
      <c r="D45" s="29" t="s">
        <v>168</v>
      </c>
      <c r="E45" s="29" t="s">
        <v>454</v>
      </c>
      <c r="F45" s="29" t="s">
        <v>700</v>
      </c>
      <c r="G45" s="29" t="s">
        <v>167</v>
      </c>
      <c r="H45" s="29" t="s">
        <v>132</v>
      </c>
      <c r="I45" s="29" t="s">
        <v>500</v>
      </c>
      <c r="J45" s="29" t="s">
        <v>68</v>
      </c>
      <c r="K45" s="29" t="s">
        <v>713</v>
      </c>
      <c r="L45" s="29">
        <v>30</v>
      </c>
      <c r="M45" s="28" t="s">
        <v>166</v>
      </c>
      <c r="N45" s="28" t="s">
        <v>435</v>
      </c>
      <c r="O45" s="29"/>
      <c r="P45" s="30"/>
      <c r="Q45" s="29"/>
      <c r="R45" s="29" t="s">
        <v>638</v>
      </c>
      <c r="S45" s="29"/>
      <c r="T45" s="29"/>
      <c r="U45" s="29"/>
      <c r="V45" s="29"/>
      <c r="W45" s="29"/>
      <c r="X45" s="31" t="s">
        <v>517</v>
      </c>
    </row>
    <row r="46" spans="1:24" s="21" customFormat="1" ht="31.5" x14ac:dyDescent="0.25">
      <c r="A46" s="27" t="s">
        <v>682</v>
      </c>
      <c r="B46" s="28" t="s">
        <v>450</v>
      </c>
      <c r="C46" s="28" t="s">
        <v>444</v>
      </c>
      <c r="D46" s="29" t="s">
        <v>171</v>
      </c>
      <c r="E46" s="29" t="s">
        <v>454</v>
      </c>
      <c r="F46" s="29" t="s">
        <v>421</v>
      </c>
      <c r="G46" s="29" t="s">
        <v>170</v>
      </c>
      <c r="H46" s="29" t="s">
        <v>36</v>
      </c>
      <c r="I46" s="29" t="s">
        <v>37</v>
      </c>
      <c r="J46" s="29" t="s">
        <v>68</v>
      </c>
      <c r="K46" s="29" t="s">
        <v>713</v>
      </c>
      <c r="L46" s="29">
        <v>30</v>
      </c>
      <c r="M46" s="28" t="s">
        <v>169</v>
      </c>
      <c r="N46" s="28" t="s">
        <v>435</v>
      </c>
      <c r="O46" s="29"/>
      <c r="P46" s="29"/>
      <c r="Q46" s="29"/>
      <c r="R46" s="29" t="s">
        <v>638</v>
      </c>
      <c r="S46" s="29"/>
      <c r="T46" s="29"/>
      <c r="U46" s="29"/>
      <c r="V46" s="29"/>
      <c r="W46" s="29"/>
      <c r="X46" s="31" t="s">
        <v>513</v>
      </c>
    </row>
    <row r="47" spans="1:24" s="21" customFormat="1" ht="52.5" x14ac:dyDescent="0.25">
      <c r="A47" s="27" t="s">
        <v>682</v>
      </c>
      <c r="B47" s="28" t="s">
        <v>450</v>
      </c>
      <c r="C47" s="28" t="s">
        <v>448</v>
      </c>
      <c r="D47" s="29" t="s">
        <v>7</v>
      </c>
      <c r="E47" s="29" t="s">
        <v>636</v>
      </c>
      <c r="F47" s="29" t="s">
        <v>421</v>
      </c>
      <c r="G47" s="29" t="s">
        <v>173</v>
      </c>
      <c r="H47" s="29" t="s">
        <v>36</v>
      </c>
      <c r="I47" s="29" t="s">
        <v>37</v>
      </c>
      <c r="J47" s="29" t="s">
        <v>68</v>
      </c>
      <c r="K47" s="29" t="s">
        <v>713</v>
      </c>
      <c r="L47" s="29">
        <v>30</v>
      </c>
      <c r="M47" s="28" t="s">
        <v>172</v>
      </c>
      <c r="N47" s="28" t="s">
        <v>435</v>
      </c>
      <c r="O47" s="29"/>
      <c r="P47" s="29"/>
      <c r="Q47" s="29"/>
      <c r="R47" s="29" t="s">
        <v>638</v>
      </c>
      <c r="S47" s="29"/>
      <c r="T47" s="29"/>
      <c r="U47" s="29"/>
      <c r="V47" s="29"/>
      <c r="W47" s="29"/>
      <c r="X47" s="31" t="s">
        <v>522</v>
      </c>
    </row>
    <row r="48" spans="1:24" s="21" customFormat="1" ht="63" x14ac:dyDescent="0.25">
      <c r="A48" s="27" t="s">
        <v>682</v>
      </c>
      <c r="B48" s="28" t="s">
        <v>450</v>
      </c>
      <c r="C48" s="28" t="s">
        <v>448</v>
      </c>
      <c r="D48" s="29" t="s">
        <v>7</v>
      </c>
      <c r="E48" s="29" t="s">
        <v>636</v>
      </c>
      <c r="F48" s="29" t="s">
        <v>421</v>
      </c>
      <c r="G48" s="29" t="s">
        <v>175</v>
      </c>
      <c r="H48" s="29" t="s">
        <v>36</v>
      </c>
      <c r="I48" s="29" t="s">
        <v>37</v>
      </c>
      <c r="J48" s="29" t="s">
        <v>68</v>
      </c>
      <c r="K48" s="29" t="s">
        <v>713</v>
      </c>
      <c r="L48" s="29">
        <v>30</v>
      </c>
      <c r="M48" s="28" t="s">
        <v>174</v>
      </c>
      <c r="N48" s="28" t="s">
        <v>435</v>
      </c>
      <c r="O48" s="29"/>
      <c r="P48" s="29"/>
      <c r="Q48" s="29"/>
      <c r="R48" s="29" t="s">
        <v>638</v>
      </c>
      <c r="S48" s="29"/>
      <c r="T48" s="29"/>
      <c r="U48" s="29"/>
      <c r="V48" s="29"/>
      <c r="W48" s="29"/>
      <c r="X48" s="31" t="s">
        <v>518</v>
      </c>
    </row>
    <row r="49" spans="1:24" s="21" customFormat="1" ht="42" x14ac:dyDescent="0.25">
      <c r="A49" s="13" t="s">
        <v>682</v>
      </c>
      <c r="B49" s="14" t="s">
        <v>450</v>
      </c>
      <c r="C49" s="14" t="s">
        <v>465</v>
      </c>
      <c r="D49" s="8" t="s">
        <v>178</v>
      </c>
      <c r="E49" s="8" t="s">
        <v>454</v>
      </c>
      <c r="F49" s="8" t="s">
        <v>421</v>
      </c>
      <c r="G49" s="8" t="s">
        <v>177</v>
      </c>
      <c r="H49" s="8" t="s">
        <v>523</v>
      </c>
      <c r="I49" s="8" t="s">
        <v>236</v>
      </c>
      <c r="J49" s="8" t="s">
        <v>236</v>
      </c>
      <c r="K49" s="8" t="s">
        <v>719</v>
      </c>
      <c r="L49" s="8">
        <v>10</v>
      </c>
      <c r="M49" s="14" t="s">
        <v>176</v>
      </c>
      <c r="N49" s="14" t="s">
        <v>435</v>
      </c>
      <c r="O49" s="15" t="s">
        <v>524</v>
      </c>
      <c r="P49" s="24">
        <v>43955</v>
      </c>
      <c r="Q49" s="8">
        <v>35</v>
      </c>
      <c r="R49" s="8" t="s">
        <v>705</v>
      </c>
      <c r="S49" s="8" t="s">
        <v>655</v>
      </c>
      <c r="T49" s="8"/>
      <c r="U49" s="8"/>
      <c r="V49" s="8"/>
      <c r="W49" s="8"/>
      <c r="X49" s="16" t="s">
        <v>525</v>
      </c>
    </row>
    <row r="50" spans="1:24" s="21" customFormat="1" ht="31.5" x14ac:dyDescent="0.25">
      <c r="A50" s="10" t="s">
        <v>682</v>
      </c>
      <c r="B50" s="11" t="s">
        <v>450</v>
      </c>
      <c r="C50" s="11" t="s">
        <v>448</v>
      </c>
      <c r="D50" s="6" t="s">
        <v>178</v>
      </c>
      <c r="E50" s="6" t="s">
        <v>454</v>
      </c>
      <c r="F50" s="6" t="s">
        <v>421</v>
      </c>
      <c r="G50" s="6" t="s">
        <v>180</v>
      </c>
      <c r="H50" s="6" t="s">
        <v>181</v>
      </c>
      <c r="I50" s="6" t="s">
        <v>182</v>
      </c>
      <c r="J50" s="6" t="s">
        <v>397</v>
      </c>
      <c r="K50" s="6" t="s">
        <v>713</v>
      </c>
      <c r="L50" s="6">
        <v>30</v>
      </c>
      <c r="M50" s="11" t="s">
        <v>179</v>
      </c>
      <c r="N50" s="11" t="s">
        <v>435</v>
      </c>
      <c r="O50" s="6"/>
      <c r="P50" s="6"/>
      <c r="Q50" s="6"/>
      <c r="R50" s="6" t="s">
        <v>423</v>
      </c>
      <c r="S50" s="6"/>
      <c r="T50" s="6"/>
      <c r="U50" s="6"/>
      <c r="V50" s="6"/>
      <c r="W50" s="6"/>
      <c r="X50" s="12" t="s">
        <v>526</v>
      </c>
    </row>
    <row r="51" spans="1:24" s="21" customFormat="1" ht="63" x14ac:dyDescent="0.25">
      <c r="A51" s="18" t="s">
        <v>682</v>
      </c>
      <c r="B51" s="19" t="s">
        <v>443</v>
      </c>
      <c r="C51" s="19" t="s">
        <v>721</v>
      </c>
      <c r="D51" s="9" t="s">
        <v>42</v>
      </c>
      <c r="E51" s="9" t="s">
        <v>425</v>
      </c>
      <c r="F51" s="9" t="s">
        <v>421</v>
      </c>
      <c r="G51" s="9" t="s">
        <v>184</v>
      </c>
      <c r="H51" s="9" t="s">
        <v>396</v>
      </c>
      <c r="I51" s="9" t="s">
        <v>37</v>
      </c>
      <c r="J51" s="9" t="s">
        <v>68</v>
      </c>
      <c r="K51" s="9" t="s">
        <v>735</v>
      </c>
      <c r="L51" s="9">
        <v>30</v>
      </c>
      <c r="M51" s="19" t="s">
        <v>183</v>
      </c>
      <c r="N51" s="19" t="s">
        <v>436</v>
      </c>
      <c r="O51" s="25" t="s">
        <v>528</v>
      </c>
      <c r="P51" s="26" t="s">
        <v>529</v>
      </c>
      <c r="Q51" s="9" t="s">
        <v>722</v>
      </c>
      <c r="R51" s="9" t="s">
        <v>637</v>
      </c>
      <c r="S51" s="9" t="s">
        <v>667</v>
      </c>
      <c r="T51" s="9" t="s">
        <v>498</v>
      </c>
      <c r="U51" s="9" t="s">
        <v>512</v>
      </c>
      <c r="V51" s="9" t="s">
        <v>529</v>
      </c>
      <c r="W51" s="9"/>
      <c r="X51" s="20" t="s">
        <v>527</v>
      </c>
    </row>
    <row r="52" spans="1:24" s="21" customFormat="1" ht="31.5" x14ac:dyDescent="0.25">
      <c r="A52" s="27" t="s">
        <v>682</v>
      </c>
      <c r="B52" s="28" t="s">
        <v>450</v>
      </c>
      <c r="C52" s="28" t="s">
        <v>427</v>
      </c>
      <c r="D52" s="29" t="s">
        <v>2</v>
      </c>
      <c r="E52" s="29" t="s">
        <v>635</v>
      </c>
      <c r="F52" s="29" t="s">
        <v>421</v>
      </c>
      <c r="G52" s="29" t="s">
        <v>186</v>
      </c>
      <c r="H52" s="29" t="s">
        <v>36</v>
      </c>
      <c r="I52" s="29" t="s">
        <v>37</v>
      </c>
      <c r="J52" s="29" t="s">
        <v>68</v>
      </c>
      <c r="K52" s="29" t="s">
        <v>735</v>
      </c>
      <c r="L52" s="29">
        <v>30</v>
      </c>
      <c r="M52" s="28" t="s">
        <v>185</v>
      </c>
      <c r="N52" s="28" t="s">
        <v>436</v>
      </c>
      <c r="O52" s="29"/>
      <c r="P52" s="29"/>
      <c r="Q52" s="29"/>
      <c r="R52" s="29" t="s">
        <v>638</v>
      </c>
      <c r="S52" s="29"/>
      <c r="T52" s="29"/>
      <c r="U52" s="29"/>
      <c r="V52" s="29"/>
      <c r="W52" s="29"/>
      <c r="X52" s="31" t="s">
        <v>537</v>
      </c>
    </row>
    <row r="53" spans="1:24" s="21" customFormat="1" ht="63" x14ac:dyDescent="0.25">
      <c r="A53" s="13" t="s">
        <v>682</v>
      </c>
      <c r="B53" s="14" t="s">
        <v>450</v>
      </c>
      <c r="C53" s="14" t="s">
        <v>448</v>
      </c>
      <c r="D53" s="8" t="s">
        <v>189</v>
      </c>
      <c r="E53" s="8" t="s">
        <v>636</v>
      </c>
      <c r="F53" s="8" t="s">
        <v>421</v>
      </c>
      <c r="G53" s="8" t="s">
        <v>188</v>
      </c>
      <c r="H53" s="8" t="s">
        <v>523</v>
      </c>
      <c r="I53" s="8" t="s">
        <v>236</v>
      </c>
      <c r="J53" s="8" t="s">
        <v>236</v>
      </c>
      <c r="K53" s="8" t="s">
        <v>735</v>
      </c>
      <c r="L53" s="8">
        <v>15</v>
      </c>
      <c r="M53" s="14" t="s">
        <v>187</v>
      </c>
      <c r="N53" s="14" t="s">
        <v>436</v>
      </c>
      <c r="O53" s="8" t="s">
        <v>642</v>
      </c>
      <c r="P53" s="24">
        <v>43956</v>
      </c>
      <c r="Q53" s="8">
        <v>69</v>
      </c>
      <c r="R53" s="8" t="s">
        <v>705</v>
      </c>
      <c r="S53" s="8" t="s">
        <v>656</v>
      </c>
      <c r="T53" s="8"/>
      <c r="U53" s="8" t="s">
        <v>512</v>
      </c>
      <c r="V53" s="8" t="s">
        <v>530</v>
      </c>
      <c r="W53" s="8"/>
      <c r="X53" s="16" t="s">
        <v>531</v>
      </c>
    </row>
    <row r="54" spans="1:24" s="21" customFormat="1" ht="31.5" x14ac:dyDescent="0.25">
      <c r="A54" s="27" t="s">
        <v>682</v>
      </c>
      <c r="B54" s="28" t="s">
        <v>450</v>
      </c>
      <c r="C54" s="28" t="s">
        <v>424</v>
      </c>
      <c r="D54" s="29" t="s">
        <v>192</v>
      </c>
      <c r="E54" s="29" t="s">
        <v>635</v>
      </c>
      <c r="F54" s="29" t="s">
        <v>421</v>
      </c>
      <c r="G54" s="29" t="s">
        <v>191</v>
      </c>
      <c r="H54" s="29" t="s">
        <v>59</v>
      </c>
      <c r="I54" s="29" t="s">
        <v>37</v>
      </c>
      <c r="J54" s="29" t="s">
        <v>68</v>
      </c>
      <c r="K54" s="29" t="s">
        <v>735</v>
      </c>
      <c r="L54" s="29">
        <v>30</v>
      </c>
      <c r="M54" s="28" t="s">
        <v>190</v>
      </c>
      <c r="N54" s="28" t="s">
        <v>436</v>
      </c>
      <c r="O54" s="29"/>
      <c r="P54" s="29"/>
      <c r="Q54" s="29"/>
      <c r="R54" s="29" t="s">
        <v>638</v>
      </c>
      <c r="S54" s="29"/>
      <c r="T54" s="29"/>
      <c r="U54" s="29"/>
      <c r="V54" s="29"/>
      <c r="W54" s="29"/>
      <c r="X54" s="31" t="s">
        <v>538</v>
      </c>
    </row>
    <row r="55" spans="1:24" s="21" customFormat="1" ht="31.5" x14ac:dyDescent="0.25">
      <c r="A55" s="27" t="s">
        <v>682</v>
      </c>
      <c r="B55" s="28" t="s">
        <v>450</v>
      </c>
      <c r="C55" s="28" t="s">
        <v>456</v>
      </c>
      <c r="D55" s="29" t="s">
        <v>723</v>
      </c>
      <c r="E55" s="29" t="s">
        <v>635</v>
      </c>
      <c r="F55" s="29" t="s">
        <v>421</v>
      </c>
      <c r="G55" s="29" t="s">
        <v>194</v>
      </c>
      <c r="H55" s="29" t="s">
        <v>36</v>
      </c>
      <c r="I55" s="29" t="s">
        <v>37</v>
      </c>
      <c r="J55" s="29" t="s">
        <v>68</v>
      </c>
      <c r="K55" s="29" t="s">
        <v>735</v>
      </c>
      <c r="L55" s="29">
        <v>30</v>
      </c>
      <c r="M55" s="28" t="s">
        <v>193</v>
      </c>
      <c r="N55" s="28" t="s">
        <v>436</v>
      </c>
      <c r="O55" s="29"/>
      <c r="P55" s="29"/>
      <c r="Q55" s="29"/>
      <c r="R55" s="29" t="s">
        <v>638</v>
      </c>
      <c r="S55" s="29"/>
      <c r="T55" s="29"/>
      <c r="U55" s="29"/>
      <c r="V55" s="29"/>
      <c r="W55" s="29"/>
      <c r="X55" s="31" t="s">
        <v>539</v>
      </c>
    </row>
    <row r="56" spans="1:24" s="21" customFormat="1" ht="52.5" x14ac:dyDescent="0.25">
      <c r="A56" s="18" t="s">
        <v>682</v>
      </c>
      <c r="B56" s="19" t="s">
        <v>450</v>
      </c>
      <c r="C56" s="19" t="s">
        <v>465</v>
      </c>
      <c r="D56" s="9" t="s">
        <v>197</v>
      </c>
      <c r="E56" s="9" t="s">
        <v>636</v>
      </c>
      <c r="F56" s="9" t="s">
        <v>421</v>
      </c>
      <c r="G56" s="9" t="s">
        <v>196</v>
      </c>
      <c r="H56" s="9" t="s">
        <v>396</v>
      </c>
      <c r="I56" s="9" t="s">
        <v>37</v>
      </c>
      <c r="J56" s="9" t="s">
        <v>68</v>
      </c>
      <c r="K56" s="9" t="s">
        <v>724</v>
      </c>
      <c r="L56" s="9">
        <v>10</v>
      </c>
      <c r="M56" s="19" t="s">
        <v>195</v>
      </c>
      <c r="N56" s="19" t="s">
        <v>436</v>
      </c>
      <c r="O56" s="25" t="s">
        <v>532</v>
      </c>
      <c r="P56" s="26">
        <v>43944</v>
      </c>
      <c r="Q56" s="9">
        <v>1</v>
      </c>
      <c r="R56" s="9" t="s">
        <v>637</v>
      </c>
      <c r="S56" s="9" t="s">
        <v>654</v>
      </c>
      <c r="T56" s="9"/>
      <c r="U56" s="9"/>
      <c r="V56" s="9"/>
      <c r="W56" s="9"/>
      <c r="X56" s="20" t="s">
        <v>533</v>
      </c>
    </row>
    <row r="57" spans="1:24" s="21" customFormat="1" ht="31.5" x14ac:dyDescent="0.25">
      <c r="A57" s="10" t="s">
        <v>682</v>
      </c>
      <c r="B57" s="11" t="s">
        <v>450</v>
      </c>
      <c r="C57" s="11" t="s">
        <v>451</v>
      </c>
      <c r="D57" s="6" t="s">
        <v>200</v>
      </c>
      <c r="E57" s="6" t="s">
        <v>425</v>
      </c>
      <c r="F57" s="6" t="s">
        <v>421</v>
      </c>
      <c r="G57" s="6" t="s">
        <v>199</v>
      </c>
      <c r="H57" s="6" t="s">
        <v>704</v>
      </c>
      <c r="I57" s="6" t="s">
        <v>37</v>
      </c>
      <c r="J57" s="6" t="s">
        <v>68</v>
      </c>
      <c r="K57" s="6" t="s">
        <v>735</v>
      </c>
      <c r="L57" s="6">
        <v>30</v>
      </c>
      <c r="M57" s="11" t="s">
        <v>198</v>
      </c>
      <c r="N57" s="11" t="s">
        <v>436</v>
      </c>
      <c r="O57" s="6"/>
      <c r="P57" s="6"/>
      <c r="Q57" s="6"/>
      <c r="R57" s="6" t="s">
        <v>423</v>
      </c>
      <c r="S57" s="6"/>
      <c r="T57" s="6"/>
      <c r="U57" s="6"/>
      <c r="V57" s="6"/>
      <c r="W57" s="6"/>
      <c r="X57" s="12" t="s">
        <v>540</v>
      </c>
    </row>
    <row r="58" spans="1:24" s="21" customFormat="1" ht="52.5" x14ac:dyDescent="0.25">
      <c r="A58" s="18" t="s">
        <v>682</v>
      </c>
      <c r="B58" s="19" t="s">
        <v>450</v>
      </c>
      <c r="C58" s="19" t="s">
        <v>424</v>
      </c>
      <c r="D58" s="9" t="s">
        <v>203</v>
      </c>
      <c r="E58" s="9" t="s">
        <v>425</v>
      </c>
      <c r="F58" s="9" t="s">
        <v>725</v>
      </c>
      <c r="G58" s="9" t="s">
        <v>202</v>
      </c>
      <c r="H58" s="9" t="s">
        <v>396</v>
      </c>
      <c r="I58" s="9" t="s">
        <v>37</v>
      </c>
      <c r="J58" s="9" t="s">
        <v>68</v>
      </c>
      <c r="K58" s="9" t="s">
        <v>713</v>
      </c>
      <c r="L58" s="9">
        <v>30</v>
      </c>
      <c r="M58" s="19" t="s">
        <v>201</v>
      </c>
      <c r="N58" s="19" t="s">
        <v>436</v>
      </c>
      <c r="O58" s="9" t="s">
        <v>642</v>
      </c>
      <c r="P58" s="26" t="s">
        <v>433</v>
      </c>
      <c r="Q58" s="9">
        <v>1</v>
      </c>
      <c r="R58" s="9" t="s">
        <v>637</v>
      </c>
      <c r="S58" s="9" t="s">
        <v>534</v>
      </c>
      <c r="T58" s="9"/>
      <c r="U58" s="9" t="s">
        <v>515</v>
      </c>
      <c r="V58" s="9" t="s">
        <v>433</v>
      </c>
      <c r="W58" s="9"/>
      <c r="X58" s="20" t="s">
        <v>726</v>
      </c>
    </row>
    <row r="59" spans="1:24" s="21" customFormat="1" ht="73.5" x14ac:dyDescent="0.25">
      <c r="A59" s="18" t="s">
        <v>682</v>
      </c>
      <c r="B59" s="19" t="s">
        <v>450</v>
      </c>
      <c r="C59" s="19" t="s">
        <v>465</v>
      </c>
      <c r="D59" s="9" t="s">
        <v>205</v>
      </c>
      <c r="E59" s="9" t="s">
        <v>425</v>
      </c>
      <c r="F59" s="9" t="s">
        <v>421</v>
      </c>
      <c r="G59" s="9" t="s">
        <v>727</v>
      </c>
      <c r="H59" s="9" t="s">
        <v>396</v>
      </c>
      <c r="I59" s="9" t="s">
        <v>37</v>
      </c>
      <c r="J59" s="9" t="s">
        <v>68</v>
      </c>
      <c r="K59" s="9" t="s">
        <v>735</v>
      </c>
      <c r="L59" s="9">
        <v>30</v>
      </c>
      <c r="M59" s="19" t="s">
        <v>204</v>
      </c>
      <c r="N59" s="19" t="s">
        <v>436</v>
      </c>
      <c r="O59" s="9" t="s">
        <v>642</v>
      </c>
      <c r="P59" s="26" t="s">
        <v>436</v>
      </c>
      <c r="Q59" s="9">
        <v>4</v>
      </c>
      <c r="R59" s="9" t="s">
        <v>637</v>
      </c>
      <c r="S59" s="9" t="s">
        <v>535</v>
      </c>
      <c r="T59" s="9"/>
      <c r="U59" s="9" t="s">
        <v>728</v>
      </c>
      <c r="V59" s="9"/>
      <c r="W59" s="9"/>
      <c r="X59" s="20" t="s">
        <v>536</v>
      </c>
    </row>
    <row r="60" spans="1:24" s="21" customFormat="1" ht="42" x14ac:dyDescent="0.25">
      <c r="A60" s="10" t="s">
        <v>682</v>
      </c>
      <c r="B60" s="11" t="s">
        <v>450</v>
      </c>
      <c r="C60" s="11" t="s">
        <v>553</v>
      </c>
      <c r="D60" s="6" t="s">
        <v>208</v>
      </c>
      <c r="E60" s="6" t="s">
        <v>425</v>
      </c>
      <c r="F60" s="6" t="s">
        <v>700</v>
      </c>
      <c r="G60" s="6" t="s">
        <v>207</v>
      </c>
      <c r="H60" s="6" t="s">
        <v>729</v>
      </c>
      <c r="I60" s="6" t="s">
        <v>37</v>
      </c>
      <c r="J60" s="6" t="s">
        <v>68</v>
      </c>
      <c r="K60" s="6" t="s">
        <v>735</v>
      </c>
      <c r="L60" s="6">
        <v>30</v>
      </c>
      <c r="M60" s="11" t="s">
        <v>206</v>
      </c>
      <c r="N60" s="11" t="s">
        <v>437</v>
      </c>
      <c r="O60" s="6"/>
      <c r="P60" s="23"/>
      <c r="Q60" s="6"/>
      <c r="R60" s="6" t="s">
        <v>423</v>
      </c>
      <c r="S60" s="6"/>
      <c r="T60" s="6"/>
      <c r="U60" s="6"/>
      <c r="V60" s="6"/>
      <c r="W60" s="6"/>
      <c r="X60" s="12" t="s">
        <v>545</v>
      </c>
    </row>
    <row r="61" spans="1:24" s="21" customFormat="1" ht="31.5" x14ac:dyDescent="0.25">
      <c r="A61" s="10" t="s">
        <v>682</v>
      </c>
      <c r="B61" s="11" t="s">
        <v>541</v>
      </c>
      <c r="C61" s="11" t="s">
        <v>465</v>
      </c>
      <c r="D61" s="6" t="s">
        <v>211</v>
      </c>
      <c r="E61" s="6" t="s">
        <v>703</v>
      </c>
      <c r="F61" s="6" t="s">
        <v>700</v>
      </c>
      <c r="G61" s="6" t="s">
        <v>210</v>
      </c>
      <c r="H61" s="6" t="s">
        <v>729</v>
      </c>
      <c r="I61" s="6" t="s">
        <v>37</v>
      </c>
      <c r="J61" s="6" t="s">
        <v>68</v>
      </c>
      <c r="K61" s="6" t="s">
        <v>713</v>
      </c>
      <c r="L61" s="6">
        <v>30</v>
      </c>
      <c r="M61" s="11" t="s">
        <v>209</v>
      </c>
      <c r="N61" s="11" t="s">
        <v>437</v>
      </c>
      <c r="O61" s="6"/>
      <c r="P61" s="23"/>
      <c r="Q61" s="6"/>
      <c r="R61" s="6" t="s">
        <v>423</v>
      </c>
      <c r="S61" s="6"/>
      <c r="T61" s="6"/>
      <c r="U61" s="6"/>
      <c r="V61" s="6"/>
      <c r="W61" s="6"/>
      <c r="X61" s="12" t="s">
        <v>545</v>
      </c>
    </row>
    <row r="62" spans="1:24" s="21" customFormat="1" ht="31.5" x14ac:dyDescent="0.25">
      <c r="A62" s="27" t="s">
        <v>682</v>
      </c>
      <c r="B62" s="28" t="s">
        <v>541</v>
      </c>
      <c r="C62" s="28" t="s">
        <v>448</v>
      </c>
      <c r="D62" s="29" t="s">
        <v>213</v>
      </c>
      <c r="E62" s="29" t="s">
        <v>703</v>
      </c>
      <c r="F62" s="29" t="s">
        <v>700</v>
      </c>
      <c r="G62" s="29" t="s">
        <v>207</v>
      </c>
      <c r="H62" s="29" t="s">
        <v>214</v>
      </c>
      <c r="I62" s="29" t="s">
        <v>37</v>
      </c>
      <c r="J62" s="29" t="s">
        <v>68</v>
      </c>
      <c r="K62" s="29" t="s">
        <v>713</v>
      </c>
      <c r="L62" s="29">
        <v>30</v>
      </c>
      <c r="M62" s="28" t="s">
        <v>212</v>
      </c>
      <c r="N62" s="28" t="s">
        <v>437</v>
      </c>
      <c r="O62" s="29"/>
      <c r="P62" s="30"/>
      <c r="Q62" s="29"/>
      <c r="R62" s="29" t="s">
        <v>638</v>
      </c>
      <c r="S62" s="29"/>
      <c r="T62" s="29"/>
      <c r="U62" s="29"/>
      <c r="V62" s="29"/>
      <c r="W62" s="29"/>
      <c r="X62" s="31" t="s">
        <v>545</v>
      </c>
    </row>
    <row r="63" spans="1:24" s="21" customFormat="1" ht="52.5" x14ac:dyDescent="0.25">
      <c r="A63" s="18" t="s">
        <v>682</v>
      </c>
      <c r="B63" s="19" t="s">
        <v>541</v>
      </c>
      <c r="C63" s="19" t="s">
        <v>448</v>
      </c>
      <c r="D63" s="9" t="s">
        <v>3</v>
      </c>
      <c r="E63" s="9" t="s">
        <v>636</v>
      </c>
      <c r="F63" s="9" t="s">
        <v>700</v>
      </c>
      <c r="G63" s="9" t="s">
        <v>217</v>
      </c>
      <c r="H63" s="9" t="s">
        <v>445</v>
      </c>
      <c r="I63" s="9" t="s">
        <v>37</v>
      </c>
      <c r="J63" s="9" t="s">
        <v>68</v>
      </c>
      <c r="K63" s="9" t="s">
        <v>735</v>
      </c>
      <c r="L63" s="9">
        <v>30</v>
      </c>
      <c r="M63" s="19" t="s">
        <v>216</v>
      </c>
      <c r="N63" s="19" t="s">
        <v>437</v>
      </c>
      <c r="O63" s="25" t="s">
        <v>542</v>
      </c>
      <c r="P63" s="26" t="s">
        <v>543</v>
      </c>
      <c r="Q63" s="9">
        <v>1</v>
      </c>
      <c r="R63" s="9" t="s">
        <v>637</v>
      </c>
      <c r="S63" s="9" t="s">
        <v>675</v>
      </c>
      <c r="T63" s="9" t="s">
        <v>498</v>
      </c>
      <c r="U63" s="9"/>
      <c r="V63" s="9" t="s">
        <v>543</v>
      </c>
      <c r="W63" s="9"/>
      <c r="X63" s="20" t="s">
        <v>545</v>
      </c>
    </row>
    <row r="64" spans="1:24" s="21" customFormat="1" ht="63" x14ac:dyDescent="0.25">
      <c r="A64" s="18" t="s">
        <v>682</v>
      </c>
      <c r="B64" s="19" t="s">
        <v>541</v>
      </c>
      <c r="C64" s="19" t="s">
        <v>544</v>
      </c>
      <c r="D64" s="9" t="s">
        <v>220</v>
      </c>
      <c r="E64" s="9" t="s">
        <v>425</v>
      </c>
      <c r="F64" s="9" t="s">
        <v>421</v>
      </c>
      <c r="G64" s="9" t="s">
        <v>219</v>
      </c>
      <c r="H64" s="9" t="s">
        <v>445</v>
      </c>
      <c r="I64" s="9" t="s">
        <v>37</v>
      </c>
      <c r="J64" s="9" t="s">
        <v>68</v>
      </c>
      <c r="K64" s="9" t="s">
        <v>4</v>
      </c>
      <c r="L64" s="9">
        <v>35</v>
      </c>
      <c r="M64" s="19" t="s">
        <v>218</v>
      </c>
      <c r="N64" s="19" t="s">
        <v>437</v>
      </c>
      <c r="O64" s="25" t="s">
        <v>549</v>
      </c>
      <c r="P64" s="26" t="s">
        <v>543</v>
      </c>
      <c r="Q64" s="9">
        <v>13</v>
      </c>
      <c r="R64" s="9" t="s">
        <v>637</v>
      </c>
      <c r="S64" s="9" t="s">
        <v>650</v>
      </c>
      <c r="T64" s="9" t="s">
        <v>498</v>
      </c>
      <c r="U64" s="9"/>
      <c r="V64" s="9" t="s">
        <v>543</v>
      </c>
      <c r="W64" s="9"/>
      <c r="X64" s="20" t="s">
        <v>546</v>
      </c>
    </row>
    <row r="65" spans="1:24" s="21" customFormat="1" ht="31.5" x14ac:dyDescent="0.25">
      <c r="A65" s="27" t="s">
        <v>682</v>
      </c>
      <c r="B65" s="28" t="s">
        <v>541</v>
      </c>
      <c r="C65" s="28" t="s">
        <v>465</v>
      </c>
      <c r="D65" s="29" t="s">
        <v>223</v>
      </c>
      <c r="E65" s="29" t="s">
        <v>635</v>
      </c>
      <c r="F65" s="29" t="s">
        <v>556</v>
      </c>
      <c r="G65" s="29" t="s">
        <v>222</v>
      </c>
      <c r="H65" s="29" t="s">
        <v>59</v>
      </c>
      <c r="I65" s="29" t="s">
        <v>37</v>
      </c>
      <c r="J65" s="29" t="s">
        <v>68</v>
      </c>
      <c r="K65" s="29" t="s">
        <v>735</v>
      </c>
      <c r="L65" s="29">
        <v>30</v>
      </c>
      <c r="M65" s="28" t="s">
        <v>221</v>
      </c>
      <c r="N65" s="28" t="s">
        <v>437</v>
      </c>
      <c r="O65" s="29"/>
      <c r="P65" s="30"/>
      <c r="Q65" s="29"/>
      <c r="R65" s="29" t="s">
        <v>638</v>
      </c>
      <c r="S65" s="29"/>
      <c r="T65" s="29"/>
      <c r="U65" s="29"/>
      <c r="V65" s="29"/>
      <c r="W65" s="29"/>
      <c r="X65" s="31" t="s">
        <v>545</v>
      </c>
    </row>
    <row r="66" spans="1:24" s="21" customFormat="1" ht="63" x14ac:dyDescent="0.25">
      <c r="A66" s="18" t="s">
        <v>682</v>
      </c>
      <c r="B66" s="19" t="s">
        <v>547</v>
      </c>
      <c r="C66" s="19" t="s">
        <v>448</v>
      </c>
      <c r="D66" s="9" t="s">
        <v>226</v>
      </c>
      <c r="E66" s="9" t="s">
        <v>425</v>
      </c>
      <c r="F66" s="9" t="s">
        <v>421</v>
      </c>
      <c r="G66" s="9" t="s">
        <v>225</v>
      </c>
      <c r="H66" s="9" t="s">
        <v>396</v>
      </c>
      <c r="I66" s="9" t="s">
        <v>37</v>
      </c>
      <c r="J66" s="9" t="s">
        <v>68</v>
      </c>
      <c r="K66" s="9" t="s">
        <v>713</v>
      </c>
      <c r="L66" s="9">
        <v>30</v>
      </c>
      <c r="M66" s="19" t="s">
        <v>224</v>
      </c>
      <c r="N66" s="19" t="s">
        <v>437</v>
      </c>
      <c r="O66" s="25" t="s">
        <v>551</v>
      </c>
      <c r="P66" s="26" t="s">
        <v>428</v>
      </c>
      <c r="Q66" s="9">
        <v>0</v>
      </c>
      <c r="R66" s="9" t="s">
        <v>637</v>
      </c>
      <c r="S66" s="9" t="s">
        <v>651</v>
      </c>
      <c r="T66" s="9" t="s">
        <v>441</v>
      </c>
      <c r="U66" s="9" t="s">
        <v>550</v>
      </c>
      <c r="V66" s="9" t="s">
        <v>428</v>
      </c>
      <c r="W66" s="9"/>
      <c r="X66" s="20" t="s">
        <v>548</v>
      </c>
    </row>
    <row r="67" spans="1:24" s="21" customFormat="1" ht="31.5" x14ac:dyDescent="0.25">
      <c r="A67" s="10" t="s">
        <v>682</v>
      </c>
      <c r="B67" s="11" t="s">
        <v>547</v>
      </c>
      <c r="C67" s="11" t="s">
        <v>448</v>
      </c>
      <c r="D67" s="6" t="s">
        <v>70</v>
      </c>
      <c r="E67" s="6" t="s">
        <v>703</v>
      </c>
      <c r="F67" s="6" t="s">
        <v>700</v>
      </c>
      <c r="G67" s="6" t="s">
        <v>228</v>
      </c>
      <c r="H67" s="6" t="s">
        <v>49</v>
      </c>
      <c r="I67" s="6" t="s">
        <v>37</v>
      </c>
      <c r="J67" s="6" t="s">
        <v>68</v>
      </c>
      <c r="K67" s="6" t="s">
        <v>713</v>
      </c>
      <c r="L67" s="6">
        <v>30</v>
      </c>
      <c r="M67" s="11" t="s">
        <v>227</v>
      </c>
      <c r="N67" s="11" t="s">
        <v>437</v>
      </c>
      <c r="O67" s="6"/>
      <c r="P67" s="23"/>
      <c r="Q67" s="6"/>
      <c r="R67" s="6" t="s">
        <v>423</v>
      </c>
      <c r="S67" s="6"/>
      <c r="T67" s="6"/>
      <c r="U67" s="6"/>
      <c r="V67" s="6"/>
      <c r="W67" s="6"/>
      <c r="X67" s="12" t="s">
        <v>548</v>
      </c>
    </row>
    <row r="68" spans="1:24" s="21" customFormat="1" ht="42" x14ac:dyDescent="0.25">
      <c r="A68" s="10" t="s">
        <v>682</v>
      </c>
      <c r="B68" s="11" t="s">
        <v>547</v>
      </c>
      <c r="C68" s="11" t="s">
        <v>555</v>
      </c>
      <c r="D68" s="6" t="s">
        <v>60</v>
      </c>
      <c r="E68" s="6" t="s">
        <v>425</v>
      </c>
      <c r="F68" s="6" t="s">
        <v>556</v>
      </c>
      <c r="G68" s="6" t="s">
        <v>230</v>
      </c>
      <c r="H68" s="6" t="s">
        <v>59</v>
      </c>
      <c r="I68" s="6" t="s">
        <v>37</v>
      </c>
      <c r="J68" s="6" t="s">
        <v>68</v>
      </c>
      <c r="K68" s="6" t="s">
        <v>735</v>
      </c>
      <c r="L68" s="6">
        <v>30</v>
      </c>
      <c r="M68" s="11" t="s">
        <v>229</v>
      </c>
      <c r="N68" s="11" t="s">
        <v>437</v>
      </c>
      <c r="O68" s="6"/>
      <c r="P68" s="6"/>
      <c r="Q68" s="6"/>
      <c r="R68" s="6" t="s">
        <v>423</v>
      </c>
      <c r="S68" s="6"/>
      <c r="T68" s="6"/>
      <c r="U68" s="6"/>
      <c r="V68" s="6"/>
      <c r="W68" s="6"/>
      <c r="X68" s="12" t="s">
        <v>552</v>
      </c>
    </row>
    <row r="69" spans="1:24" s="21" customFormat="1" ht="31.5" x14ac:dyDescent="0.25">
      <c r="A69" s="10" t="s">
        <v>682</v>
      </c>
      <c r="B69" s="11" t="s">
        <v>547</v>
      </c>
      <c r="C69" s="11" t="s">
        <v>448</v>
      </c>
      <c r="D69" s="6" t="s">
        <v>215</v>
      </c>
      <c r="E69" s="6" t="s">
        <v>636</v>
      </c>
      <c r="F69" s="6" t="s">
        <v>556</v>
      </c>
      <c r="G69" s="6" t="s">
        <v>232</v>
      </c>
      <c r="H69" s="6" t="s">
        <v>59</v>
      </c>
      <c r="I69" s="6" t="s">
        <v>37</v>
      </c>
      <c r="J69" s="6" t="s">
        <v>68</v>
      </c>
      <c r="K69" s="6" t="s">
        <v>713</v>
      </c>
      <c r="L69" s="6">
        <v>30</v>
      </c>
      <c r="M69" s="11" t="s">
        <v>231</v>
      </c>
      <c r="N69" s="11" t="s">
        <v>437</v>
      </c>
      <c r="O69" s="6"/>
      <c r="P69" s="23"/>
      <c r="Q69" s="6"/>
      <c r="R69" s="6" t="s">
        <v>423</v>
      </c>
      <c r="S69" s="6"/>
      <c r="T69" s="6"/>
      <c r="U69" s="6"/>
      <c r="V69" s="6"/>
      <c r="W69" s="6"/>
      <c r="X69" s="12" t="s">
        <v>552</v>
      </c>
    </row>
    <row r="70" spans="1:24" s="21" customFormat="1" ht="30" x14ac:dyDescent="0.25">
      <c r="A70" s="10" t="s">
        <v>682</v>
      </c>
      <c r="B70" s="11" t="s">
        <v>547</v>
      </c>
      <c r="C70" s="11" t="s">
        <v>448</v>
      </c>
      <c r="D70" s="6" t="s">
        <v>215</v>
      </c>
      <c r="E70" s="6" t="s">
        <v>636</v>
      </c>
      <c r="F70" s="6" t="s">
        <v>556</v>
      </c>
      <c r="G70" s="6" t="s">
        <v>234</v>
      </c>
      <c r="H70" s="6" t="s">
        <v>235</v>
      </c>
      <c r="I70" s="6" t="s">
        <v>236</v>
      </c>
      <c r="J70" s="6" t="s">
        <v>236</v>
      </c>
      <c r="K70" s="6" t="s">
        <v>713</v>
      </c>
      <c r="L70" s="6">
        <v>30</v>
      </c>
      <c r="M70" s="11" t="s">
        <v>233</v>
      </c>
      <c r="N70" s="11" t="s">
        <v>437</v>
      </c>
      <c r="O70" s="6"/>
      <c r="P70" s="23"/>
      <c r="Q70" s="6"/>
      <c r="R70" s="6" t="s">
        <v>423</v>
      </c>
      <c r="S70" s="6"/>
      <c r="T70" s="6"/>
      <c r="U70" s="6"/>
      <c r="V70" s="6"/>
      <c r="W70" s="6"/>
      <c r="X70" s="12" t="s">
        <v>552</v>
      </c>
    </row>
    <row r="71" spans="1:24" s="21" customFormat="1" ht="42" x14ac:dyDescent="0.25">
      <c r="A71" s="27" t="s">
        <v>682</v>
      </c>
      <c r="B71" s="28" t="s">
        <v>450</v>
      </c>
      <c r="C71" s="28" t="s">
        <v>555</v>
      </c>
      <c r="D71" s="29" t="s">
        <v>239</v>
      </c>
      <c r="E71" s="29" t="s">
        <v>425</v>
      </c>
      <c r="F71" s="29" t="s">
        <v>700</v>
      </c>
      <c r="G71" s="29" t="s">
        <v>238</v>
      </c>
      <c r="H71" s="29" t="s">
        <v>240</v>
      </c>
      <c r="I71" s="29" t="s">
        <v>182</v>
      </c>
      <c r="J71" s="29" t="s">
        <v>397</v>
      </c>
      <c r="K71" s="29" t="s">
        <v>719</v>
      </c>
      <c r="L71" s="29">
        <v>20</v>
      </c>
      <c r="M71" s="28" t="s">
        <v>237</v>
      </c>
      <c r="N71" s="28" t="s">
        <v>438</v>
      </c>
      <c r="O71" s="29"/>
      <c r="P71" s="30"/>
      <c r="Q71" s="29"/>
      <c r="R71" s="29" t="s">
        <v>638</v>
      </c>
      <c r="S71" s="29"/>
      <c r="T71" s="29"/>
      <c r="U71" s="29"/>
      <c r="V71" s="29"/>
      <c r="W71" s="29"/>
      <c r="X71" s="31" t="s">
        <v>570</v>
      </c>
    </row>
    <row r="72" spans="1:24" s="21" customFormat="1" ht="31.5" x14ac:dyDescent="0.25">
      <c r="A72" s="27" t="s">
        <v>682</v>
      </c>
      <c r="B72" s="28" t="s">
        <v>450</v>
      </c>
      <c r="C72" s="28" t="s">
        <v>424</v>
      </c>
      <c r="D72" s="29" t="s">
        <v>243</v>
      </c>
      <c r="E72" s="29" t="s">
        <v>425</v>
      </c>
      <c r="F72" s="29" t="s">
        <v>421</v>
      </c>
      <c r="G72" s="29" t="s">
        <v>242</v>
      </c>
      <c r="H72" s="29" t="s">
        <v>59</v>
      </c>
      <c r="I72" s="29" t="s">
        <v>37</v>
      </c>
      <c r="J72" s="29" t="s">
        <v>68</v>
      </c>
      <c r="K72" s="29" t="s">
        <v>4</v>
      </c>
      <c r="L72" s="29">
        <v>35</v>
      </c>
      <c r="M72" s="28" t="s">
        <v>241</v>
      </c>
      <c r="N72" s="28" t="s">
        <v>438</v>
      </c>
      <c r="O72" s="29"/>
      <c r="P72" s="29"/>
      <c r="Q72" s="29"/>
      <c r="R72" s="29" t="s">
        <v>638</v>
      </c>
      <c r="S72" s="29"/>
      <c r="T72" s="29"/>
      <c r="U72" s="29"/>
      <c r="V72" s="29"/>
      <c r="W72" s="29"/>
      <c r="X72" s="31" t="s">
        <v>563</v>
      </c>
    </row>
    <row r="73" spans="1:24" s="21" customFormat="1" ht="42" x14ac:dyDescent="0.25">
      <c r="A73" s="27" t="s">
        <v>682</v>
      </c>
      <c r="B73" s="28" t="s">
        <v>450</v>
      </c>
      <c r="C73" s="28" t="s">
        <v>424</v>
      </c>
      <c r="D73" s="29" t="s">
        <v>40</v>
      </c>
      <c r="E73" s="29" t="s">
        <v>425</v>
      </c>
      <c r="F73" s="29" t="s">
        <v>421</v>
      </c>
      <c r="G73" s="29" t="s">
        <v>245</v>
      </c>
      <c r="H73" s="29" t="s">
        <v>59</v>
      </c>
      <c r="I73" s="29" t="s">
        <v>37</v>
      </c>
      <c r="J73" s="29" t="s">
        <v>68</v>
      </c>
      <c r="K73" s="29" t="s">
        <v>735</v>
      </c>
      <c r="L73" s="29">
        <v>30</v>
      </c>
      <c r="M73" s="28" t="s">
        <v>244</v>
      </c>
      <c r="N73" s="28" t="s">
        <v>438</v>
      </c>
      <c r="O73" s="29"/>
      <c r="P73" s="29"/>
      <c r="Q73" s="29"/>
      <c r="R73" s="29" t="s">
        <v>638</v>
      </c>
      <c r="S73" s="29"/>
      <c r="T73" s="29"/>
      <c r="U73" s="29"/>
      <c r="V73" s="29"/>
      <c r="W73" s="29"/>
      <c r="X73" s="31" t="s">
        <v>572</v>
      </c>
    </row>
    <row r="74" spans="1:24" s="21" customFormat="1" ht="42" x14ac:dyDescent="0.25">
      <c r="A74" s="13" t="s">
        <v>682</v>
      </c>
      <c r="B74" s="14" t="s">
        <v>450</v>
      </c>
      <c r="C74" s="14" t="s">
        <v>448</v>
      </c>
      <c r="D74" s="8" t="s">
        <v>248</v>
      </c>
      <c r="E74" s="8" t="s">
        <v>636</v>
      </c>
      <c r="F74" s="8" t="s">
        <v>700</v>
      </c>
      <c r="G74" s="8" t="s">
        <v>247</v>
      </c>
      <c r="H74" s="8" t="s">
        <v>557</v>
      </c>
      <c r="I74" s="8" t="s">
        <v>730</v>
      </c>
      <c r="J74" s="8" t="s">
        <v>397</v>
      </c>
      <c r="K74" s="8" t="s">
        <v>724</v>
      </c>
      <c r="L74" s="8">
        <v>5</v>
      </c>
      <c r="M74" s="14" t="s">
        <v>246</v>
      </c>
      <c r="N74" s="14" t="s">
        <v>438</v>
      </c>
      <c r="O74" s="8"/>
      <c r="P74" s="24" t="s">
        <v>558</v>
      </c>
      <c r="Q74" s="8">
        <v>33</v>
      </c>
      <c r="R74" s="8" t="s">
        <v>705</v>
      </c>
      <c r="S74" s="8" t="s">
        <v>676</v>
      </c>
      <c r="T74" s="8"/>
      <c r="U74" s="8"/>
      <c r="V74" s="8"/>
      <c r="W74" s="8"/>
      <c r="X74" s="16" t="s">
        <v>559</v>
      </c>
    </row>
    <row r="75" spans="1:24" s="21" customFormat="1" ht="42" x14ac:dyDescent="0.25">
      <c r="A75" s="18" t="s">
        <v>682</v>
      </c>
      <c r="B75" s="19" t="s">
        <v>450</v>
      </c>
      <c r="C75" s="19" t="s">
        <v>544</v>
      </c>
      <c r="D75" s="9" t="s">
        <v>220</v>
      </c>
      <c r="E75" s="9" t="s">
        <v>425</v>
      </c>
      <c r="F75" s="9" t="s">
        <v>421</v>
      </c>
      <c r="G75" s="9" t="s">
        <v>250</v>
      </c>
      <c r="H75" s="9" t="s">
        <v>445</v>
      </c>
      <c r="I75" s="9" t="s">
        <v>37</v>
      </c>
      <c r="J75" s="9" t="s">
        <v>68</v>
      </c>
      <c r="K75" s="9" t="s">
        <v>4</v>
      </c>
      <c r="L75" s="9">
        <v>30</v>
      </c>
      <c r="M75" s="19" t="s">
        <v>249</v>
      </c>
      <c r="N75" s="19" t="s">
        <v>438</v>
      </c>
      <c r="O75" s="9"/>
      <c r="P75" s="26">
        <v>43924</v>
      </c>
      <c r="Q75" s="9">
        <v>6</v>
      </c>
      <c r="R75" s="9" t="s">
        <v>637</v>
      </c>
      <c r="S75" s="9" t="s">
        <v>560</v>
      </c>
      <c r="T75" s="9"/>
      <c r="U75" s="9" t="s">
        <v>561</v>
      </c>
      <c r="V75" s="9"/>
      <c r="W75" s="9"/>
      <c r="X75" s="20" t="s">
        <v>562</v>
      </c>
    </row>
    <row r="76" spans="1:24" s="21" customFormat="1" ht="31.5" x14ac:dyDescent="0.25">
      <c r="A76" s="27" t="s">
        <v>682</v>
      </c>
      <c r="B76" s="28" t="s">
        <v>450</v>
      </c>
      <c r="C76" s="28" t="s">
        <v>448</v>
      </c>
      <c r="D76" s="29" t="s">
        <v>253</v>
      </c>
      <c r="E76" s="29" t="s">
        <v>454</v>
      </c>
      <c r="F76" s="29" t="s">
        <v>421</v>
      </c>
      <c r="G76" s="29" t="s">
        <v>252</v>
      </c>
      <c r="H76" s="29" t="s">
        <v>36</v>
      </c>
      <c r="I76" s="29" t="s">
        <v>37</v>
      </c>
      <c r="J76" s="29" t="s">
        <v>68</v>
      </c>
      <c r="K76" s="29" t="s">
        <v>713</v>
      </c>
      <c r="L76" s="29">
        <v>30</v>
      </c>
      <c r="M76" s="28" t="s">
        <v>251</v>
      </c>
      <c r="N76" s="28" t="s">
        <v>438</v>
      </c>
      <c r="O76" s="29"/>
      <c r="P76" s="29"/>
      <c r="Q76" s="29"/>
      <c r="R76" s="29" t="s">
        <v>638</v>
      </c>
      <c r="S76" s="29"/>
      <c r="T76" s="29"/>
      <c r="U76" s="29"/>
      <c r="V76" s="29"/>
      <c r="W76" s="29"/>
      <c r="X76" s="31" t="s">
        <v>573</v>
      </c>
    </row>
    <row r="77" spans="1:24" s="21" customFormat="1" ht="63" x14ac:dyDescent="0.25">
      <c r="A77" s="18" t="s">
        <v>682</v>
      </c>
      <c r="B77" s="19" t="s">
        <v>450</v>
      </c>
      <c r="C77" s="19" t="s">
        <v>564</v>
      </c>
      <c r="D77" s="9" t="s">
        <v>257</v>
      </c>
      <c r="E77" s="9" t="s">
        <v>425</v>
      </c>
      <c r="F77" s="9" t="s">
        <v>421</v>
      </c>
      <c r="G77" s="9" t="s">
        <v>256</v>
      </c>
      <c r="H77" s="9" t="s">
        <v>396</v>
      </c>
      <c r="I77" s="9" t="s">
        <v>37</v>
      </c>
      <c r="J77" s="9" t="s">
        <v>68</v>
      </c>
      <c r="K77" s="9" t="s">
        <v>735</v>
      </c>
      <c r="L77" s="9">
        <v>30</v>
      </c>
      <c r="M77" s="19" t="s">
        <v>255</v>
      </c>
      <c r="N77" s="19" t="s">
        <v>438</v>
      </c>
      <c r="O77" s="25" t="s">
        <v>565</v>
      </c>
      <c r="P77" s="26" t="s">
        <v>566</v>
      </c>
      <c r="Q77" s="9">
        <v>0</v>
      </c>
      <c r="R77" s="9" t="s">
        <v>637</v>
      </c>
      <c r="S77" s="9" t="s">
        <v>668</v>
      </c>
      <c r="T77" s="32" t="s">
        <v>476</v>
      </c>
      <c r="U77" s="9" t="s">
        <v>515</v>
      </c>
      <c r="V77" s="32" t="s">
        <v>566</v>
      </c>
      <c r="W77" s="9"/>
      <c r="X77" s="20" t="s">
        <v>563</v>
      </c>
    </row>
    <row r="78" spans="1:24" s="21" customFormat="1" ht="31.5" x14ac:dyDescent="0.25">
      <c r="A78" s="27" t="s">
        <v>682</v>
      </c>
      <c r="B78" s="28" t="s">
        <v>450</v>
      </c>
      <c r="C78" s="28" t="s">
        <v>444</v>
      </c>
      <c r="D78" s="29" t="s">
        <v>260</v>
      </c>
      <c r="E78" s="29" t="s">
        <v>635</v>
      </c>
      <c r="F78" s="29" t="s">
        <v>421</v>
      </c>
      <c r="G78" s="29" t="s">
        <v>259</v>
      </c>
      <c r="H78" s="29" t="s">
        <v>36</v>
      </c>
      <c r="I78" s="29" t="s">
        <v>37</v>
      </c>
      <c r="J78" s="29" t="s">
        <v>68</v>
      </c>
      <c r="K78" s="29" t="s">
        <v>735</v>
      </c>
      <c r="L78" s="29">
        <v>30</v>
      </c>
      <c r="M78" s="28" t="s">
        <v>258</v>
      </c>
      <c r="N78" s="28" t="s">
        <v>438</v>
      </c>
      <c r="O78" s="29"/>
      <c r="P78" s="29"/>
      <c r="Q78" s="29"/>
      <c r="R78" s="29" t="s">
        <v>638</v>
      </c>
      <c r="S78" s="29"/>
      <c r="T78" s="29"/>
      <c r="U78" s="29"/>
      <c r="V78" s="29"/>
      <c r="W78" s="29"/>
      <c r="X78" s="31" t="s">
        <v>572</v>
      </c>
    </row>
    <row r="79" spans="1:24" s="21" customFormat="1" ht="52.5" x14ac:dyDescent="0.25">
      <c r="A79" s="13" t="s">
        <v>682</v>
      </c>
      <c r="B79" s="14" t="s">
        <v>450</v>
      </c>
      <c r="C79" s="14" t="s">
        <v>448</v>
      </c>
      <c r="D79" s="8" t="s">
        <v>731</v>
      </c>
      <c r="E79" s="8" t="s">
        <v>454</v>
      </c>
      <c r="F79" s="8" t="s">
        <v>700</v>
      </c>
      <c r="G79" s="8" t="s">
        <v>262</v>
      </c>
      <c r="H79" s="8" t="s">
        <v>263</v>
      </c>
      <c r="I79" s="8" t="s">
        <v>715</v>
      </c>
      <c r="J79" s="8" t="s">
        <v>68</v>
      </c>
      <c r="K79" s="8" t="s">
        <v>713</v>
      </c>
      <c r="L79" s="8">
        <v>30</v>
      </c>
      <c r="M79" s="14" t="s">
        <v>261</v>
      </c>
      <c r="N79" s="14" t="s">
        <v>438</v>
      </c>
      <c r="O79" s="8" t="s">
        <v>642</v>
      </c>
      <c r="P79" s="24">
        <v>43994</v>
      </c>
      <c r="Q79" s="8">
        <v>97</v>
      </c>
      <c r="R79" s="8" t="s">
        <v>705</v>
      </c>
      <c r="S79" s="8" t="s">
        <v>641</v>
      </c>
      <c r="T79" s="8"/>
      <c r="U79" s="8"/>
      <c r="V79" s="8"/>
      <c r="W79" s="8"/>
      <c r="X79" s="16" t="s">
        <v>732</v>
      </c>
    </row>
    <row r="80" spans="1:24" s="21" customFormat="1" ht="42" x14ac:dyDescent="0.25">
      <c r="A80" s="27" t="s">
        <v>682</v>
      </c>
      <c r="B80" s="28" t="s">
        <v>450</v>
      </c>
      <c r="C80" s="28" t="s">
        <v>708</v>
      </c>
      <c r="D80" s="29" t="s">
        <v>266</v>
      </c>
      <c r="E80" s="29" t="s">
        <v>425</v>
      </c>
      <c r="F80" s="29" t="s">
        <v>421</v>
      </c>
      <c r="G80" s="29" t="s">
        <v>265</v>
      </c>
      <c r="H80" s="29" t="s">
        <v>59</v>
      </c>
      <c r="I80" s="29" t="s">
        <v>37</v>
      </c>
      <c r="J80" s="29" t="s">
        <v>68</v>
      </c>
      <c r="K80" s="29" t="s">
        <v>735</v>
      </c>
      <c r="L80" s="29">
        <v>30</v>
      </c>
      <c r="M80" s="28" t="s">
        <v>264</v>
      </c>
      <c r="N80" s="28" t="s">
        <v>438</v>
      </c>
      <c r="O80" s="29"/>
      <c r="P80" s="29"/>
      <c r="Q80" s="29"/>
      <c r="R80" s="29" t="s">
        <v>638</v>
      </c>
      <c r="S80" s="29"/>
      <c r="T80" s="29"/>
      <c r="U80" s="29"/>
      <c r="V80" s="29"/>
      <c r="W80" s="29"/>
      <c r="X80" s="31" t="s">
        <v>575</v>
      </c>
    </row>
    <row r="81" spans="1:24" s="21" customFormat="1" ht="31.5" x14ac:dyDescent="0.25">
      <c r="A81" s="27" t="s">
        <v>682</v>
      </c>
      <c r="B81" s="28" t="s">
        <v>450</v>
      </c>
      <c r="C81" s="28" t="s">
        <v>455</v>
      </c>
      <c r="D81" s="29" t="s">
        <v>269</v>
      </c>
      <c r="E81" s="29" t="s">
        <v>454</v>
      </c>
      <c r="F81" s="29" t="s">
        <v>421</v>
      </c>
      <c r="G81" s="29" t="s">
        <v>268</v>
      </c>
      <c r="H81" s="29" t="s">
        <v>36</v>
      </c>
      <c r="I81" s="29" t="s">
        <v>37</v>
      </c>
      <c r="J81" s="29" t="s">
        <v>68</v>
      </c>
      <c r="K81" s="29" t="s">
        <v>713</v>
      </c>
      <c r="L81" s="29">
        <v>30</v>
      </c>
      <c r="M81" s="28" t="s">
        <v>267</v>
      </c>
      <c r="N81" s="28" t="s">
        <v>438</v>
      </c>
      <c r="O81" s="29"/>
      <c r="P81" s="29"/>
      <c r="Q81" s="29"/>
      <c r="R81" s="29" t="s">
        <v>638</v>
      </c>
      <c r="S81" s="29"/>
      <c r="T81" s="29"/>
      <c r="U81" s="29"/>
      <c r="V81" s="29"/>
      <c r="W81" s="29"/>
      <c r="X81" s="31" t="s">
        <v>570</v>
      </c>
    </row>
    <row r="82" spans="1:24" s="21" customFormat="1" ht="52.5" x14ac:dyDescent="0.25">
      <c r="A82" s="13" t="s">
        <v>682</v>
      </c>
      <c r="B82" s="14" t="s">
        <v>450</v>
      </c>
      <c r="C82" s="14" t="s">
        <v>448</v>
      </c>
      <c r="D82" s="8" t="s">
        <v>272</v>
      </c>
      <c r="E82" s="8" t="s">
        <v>454</v>
      </c>
      <c r="F82" s="8" t="s">
        <v>421</v>
      </c>
      <c r="G82" s="8" t="s">
        <v>271</v>
      </c>
      <c r="H82" s="8" t="s">
        <v>49</v>
      </c>
      <c r="I82" s="8" t="s">
        <v>37</v>
      </c>
      <c r="J82" s="8" t="s">
        <v>68</v>
      </c>
      <c r="K82" s="8" t="s">
        <v>713</v>
      </c>
      <c r="L82" s="8">
        <v>30</v>
      </c>
      <c r="M82" s="14" t="s">
        <v>270</v>
      </c>
      <c r="N82" s="14" t="s">
        <v>438</v>
      </c>
      <c r="O82" s="15" t="s">
        <v>576</v>
      </c>
      <c r="P82" s="24">
        <v>43978</v>
      </c>
      <c r="Q82" s="8">
        <v>43</v>
      </c>
      <c r="R82" s="8" t="s">
        <v>705</v>
      </c>
      <c r="S82" s="8" t="s">
        <v>677</v>
      </c>
      <c r="T82" s="8"/>
      <c r="U82" s="8"/>
      <c r="V82" s="8"/>
      <c r="W82" s="8"/>
      <c r="X82" s="16" t="s">
        <v>577</v>
      </c>
    </row>
    <row r="83" spans="1:24" s="21" customFormat="1" ht="42" x14ac:dyDescent="0.25">
      <c r="A83" s="18" t="s">
        <v>682</v>
      </c>
      <c r="B83" s="19" t="s">
        <v>450</v>
      </c>
      <c r="C83" s="19" t="s">
        <v>553</v>
      </c>
      <c r="D83" s="9" t="s">
        <v>276</v>
      </c>
      <c r="E83" s="9" t="s">
        <v>425</v>
      </c>
      <c r="F83" s="9" t="s">
        <v>421</v>
      </c>
      <c r="G83" s="9" t="s">
        <v>275</v>
      </c>
      <c r="H83" s="9" t="s">
        <v>453</v>
      </c>
      <c r="I83" s="9" t="s">
        <v>37</v>
      </c>
      <c r="J83" s="9" t="s">
        <v>68</v>
      </c>
      <c r="K83" s="9" t="s">
        <v>713</v>
      </c>
      <c r="L83" s="9">
        <v>30</v>
      </c>
      <c r="M83" s="19" t="s">
        <v>274</v>
      </c>
      <c r="N83" s="19" t="s">
        <v>438</v>
      </c>
      <c r="O83" s="9" t="s">
        <v>567</v>
      </c>
      <c r="P83" s="26">
        <v>43958</v>
      </c>
      <c r="Q83" s="9">
        <v>8</v>
      </c>
      <c r="R83" s="9" t="s">
        <v>637</v>
      </c>
      <c r="S83" s="9" t="s">
        <v>733</v>
      </c>
      <c r="T83" s="9"/>
      <c r="U83" s="9"/>
      <c r="V83" s="9"/>
      <c r="W83" s="9"/>
      <c r="X83" s="20" t="s">
        <v>568</v>
      </c>
    </row>
    <row r="84" spans="1:24" s="21" customFormat="1" ht="31.5" x14ac:dyDescent="0.25">
      <c r="A84" s="10" t="s">
        <v>682</v>
      </c>
      <c r="B84" s="11" t="s">
        <v>450</v>
      </c>
      <c r="C84" s="11" t="s">
        <v>424</v>
      </c>
      <c r="D84" s="6" t="s">
        <v>279</v>
      </c>
      <c r="E84" s="6" t="s">
        <v>454</v>
      </c>
      <c r="F84" s="6" t="s">
        <v>421</v>
      </c>
      <c r="G84" s="6" t="s">
        <v>278</v>
      </c>
      <c r="H84" s="6" t="s">
        <v>59</v>
      </c>
      <c r="I84" s="6" t="s">
        <v>37</v>
      </c>
      <c r="J84" s="6" t="s">
        <v>68</v>
      </c>
      <c r="K84" s="6" t="s">
        <v>713</v>
      </c>
      <c r="L84" s="6">
        <v>30</v>
      </c>
      <c r="M84" s="11" t="s">
        <v>277</v>
      </c>
      <c r="N84" s="11" t="s">
        <v>438</v>
      </c>
      <c r="O84" s="6"/>
      <c r="P84" s="6"/>
      <c r="Q84" s="6"/>
      <c r="R84" s="6" t="s">
        <v>423</v>
      </c>
      <c r="S84" s="6"/>
      <c r="T84" s="6"/>
      <c r="U84" s="6"/>
      <c r="V84" s="6"/>
      <c r="W84" s="6"/>
      <c r="X84" s="12" t="s">
        <v>578</v>
      </c>
    </row>
    <row r="85" spans="1:24" s="21" customFormat="1" ht="31.5" x14ac:dyDescent="0.25">
      <c r="A85" s="27" t="s">
        <v>682</v>
      </c>
      <c r="B85" s="28" t="s">
        <v>450</v>
      </c>
      <c r="C85" s="28" t="s">
        <v>420</v>
      </c>
      <c r="D85" s="29" t="s">
        <v>282</v>
      </c>
      <c r="E85" s="29" t="s">
        <v>703</v>
      </c>
      <c r="F85" s="29" t="s">
        <v>700</v>
      </c>
      <c r="G85" s="29" t="s">
        <v>281</v>
      </c>
      <c r="H85" s="29" t="s">
        <v>579</v>
      </c>
      <c r="I85" s="29" t="s">
        <v>37</v>
      </c>
      <c r="J85" s="29" t="s">
        <v>68</v>
      </c>
      <c r="K85" s="29" t="s">
        <v>719</v>
      </c>
      <c r="L85" s="29">
        <v>20</v>
      </c>
      <c r="M85" s="28" t="s">
        <v>280</v>
      </c>
      <c r="N85" s="28" t="s">
        <v>438</v>
      </c>
      <c r="O85" s="29"/>
      <c r="P85" s="30"/>
      <c r="Q85" s="29"/>
      <c r="R85" s="29" t="s">
        <v>638</v>
      </c>
      <c r="S85" s="29"/>
      <c r="T85" s="29"/>
      <c r="U85" s="29"/>
      <c r="V85" s="29"/>
      <c r="W85" s="29"/>
      <c r="X85" s="31"/>
    </row>
    <row r="86" spans="1:24" s="21" customFormat="1" ht="31.5" x14ac:dyDescent="0.25">
      <c r="A86" s="10" t="s">
        <v>682</v>
      </c>
      <c r="B86" s="11" t="s">
        <v>450</v>
      </c>
      <c r="C86" s="11" t="s">
        <v>456</v>
      </c>
      <c r="D86" s="6" t="s">
        <v>284</v>
      </c>
      <c r="E86" s="6" t="s">
        <v>454</v>
      </c>
      <c r="F86" s="6" t="s">
        <v>421</v>
      </c>
      <c r="G86" s="6" t="s">
        <v>207</v>
      </c>
      <c r="H86" s="6" t="s">
        <v>59</v>
      </c>
      <c r="I86" s="6" t="s">
        <v>37</v>
      </c>
      <c r="J86" s="6" t="s">
        <v>68</v>
      </c>
      <c r="K86" s="6" t="s">
        <v>713</v>
      </c>
      <c r="L86" s="6">
        <v>30</v>
      </c>
      <c r="M86" s="11" t="s">
        <v>283</v>
      </c>
      <c r="N86" s="11" t="s">
        <v>438</v>
      </c>
      <c r="O86" s="6"/>
      <c r="P86" s="6"/>
      <c r="Q86" s="6"/>
      <c r="R86" s="6" t="s">
        <v>423</v>
      </c>
      <c r="S86" s="6"/>
      <c r="T86" s="6"/>
      <c r="U86" s="6"/>
      <c r="V86" s="6"/>
      <c r="W86" s="6"/>
      <c r="X86" s="12" t="s">
        <v>580</v>
      </c>
    </row>
    <row r="87" spans="1:24" s="21" customFormat="1" ht="31.5" x14ac:dyDescent="0.25">
      <c r="A87" s="18" t="s">
        <v>682</v>
      </c>
      <c r="B87" s="19" t="s">
        <v>450</v>
      </c>
      <c r="C87" s="19" t="s">
        <v>544</v>
      </c>
      <c r="D87" s="9" t="s">
        <v>286</v>
      </c>
      <c r="E87" s="9" t="s">
        <v>454</v>
      </c>
      <c r="F87" s="9" t="s">
        <v>421</v>
      </c>
      <c r="G87" s="9" t="s">
        <v>569</v>
      </c>
      <c r="H87" s="9" t="s">
        <v>396</v>
      </c>
      <c r="I87" s="9" t="s">
        <v>37</v>
      </c>
      <c r="J87" s="9" t="s">
        <v>68</v>
      </c>
      <c r="K87" s="9" t="s">
        <v>713</v>
      </c>
      <c r="L87" s="9">
        <v>30</v>
      </c>
      <c r="M87" s="19" t="s">
        <v>285</v>
      </c>
      <c r="N87" s="19" t="s">
        <v>438</v>
      </c>
      <c r="O87" s="9" t="s">
        <v>642</v>
      </c>
      <c r="P87" s="26">
        <v>43955</v>
      </c>
      <c r="Q87" s="9">
        <v>5</v>
      </c>
      <c r="R87" s="9" t="s">
        <v>637</v>
      </c>
      <c r="S87" s="9" t="s">
        <v>571</v>
      </c>
      <c r="T87" s="9"/>
      <c r="U87" s="9" t="s">
        <v>734</v>
      </c>
      <c r="V87" s="9"/>
      <c r="W87" s="9"/>
      <c r="X87" s="20" t="s">
        <v>665</v>
      </c>
    </row>
    <row r="88" spans="1:24" s="21" customFormat="1" ht="31.5" x14ac:dyDescent="0.25">
      <c r="A88" s="27" t="s">
        <v>682</v>
      </c>
      <c r="B88" s="28" t="s">
        <v>450</v>
      </c>
      <c r="C88" s="28" t="s">
        <v>483</v>
      </c>
      <c r="D88" s="29" t="s">
        <v>41</v>
      </c>
      <c r="E88" s="29" t="s">
        <v>425</v>
      </c>
      <c r="F88" s="29" t="s">
        <v>700</v>
      </c>
      <c r="G88" s="29" t="s">
        <v>288</v>
      </c>
      <c r="H88" s="29" t="s">
        <v>240</v>
      </c>
      <c r="I88" s="29" t="s">
        <v>182</v>
      </c>
      <c r="J88" s="29" t="s">
        <v>397</v>
      </c>
      <c r="K88" s="29" t="s">
        <v>719</v>
      </c>
      <c r="L88" s="29">
        <v>10</v>
      </c>
      <c r="M88" s="28" t="s">
        <v>287</v>
      </c>
      <c r="N88" s="28" t="s">
        <v>438</v>
      </c>
      <c r="O88" s="29"/>
      <c r="P88" s="30"/>
      <c r="Q88" s="29"/>
      <c r="R88" s="29" t="s">
        <v>638</v>
      </c>
      <c r="S88" s="29"/>
      <c r="T88" s="29"/>
      <c r="U88" s="29"/>
      <c r="V88" s="29"/>
      <c r="W88" s="29"/>
      <c r="X88" s="31" t="s">
        <v>574</v>
      </c>
    </row>
    <row r="89" spans="1:24" s="21" customFormat="1" ht="31.5" x14ac:dyDescent="0.25">
      <c r="A89" s="27" t="s">
        <v>682</v>
      </c>
      <c r="B89" s="28" t="s">
        <v>450</v>
      </c>
      <c r="C89" s="28" t="s">
        <v>427</v>
      </c>
      <c r="D89" s="29" t="s">
        <v>291</v>
      </c>
      <c r="E89" s="29" t="s">
        <v>425</v>
      </c>
      <c r="F89" s="29" t="s">
        <v>421</v>
      </c>
      <c r="G89" s="29" t="s">
        <v>290</v>
      </c>
      <c r="H89" s="29" t="s">
        <v>59</v>
      </c>
      <c r="I89" s="29" t="s">
        <v>37</v>
      </c>
      <c r="J89" s="29" t="s">
        <v>68</v>
      </c>
      <c r="K89" s="29" t="s">
        <v>735</v>
      </c>
      <c r="L89" s="29">
        <v>30</v>
      </c>
      <c r="M89" s="28" t="s">
        <v>289</v>
      </c>
      <c r="N89" s="28" t="s">
        <v>438</v>
      </c>
      <c r="O89" s="29"/>
      <c r="P89" s="29"/>
      <c r="Q89" s="29"/>
      <c r="R89" s="29" t="s">
        <v>638</v>
      </c>
      <c r="S89" s="29"/>
      <c r="T89" s="29"/>
      <c r="U89" s="29"/>
      <c r="V89" s="29"/>
      <c r="W89" s="29"/>
      <c r="X89" s="31" t="s">
        <v>736</v>
      </c>
    </row>
    <row r="90" spans="1:24" s="21" customFormat="1" ht="31.5" x14ac:dyDescent="0.25">
      <c r="A90" s="27" t="s">
        <v>682</v>
      </c>
      <c r="B90" s="28" t="s">
        <v>450</v>
      </c>
      <c r="C90" s="28" t="s">
        <v>448</v>
      </c>
      <c r="D90" s="29" t="s">
        <v>293</v>
      </c>
      <c r="E90" s="29" t="s">
        <v>454</v>
      </c>
      <c r="F90" s="29" t="s">
        <v>421</v>
      </c>
      <c r="G90" s="29" t="s">
        <v>6</v>
      </c>
      <c r="H90" s="29" t="s">
        <v>36</v>
      </c>
      <c r="I90" s="29" t="s">
        <v>37</v>
      </c>
      <c r="J90" s="29" t="s">
        <v>68</v>
      </c>
      <c r="K90" s="29" t="s">
        <v>713</v>
      </c>
      <c r="L90" s="29">
        <v>30</v>
      </c>
      <c r="M90" s="28" t="s">
        <v>292</v>
      </c>
      <c r="N90" s="28" t="s">
        <v>438</v>
      </c>
      <c r="O90" s="29"/>
      <c r="P90" s="29"/>
      <c r="Q90" s="29"/>
      <c r="R90" s="29" t="s">
        <v>638</v>
      </c>
      <c r="S90" s="29"/>
      <c r="T90" s="29"/>
      <c r="U90" s="29"/>
      <c r="V90" s="29"/>
      <c r="W90" s="29"/>
      <c r="X90" s="31" t="s">
        <v>572</v>
      </c>
    </row>
    <row r="91" spans="1:24" s="21" customFormat="1" ht="31.5" x14ac:dyDescent="0.25">
      <c r="A91" s="27" t="s">
        <v>682</v>
      </c>
      <c r="B91" s="28" t="s">
        <v>450</v>
      </c>
      <c r="C91" s="28" t="s">
        <v>544</v>
      </c>
      <c r="D91" s="29" t="s">
        <v>273</v>
      </c>
      <c r="E91" s="29" t="s">
        <v>425</v>
      </c>
      <c r="F91" s="29" t="s">
        <v>700</v>
      </c>
      <c r="G91" s="29" t="s">
        <v>295</v>
      </c>
      <c r="H91" s="29" t="s">
        <v>240</v>
      </c>
      <c r="I91" s="29" t="s">
        <v>182</v>
      </c>
      <c r="J91" s="29" t="s">
        <v>397</v>
      </c>
      <c r="K91" s="29" t="s">
        <v>719</v>
      </c>
      <c r="L91" s="29">
        <v>10</v>
      </c>
      <c r="M91" s="28" t="s">
        <v>294</v>
      </c>
      <c r="N91" s="28" t="s">
        <v>438</v>
      </c>
      <c r="O91" s="29"/>
      <c r="P91" s="30"/>
      <c r="Q91" s="29"/>
      <c r="R91" s="29" t="s">
        <v>638</v>
      </c>
      <c r="S91" s="29"/>
      <c r="T91" s="29"/>
      <c r="U91" s="29"/>
      <c r="V91" s="29"/>
      <c r="W91" s="29"/>
      <c r="X91" s="31" t="s">
        <v>573</v>
      </c>
    </row>
    <row r="92" spans="1:24" s="21" customFormat="1" ht="31.5" x14ac:dyDescent="0.25">
      <c r="A92" s="27" t="s">
        <v>682</v>
      </c>
      <c r="B92" s="28" t="s">
        <v>450</v>
      </c>
      <c r="C92" s="28" t="s">
        <v>455</v>
      </c>
      <c r="D92" s="29" t="s">
        <v>298</v>
      </c>
      <c r="E92" s="29" t="s">
        <v>635</v>
      </c>
      <c r="F92" s="29" t="s">
        <v>700</v>
      </c>
      <c r="G92" s="29" t="s">
        <v>297</v>
      </c>
      <c r="H92" s="29" t="s">
        <v>214</v>
      </c>
      <c r="I92" s="29" t="s">
        <v>37</v>
      </c>
      <c r="J92" s="29" t="s">
        <v>68</v>
      </c>
      <c r="K92" s="29" t="s">
        <v>719</v>
      </c>
      <c r="L92" s="29">
        <v>10</v>
      </c>
      <c r="M92" s="28" t="s">
        <v>296</v>
      </c>
      <c r="N92" s="28" t="s">
        <v>438</v>
      </c>
      <c r="O92" s="29"/>
      <c r="P92" s="30"/>
      <c r="Q92" s="29"/>
      <c r="R92" s="29" t="s">
        <v>638</v>
      </c>
      <c r="S92" s="29"/>
      <c r="T92" s="29"/>
      <c r="U92" s="29"/>
      <c r="V92" s="29"/>
      <c r="W92" s="29"/>
      <c r="X92" s="31" t="s">
        <v>574</v>
      </c>
    </row>
    <row r="93" spans="1:24" s="21" customFormat="1" ht="31.5" x14ac:dyDescent="0.25">
      <c r="A93" s="27" t="s">
        <v>682</v>
      </c>
      <c r="B93" s="28" t="s">
        <v>450</v>
      </c>
      <c r="C93" s="28" t="s">
        <v>721</v>
      </c>
      <c r="D93" s="29" t="s">
        <v>301</v>
      </c>
      <c r="E93" s="29" t="s">
        <v>425</v>
      </c>
      <c r="F93" s="29" t="s">
        <v>700</v>
      </c>
      <c r="G93" s="29" t="s">
        <v>300</v>
      </c>
      <c r="H93" s="29" t="s">
        <v>49</v>
      </c>
      <c r="I93" s="29" t="s">
        <v>37</v>
      </c>
      <c r="J93" s="29" t="s">
        <v>68</v>
      </c>
      <c r="K93" s="29" t="s">
        <v>735</v>
      </c>
      <c r="L93" s="29">
        <v>15</v>
      </c>
      <c r="M93" s="28" t="s">
        <v>299</v>
      </c>
      <c r="N93" s="28" t="s">
        <v>438</v>
      </c>
      <c r="O93" s="29"/>
      <c r="P93" s="30"/>
      <c r="Q93" s="29"/>
      <c r="R93" s="29" t="s">
        <v>638</v>
      </c>
      <c r="S93" s="29"/>
      <c r="T93" s="29"/>
      <c r="U93" s="29"/>
      <c r="V93" s="29"/>
      <c r="W93" s="29"/>
      <c r="X93" s="31" t="s">
        <v>581</v>
      </c>
    </row>
    <row r="94" spans="1:24" s="21" customFormat="1" ht="52.5" x14ac:dyDescent="0.25">
      <c r="A94" s="18" t="s">
        <v>682</v>
      </c>
      <c r="B94" s="19" t="s">
        <v>450</v>
      </c>
      <c r="C94" s="19" t="s">
        <v>544</v>
      </c>
      <c r="D94" s="9" t="s">
        <v>304</v>
      </c>
      <c r="E94" s="9" t="s">
        <v>454</v>
      </c>
      <c r="F94" s="9" t="s">
        <v>700</v>
      </c>
      <c r="G94" s="9" t="s">
        <v>303</v>
      </c>
      <c r="H94" s="9" t="s">
        <v>214</v>
      </c>
      <c r="I94" s="9" t="s">
        <v>37</v>
      </c>
      <c r="J94" s="9" t="s">
        <v>68</v>
      </c>
      <c r="K94" s="9" t="s">
        <v>713</v>
      </c>
      <c r="L94" s="9">
        <v>30</v>
      </c>
      <c r="M94" s="19" t="s">
        <v>302</v>
      </c>
      <c r="N94" s="19" t="s">
        <v>438</v>
      </c>
      <c r="O94" s="25" t="s">
        <v>582</v>
      </c>
      <c r="P94" s="26">
        <v>43978</v>
      </c>
      <c r="Q94" s="9">
        <v>21</v>
      </c>
      <c r="R94" s="9" t="s">
        <v>637</v>
      </c>
      <c r="S94" s="9" t="s">
        <v>652</v>
      </c>
      <c r="T94" s="9"/>
      <c r="U94" s="9"/>
      <c r="V94" s="9"/>
      <c r="W94" s="9"/>
      <c r="X94" s="20" t="s">
        <v>583</v>
      </c>
    </row>
    <row r="95" spans="1:24" s="21" customFormat="1" ht="31.5" x14ac:dyDescent="0.25">
      <c r="A95" s="27" t="s">
        <v>682</v>
      </c>
      <c r="B95" s="28" t="s">
        <v>541</v>
      </c>
      <c r="C95" s="28" t="s">
        <v>708</v>
      </c>
      <c r="D95" s="29" t="s">
        <v>737</v>
      </c>
      <c r="E95" s="29" t="s">
        <v>454</v>
      </c>
      <c r="F95" s="29" t="s">
        <v>639</v>
      </c>
      <c r="G95" s="29" t="s">
        <v>306</v>
      </c>
      <c r="H95" s="29" t="s">
        <v>49</v>
      </c>
      <c r="I95" s="29" t="s">
        <v>37</v>
      </c>
      <c r="J95" s="29" t="s">
        <v>68</v>
      </c>
      <c r="K95" s="29" t="s">
        <v>713</v>
      </c>
      <c r="L95" s="29">
        <v>15</v>
      </c>
      <c r="M95" s="28" t="s">
        <v>305</v>
      </c>
      <c r="N95" s="28" t="s">
        <v>439</v>
      </c>
      <c r="O95" s="29"/>
      <c r="P95" s="30"/>
      <c r="Q95" s="29"/>
      <c r="R95" s="29" t="s">
        <v>638</v>
      </c>
      <c r="S95" s="29"/>
      <c r="T95" s="29"/>
      <c r="U95" s="29"/>
      <c r="V95" s="29"/>
      <c r="W95" s="29"/>
      <c r="X95" s="31" t="s">
        <v>611</v>
      </c>
    </row>
    <row r="96" spans="1:24" s="21" customFormat="1" ht="31.5" x14ac:dyDescent="0.25">
      <c r="A96" s="27" t="s">
        <v>682</v>
      </c>
      <c r="B96" s="28" t="s">
        <v>541</v>
      </c>
      <c r="C96" s="28" t="s">
        <v>448</v>
      </c>
      <c r="D96" s="29" t="s">
        <v>738</v>
      </c>
      <c r="E96" s="29" t="s">
        <v>454</v>
      </c>
      <c r="F96" s="29" t="s">
        <v>421</v>
      </c>
      <c r="G96" s="29" t="s">
        <v>308</v>
      </c>
      <c r="H96" s="29" t="s">
        <v>704</v>
      </c>
      <c r="I96" s="29" t="s">
        <v>37</v>
      </c>
      <c r="J96" s="29" t="s">
        <v>68</v>
      </c>
      <c r="K96" s="29" t="s">
        <v>713</v>
      </c>
      <c r="L96" s="29">
        <v>15</v>
      </c>
      <c r="M96" s="28" t="s">
        <v>307</v>
      </c>
      <c r="N96" s="28" t="s">
        <v>439</v>
      </c>
      <c r="O96" s="29"/>
      <c r="P96" s="28"/>
      <c r="Q96" s="29"/>
      <c r="R96" s="29" t="s">
        <v>638</v>
      </c>
      <c r="S96" s="29"/>
      <c r="T96" s="29"/>
      <c r="U96" s="29"/>
      <c r="V96" s="29"/>
      <c r="W96" s="29"/>
      <c r="X96" s="31" t="s">
        <v>611</v>
      </c>
    </row>
    <row r="97" spans="1:24" s="21" customFormat="1" ht="31.5" x14ac:dyDescent="0.25">
      <c r="A97" s="27" t="s">
        <v>682</v>
      </c>
      <c r="B97" s="28" t="s">
        <v>541</v>
      </c>
      <c r="C97" s="28" t="s">
        <v>448</v>
      </c>
      <c r="D97" s="29" t="s">
        <v>311</v>
      </c>
      <c r="E97" s="29" t="s">
        <v>454</v>
      </c>
      <c r="F97" s="29" t="s">
        <v>421</v>
      </c>
      <c r="G97" s="29" t="s">
        <v>310</v>
      </c>
      <c r="H97" s="29" t="s">
        <v>704</v>
      </c>
      <c r="I97" s="29" t="s">
        <v>37</v>
      </c>
      <c r="J97" s="29" t="s">
        <v>68</v>
      </c>
      <c r="K97" s="29" t="s">
        <v>4</v>
      </c>
      <c r="L97" s="29">
        <v>30</v>
      </c>
      <c r="M97" s="28" t="s">
        <v>309</v>
      </c>
      <c r="N97" s="28" t="s">
        <v>439</v>
      </c>
      <c r="O97" s="29"/>
      <c r="P97" s="29"/>
      <c r="Q97" s="29"/>
      <c r="R97" s="29" t="s">
        <v>638</v>
      </c>
      <c r="S97" s="29"/>
      <c r="T97" s="29"/>
      <c r="U97" s="29"/>
      <c r="V97" s="29"/>
      <c r="W97" s="29"/>
      <c r="X97" s="31" t="s">
        <v>611</v>
      </c>
    </row>
    <row r="98" spans="1:24" s="21" customFormat="1" ht="52.5" x14ac:dyDescent="0.25">
      <c r="A98" s="27" t="s">
        <v>682</v>
      </c>
      <c r="B98" s="28" t="s">
        <v>541</v>
      </c>
      <c r="C98" s="28" t="s">
        <v>420</v>
      </c>
      <c r="D98" s="29" t="s">
        <v>314</v>
      </c>
      <c r="E98" s="29" t="s">
        <v>635</v>
      </c>
      <c r="F98" s="29" t="s">
        <v>421</v>
      </c>
      <c r="G98" s="29" t="s">
        <v>313</v>
      </c>
      <c r="H98" s="29" t="s">
        <v>729</v>
      </c>
      <c r="I98" s="29" t="s">
        <v>37</v>
      </c>
      <c r="J98" s="29" t="s">
        <v>68</v>
      </c>
      <c r="K98" s="29" t="s">
        <v>735</v>
      </c>
      <c r="L98" s="29">
        <v>30</v>
      </c>
      <c r="M98" s="28" t="s">
        <v>312</v>
      </c>
      <c r="N98" s="28" t="s">
        <v>439</v>
      </c>
      <c r="O98" s="29"/>
      <c r="P98" s="29"/>
      <c r="Q98" s="29"/>
      <c r="R98" s="29" t="s">
        <v>638</v>
      </c>
      <c r="S98" s="29"/>
      <c r="T98" s="29"/>
      <c r="U98" s="29"/>
      <c r="V98" s="29"/>
      <c r="W98" s="29"/>
      <c r="X98" s="31" t="s">
        <v>612</v>
      </c>
    </row>
    <row r="99" spans="1:24" s="21" customFormat="1" ht="31.5" x14ac:dyDescent="0.25">
      <c r="A99" s="18" t="s">
        <v>682</v>
      </c>
      <c r="B99" s="19" t="s">
        <v>450</v>
      </c>
      <c r="C99" s="19" t="s">
        <v>448</v>
      </c>
      <c r="D99" s="9" t="s">
        <v>316</v>
      </c>
      <c r="E99" s="9" t="s">
        <v>454</v>
      </c>
      <c r="F99" s="9" t="s">
        <v>700</v>
      </c>
      <c r="G99" s="9" t="s">
        <v>8</v>
      </c>
      <c r="H99" s="9" t="s">
        <v>739</v>
      </c>
      <c r="I99" s="9" t="s">
        <v>37</v>
      </c>
      <c r="J99" s="9" t="s">
        <v>68</v>
      </c>
      <c r="K99" s="9" t="s">
        <v>713</v>
      </c>
      <c r="L99" s="9">
        <v>15</v>
      </c>
      <c r="M99" s="19" t="s">
        <v>315</v>
      </c>
      <c r="N99" s="19" t="s">
        <v>439</v>
      </c>
      <c r="O99" s="9" t="s">
        <v>642</v>
      </c>
      <c r="P99" s="26">
        <v>43956</v>
      </c>
      <c r="Q99" s="9">
        <v>12</v>
      </c>
      <c r="R99" s="9" t="s">
        <v>637</v>
      </c>
      <c r="S99" s="9" t="s">
        <v>584</v>
      </c>
      <c r="T99" s="9"/>
      <c r="U99" s="9"/>
      <c r="V99" s="9"/>
      <c r="W99" s="9"/>
      <c r="X99" s="20" t="s">
        <v>570</v>
      </c>
    </row>
    <row r="100" spans="1:24" s="21" customFormat="1" ht="31.5" x14ac:dyDescent="0.25">
      <c r="A100" s="27" t="s">
        <v>682</v>
      </c>
      <c r="B100" s="28" t="s">
        <v>541</v>
      </c>
      <c r="C100" s="28" t="s">
        <v>448</v>
      </c>
      <c r="D100" s="29" t="s">
        <v>319</v>
      </c>
      <c r="E100" s="29" t="s">
        <v>425</v>
      </c>
      <c r="F100" s="29" t="s">
        <v>421</v>
      </c>
      <c r="G100" s="29" t="s">
        <v>318</v>
      </c>
      <c r="H100" s="29" t="s">
        <v>36</v>
      </c>
      <c r="I100" s="29" t="s">
        <v>37</v>
      </c>
      <c r="J100" s="29" t="s">
        <v>68</v>
      </c>
      <c r="K100" s="29" t="s">
        <v>735</v>
      </c>
      <c r="L100" s="29">
        <v>30</v>
      </c>
      <c r="M100" s="28" t="s">
        <v>317</v>
      </c>
      <c r="N100" s="28" t="s">
        <v>439</v>
      </c>
      <c r="O100" s="29"/>
      <c r="P100" s="29"/>
      <c r="Q100" s="29"/>
      <c r="R100" s="29" t="s">
        <v>638</v>
      </c>
      <c r="S100" s="29"/>
      <c r="T100" s="29"/>
      <c r="U100" s="29"/>
      <c r="V100" s="29"/>
      <c r="W100" s="29"/>
      <c r="X100" s="31" t="s">
        <v>613</v>
      </c>
    </row>
    <row r="101" spans="1:24" s="21" customFormat="1" ht="31.5" x14ac:dyDescent="0.25">
      <c r="A101" s="18" t="s">
        <v>682</v>
      </c>
      <c r="B101" s="19" t="s">
        <v>450</v>
      </c>
      <c r="C101" s="19" t="s">
        <v>456</v>
      </c>
      <c r="D101" s="9" t="s">
        <v>321</v>
      </c>
      <c r="E101" s="9" t="s">
        <v>454</v>
      </c>
      <c r="F101" s="9" t="s">
        <v>556</v>
      </c>
      <c r="G101" s="9" t="s">
        <v>136</v>
      </c>
      <c r="H101" s="9" t="s">
        <v>585</v>
      </c>
      <c r="I101" s="9" t="s">
        <v>37</v>
      </c>
      <c r="J101" s="9" t="s">
        <v>68</v>
      </c>
      <c r="K101" s="9" t="s">
        <v>713</v>
      </c>
      <c r="L101" s="9">
        <v>30</v>
      </c>
      <c r="M101" s="19" t="s">
        <v>320</v>
      </c>
      <c r="N101" s="19" t="s">
        <v>439</v>
      </c>
      <c r="O101" s="9" t="s">
        <v>642</v>
      </c>
      <c r="P101" s="26">
        <v>43937</v>
      </c>
      <c r="Q101" s="9">
        <v>0</v>
      </c>
      <c r="R101" s="9" t="s">
        <v>637</v>
      </c>
      <c r="S101" s="9" t="s">
        <v>586</v>
      </c>
      <c r="T101" s="9"/>
      <c r="U101" s="9"/>
      <c r="V101" s="9"/>
      <c r="W101" s="9"/>
      <c r="X101" s="20" t="s">
        <v>587</v>
      </c>
    </row>
    <row r="102" spans="1:24" s="21" customFormat="1" ht="31.5" x14ac:dyDescent="0.25">
      <c r="A102" s="27" t="s">
        <v>682</v>
      </c>
      <c r="B102" s="28" t="s">
        <v>541</v>
      </c>
      <c r="C102" s="28" t="s">
        <v>448</v>
      </c>
      <c r="D102" s="29" t="s">
        <v>324</v>
      </c>
      <c r="E102" s="29" t="s">
        <v>454</v>
      </c>
      <c r="F102" s="29" t="s">
        <v>700</v>
      </c>
      <c r="G102" s="29" t="s">
        <v>323</v>
      </c>
      <c r="H102" s="29" t="s">
        <v>704</v>
      </c>
      <c r="I102" s="29" t="s">
        <v>37</v>
      </c>
      <c r="J102" s="29" t="s">
        <v>68</v>
      </c>
      <c r="K102" s="29" t="s">
        <v>713</v>
      </c>
      <c r="L102" s="29">
        <v>30</v>
      </c>
      <c r="M102" s="28" t="s">
        <v>322</v>
      </c>
      <c r="N102" s="28" t="s">
        <v>439</v>
      </c>
      <c r="O102" s="29"/>
      <c r="P102" s="30">
        <v>43992</v>
      </c>
      <c r="Q102" s="29"/>
      <c r="R102" s="29" t="s">
        <v>638</v>
      </c>
      <c r="S102" s="29"/>
      <c r="T102" s="29"/>
      <c r="U102" s="29"/>
      <c r="V102" s="29"/>
      <c r="W102" s="29"/>
      <c r="X102" s="31" t="s">
        <v>581</v>
      </c>
    </row>
    <row r="103" spans="1:24" s="21" customFormat="1" ht="31.5" x14ac:dyDescent="0.25">
      <c r="A103" s="18" t="s">
        <v>682</v>
      </c>
      <c r="B103" s="19" t="s">
        <v>450</v>
      </c>
      <c r="C103" s="19" t="s">
        <v>448</v>
      </c>
      <c r="D103" s="9" t="s">
        <v>326</v>
      </c>
      <c r="E103" s="9" t="s">
        <v>454</v>
      </c>
      <c r="F103" s="9" t="s">
        <v>700</v>
      </c>
      <c r="G103" s="9" t="s">
        <v>8</v>
      </c>
      <c r="H103" s="9" t="s">
        <v>585</v>
      </c>
      <c r="I103" s="9" t="s">
        <v>37</v>
      </c>
      <c r="J103" s="9" t="s">
        <v>68</v>
      </c>
      <c r="K103" s="9" t="s">
        <v>713</v>
      </c>
      <c r="L103" s="9">
        <v>30</v>
      </c>
      <c r="M103" s="19" t="s">
        <v>325</v>
      </c>
      <c r="N103" s="19" t="s">
        <v>439</v>
      </c>
      <c r="O103" s="9" t="s">
        <v>642</v>
      </c>
      <c r="P103" s="26">
        <v>43937</v>
      </c>
      <c r="Q103" s="9">
        <v>0</v>
      </c>
      <c r="R103" s="9" t="s">
        <v>637</v>
      </c>
      <c r="S103" s="9" t="s">
        <v>740</v>
      </c>
      <c r="T103" s="9"/>
      <c r="U103" s="9"/>
      <c r="V103" s="9"/>
      <c r="W103" s="9"/>
      <c r="X103" s="20" t="s">
        <v>588</v>
      </c>
    </row>
    <row r="104" spans="1:24" s="21" customFormat="1" ht="31.5" x14ac:dyDescent="0.25">
      <c r="A104" s="27" t="s">
        <v>682</v>
      </c>
      <c r="B104" s="28" t="s">
        <v>541</v>
      </c>
      <c r="C104" s="28" t="s">
        <v>465</v>
      </c>
      <c r="D104" s="29" t="s">
        <v>328</v>
      </c>
      <c r="E104" s="29" t="s">
        <v>635</v>
      </c>
      <c r="F104" s="29" t="s">
        <v>643</v>
      </c>
      <c r="G104" s="29" t="s">
        <v>6</v>
      </c>
      <c r="H104" s="29" t="s">
        <v>729</v>
      </c>
      <c r="I104" s="29" t="s">
        <v>37</v>
      </c>
      <c r="J104" s="29" t="s">
        <v>68</v>
      </c>
      <c r="K104" s="29" t="s">
        <v>735</v>
      </c>
      <c r="L104" s="29">
        <v>30</v>
      </c>
      <c r="M104" s="28" t="s">
        <v>327</v>
      </c>
      <c r="N104" s="28" t="s">
        <v>439</v>
      </c>
      <c r="O104" s="29"/>
      <c r="P104" s="30"/>
      <c r="Q104" s="29"/>
      <c r="R104" s="29" t="s">
        <v>638</v>
      </c>
      <c r="S104" s="29"/>
      <c r="T104" s="29"/>
      <c r="U104" s="29"/>
      <c r="V104" s="29"/>
      <c r="W104" s="29"/>
      <c r="X104" s="31" t="s">
        <v>563</v>
      </c>
    </row>
    <row r="105" spans="1:24" s="21" customFormat="1" ht="31.5" x14ac:dyDescent="0.25">
      <c r="A105" s="13" t="s">
        <v>682</v>
      </c>
      <c r="B105" s="14" t="s">
        <v>450</v>
      </c>
      <c r="C105" s="14" t="s">
        <v>465</v>
      </c>
      <c r="D105" s="8" t="s">
        <v>178</v>
      </c>
      <c r="E105" s="8" t="s">
        <v>454</v>
      </c>
      <c r="F105" s="8" t="s">
        <v>700</v>
      </c>
      <c r="G105" s="8" t="s">
        <v>6</v>
      </c>
      <c r="H105" s="8" t="s">
        <v>51</v>
      </c>
      <c r="I105" s="8" t="s">
        <v>236</v>
      </c>
      <c r="J105" s="8" t="s">
        <v>236</v>
      </c>
      <c r="K105" s="8" t="s">
        <v>719</v>
      </c>
      <c r="L105" s="8">
        <v>20</v>
      </c>
      <c r="M105" s="14" t="s">
        <v>329</v>
      </c>
      <c r="N105" s="14" t="s">
        <v>439</v>
      </c>
      <c r="O105" s="15" t="s">
        <v>524</v>
      </c>
      <c r="P105" s="24">
        <v>43955</v>
      </c>
      <c r="Q105" s="8">
        <v>35</v>
      </c>
      <c r="R105" s="8" t="s">
        <v>705</v>
      </c>
      <c r="S105" s="8" t="s">
        <v>589</v>
      </c>
      <c r="T105" s="8"/>
      <c r="U105" s="8"/>
      <c r="V105" s="8"/>
      <c r="W105" s="8"/>
      <c r="X105" s="16" t="s">
        <v>590</v>
      </c>
    </row>
    <row r="106" spans="1:24" s="21" customFormat="1" ht="52.5" x14ac:dyDescent="0.25">
      <c r="A106" s="13" t="s">
        <v>682</v>
      </c>
      <c r="B106" s="14" t="s">
        <v>450</v>
      </c>
      <c r="C106" s="14" t="s">
        <v>448</v>
      </c>
      <c r="D106" s="8" t="s">
        <v>333</v>
      </c>
      <c r="E106" s="8" t="s">
        <v>454</v>
      </c>
      <c r="F106" s="8" t="s">
        <v>421</v>
      </c>
      <c r="G106" s="8" t="s">
        <v>332</v>
      </c>
      <c r="H106" s="8" t="s">
        <v>49</v>
      </c>
      <c r="I106" s="8" t="s">
        <v>37</v>
      </c>
      <c r="J106" s="8" t="s">
        <v>68</v>
      </c>
      <c r="K106" s="8" t="s">
        <v>713</v>
      </c>
      <c r="L106" s="8">
        <v>30</v>
      </c>
      <c r="M106" s="14" t="s">
        <v>331</v>
      </c>
      <c r="N106" s="14" t="s">
        <v>440</v>
      </c>
      <c r="O106" s="15" t="s">
        <v>615</v>
      </c>
      <c r="P106" s="24">
        <v>43978</v>
      </c>
      <c r="Q106" s="14">
        <v>40</v>
      </c>
      <c r="R106" s="8" t="s">
        <v>705</v>
      </c>
      <c r="S106" s="8" t="s">
        <v>678</v>
      </c>
      <c r="T106" s="8"/>
      <c r="U106" s="8"/>
      <c r="V106" s="8"/>
      <c r="W106" s="8"/>
      <c r="X106" s="16" t="s">
        <v>616</v>
      </c>
    </row>
    <row r="107" spans="1:24" s="21" customFormat="1" ht="63" x14ac:dyDescent="0.25">
      <c r="A107" s="27" t="s">
        <v>682</v>
      </c>
      <c r="B107" s="28" t="s">
        <v>450</v>
      </c>
      <c r="C107" s="28" t="s">
        <v>448</v>
      </c>
      <c r="D107" s="29" t="s">
        <v>337</v>
      </c>
      <c r="E107" s="29" t="s">
        <v>636</v>
      </c>
      <c r="F107" s="29" t="s">
        <v>700</v>
      </c>
      <c r="G107" s="29" t="s">
        <v>336</v>
      </c>
      <c r="H107" s="29" t="s">
        <v>181</v>
      </c>
      <c r="I107" s="29" t="s">
        <v>182</v>
      </c>
      <c r="J107" s="29" t="s">
        <v>397</v>
      </c>
      <c r="K107" s="29" t="s">
        <v>719</v>
      </c>
      <c r="L107" s="29">
        <v>20</v>
      </c>
      <c r="M107" s="28" t="s">
        <v>335</v>
      </c>
      <c r="N107" s="28" t="s">
        <v>440</v>
      </c>
      <c r="O107" s="29"/>
      <c r="P107" s="30"/>
      <c r="Q107" s="29"/>
      <c r="R107" s="29" t="s">
        <v>638</v>
      </c>
      <c r="S107" s="29"/>
      <c r="T107" s="29"/>
      <c r="U107" s="29"/>
      <c r="V107" s="29"/>
      <c r="W107" s="29"/>
      <c r="X107" s="31" t="s">
        <v>617</v>
      </c>
    </row>
    <row r="108" spans="1:24" s="21" customFormat="1" ht="31.5" x14ac:dyDescent="0.25">
      <c r="A108" s="27" t="s">
        <v>682</v>
      </c>
      <c r="B108" s="28" t="s">
        <v>450</v>
      </c>
      <c r="C108" s="28" t="s">
        <v>448</v>
      </c>
      <c r="D108" s="29" t="s">
        <v>254</v>
      </c>
      <c r="E108" s="29" t="s">
        <v>454</v>
      </c>
      <c r="F108" s="29" t="s">
        <v>700</v>
      </c>
      <c r="G108" s="29" t="s">
        <v>6</v>
      </c>
      <c r="H108" s="29" t="s">
        <v>181</v>
      </c>
      <c r="I108" s="29" t="s">
        <v>182</v>
      </c>
      <c r="J108" s="29" t="s">
        <v>397</v>
      </c>
      <c r="K108" s="29" t="s">
        <v>719</v>
      </c>
      <c r="L108" s="29">
        <v>20</v>
      </c>
      <c r="M108" s="28" t="s">
        <v>340</v>
      </c>
      <c r="N108" s="28" t="s">
        <v>440</v>
      </c>
      <c r="O108" s="29"/>
      <c r="P108" s="30"/>
      <c r="Q108" s="29"/>
      <c r="R108" s="29" t="s">
        <v>638</v>
      </c>
      <c r="S108" s="29"/>
      <c r="T108" s="29"/>
      <c r="U108" s="29"/>
      <c r="V108" s="29"/>
      <c r="W108" s="29"/>
      <c r="X108" s="31" t="s">
        <v>614</v>
      </c>
    </row>
    <row r="109" spans="1:24" s="21" customFormat="1" ht="31.5" x14ac:dyDescent="0.25">
      <c r="A109" s="10" t="s">
        <v>682</v>
      </c>
      <c r="B109" s="11" t="s">
        <v>450</v>
      </c>
      <c r="C109" s="11" t="s">
        <v>708</v>
      </c>
      <c r="D109" s="6" t="s">
        <v>330</v>
      </c>
      <c r="E109" s="6" t="s">
        <v>425</v>
      </c>
      <c r="F109" s="6" t="s">
        <v>421</v>
      </c>
      <c r="G109" s="6" t="s">
        <v>342</v>
      </c>
      <c r="H109" s="6" t="s">
        <v>59</v>
      </c>
      <c r="I109" s="6" t="s">
        <v>37</v>
      </c>
      <c r="J109" s="6" t="s">
        <v>68</v>
      </c>
      <c r="K109" s="6" t="s">
        <v>735</v>
      </c>
      <c r="L109" s="6">
        <v>30</v>
      </c>
      <c r="M109" s="11" t="s">
        <v>341</v>
      </c>
      <c r="N109" s="11" t="s">
        <v>440</v>
      </c>
      <c r="O109" s="6"/>
      <c r="P109" s="6"/>
      <c r="Q109" s="6"/>
      <c r="R109" s="6" t="s">
        <v>423</v>
      </c>
      <c r="S109" s="6"/>
      <c r="T109" s="6"/>
      <c r="U109" s="6"/>
      <c r="V109" s="6"/>
      <c r="W109" s="6"/>
      <c r="X109" s="12" t="s">
        <v>614</v>
      </c>
    </row>
    <row r="110" spans="1:24" s="21" customFormat="1" ht="31.5" x14ac:dyDescent="0.25">
      <c r="A110" s="10" t="s">
        <v>682</v>
      </c>
      <c r="B110" s="11" t="s">
        <v>450</v>
      </c>
      <c r="C110" s="11" t="s">
        <v>555</v>
      </c>
      <c r="D110" s="6" t="s">
        <v>741</v>
      </c>
      <c r="E110" s="6" t="s">
        <v>454</v>
      </c>
      <c r="F110" s="6" t="s">
        <v>421</v>
      </c>
      <c r="G110" s="6" t="s">
        <v>344</v>
      </c>
      <c r="H110" s="6" t="s">
        <v>59</v>
      </c>
      <c r="I110" s="6" t="s">
        <v>37</v>
      </c>
      <c r="J110" s="6" t="s">
        <v>68</v>
      </c>
      <c r="K110" s="6" t="s">
        <v>713</v>
      </c>
      <c r="L110" s="6">
        <v>30</v>
      </c>
      <c r="M110" s="11" t="s">
        <v>343</v>
      </c>
      <c r="N110" s="11" t="s">
        <v>440</v>
      </c>
      <c r="O110" s="6"/>
      <c r="P110" s="6"/>
      <c r="Q110" s="6"/>
      <c r="R110" s="6" t="s">
        <v>423</v>
      </c>
      <c r="S110" s="6"/>
      <c r="T110" s="6"/>
      <c r="U110" s="6"/>
      <c r="V110" s="6"/>
      <c r="W110" s="6"/>
      <c r="X110" s="12" t="s">
        <v>614</v>
      </c>
    </row>
    <row r="111" spans="1:24" s="21" customFormat="1" ht="52.5" x14ac:dyDescent="0.25">
      <c r="A111" s="18" t="s">
        <v>682</v>
      </c>
      <c r="B111" s="19" t="s">
        <v>450</v>
      </c>
      <c r="C111" s="19" t="s">
        <v>554</v>
      </c>
      <c r="D111" s="9" t="s">
        <v>346</v>
      </c>
      <c r="E111" s="9" t="s">
        <v>425</v>
      </c>
      <c r="F111" s="9" t="s">
        <v>700</v>
      </c>
      <c r="G111" s="9" t="s">
        <v>344</v>
      </c>
      <c r="H111" s="9" t="s">
        <v>49</v>
      </c>
      <c r="I111" s="9" t="s">
        <v>37</v>
      </c>
      <c r="J111" s="9" t="s">
        <v>68</v>
      </c>
      <c r="K111" s="9" t="s">
        <v>735</v>
      </c>
      <c r="L111" s="9">
        <v>30</v>
      </c>
      <c r="M111" s="19" t="s">
        <v>345</v>
      </c>
      <c r="N111" s="19" t="s">
        <v>440</v>
      </c>
      <c r="O111" s="25" t="s">
        <v>591</v>
      </c>
      <c r="P111" s="26">
        <v>43964</v>
      </c>
      <c r="Q111" s="9">
        <v>6</v>
      </c>
      <c r="R111" s="9" t="s">
        <v>637</v>
      </c>
      <c r="S111" s="9" t="s">
        <v>592</v>
      </c>
      <c r="T111" s="9"/>
      <c r="U111" s="9"/>
      <c r="V111" s="9"/>
      <c r="W111" s="9"/>
      <c r="X111" s="20" t="s">
        <v>593</v>
      </c>
    </row>
    <row r="112" spans="1:24" s="21" customFormat="1" ht="30" x14ac:dyDescent="0.25">
      <c r="A112" s="10" t="s">
        <v>682</v>
      </c>
      <c r="B112" s="11" t="s">
        <v>450</v>
      </c>
      <c r="C112" s="11" t="s">
        <v>444</v>
      </c>
      <c r="D112" s="6" t="s">
        <v>80</v>
      </c>
      <c r="E112" s="6" t="s">
        <v>703</v>
      </c>
      <c r="F112" s="6" t="s">
        <v>421</v>
      </c>
      <c r="G112" s="6" t="s">
        <v>348</v>
      </c>
      <c r="H112" s="6" t="s">
        <v>51</v>
      </c>
      <c r="I112" s="6" t="s">
        <v>52</v>
      </c>
      <c r="J112" s="6" t="s">
        <v>236</v>
      </c>
      <c r="K112" s="6" t="s">
        <v>4</v>
      </c>
      <c r="L112" s="6">
        <v>35</v>
      </c>
      <c r="M112" s="11" t="s">
        <v>347</v>
      </c>
      <c r="N112" s="11" t="s">
        <v>440</v>
      </c>
      <c r="O112" s="6"/>
      <c r="P112" s="6"/>
      <c r="Q112" s="6"/>
      <c r="R112" s="6" t="s">
        <v>423</v>
      </c>
      <c r="S112" s="6"/>
      <c r="T112" s="6"/>
      <c r="U112" s="6"/>
      <c r="V112" s="6"/>
      <c r="W112" s="6"/>
      <c r="X112" s="12" t="s">
        <v>614</v>
      </c>
    </row>
    <row r="113" spans="1:24" s="21" customFormat="1" ht="31.5" x14ac:dyDescent="0.25">
      <c r="A113" s="18" t="s">
        <v>682</v>
      </c>
      <c r="B113" s="19" t="s">
        <v>595</v>
      </c>
      <c r="C113" s="19" t="s">
        <v>448</v>
      </c>
      <c r="D113" s="9" t="s">
        <v>596</v>
      </c>
      <c r="E113" s="9" t="s">
        <v>636</v>
      </c>
      <c r="F113" s="9" t="s">
        <v>556</v>
      </c>
      <c r="G113" s="9" t="s">
        <v>350</v>
      </c>
      <c r="H113" s="9" t="s">
        <v>523</v>
      </c>
      <c r="I113" s="9" t="s">
        <v>236</v>
      </c>
      <c r="J113" s="9" t="s">
        <v>236</v>
      </c>
      <c r="K113" s="9" t="s">
        <v>719</v>
      </c>
      <c r="L113" s="9">
        <v>20</v>
      </c>
      <c r="M113" s="19" t="s">
        <v>349</v>
      </c>
      <c r="N113" s="19" t="s">
        <v>644</v>
      </c>
      <c r="O113" s="25" t="s">
        <v>597</v>
      </c>
      <c r="P113" s="26">
        <v>43964</v>
      </c>
      <c r="Q113" s="9">
        <v>12</v>
      </c>
      <c r="R113" s="9" t="s">
        <v>637</v>
      </c>
      <c r="S113" s="9" t="s">
        <v>653</v>
      </c>
      <c r="T113" s="9"/>
      <c r="U113" s="9"/>
      <c r="V113" s="9"/>
      <c r="W113" s="9"/>
      <c r="X113" s="20" t="s">
        <v>742</v>
      </c>
    </row>
    <row r="114" spans="1:24" s="21" customFormat="1" ht="31.5" x14ac:dyDescent="0.25">
      <c r="A114" s="10" t="s">
        <v>682</v>
      </c>
      <c r="B114" s="11" t="s">
        <v>450</v>
      </c>
      <c r="C114" s="11" t="s">
        <v>420</v>
      </c>
      <c r="D114" s="6" t="s">
        <v>353</v>
      </c>
      <c r="E114" s="6" t="s">
        <v>454</v>
      </c>
      <c r="F114" s="6" t="s">
        <v>421</v>
      </c>
      <c r="G114" s="6" t="s">
        <v>352</v>
      </c>
      <c r="H114" s="6" t="s">
        <v>49</v>
      </c>
      <c r="I114" s="6" t="s">
        <v>37</v>
      </c>
      <c r="J114" s="6" t="s">
        <v>68</v>
      </c>
      <c r="K114" s="6" t="s">
        <v>713</v>
      </c>
      <c r="L114" s="6">
        <v>30</v>
      </c>
      <c r="M114" s="11" t="s">
        <v>351</v>
      </c>
      <c r="N114" s="11" t="s">
        <v>441</v>
      </c>
      <c r="O114" s="6"/>
      <c r="P114" s="6"/>
      <c r="Q114" s="6"/>
      <c r="R114" s="6" t="s">
        <v>423</v>
      </c>
      <c r="S114" s="6"/>
      <c r="T114" s="6"/>
      <c r="U114" s="6"/>
      <c r="V114" s="6"/>
      <c r="W114" s="6"/>
      <c r="X114" s="12" t="s">
        <v>618</v>
      </c>
    </row>
    <row r="115" spans="1:24" s="21" customFormat="1" ht="42" x14ac:dyDescent="0.25">
      <c r="A115" s="10" t="s">
        <v>682</v>
      </c>
      <c r="B115" s="11" t="s">
        <v>450</v>
      </c>
      <c r="C115" s="11" t="s">
        <v>427</v>
      </c>
      <c r="D115" s="6" t="s">
        <v>339</v>
      </c>
      <c r="E115" s="6" t="s">
        <v>703</v>
      </c>
      <c r="F115" s="6" t="s">
        <v>421</v>
      </c>
      <c r="G115" s="6" t="s">
        <v>338</v>
      </c>
      <c r="H115" s="6" t="s">
        <v>263</v>
      </c>
      <c r="I115" s="6" t="s">
        <v>715</v>
      </c>
      <c r="J115" s="6" t="s">
        <v>68</v>
      </c>
      <c r="K115" s="6" t="s">
        <v>4</v>
      </c>
      <c r="L115" s="6">
        <v>35</v>
      </c>
      <c r="M115" s="11" t="s">
        <v>354</v>
      </c>
      <c r="N115" s="11" t="s">
        <v>441</v>
      </c>
      <c r="O115" s="6"/>
      <c r="P115" s="6"/>
      <c r="Q115" s="6"/>
      <c r="R115" s="6" t="s">
        <v>423</v>
      </c>
      <c r="S115" s="6"/>
      <c r="T115" s="6"/>
      <c r="U115" s="6"/>
      <c r="V115" s="6"/>
      <c r="W115" s="6"/>
      <c r="X115" s="12" t="s">
        <v>618</v>
      </c>
    </row>
    <row r="116" spans="1:24" s="21" customFormat="1" ht="31.5" x14ac:dyDescent="0.25">
      <c r="A116" s="10" t="s">
        <v>682</v>
      </c>
      <c r="B116" s="11" t="s">
        <v>450</v>
      </c>
      <c r="C116" s="11" t="s">
        <v>427</v>
      </c>
      <c r="D116" s="6" t="s">
        <v>356</v>
      </c>
      <c r="E116" s="6" t="s">
        <v>635</v>
      </c>
      <c r="F116" s="6" t="s">
        <v>421</v>
      </c>
      <c r="G116" s="6" t="s">
        <v>303</v>
      </c>
      <c r="H116" s="6" t="s">
        <v>59</v>
      </c>
      <c r="I116" s="6" t="s">
        <v>37</v>
      </c>
      <c r="J116" s="6" t="s">
        <v>68</v>
      </c>
      <c r="K116" s="6" t="s">
        <v>735</v>
      </c>
      <c r="L116" s="6">
        <v>30</v>
      </c>
      <c r="M116" s="11" t="s">
        <v>355</v>
      </c>
      <c r="N116" s="11" t="s">
        <v>441</v>
      </c>
      <c r="O116" s="6"/>
      <c r="P116" s="6"/>
      <c r="Q116" s="6"/>
      <c r="R116" s="6" t="s">
        <v>423</v>
      </c>
      <c r="S116" s="6"/>
      <c r="T116" s="6"/>
      <c r="U116" s="6"/>
      <c r="V116" s="6"/>
      <c r="W116" s="6"/>
      <c r="X116" s="12" t="s">
        <v>617</v>
      </c>
    </row>
    <row r="117" spans="1:24" s="21" customFormat="1" ht="31.5" x14ac:dyDescent="0.25">
      <c r="A117" s="27" t="s">
        <v>682</v>
      </c>
      <c r="B117" s="28" t="s">
        <v>450</v>
      </c>
      <c r="C117" s="28" t="s">
        <v>448</v>
      </c>
      <c r="D117" s="29" t="s">
        <v>359</v>
      </c>
      <c r="E117" s="29" t="s">
        <v>454</v>
      </c>
      <c r="F117" s="29" t="s">
        <v>421</v>
      </c>
      <c r="G117" s="29" t="s">
        <v>358</v>
      </c>
      <c r="H117" s="29" t="s">
        <v>704</v>
      </c>
      <c r="I117" s="29" t="s">
        <v>37</v>
      </c>
      <c r="J117" s="29" t="s">
        <v>68</v>
      </c>
      <c r="K117" s="29" t="s">
        <v>4</v>
      </c>
      <c r="L117" s="29">
        <v>30</v>
      </c>
      <c r="M117" s="28" t="s">
        <v>357</v>
      </c>
      <c r="N117" s="28" t="s">
        <v>441</v>
      </c>
      <c r="O117" s="29"/>
      <c r="P117" s="29"/>
      <c r="Q117" s="29"/>
      <c r="R117" s="29" t="s">
        <v>638</v>
      </c>
      <c r="S117" s="29"/>
      <c r="T117" s="29"/>
      <c r="U117" s="29"/>
      <c r="V117" s="29"/>
      <c r="W117" s="29"/>
      <c r="X117" s="31" t="s">
        <v>619</v>
      </c>
    </row>
    <row r="118" spans="1:24" s="21" customFormat="1" ht="31.5" x14ac:dyDescent="0.25">
      <c r="A118" s="27" t="s">
        <v>682</v>
      </c>
      <c r="B118" s="28" t="s">
        <v>450</v>
      </c>
      <c r="C118" s="28" t="s">
        <v>427</v>
      </c>
      <c r="D118" s="29" t="s">
        <v>362</v>
      </c>
      <c r="E118" s="29" t="s">
        <v>425</v>
      </c>
      <c r="F118" s="29" t="s">
        <v>421</v>
      </c>
      <c r="G118" s="29" t="s">
        <v>361</v>
      </c>
      <c r="H118" s="29" t="s">
        <v>59</v>
      </c>
      <c r="I118" s="29" t="s">
        <v>37</v>
      </c>
      <c r="J118" s="29" t="s">
        <v>68</v>
      </c>
      <c r="K118" s="29" t="s">
        <v>735</v>
      </c>
      <c r="L118" s="29">
        <v>30</v>
      </c>
      <c r="M118" s="28" t="s">
        <v>360</v>
      </c>
      <c r="N118" s="28" t="s">
        <v>441</v>
      </c>
      <c r="O118" s="29"/>
      <c r="P118" s="29"/>
      <c r="Q118" s="29"/>
      <c r="R118" s="29" t="s">
        <v>638</v>
      </c>
      <c r="S118" s="29"/>
      <c r="T118" s="29"/>
      <c r="U118" s="29"/>
      <c r="V118" s="29"/>
      <c r="W118" s="29"/>
      <c r="X118" s="31" t="s">
        <v>620</v>
      </c>
    </row>
    <row r="119" spans="1:24" s="21" customFormat="1" ht="31.5" x14ac:dyDescent="0.25">
      <c r="A119" s="27" t="s">
        <v>682</v>
      </c>
      <c r="B119" s="28" t="s">
        <v>450</v>
      </c>
      <c r="C119" s="28" t="s">
        <v>622</v>
      </c>
      <c r="D119" s="29" t="s">
        <v>365</v>
      </c>
      <c r="E119" s="29" t="s">
        <v>635</v>
      </c>
      <c r="F119" s="29" t="s">
        <v>725</v>
      </c>
      <c r="G119" s="29" t="s">
        <v>364</v>
      </c>
      <c r="H119" s="29" t="s">
        <v>36</v>
      </c>
      <c r="I119" s="29" t="s">
        <v>37</v>
      </c>
      <c r="J119" s="29" t="s">
        <v>68</v>
      </c>
      <c r="K119" s="29" t="s">
        <v>735</v>
      </c>
      <c r="L119" s="29">
        <v>30</v>
      </c>
      <c r="M119" s="28" t="s">
        <v>363</v>
      </c>
      <c r="N119" s="28" t="s">
        <v>441</v>
      </c>
      <c r="O119" s="29"/>
      <c r="P119" s="30"/>
      <c r="Q119" s="29"/>
      <c r="R119" s="29" t="s">
        <v>638</v>
      </c>
      <c r="S119" s="29"/>
      <c r="T119" s="29"/>
      <c r="U119" s="29"/>
      <c r="V119" s="29"/>
      <c r="W119" s="29"/>
      <c r="X119" s="31" t="s">
        <v>621</v>
      </c>
    </row>
    <row r="120" spans="1:24" s="21" customFormat="1" ht="31.5" x14ac:dyDescent="0.25">
      <c r="A120" s="27" t="s">
        <v>682</v>
      </c>
      <c r="B120" s="28" t="s">
        <v>450</v>
      </c>
      <c r="C120" s="28" t="s">
        <v>448</v>
      </c>
      <c r="D120" s="29" t="s">
        <v>368</v>
      </c>
      <c r="E120" s="29" t="s">
        <v>454</v>
      </c>
      <c r="F120" s="29" t="s">
        <v>700</v>
      </c>
      <c r="G120" s="29" t="s">
        <v>367</v>
      </c>
      <c r="H120" s="29" t="s">
        <v>181</v>
      </c>
      <c r="I120" s="29" t="s">
        <v>182</v>
      </c>
      <c r="J120" s="29" t="s">
        <v>397</v>
      </c>
      <c r="K120" s="29" t="s">
        <v>713</v>
      </c>
      <c r="L120" s="29">
        <v>30</v>
      </c>
      <c r="M120" s="28" t="s">
        <v>366</v>
      </c>
      <c r="N120" s="28" t="s">
        <v>441</v>
      </c>
      <c r="O120" s="29"/>
      <c r="P120" s="30"/>
      <c r="Q120" s="29"/>
      <c r="R120" s="29" t="s">
        <v>638</v>
      </c>
      <c r="S120" s="29"/>
      <c r="T120" s="29"/>
      <c r="U120" s="29"/>
      <c r="V120" s="29"/>
      <c r="W120" s="29"/>
      <c r="X120" s="31" t="s">
        <v>623</v>
      </c>
    </row>
    <row r="121" spans="1:24" s="21" customFormat="1" ht="42" x14ac:dyDescent="0.25">
      <c r="A121" s="13" t="s">
        <v>682</v>
      </c>
      <c r="B121" s="14" t="s">
        <v>595</v>
      </c>
      <c r="C121" s="14" t="s">
        <v>444</v>
      </c>
      <c r="D121" s="8" t="s">
        <v>371</v>
      </c>
      <c r="E121" s="8" t="s">
        <v>425</v>
      </c>
      <c r="F121" s="8" t="s">
        <v>421</v>
      </c>
      <c r="G121" s="8" t="s">
        <v>370</v>
      </c>
      <c r="H121" s="8" t="s">
        <v>495</v>
      </c>
      <c r="I121" s="8" t="s">
        <v>37</v>
      </c>
      <c r="J121" s="8" t="s">
        <v>68</v>
      </c>
      <c r="K121" s="8" t="s">
        <v>719</v>
      </c>
      <c r="L121" s="8">
        <v>10</v>
      </c>
      <c r="M121" s="14" t="s">
        <v>369</v>
      </c>
      <c r="N121" s="14" t="s">
        <v>441</v>
      </c>
      <c r="O121" s="8" t="s">
        <v>642</v>
      </c>
      <c r="P121" s="24">
        <v>43959</v>
      </c>
      <c r="Q121" s="8">
        <v>44</v>
      </c>
      <c r="R121" s="8" t="s">
        <v>705</v>
      </c>
      <c r="S121" s="8" t="s">
        <v>679</v>
      </c>
      <c r="T121" s="8"/>
      <c r="U121" s="8"/>
      <c r="V121" s="8" t="s">
        <v>599</v>
      </c>
      <c r="W121" s="8"/>
      <c r="X121" s="16" t="s">
        <v>598</v>
      </c>
    </row>
    <row r="122" spans="1:24" s="21" customFormat="1" ht="31.5" x14ac:dyDescent="0.25">
      <c r="A122" s="13" t="s">
        <v>682</v>
      </c>
      <c r="B122" s="14" t="s">
        <v>595</v>
      </c>
      <c r="C122" s="14" t="s">
        <v>451</v>
      </c>
      <c r="D122" s="8" t="s">
        <v>374</v>
      </c>
      <c r="E122" s="8" t="s">
        <v>425</v>
      </c>
      <c r="F122" s="8" t="s">
        <v>700</v>
      </c>
      <c r="G122" s="8" t="s">
        <v>373</v>
      </c>
      <c r="H122" s="8" t="s">
        <v>601</v>
      </c>
      <c r="I122" s="8" t="s">
        <v>37</v>
      </c>
      <c r="J122" s="8" t="s">
        <v>68</v>
      </c>
      <c r="K122" s="8" t="s">
        <v>4</v>
      </c>
      <c r="L122" s="8">
        <v>35</v>
      </c>
      <c r="M122" s="14" t="s">
        <v>372</v>
      </c>
      <c r="N122" s="14" t="s">
        <v>441</v>
      </c>
      <c r="O122" s="15" t="s">
        <v>602</v>
      </c>
      <c r="P122" s="24">
        <v>43965</v>
      </c>
      <c r="Q122" s="8">
        <v>64</v>
      </c>
      <c r="R122" s="8" t="s">
        <v>705</v>
      </c>
      <c r="S122" s="8" t="s">
        <v>603</v>
      </c>
      <c r="T122" s="8"/>
      <c r="U122" s="8"/>
      <c r="V122" s="8"/>
      <c r="W122" s="8"/>
      <c r="X122" s="16" t="s">
        <v>743</v>
      </c>
    </row>
    <row r="123" spans="1:24" s="21" customFormat="1" ht="31.5" x14ac:dyDescent="0.25">
      <c r="A123" s="27" t="s">
        <v>682</v>
      </c>
      <c r="B123" s="28" t="s">
        <v>450</v>
      </c>
      <c r="C123" s="28" t="s">
        <v>424</v>
      </c>
      <c r="D123" s="29" t="s">
        <v>377</v>
      </c>
      <c r="E123" s="29" t="s">
        <v>454</v>
      </c>
      <c r="F123" s="29" t="s">
        <v>700</v>
      </c>
      <c r="G123" s="29" t="s">
        <v>376</v>
      </c>
      <c r="H123" s="29" t="s">
        <v>49</v>
      </c>
      <c r="I123" s="29" t="s">
        <v>37</v>
      </c>
      <c r="J123" s="29" t="s">
        <v>68</v>
      </c>
      <c r="K123" s="29" t="s">
        <v>735</v>
      </c>
      <c r="L123" s="29">
        <v>15</v>
      </c>
      <c r="M123" s="28" t="s">
        <v>375</v>
      </c>
      <c r="N123" s="28" t="s">
        <v>441</v>
      </c>
      <c r="O123" s="29"/>
      <c r="P123" s="30"/>
      <c r="Q123" s="29"/>
      <c r="R123" s="29" t="s">
        <v>638</v>
      </c>
      <c r="S123" s="29"/>
      <c r="T123" s="29"/>
      <c r="U123" s="29"/>
      <c r="V123" s="29"/>
      <c r="W123" s="29"/>
      <c r="X123" s="31" t="s">
        <v>624</v>
      </c>
    </row>
    <row r="124" spans="1:24" s="21" customFormat="1" ht="63" x14ac:dyDescent="0.25">
      <c r="A124" s="18" t="s">
        <v>682</v>
      </c>
      <c r="B124" s="19" t="s">
        <v>595</v>
      </c>
      <c r="C124" s="19" t="s">
        <v>427</v>
      </c>
      <c r="D124" s="9" t="s">
        <v>334</v>
      </c>
      <c r="E124" s="9" t="s">
        <v>425</v>
      </c>
      <c r="F124" s="9" t="s">
        <v>421</v>
      </c>
      <c r="G124" s="9" t="s">
        <v>379</v>
      </c>
      <c r="H124" s="9" t="s">
        <v>606</v>
      </c>
      <c r="I124" s="9" t="s">
        <v>37</v>
      </c>
      <c r="J124" s="9" t="s">
        <v>68</v>
      </c>
      <c r="K124" s="9" t="s">
        <v>4</v>
      </c>
      <c r="L124" s="9">
        <v>30</v>
      </c>
      <c r="M124" s="19" t="s">
        <v>378</v>
      </c>
      <c r="N124" s="19" t="s">
        <v>441</v>
      </c>
      <c r="O124" s="25" t="s">
        <v>604</v>
      </c>
      <c r="P124" s="26" t="s">
        <v>608</v>
      </c>
      <c r="Q124" s="9">
        <v>6</v>
      </c>
      <c r="R124" s="9" t="s">
        <v>637</v>
      </c>
      <c r="S124" s="9" t="s">
        <v>645</v>
      </c>
      <c r="T124" s="9" t="s">
        <v>600</v>
      </c>
      <c r="U124" s="9" t="s">
        <v>512</v>
      </c>
      <c r="V124" s="9" t="s">
        <v>607</v>
      </c>
      <c r="W124" s="9"/>
      <c r="X124" s="20" t="s">
        <v>605</v>
      </c>
    </row>
    <row r="125" spans="1:24" s="21" customFormat="1" ht="31.5" x14ac:dyDescent="0.25">
      <c r="A125" s="10" t="s">
        <v>682</v>
      </c>
      <c r="B125" s="11" t="s">
        <v>450</v>
      </c>
      <c r="C125" s="11" t="s">
        <v>427</v>
      </c>
      <c r="D125" s="6" t="s">
        <v>9</v>
      </c>
      <c r="E125" s="6" t="s">
        <v>454</v>
      </c>
      <c r="F125" s="6" t="s">
        <v>700</v>
      </c>
      <c r="G125" s="6" t="s">
        <v>381</v>
      </c>
      <c r="H125" s="6" t="s">
        <v>59</v>
      </c>
      <c r="I125" s="6" t="s">
        <v>37</v>
      </c>
      <c r="J125" s="6" t="s">
        <v>68</v>
      </c>
      <c r="K125" s="6" t="s">
        <v>713</v>
      </c>
      <c r="L125" s="6">
        <v>30</v>
      </c>
      <c r="M125" s="11" t="s">
        <v>380</v>
      </c>
      <c r="N125" s="11" t="s">
        <v>441</v>
      </c>
      <c r="O125" s="6"/>
      <c r="P125" s="23"/>
      <c r="Q125" s="6"/>
      <c r="R125" s="6" t="s">
        <v>423</v>
      </c>
      <c r="S125" s="6"/>
      <c r="T125" s="6"/>
      <c r="U125" s="6"/>
      <c r="V125" s="6"/>
      <c r="W125" s="6"/>
      <c r="X125" s="12" t="s">
        <v>625</v>
      </c>
    </row>
    <row r="126" spans="1:24" s="21" customFormat="1" ht="75" x14ac:dyDescent="0.25">
      <c r="A126" s="18" t="s">
        <v>682</v>
      </c>
      <c r="B126" s="19" t="s">
        <v>450</v>
      </c>
      <c r="C126" s="19" t="s">
        <v>554</v>
      </c>
      <c r="D126" s="9" t="s">
        <v>346</v>
      </c>
      <c r="E126" s="9" t="s">
        <v>425</v>
      </c>
      <c r="F126" s="9" t="s">
        <v>700</v>
      </c>
      <c r="G126" s="9" t="s">
        <v>383</v>
      </c>
      <c r="H126" s="9" t="s">
        <v>49</v>
      </c>
      <c r="I126" s="9" t="s">
        <v>37</v>
      </c>
      <c r="J126" s="9" t="s">
        <v>68</v>
      </c>
      <c r="K126" s="9" t="s">
        <v>735</v>
      </c>
      <c r="L126" s="9">
        <v>30</v>
      </c>
      <c r="M126" s="19" t="s">
        <v>382</v>
      </c>
      <c r="N126" s="19" t="s">
        <v>441</v>
      </c>
      <c r="O126" s="25" t="s">
        <v>591</v>
      </c>
      <c r="P126" s="26">
        <v>43977</v>
      </c>
      <c r="Q126" s="9">
        <v>19</v>
      </c>
      <c r="R126" s="9" t="s">
        <v>637</v>
      </c>
      <c r="S126" s="9" t="s">
        <v>646</v>
      </c>
      <c r="T126" s="32">
        <v>43977</v>
      </c>
      <c r="U126" s="9" t="s">
        <v>648</v>
      </c>
      <c r="V126" s="9" t="s">
        <v>647</v>
      </c>
      <c r="W126" s="9" t="s">
        <v>642</v>
      </c>
      <c r="X126" s="33" t="s">
        <v>594</v>
      </c>
    </row>
    <row r="127" spans="1:24" s="21" customFormat="1" ht="31.5" x14ac:dyDescent="0.25">
      <c r="A127" s="10" t="s">
        <v>682</v>
      </c>
      <c r="B127" s="11" t="s">
        <v>450</v>
      </c>
      <c r="C127" s="11" t="s">
        <v>471</v>
      </c>
      <c r="D127" s="6" t="s">
        <v>385</v>
      </c>
      <c r="E127" s="6" t="s">
        <v>454</v>
      </c>
      <c r="F127" s="6" t="s">
        <v>700</v>
      </c>
      <c r="G127" s="6" t="s">
        <v>344</v>
      </c>
      <c r="H127" s="6" t="s">
        <v>704</v>
      </c>
      <c r="I127" s="6" t="s">
        <v>37</v>
      </c>
      <c r="J127" s="6" t="s">
        <v>68</v>
      </c>
      <c r="K127" s="6" t="s">
        <v>713</v>
      </c>
      <c r="L127" s="6">
        <v>30</v>
      </c>
      <c r="M127" s="11" t="s">
        <v>384</v>
      </c>
      <c r="N127" s="11" t="s">
        <v>441</v>
      </c>
      <c r="O127" s="6"/>
      <c r="P127" s="23"/>
      <c r="Q127" s="6"/>
      <c r="R127" s="6" t="s">
        <v>423</v>
      </c>
      <c r="S127" s="6"/>
      <c r="T127" s="6"/>
      <c r="U127" s="6"/>
      <c r="V127" s="6"/>
      <c r="W127" s="6"/>
      <c r="X127" s="12" t="s">
        <v>625</v>
      </c>
    </row>
    <row r="128" spans="1:24" s="21" customFormat="1" ht="31.5" x14ac:dyDescent="0.25">
      <c r="A128" s="10" t="s">
        <v>682</v>
      </c>
      <c r="B128" s="11" t="s">
        <v>450</v>
      </c>
      <c r="C128" s="11" t="s">
        <v>456</v>
      </c>
      <c r="D128" s="6" t="s">
        <v>744</v>
      </c>
      <c r="E128" s="6" t="s">
        <v>635</v>
      </c>
      <c r="F128" s="6" t="s">
        <v>649</v>
      </c>
      <c r="G128" s="6" t="s">
        <v>387</v>
      </c>
      <c r="H128" s="6" t="s">
        <v>59</v>
      </c>
      <c r="I128" s="6" t="s">
        <v>37</v>
      </c>
      <c r="J128" s="6" t="s">
        <v>68</v>
      </c>
      <c r="K128" s="6" t="s">
        <v>713</v>
      </c>
      <c r="L128" s="6">
        <v>30</v>
      </c>
      <c r="M128" s="11" t="s">
        <v>386</v>
      </c>
      <c r="N128" s="11" t="s">
        <v>441</v>
      </c>
      <c r="O128" s="6"/>
      <c r="P128" s="23"/>
      <c r="Q128" s="6"/>
      <c r="R128" s="6" t="s">
        <v>423</v>
      </c>
      <c r="S128" s="6"/>
      <c r="T128" s="6"/>
      <c r="U128" s="6"/>
      <c r="V128" s="6"/>
      <c r="W128" s="6"/>
      <c r="X128" s="12" t="s">
        <v>625</v>
      </c>
    </row>
    <row r="129" spans="1:24" s="21" customFormat="1" ht="52.5" x14ac:dyDescent="0.25">
      <c r="A129" s="27" t="s">
        <v>682</v>
      </c>
      <c r="B129" s="28" t="s">
        <v>450</v>
      </c>
      <c r="C129" s="28" t="s">
        <v>424</v>
      </c>
      <c r="D129" s="29" t="s">
        <v>390</v>
      </c>
      <c r="E129" s="29" t="s">
        <v>425</v>
      </c>
      <c r="F129" s="29" t="s">
        <v>421</v>
      </c>
      <c r="G129" s="29" t="s">
        <v>389</v>
      </c>
      <c r="H129" s="29" t="s">
        <v>704</v>
      </c>
      <c r="I129" s="29" t="s">
        <v>37</v>
      </c>
      <c r="J129" s="29" t="s">
        <v>68</v>
      </c>
      <c r="K129" s="29" t="s">
        <v>4</v>
      </c>
      <c r="L129" s="29">
        <v>30</v>
      </c>
      <c r="M129" s="28" t="s">
        <v>388</v>
      </c>
      <c r="N129" s="28" t="s">
        <v>441</v>
      </c>
      <c r="O129" s="29"/>
      <c r="P129" s="30"/>
      <c r="Q129" s="29"/>
      <c r="R129" s="29" t="s">
        <v>638</v>
      </c>
      <c r="S129" s="29"/>
      <c r="T129" s="29"/>
      <c r="U129" s="29"/>
      <c r="V129" s="29"/>
      <c r="W129" s="29"/>
      <c r="X129" s="31" t="s">
        <v>611</v>
      </c>
    </row>
    <row r="130" spans="1:24" s="21" customFormat="1" ht="31.5" x14ac:dyDescent="0.25">
      <c r="A130" s="13" t="s">
        <v>682</v>
      </c>
      <c r="B130" s="14" t="s">
        <v>595</v>
      </c>
      <c r="C130" s="14" t="s">
        <v>456</v>
      </c>
      <c r="D130" s="8" t="s">
        <v>393</v>
      </c>
      <c r="E130" s="8" t="s">
        <v>425</v>
      </c>
      <c r="F130" s="8" t="s">
        <v>700</v>
      </c>
      <c r="G130" s="8" t="s">
        <v>392</v>
      </c>
      <c r="H130" s="8" t="s">
        <v>506</v>
      </c>
      <c r="I130" s="8" t="s">
        <v>37</v>
      </c>
      <c r="J130" s="8" t="s">
        <v>68</v>
      </c>
      <c r="K130" s="8" t="s">
        <v>713</v>
      </c>
      <c r="L130" s="8">
        <v>15</v>
      </c>
      <c r="M130" s="14" t="s">
        <v>391</v>
      </c>
      <c r="N130" s="14" t="s">
        <v>441</v>
      </c>
      <c r="O130" s="8"/>
      <c r="P130" s="24">
        <v>43907</v>
      </c>
      <c r="Q130" s="8">
        <v>31</v>
      </c>
      <c r="R130" s="8" t="s">
        <v>705</v>
      </c>
      <c r="S130" s="8" t="s">
        <v>609</v>
      </c>
      <c r="T130" s="8"/>
      <c r="U130" s="8"/>
      <c r="V130" s="8"/>
      <c r="W130" s="8"/>
      <c r="X130" s="16" t="s">
        <v>745</v>
      </c>
    </row>
    <row r="131" spans="1:24" s="21" customFormat="1" ht="31.5" x14ac:dyDescent="0.25">
      <c r="A131" s="10" t="s">
        <v>683</v>
      </c>
      <c r="B131" s="11" t="s">
        <v>627</v>
      </c>
      <c r="C131" s="11" t="s">
        <v>420</v>
      </c>
      <c r="D131" s="6" t="s">
        <v>395</v>
      </c>
      <c r="E131" s="6" t="s">
        <v>635</v>
      </c>
      <c r="F131" s="6" t="s">
        <v>700</v>
      </c>
      <c r="G131" s="6" t="s">
        <v>44</v>
      </c>
      <c r="H131" s="6" t="s">
        <v>396</v>
      </c>
      <c r="I131" s="6" t="s">
        <v>37</v>
      </c>
      <c r="J131" s="6" t="s">
        <v>68</v>
      </c>
      <c r="K131" s="6" t="s">
        <v>713</v>
      </c>
      <c r="L131" s="6">
        <v>30</v>
      </c>
      <c r="M131" s="11" t="s">
        <v>394</v>
      </c>
      <c r="N131" s="11" t="s">
        <v>442</v>
      </c>
      <c r="O131" s="6"/>
      <c r="P131" s="23"/>
      <c r="Q131" s="6"/>
      <c r="R131" s="6" t="s">
        <v>423</v>
      </c>
      <c r="S131" s="6"/>
      <c r="T131" s="6"/>
      <c r="U131" s="6"/>
      <c r="V131" s="6"/>
      <c r="W131" s="6"/>
      <c r="X131" s="12" t="s">
        <v>626</v>
      </c>
    </row>
    <row r="132" spans="1:24" s="21" customFormat="1" ht="42" x14ac:dyDescent="0.25">
      <c r="A132" s="18" t="s">
        <v>682</v>
      </c>
      <c r="B132" s="19" t="s">
        <v>450</v>
      </c>
      <c r="C132" s="19" t="s">
        <v>456</v>
      </c>
      <c r="D132" s="9" t="s">
        <v>399</v>
      </c>
      <c r="E132" s="9" t="s">
        <v>454</v>
      </c>
      <c r="F132" s="9" t="s">
        <v>700</v>
      </c>
      <c r="G132" s="9" t="s">
        <v>136</v>
      </c>
      <c r="H132" s="9" t="s">
        <v>704</v>
      </c>
      <c r="I132" s="9" t="s">
        <v>37</v>
      </c>
      <c r="J132" s="9" t="s">
        <v>68</v>
      </c>
      <c r="K132" s="9" t="s">
        <v>713</v>
      </c>
      <c r="L132" s="9">
        <v>30</v>
      </c>
      <c r="M132" s="19" t="s">
        <v>398</v>
      </c>
      <c r="N132" s="19" t="s">
        <v>442</v>
      </c>
      <c r="O132" s="9" t="s">
        <v>642</v>
      </c>
      <c r="P132" s="26">
        <v>43986</v>
      </c>
      <c r="Q132" s="9">
        <v>16</v>
      </c>
      <c r="R132" s="9" t="s">
        <v>637</v>
      </c>
      <c r="S132" s="9" t="s">
        <v>746</v>
      </c>
      <c r="T132" s="9" t="s">
        <v>642</v>
      </c>
      <c r="U132" s="9" t="s">
        <v>648</v>
      </c>
      <c r="V132" s="9" t="s">
        <v>647</v>
      </c>
      <c r="W132" s="9" t="s">
        <v>642</v>
      </c>
      <c r="X132" s="20" t="s">
        <v>628</v>
      </c>
    </row>
    <row r="133" spans="1:24" s="21" customFormat="1" ht="31.5" x14ac:dyDescent="0.25">
      <c r="A133" s="27" t="s">
        <v>682</v>
      </c>
      <c r="B133" s="28" t="s">
        <v>450</v>
      </c>
      <c r="C133" s="28" t="s">
        <v>448</v>
      </c>
      <c r="D133" s="29" t="s">
        <v>402</v>
      </c>
      <c r="E133" s="29" t="s">
        <v>454</v>
      </c>
      <c r="F133" s="29" t="s">
        <v>700</v>
      </c>
      <c r="G133" s="29" t="s">
        <v>401</v>
      </c>
      <c r="H133" s="29" t="s">
        <v>36</v>
      </c>
      <c r="I133" s="29" t="s">
        <v>37</v>
      </c>
      <c r="J133" s="29" t="s">
        <v>68</v>
      </c>
      <c r="K133" s="29" t="s">
        <v>713</v>
      </c>
      <c r="L133" s="29">
        <v>30</v>
      </c>
      <c r="M133" s="28" t="s">
        <v>400</v>
      </c>
      <c r="N133" s="28" t="s">
        <v>442</v>
      </c>
      <c r="O133" s="29"/>
      <c r="P133" s="30"/>
      <c r="Q133" s="29"/>
      <c r="R133" s="29" t="s">
        <v>638</v>
      </c>
      <c r="S133" s="29"/>
      <c r="T133" s="29"/>
      <c r="U133" s="29"/>
      <c r="V133" s="29"/>
      <c r="W133" s="29"/>
      <c r="X133" s="31" t="s">
        <v>629</v>
      </c>
    </row>
    <row r="134" spans="1:24" s="21" customFormat="1" ht="31.5" x14ac:dyDescent="0.25">
      <c r="A134" s="10" t="s">
        <v>682</v>
      </c>
      <c r="B134" s="11" t="s">
        <v>450</v>
      </c>
      <c r="C134" s="11" t="s">
        <v>721</v>
      </c>
      <c r="D134" s="6" t="s">
        <v>301</v>
      </c>
      <c r="E134" s="6" t="s">
        <v>425</v>
      </c>
      <c r="F134" s="6" t="s">
        <v>421</v>
      </c>
      <c r="G134" s="6" t="s">
        <v>404</v>
      </c>
      <c r="H134" s="6" t="s">
        <v>36</v>
      </c>
      <c r="I134" s="6" t="s">
        <v>37</v>
      </c>
      <c r="J134" s="6" t="s">
        <v>68</v>
      </c>
      <c r="K134" s="6" t="s">
        <v>4</v>
      </c>
      <c r="L134" s="6">
        <v>35</v>
      </c>
      <c r="M134" s="11" t="s">
        <v>403</v>
      </c>
      <c r="N134" s="11" t="s">
        <v>442</v>
      </c>
      <c r="O134" s="6"/>
      <c r="P134" s="23"/>
      <c r="Q134" s="6"/>
      <c r="R134" s="6" t="s">
        <v>423</v>
      </c>
      <c r="S134" s="6"/>
      <c r="T134" s="6"/>
      <c r="U134" s="6"/>
      <c r="V134" s="6"/>
      <c r="W134" s="6"/>
      <c r="X134" s="12" t="s">
        <v>630</v>
      </c>
    </row>
    <row r="135" spans="1:24" s="21" customFormat="1" ht="31.5" x14ac:dyDescent="0.25">
      <c r="A135" s="27" t="s">
        <v>682</v>
      </c>
      <c r="B135" s="28" t="s">
        <v>450</v>
      </c>
      <c r="C135" s="28" t="s">
        <v>564</v>
      </c>
      <c r="D135" s="29" t="s">
        <v>407</v>
      </c>
      <c r="E135" s="29" t="s">
        <v>635</v>
      </c>
      <c r="F135" s="29" t="s">
        <v>421</v>
      </c>
      <c r="G135" s="29" t="s">
        <v>406</v>
      </c>
      <c r="H135" s="29" t="s">
        <v>59</v>
      </c>
      <c r="I135" s="29" t="s">
        <v>37</v>
      </c>
      <c r="J135" s="29" t="s">
        <v>68</v>
      </c>
      <c r="K135" s="29" t="s">
        <v>735</v>
      </c>
      <c r="L135" s="29">
        <v>30</v>
      </c>
      <c r="M135" s="28" t="s">
        <v>405</v>
      </c>
      <c r="N135" s="28" t="s">
        <v>442</v>
      </c>
      <c r="O135" s="29"/>
      <c r="P135" s="29"/>
      <c r="Q135" s="29"/>
      <c r="R135" s="29" t="s">
        <v>638</v>
      </c>
      <c r="S135" s="29"/>
      <c r="T135" s="29"/>
      <c r="U135" s="29"/>
      <c r="V135" s="29"/>
      <c r="W135" s="29"/>
      <c r="X135" s="31" t="s">
        <v>631</v>
      </c>
    </row>
    <row r="136" spans="1:24" s="21" customFormat="1" ht="52.5" x14ac:dyDescent="0.25">
      <c r="A136" s="13" t="s">
        <v>682</v>
      </c>
      <c r="B136" s="14" t="s">
        <v>450</v>
      </c>
      <c r="C136" s="14" t="s">
        <v>555</v>
      </c>
      <c r="D136" s="8" t="s">
        <v>410</v>
      </c>
      <c r="E136" s="8" t="s">
        <v>703</v>
      </c>
      <c r="F136" s="8" t="s">
        <v>421</v>
      </c>
      <c r="G136" s="8" t="s">
        <v>409</v>
      </c>
      <c r="H136" s="8" t="s">
        <v>49</v>
      </c>
      <c r="I136" s="8" t="s">
        <v>37</v>
      </c>
      <c r="J136" s="8" t="s">
        <v>68</v>
      </c>
      <c r="K136" s="8" t="s">
        <v>713</v>
      </c>
      <c r="L136" s="8">
        <v>30</v>
      </c>
      <c r="M136" s="14" t="s">
        <v>408</v>
      </c>
      <c r="N136" s="14" t="s">
        <v>442</v>
      </c>
      <c r="O136" s="8" t="s">
        <v>632</v>
      </c>
      <c r="P136" s="24">
        <v>43978</v>
      </c>
      <c r="Q136" s="8">
        <v>78</v>
      </c>
      <c r="R136" s="8" t="s">
        <v>705</v>
      </c>
      <c r="S136" s="8" t="s">
        <v>680</v>
      </c>
      <c r="T136" s="8"/>
      <c r="U136" s="8"/>
      <c r="V136" s="8"/>
      <c r="W136" s="8"/>
      <c r="X136" s="16" t="s">
        <v>633</v>
      </c>
    </row>
    <row r="137" spans="1:24" s="21" customFormat="1" ht="31.5" x14ac:dyDescent="0.25">
      <c r="A137" s="10" t="s">
        <v>682</v>
      </c>
      <c r="B137" s="11" t="s">
        <v>640</v>
      </c>
      <c r="C137" s="11" t="s">
        <v>456</v>
      </c>
      <c r="D137" s="6" t="s">
        <v>413</v>
      </c>
      <c r="E137" s="6" t="s">
        <v>454</v>
      </c>
      <c r="F137" s="6" t="s">
        <v>421</v>
      </c>
      <c r="G137" s="6" t="s">
        <v>412</v>
      </c>
      <c r="H137" s="6" t="s">
        <v>396</v>
      </c>
      <c r="I137" s="6" t="s">
        <v>37</v>
      </c>
      <c r="J137" s="6" t="s">
        <v>68</v>
      </c>
      <c r="K137" s="6" t="s">
        <v>713</v>
      </c>
      <c r="L137" s="6">
        <v>30</v>
      </c>
      <c r="M137" s="11" t="s">
        <v>411</v>
      </c>
      <c r="N137" s="11" t="s">
        <v>442</v>
      </c>
      <c r="O137" s="6"/>
      <c r="P137" s="6"/>
      <c r="Q137" s="6"/>
      <c r="R137" s="6" t="s">
        <v>423</v>
      </c>
      <c r="S137" s="6"/>
      <c r="T137" s="6"/>
      <c r="U137" s="6"/>
      <c r="V137" s="6"/>
      <c r="W137" s="6"/>
      <c r="X137" s="12" t="s">
        <v>634</v>
      </c>
    </row>
    <row r="138" spans="1:24" s="21" customFormat="1" ht="73.5" x14ac:dyDescent="0.25">
      <c r="A138" s="18" t="s">
        <v>682</v>
      </c>
      <c r="B138" s="19" t="s">
        <v>595</v>
      </c>
      <c r="C138" s="19" t="s">
        <v>427</v>
      </c>
      <c r="D138" s="9" t="s">
        <v>416</v>
      </c>
      <c r="E138" s="9" t="s">
        <v>425</v>
      </c>
      <c r="F138" s="9" t="s">
        <v>725</v>
      </c>
      <c r="G138" s="9" t="s">
        <v>415</v>
      </c>
      <c r="H138" s="9" t="s">
        <v>606</v>
      </c>
      <c r="I138" s="9" t="s">
        <v>37</v>
      </c>
      <c r="J138" s="9" t="s">
        <v>68</v>
      </c>
      <c r="K138" s="9" t="s">
        <v>735</v>
      </c>
      <c r="L138" s="9">
        <v>30</v>
      </c>
      <c r="M138" s="19" t="s">
        <v>414</v>
      </c>
      <c r="N138" s="19" t="s">
        <v>442</v>
      </c>
      <c r="O138" s="25" t="s">
        <v>610</v>
      </c>
      <c r="P138" s="26">
        <v>43951</v>
      </c>
      <c r="Q138" s="9">
        <v>0</v>
      </c>
      <c r="R138" s="9" t="s">
        <v>637</v>
      </c>
      <c r="S138" s="9" t="s">
        <v>681</v>
      </c>
      <c r="T138" s="9"/>
      <c r="U138" s="9"/>
      <c r="V138" s="9"/>
      <c r="W138" s="9"/>
      <c r="X138" s="20" t="s">
        <v>747</v>
      </c>
    </row>
    <row r="139" spans="1:24" s="21" customFormat="1" ht="31.5" x14ac:dyDescent="0.25">
      <c r="A139" s="10" t="s">
        <v>682</v>
      </c>
      <c r="B139" s="11" t="s">
        <v>450</v>
      </c>
      <c r="C139" s="11" t="s">
        <v>708</v>
      </c>
      <c r="D139" s="6" t="s">
        <v>419</v>
      </c>
      <c r="E139" s="6" t="s">
        <v>635</v>
      </c>
      <c r="F139" s="6" t="s">
        <v>643</v>
      </c>
      <c r="G139" s="6" t="s">
        <v>418</v>
      </c>
      <c r="H139" s="6" t="s">
        <v>729</v>
      </c>
      <c r="I139" s="6" t="s">
        <v>37</v>
      </c>
      <c r="J139" s="6" t="s">
        <v>68</v>
      </c>
      <c r="K139" s="6" t="s">
        <v>713</v>
      </c>
      <c r="L139" s="6">
        <v>30</v>
      </c>
      <c r="M139" s="11" t="s">
        <v>417</v>
      </c>
      <c r="N139" s="11" t="s">
        <v>442</v>
      </c>
      <c r="O139" s="6"/>
      <c r="P139" s="23"/>
      <c r="Q139" s="6"/>
      <c r="R139" s="6" t="s">
        <v>423</v>
      </c>
      <c r="S139" s="6"/>
      <c r="T139" s="6"/>
      <c r="U139" s="6"/>
      <c r="V139" s="6"/>
      <c r="W139" s="6"/>
      <c r="X139" s="12" t="s">
        <v>626</v>
      </c>
    </row>
    <row r="140" spans="1:24" hidden="1" x14ac:dyDescent="0.25"/>
    <row r="141" spans="1:24" hidden="1" x14ac:dyDescent="0.25"/>
    <row r="142" spans="1:24" hidden="1" x14ac:dyDescent="0.25"/>
    <row r="143" spans="1:24" hidden="1" x14ac:dyDescent="0.25"/>
    <row r="144" spans="1:2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x14ac:dyDescent="0.25"/>
  </sheetData>
  <autoFilter ref="A1:X139"/>
  <hyperlinks>
    <hyperlink ref="M29" r:id="rId1" location="2" display="http://172.20.178.178/orfeo3/busqueda/busquedaPiloto.php?PHPSESSID=c9sur37k6dd47aepjiki9kk5s1&amp;verrad=&amp;indiVinculo=&amp;carpeAnt=&amp;nomcarpeta=&amp;s_RADI_DEPE_ACTU=&amp;s_RADI_NOMB=&amp;s_RADI_NUME_RADI=&amp;s_TDOC_CODI=9999&amp;s_desde_dia=1&amp;s_desde_mes=4&amp;s_desde_ano=2020&amp;s_hasta_dia=31&amp;s_hasta_mes=4&amp;s_hasta_ano=2020&amp;s_solo_nomb=All&amp;s_ciudadano=&amp;s_empresaESP=&amp;s_oEmpresa=&amp;s_FUNCIONARIO=&amp;s_entrada=2&amp;s_salida=&amp;nivelus=5&amp;s_Listado=&amp;s_SGD_EXP_SUBEXPEDIENTE=&amp;FormCIUDADANO_Sorting=1&amp;FormCIUDADANO_Sorted=&amp; - 2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abSelected="1" zoomScale="80" zoomScaleNormal="80" workbookViewId="0">
      <selection activeCell="B152" sqref="B152"/>
    </sheetView>
  </sheetViews>
  <sheetFormatPr baseColWidth="10" defaultRowHeight="15" x14ac:dyDescent="0.25"/>
  <cols>
    <col min="1" max="1" width="41.140625" style="36" customWidth="1"/>
    <col min="2" max="2" width="30.85546875" style="36" customWidth="1"/>
    <col min="3" max="3" width="11.42578125" style="37"/>
  </cols>
  <sheetData>
    <row r="1" spans="1:3" x14ac:dyDescent="0.25">
      <c r="A1" s="38" t="s">
        <v>684</v>
      </c>
      <c r="B1" s="17" t="s">
        <v>686</v>
      </c>
      <c r="C1" s="43" t="s">
        <v>695</v>
      </c>
    </row>
    <row r="2" spans="1:3" x14ac:dyDescent="0.25">
      <c r="A2" s="17" t="s">
        <v>236</v>
      </c>
      <c r="B2" s="39">
        <v>6</v>
      </c>
      <c r="C2" s="43">
        <f>6/138</f>
        <v>4.3478260869565216E-2</v>
      </c>
    </row>
    <row r="3" spans="1:3" ht="30" x14ac:dyDescent="0.25">
      <c r="A3" s="17" t="s">
        <v>397</v>
      </c>
      <c r="B3" s="39">
        <v>8</v>
      </c>
      <c r="C3" s="43">
        <f>8/138</f>
        <v>5.7971014492753624E-2</v>
      </c>
    </row>
    <row r="4" spans="1:3" ht="30" x14ac:dyDescent="0.25">
      <c r="A4" s="17" t="s">
        <v>68</v>
      </c>
      <c r="B4" s="39">
        <v>124</v>
      </c>
      <c r="C4" s="43">
        <f>124/138</f>
        <v>0.89855072463768115</v>
      </c>
    </row>
    <row r="5" spans="1:3" x14ac:dyDescent="0.25">
      <c r="A5" s="17" t="s">
        <v>685</v>
      </c>
      <c r="B5" s="39">
        <v>138</v>
      </c>
      <c r="C5" s="44">
        <f>SUM(C2:C4)</f>
        <v>1</v>
      </c>
    </row>
    <row r="16" spans="1:3" x14ac:dyDescent="0.25">
      <c r="A16" s="38" t="s">
        <v>684</v>
      </c>
      <c r="B16" s="17" t="s">
        <v>687</v>
      </c>
      <c r="C16" s="43" t="s">
        <v>695</v>
      </c>
    </row>
    <row r="17" spans="1:3" x14ac:dyDescent="0.25">
      <c r="A17" s="17" t="s">
        <v>637</v>
      </c>
      <c r="B17" s="39">
        <v>32</v>
      </c>
      <c r="C17" s="43">
        <f>32/138</f>
        <v>0.2318840579710145</v>
      </c>
    </row>
    <row r="18" spans="1:3" x14ac:dyDescent="0.25">
      <c r="A18" s="17" t="s">
        <v>423</v>
      </c>
      <c r="B18" s="39">
        <v>27</v>
      </c>
      <c r="C18" s="43">
        <f>27/138</f>
        <v>0.19565217391304349</v>
      </c>
    </row>
    <row r="19" spans="1:3" x14ac:dyDescent="0.25">
      <c r="A19" s="17" t="s">
        <v>638</v>
      </c>
      <c r="B19" s="39">
        <v>60</v>
      </c>
      <c r="C19" s="43">
        <f>60/138</f>
        <v>0.43478260869565216</v>
      </c>
    </row>
    <row r="20" spans="1:3" x14ac:dyDescent="0.25">
      <c r="A20" s="17" t="s">
        <v>705</v>
      </c>
      <c r="B20" s="39">
        <v>19</v>
      </c>
      <c r="C20" s="43">
        <f>19/138</f>
        <v>0.13768115942028986</v>
      </c>
    </row>
    <row r="21" spans="1:3" x14ac:dyDescent="0.25">
      <c r="A21" s="17" t="s">
        <v>685</v>
      </c>
      <c r="B21" s="39">
        <v>138</v>
      </c>
      <c r="C21" s="44">
        <f>SUM(C17:C20)</f>
        <v>1</v>
      </c>
    </row>
    <row r="33" spans="1:2" x14ac:dyDescent="0.25">
      <c r="A33" s="41" t="s">
        <v>688</v>
      </c>
      <c r="B33" s="42" t="s">
        <v>699</v>
      </c>
    </row>
    <row r="34" spans="1:2" x14ac:dyDescent="0.25">
      <c r="A34" s="17" t="s">
        <v>696</v>
      </c>
      <c r="B34" s="17">
        <v>39</v>
      </c>
    </row>
    <row r="35" spans="1:2" x14ac:dyDescent="0.25">
      <c r="A35" s="17" t="s">
        <v>697</v>
      </c>
      <c r="B35" s="17">
        <v>85</v>
      </c>
    </row>
    <row r="36" spans="1:2" x14ac:dyDescent="0.25">
      <c r="A36" s="17" t="s">
        <v>698</v>
      </c>
      <c r="B36" s="17">
        <v>138</v>
      </c>
    </row>
    <row r="49" spans="1:3" x14ac:dyDescent="0.25">
      <c r="A49" s="38" t="s">
        <v>684</v>
      </c>
      <c r="B49" s="17" t="s">
        <v>689</v>
      </c>
      <c r="C49" s="43" t="s">
        <v>695</v>
      </c>
    </row>
    <row r="50" spans="1:3" x14ac:dyDescent="0.25">
      <c r="A50" s="45" t="s">
        <v>4</v>
      </c>
      <c r="B50" s="46">
        <v>17</v>
      </c>
      <c r="C50" s="47">
        <f>17/138</f>
        <v>0.12318840579710146</v>
      </c>
    </row>
    <row r="51" spans="1:3" x14ac:dyDescent="0.25">
      <c r="A51" s="45" t="s">
        <v>735</v>
      </c>
      <c r="B51" s="46">
        <v>46</v>
      </c>
      <c r="C51" s="47">
        <f>46/138</f>
        <v>0.33333333333333331</v>
      </c>
    </row>
    <row r="52" spans="1:3" x14ac:dyDescent="0.25">
      <c r="A52" s="45" t="s">
        <v>713</v>
      </c>
      <c r="B52" s="46">
        <v>61</v>
      </c>
      <c r="C52" s="47">
        <f>61/138</f>
        <v>0.4420289855072464</v>
      </c>
    </row>
    <row r="53" spans="1:3" x14ac:dyDescent="0.25">
      <c r="A53" s="45" t="s">
        <v>719</v>
      </c>
      <c r="B53" s="46">
        <v>12</v>
      </c>
      <c r="C53" s="47">
        <f>12/138</f>
        <v>8.6956521739130432E-2</v>
      </c>
    </row>
    <row r="54" spans="1:3" x14ac:dyDescent="0.25">
      <c r="A54" s="45" t="s">
        <v>724</v>
      </c>
      <c r="B54" s="46">
        <v>2</v>
      </c>
      <c r="C54" s="47">
        <f>2/138</f>
        <v>1.4492753623188406E-2</v>
      </c>
    </row>
    <row r="55" spans="1:3" x14ac:dyDescent="0.25">
      <c r="A55" s="17" t="s">
        <v>685</v>
      </c>
      <c r="B55" s="39">
        <v>138</v>
      </c>
      <c r="C55" s="44">
        <f>SUM(C50:C54)</f>
        <v>0.99999999999999989</v>
      </c>
    </row>
    <row r="68" spans="1:3" x14ac:dyDescent="0.25">
      <c r="A68" s="38" t="s">
        <v>684</v>
      </c>
      <c r="B68" s="17" t="s">
        <v>690</v>
      </c>
      <c r="C68" s="43" t="s">
        <v>695</v>
      </c>
    </row>
    <row r="69" spans="1:3" x14ac:dyDescent="0.25">
      <c r="A69" s="17" t="s">
        <v>683</v>
      </c>
      <c r="B69" s="39">
        <v>5</v>
      </c>
      <c r="C69" s="43">
        <f>5/138</f>
        <v>3.6231884057971016E-2</v>
      </c>
    </row>
    <row r="70" spans="1:3" x14ac:dyDescent="0.25">
      <c r="A70" s="17" t="s">
        <v>682</v>
      </c>
      <c r="B70" s="39">
        <v>133</v>
      </c>
      <c r="C70" s="43">
        <f>133/138</f>
        <v>0.96376811594202894</v>
      </c>
    </row>
    <row r="71" spans="1:3" x14ac:dyDescent="0.25">
      <c r="A71" s="17" t="s">
        <v>685</v>
      </c>
      <c r="B71" s="39">
        <v>138</v>
      </c>
      <c r="C71" s="44">
        <f>SUM(C69:C70)</f>
        <v>1</v>
      </c>
    </row>
    <row r="86" spans="1:3" ht="30" x14ac:dyDescent="0.25">
      <c r="A86" s="38" t="s">
        <v>684</v>
      </c>
      <c r="B86" s="17" t="s">
        <v>691</v>
      </c>
      <c r="C86" s="43" t="s">
        <v>695</v>
      </c>
    </row>
    <row r="87" spans="1:3" x14ac:dyDescent="0.25">
      <c r="A87" s="45" t="s">
        <v>425</v>
      </c>
      <c r="B87" s="46">
        <v>54</v>
      </c>
      <c r="C87" s="47">
        <f>54/138</f>
        <v>0.39130434782608697</v>
      </c>
    </row>
    <row r="88" spans="1:3" x14ac:dyDescent="0.25">
      <c r="A88" s="17" t="s">
        <v>636</v>
      </c>
      <c r="B88" s="39">
        <v>10</v>
      </c>
      <c r="C88" s="43">
        <f>10/138</f>
        <v>7.2463768115942032E-2</v>
      </c>
    </row>
    <row r="89" spans="1:3" x14ac:dyDescent="0.25">
      <c r="A89" s="45" t="s">
        <v>635</v>
      </c>
      <c r="B89" s="46">
        <v>20</v>
      </c>
      <c r="C89" s="47">
        <f>20/138</f>
        <v>0.14492753623188406</v>
      </c>
    </row>
    <row r="90" spans="1:3" x14ac:dyDescent="0.25">
      <c r="A90" s="45" t="s">
        <v>454</v>
      </c>
      <c r="B90" s="46">
        <v>43</v>
      </c>
      <c r="C90" s="47">
        <f>43/138</f>
        <v>0.31159420289855072</v>
      </c>
    </row>
    <row r="91" spans="1:3" x14ac:dyDescent="0.25">
      <c r="A91" s="17" t="s">
        <v>703</v>
      </c>
      <c r="B91" s="39">
        <v>11</v>
      </c>
      <c r="C91" s="43">
        <f>11/138</f>
        <v>7.9710144927536225E-2</v>
      </c>
    </row>
    <row r="92" spans="1:3" x14ac:dyDescent="0.25">
      <c r="A92" s="17" t="s">
        <v>685</v>
      </c>
      <c r="B92" s="39">
        <v>138</v>
      </c>
      <c r="C92" s="44">
        <f>SUM(C87:C91)</f>
        <v>1</v>
      </c>
    </row>
    <row r="104" spans="1:3" x14ac:dyDescent="0.25">
      <c r="A104" s="38" t="s">
        <v>684</v>
      </c>
      <c r="B104" s="17" t="s">
        <v>692</v>
      </c>
      <c r="C104" s="43" t="s">
        <v>695</v>
      </c>
    </row>
    <row r="105" spans="1:3" x14ac:dyDescent="0.25">
      <c r="A105" s="17" t="s">
        <v>456</v>
      </c>
      <c r="B105" s="39">
        <v>13</v>
      </c>
      <c r="C105" s="43">
        <f>13/138</f>
        <v>9.420289855072464E-2</v>
      </c>
    </row>
    <row r="106" spans="1:3" x14ac:dyDescent="0.25">
      <c r="A106" s="17" t="s">
        <v>448</v>
      </c>
      <c r="B106" s="39">
        <v>39</v>
      </c>
      <c r="C106" s="43">
        <f>3/138</f>
        <v>2.1739130434782608E-2</v>
      </c>
    </row>
    <row r="107" spans="1:3" x14ac:dyDescent="0.25">
      <c r="A107" s="17" t="s">
        <v>420</v>
      </c>
      <c r="B107" s="39">
        <v>9</v>
      </c>
      <c r="C107" s="43">
        <f>39/138</f>
        <v>0.28260869565217389</v>
      </c>
    </row>
    <row r="108" spans="1:3" x14ac:dyDescent="0.25">
      <c r="A108" s="17" t="s">
        <v>451</v>
      </c>
      <c r="B108" s="39">
        <v>4</v>
      </c>
      <c r="C108" s="43">
        <f>7/138</f>
        <v>5.0724637681159424E-2</v>
      </c>
    </row>
    <row r="109" spans="1:3" x14ac:dyDescent="0.25">
      <c r="A109" s="17" t="s">
        <v>427</v>
      </c>
      <c r="B109" s="39">
        <v>9</v>
      </c>
      <c r="C109" s="43">
        <f>9/138</f>
        <v>6.5217391304347824E-2</v>
      </c>
    </row>
    <row r="110" spans="1:3" x14ac:dyDescent="0.25">
      <c r="A110" s="17" t="s">
        <v>553</v>
      </c>
      <c r="B110" s="39">
        <v>2</v>
      </c>
      <c r="C110" s="43">
        <f>4/138</f>
        <v>2.8985507246376812E-2</v>
      </c>
    </row>
    <row r="111" spans="1:3" x14ac:dyDescent="0.25">
      <c r="A111" s="17" t="s">
        <v>444</v>
      </c>
      <c r="B111" s="39">
        <v>4</v>
      </c>
      <c r="C111" s="43">
        <f>9/138</f>
        <v>6.5217391304347824E-2</v>
      </c>
    </row>
    <row r="112" spans="1:3" x14ac:dyDescent="0.25">
      <c r="A112" s="17" t="s">
        <v>481</v>
      </c>
      <c r="B112" s="39">
        <v>2</v>
      </c>
      <c r="C112" s="43">
        <f>2/138</f>
        <v>1.4492753623188406E-2</v>
      </c>
    </row>
    <row r="113" spans="1:3" x14ac:dyDescent="0.25">
      <c r="A113" s="17" t="s">
        <v>564</v>
      </c>
      <c r="B113" s="39">
        <v>2</v>
      </c>
      <c r="C113" s="43">
        <f>4/138</f>
        <v>2.8985507246376812E-2</v>
      </c>
    </row>
    <row r="114" spans="1:3" x14ac:dyDescent="0.25">
      <c r="A114" s="17" t="s">
        <v>544</v>
      </c>
      <c r="B114" s="39">
        <v>5</v>
      </c>
      <c r="C114" s="43">
        <f>2/138</f>
        <v>1.4492753623188406E-2</v>
      </c>
    </row>
    <row r="115" spans="1:3" x14ac:dyDescent="0.25">
      <c r="A115" s="17" t="s">
        <v>483</v>
      </c>
      <c r="B115" s="39">
        <v>2</v>
      </c>
      <c r="C115" s="43">
        <f>2/138</f>
        <v>1.4492753623188406E-2</v>
      </c>
    </row>
    <row r="116" spans="1:3" x14ac:dyDescent="0.25">
      <c r="A116" s="17" t="s">
        <v>554</v>
      </c>
      <c r="B116" s="39">
        <v>2</v>
      </c>
      <c r="C116" s="43">
        <f>5/138</f>
        <v>3.6231884057971016E-2</v>
      </c>
    </row>
    <row r="117" spans="1:3" x14ac:dyDescent="0.25">
      <c r="A117" s="17" t="s">
        <v>555</v>
      </c>
      <c r="B117" s="39">
        <v>4</v>
      </c>
      <c r="C117" s="43">
        <f>2/138</f>
        <v>1.4492753623188406E-2</v>
      </c>
    </row>
    <row r="118" spans="1:3" x14ac:dyDescent="0.25">
      <c r="A118" s="17" t="s">
        <v>465</v>
      </c>
      <c r="B118" s="39">
        <v>12</v>
      </c>
      <c r="C118" s="43">
        <f>2/138</f>
        <v>1.4492753623188406E-2</v>
      </c>
    </row>
    <row r="119" spans="1:3" x14ac:dyDescent="0.25">
      <c r="A119" s="17" t="s">
        <v>471</v>
      </c>
      <c r="B119" s="39">
        <v>2</v>
      </c>
      <c r="C119" s="43">
        <f>1/138</f>
        <v>7.246376811594203E-3</v>
      </c>
    </row>
    <row r="120" spans="1:3" x14ac:dyDescent="0.25">
      <c r="A120" s="17" t="s">
        <v>455</v>
      </c>
      <c r="B120" s="39">
        <v>5</v>
      </c>
      <c r="C120" s="43">
        <f>4/138</f>
        <v>2.8985507246376812E-2</v>
      </c>
    </row>
    <row r="121" spans="1:3" x14ac:dyDescent="0.25">
      <c r="A121" s="17" t="s">
        <v>424</v>
      </c>
      <c r="B121" s="39">
        <v>10</v>
      </c>
      <c r="C121" s="43">
        <f>12/138</f>
        <v>8.6956521739130432E-2</v>
      </c>
    </row>
    <row r="122" spans="1:3" x14ac:dyDescent="0.25">
      <c r="A122" s="17" t="s">
        <v>622</v>
      </c>
      <c r="B122" s="39">
        <v>1</v>
      </c>
      <c r="C122" s="43">
        <f>2/138</f>
        <v>1.4492753623188406E-2</v>
      </c>
    </row>
    <row r="123" spans="1:3" x14ac:dyDescent="0.25">
      <c r="A123" s="17" t="s">
        <v>708</v>
      </c>
      <c r="B123" s="39">
        <v>7</v>
      </c>
      <c r="C123" s="43">
        <f>5/138</f>
        <v>3.6231884057971016E-2</v>
      </c>
    </row>
    <row r="124" spans="1:3" x14ac:dyDescent="0.25">
      <c r="A124" s="17" t="s">
        <v>709</v>
      </c>
      <c r="B124" s="39">
        <v>1</v>
      </c>
      <c r="C124" s="43">
        <f>10/138</f>
        <v>7.2463768115942032E-2</v>
      </c>
    </row>
    <row r="125" spans="1:3" x14ac:dyDescent="0.25">
      <c r="A125" s="17" t="s">
        <v>721</v>
      </c>
      <c r="B125" s="39">
        <v>3</v>
      </c>
      <c r="C125" s="43">
        <f>1/138</f>
        <v>7.246376811594203E-3</v>
      </c>
    </row>
    <row r="126" spans="1:3" x14ac:dyDescent="0.25">
      <c r="A126" s="17" t="s">
        <v>685</v>
      </c>
      <c r="B126" s="39">
        <v>138</v>
      </c>
      <c r="C126" s="44">
        <f>SUM(C105:C125)</f>
        <v>0.99999999999999989</v>
      </c>
    </row>
    <row r="139" spans="1:3" x14ac:dyDescent="0.25">
      <c r="A139" s="38" t="s">
        <v>684</v>
      </c>
      <c r="B139" s="17" t="s">
        <v>693</v>
      </c>
      <c r="C139" s="43" t="s">
        <v>695</v>
      </c>
    </row>
    <row r="140" spans="1:3" x14ac:dyDescent="0.25">
      <c r="A140" s="45" t="s">
        <v>556</v>
      </c>
      <c r="B140" s="46">
        <v>7</v>
      </c>
      <c r="C140" s="47">
        <f>7/138</f>
        <v>5.0724637681159424E-2</v>
      </c>
    </row>
    <row r="141" spans="1:3" x14ac:dyDescent="0.25">
      <c r="A141" s="45" t="s">
        <v>421</v>
      </c>
      <c r="B141" s="46">
        <v>85</v>
      </c>
      <c r="C141" s="47">
        <f>85/138</f>
        <v>0.61594202898550721</v>
      </c>
    </row>
    <row r="142" spans="1:3" x14ac:dyDescent="0.25">
      <c r="A142" s="17" t="s">
        <v>639</v>
      </c>
      <c r="B142" s="39">
        <v>1</v>
      </c>
      <c r="C142" s="43">
        <f>1/138</f>
        <v>7.246376811594203E-3</v>
      </c>
    </row>
    <row r="143" spans="1:3" x14ac:dyDescent="0.25">
      <c r="A143" s="45" t="s">
        <v>649</v>
      </c>
      <c r="B143" s="46">
        <v>1</v>
      </c>
      <c r="C143" s="47">
        <f>1/138</f>
        <v>7.246376811594203E-3</v>
      </c>
    </row>
    <row r="144" spans="1:3" x14ac:dyDescent="0.25">
      <c r="A144" s="17" t="s">
        <v>643</v>
      </c>
      <c r="B144" s="39">
        <v>2</v>
      </c>
      <c r="C144" s="43">
        <f>2/138</f>
        <v>1.4492753623188406E-2</v>
      </c>
    </row>
    <row r="145" spans="1:3" x14ac:dyDescent="0.25">
      <c r="A145" s="45" t="s">
        <v>700</v>
      </c>
      <c r="B145" s="46">
        <v>39</v>
      </c>
      <c r="C145" s="47">
        <f>39/138</f>
        <v>0.28260869565217389</v>
      </c>
    </row>
    <row r="146" spans="1:3" x14ac:dyDescent="0.25">
      <c r="A146" s="45" t="s">
        <v>725</v>
      </c>
      <c r="B146" s="46">
        <v>3</v>
      </c>
      <c r="C146" s="47">
        <f>3/138</f>
        <v>2.1739130434782608E-2</v>
      </c>
    </row>
    <row r="147" spans="1:3" x14ac:dyDescent="0.25">
      <c r="A147" s="17" t="s">
        <v>685</v>
      </c>
      <c r="B147" s="39">
        <v>138</v>
      </c>
      <c r="C147" s="44">
        <f>SUM(C140:C146)</f>
        <v>0.99999999999999989</v>
      </c>
    </row>
    <row r="160" spans="1:3" x14ac:dyDescent="0.25">
      <c r="A160" s="38" t="s">
        <v>684</v>
      </c>
      <c r="B160" s="17" t="s">
        <v>694</v>
      </c>
    </row>
    <row r="161" spans="1:2" x14ac:dyDescent="0.25">
      <c r="A161" s="17" t="s">
        <v>4</v>
      </c>
      <c r="B161" s="40">
        <v>16.285714285714285</v>
      </c>
    </row>
    <row r="162" spans="1:2" x14ac:dyDescent="0.25">
      <c r="A162" s="17" t="s">
        <v>735</v>
      </c>
      <c r="B162" s="40">
        <v>24.333333333333332</v>
      </c>
    </row>
    <row r="163" spans="1:2" x14ac:dyDescent="0.25">
      <c r="A163" s="17" t="s">
        <v>713</v>
      </c>
      <c r="B163" s="40">
        <v>25.684210526315791</v>
      </c>
    </row>
    <row r="164" spans="1:2" x14ac:dyDescent="0.25">
      <c r="A164" s="17" t="s">
        <v>719</v>
      </c>
      <c r="B164" s="40">
        <v>31.5</v>
      </c>
    </row>
    <row r="165" spans="1:2" x14ac:dyDescent="0.25">
      <c r="A165" s="17" t="s">
        <v>724</v>
      </c>
      <c r="B165" s="40">
        <v>17</v>
      </c>
    </row>
    <row r="166" spans="1:2" x14ac:dyDescent="0.25">
      <c r="A166" s="17" t="s">
        <v>685</v>
      </c>
      <c r="B166" s="40">
        <v>23.954545454545453</v>
      </c>
    </row>
  </sheetData>
  <autoFilter ref="A33:B33"/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PQRSD ABRIL</vt:lpstr>
      <vt:lpstr>Dinamicas Abril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radicacion</dc:creator>
  <cp:lastModifiedBy>Atención  Ciudadano</cp:lastModifiedBy>
  <dcterms:created xsi:type="dcterms:W3CDTF">2020-05-26T14:55:02Z</dcterms:created>
  <dcterms:modified xsi:type="dcterms:W3CDTF">2020-06-30T16:04:37Z</dcterms:modified>
</cp:coreProperties>
</file>